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E:\study\z-done\Fundamentals of Financial markets and institutions\Case\"/>
    </mc:Choice>
  </mc:AlternateContent>
  <xr:revisionPtr revIDLastSave="0" documentId="13_ncr:1_{F809C90F-8D9B-44D2-91F1-AE00917BA936}" xr6:coauthVersionLast="47" xr6:coauthVersionMax="47" xr10:uidLastSave="{00000000-0000-0000-0000-000000000000}"/>
  <bookViews>
    <workbookView xWindow="16305" yWindow="0" windowWidth="22095" windowHeight="21000" firstSheet="1" activeTab="5" xr2:uid="{F6ABAF24-4886-4973-B2A2-4F77C44E4CFD}"/>
  </bookViews>
  <sheets>
    <sheet name="Dashboard" sheetId="5" r:id="rId1"/>
    <sheet name="Dashboard (2)" sheetId="10" r:id="rId2"/>
    <sheet name="All funds (original)" sheetId="1" r:id="rId3"/>
    <sheet name="All funds" sheetId="8" r:id="rId4"/>
    <sheet name="Global funds only" sheetId="2" r:id="rId5"/>
    <sheet name="Global funds - ESG" sheetId="11" r:id="rId6"/>
    <sheet name="Global funds - returns p.a." sheetId="3" r:id="rId7"/>
  </sheets>
  <functionGroups builtInGroupCount="19"/>
  <definedNames>
    <definedName name="_xleta.AVERAGEIF" hidden="1" xlm="1">#NAME?</definedName>
    <definedName name="_xleta.AVERAGEIFS" hidden="1" xlm="1">#NAME?</definedName>
    <definedName name="_xleta.ISBLANK" hidden="1" xlm="1">#NAME?</definedName>
    <definedName name="_xleta.ISNUMBER" hidden="1" xlm="1">#NAME?</definedName>
    <definedName name="_xleta.SUMIF"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13" i="2" l="1"/>
  <c r="D37" i="11"/>
  <c r="P113" i="2"/>
  <c r="C37" i="11"/>
  <c r="B37" i="11"/>
  <c r="P111" i="2"/>
  <c r="O111" i="2"/>
  <c r="O110" i="2"/>
  <c r="Q110" i="2" s="1"/>
  <c r="P110" i="2"/>
  <c r="O100" i="2"/>
  <c r="AI28" i="11"/>
  <c r="AI27" i="11"/>
  <c r="AI26" i="11"/>
  <c r="AI25" i="11"/>
  <c r="AI24" i="11"/>
  <c r="AI23" i="11"/>
  <c r="AI22" i="11"/>
  <c r="AI21" i="11"/>
  <c r="AI20" i="11"/>
  <c r="AI19" i="11"/>
  <c r="AI18" i="11"/>
  <c r="AI17" i="11"/>
  <c r="AI16" i="11"/>
  <c r="AI15" i="11"/>
  <c r="AI14" i="11"/>
  <c r="AI13" i="11"/>
  <c r="AI12" i="11"/>
  <c r="AI11" i="11"/>
  <c r="AI10" i="11"/>
  <c r="AI9" i="11"/>
  <c r="AI8" i="11"/>
  <c r="AI7" i="11"/>
  <c r="AI6" i="11"/>
  <c r="AI5" i="11"/>
  <c r="AI4" i="11"/>
  <c r="AI3" i="11"/>
  <c r="AI2" i="11"/>
  <c r="J62" i="3"/>
  <c r="J50" i="3"/>
  <c r="J26" i="3"/>
  <c r="B28" i="11" a="1"/>
  <c r="B9" i="11" a="1"/>
  <c r="B23" i="11" a="1"/>
  <c r="B3" i="11" a="1"/>
  <c r="B12" i="11" a="1"/>
  <c r="B26" i="11" a="1"/>
  <c r="B22" i="11" a="1"/>
  <c r="B14" i="11" a="1"/>
  <c r="B6" i="11" a="1"/>
  <c r="B27" i="11" a="1"/>
  <c r="B13" i="11" a="1"/>
  <c r="B11" i="11" a="1"/>
  <c r="B7" i="11" a="1"/>
  <c r="B25" i="11" a="1"/>
  <c r="B2" i="11" a="1"/>
  <c r="B15" i="11" a="1"/>
  <c r="B17" i="11" a="1"/>
  <c r="B24" i="11" a="1"/>
  <c r="B16" i="11" a="1"/>
  <c r="B8" i="11" a="1"/>
  <c r="B18" i="11" a="1"/>
  <c r="B21" i="11" a="1"/>
  <c r="B19" i="11" a="1"/>
  <c r="B5" i="11" a="1"/>
  <c r="B4" i="11" a="1"/>
  <c r="B10" i="11" a="1"/>
  <c r="B20" i="11" a="1"/>
  <c r="B75" i="2" a="1"/>
  <c r="B4" i="2" a="1"/>
  <c r="B54" i="2" a="1"/>
  <c r="B14" i="2" a="1"/>
  <c r="B63" i="2" a="1"/>
  <c r="B55" i="2" a="1"/>
  <c r="B18" i="2" a="1"/>
  <c r="B90" i="2" a="1"/>
  <c r="B56" i="2" a="1"/>
  <c r="B57" i="2" a="1"/>
  <c r="B42" i="2" a="1"/>
  <c r="B12" i="2" a="1"/>
  <c r="B43" i="2" a="1"/>
  <c r="B16" i="2" a="1"/>
  <c r="B31" i="2" a="1"/>
  <c r="B72" i="2" a="1"/>
  <c r="B47" i="2" a="1"/>
  <c r="B13" i="2" a="1"/>
  <c r="B29" i="2" a="1"/>
  <c r="B44" i="2" a="1"/>
  <c r="B22" i="2" a="1"/>
  <c r="B82" i="2" a="1"/>
  <c r="B45" i="2" a="1"/>
  <c r="B17" i="2" a="1"/>
  <c r="B59" i="2" a="1"/>
  <c r="B93" i="2" a="1"/>
  <c r="B61" i="2" a="1"/>
  <c r="B73" i="2" a="1"/>
  <c r="B35" i="2" a="1"/>
  <c r="B83" i="2" a="1"/>
  <c r="B77" i="2" a="1"/>
  <c r="B32" i="2" a="1"/>
  <c r="B48" i="2" a="1"/>
  <c r="B85" i="2" a="1"/>
  <c r="B33" i="2" a="1"/>
  <c r="B67" i="2" a="1"/>
  <c r="B60" i="2" a="1"/>
  <c r="B30" i="2" a="1"/>
  <c r="B46" i="2" a="1"/>
  <c r="B8" i="2" a="1"/>
  <c r="B70" i="2" a="1"/>
  <c r="B62" i="2" a="1"/>
  <c r="B36" i="2" a="1"/>
  <c r="B64" i="2" a="1"/>
  <c r="B92" i="2" a="1"/>
  <c r="B21" i="2" a="1"/>
  <c r="B78" i="2" a="1"/>
  <c r="B76" i="2" a="1"/>
  <c r="B89" i="2" a="1"/>
  <c r="B74" i="2" a="1"/>
  <c r="B94" i="2" a="1"/>
  <c r="B19" i="2" a="1"/>
  <c r="B66" i="2" a="1"/>
  <c r="B69" i="2" a="1"/>
  <c r="B58" i="2" a="1"/>
  <c r="B15" i="2" a="1"/>
  <c r="B40" i="2" a="1"/>
  <c r="B5" i="2" a="1"/>
  <c r="B41" i="2" a="1"/>
  <c r="B25" i="2" a="1"/>
  <c r="B91" i="2" a="1"/>
  <c r="B23" i="2" a="1"/>
  <c r="B2" i="2" a="1"/>
  <c r="B49" i="2" a="1"/>
  <c r="B68" i="2" a="1"/>
  <c r="B34" i="2" a="1"/>
  <c r="B50" i="2" a="1"/>
  <c r="B87" i="2" a="1"/>
  <c r="B20" i="2" a="1"/>
  <c r="B84" i="2" a="1"/>
  <c r="B28" i="2" a="1"/>
  <c r="B9" i="2" a="1"/>
  <c r="B51" i="2" a="1"/>
  <c r="B37" i="2" a="1"/>
  <c r="B6" i="2" a="1"/>
  <c r="B52" i="2" a="1"/>
  <c r="B38" i="2" a="1"/>
  <c r="B7" i="2" a="1"/>
  <c r="B24" i="2" a="1"/>
  <c r="B53" i="2" a="1"/>
  <c r="B88" i="2" a="1"/>
  <c r="B10" i="2" a="1"/>
  <c r="B3" i="2" a="1"/>
  <c r="B80" i="2" a="1"/>
  <c r="B81" i="2" a="1"/>
  <c r="B79" i="2" a="1"/>
  <c r="B11" i="2" a="1"/>
  <c r="B27" i="2" a="1"/>
  <c r="B71" i="2" a="1"/>
  <c r="B86" i="2" a="1"/>
  <c r="B39" i="2" a="1"/>
  <c r="B26" i="2" a="1"/>
  <c r="Q113" i="2" l="1"/>
  <c r="P114" i="2" s="1"/>
  <c r="B20" i="11"/>
  <c r="B10" i="11"/>
  <c r="B4" i="11"/>
  <c r="B5" i="11"/>
  <c r="B19" i="11"/>
  <c r="B21" i="11"/>
  <c r="B18" i="11"/>
  <c r="B8" i="11"/>
  <c r="B16" i="11"/>
  <c r="B24" i="11"/>
  <c r="B17" i="11"/>
  <c r="B15" i="11"/>
  <c r="B2" i="11"/>
  <c r="B25" i="11"/>
  <c r="B7" i="11"/>
  <c r="B11" i="11"/>
  <c r="B13" i="11"/>
  <c r="B27" i="11"/>
  <c r="B6" i="11"/>
  <c r="B14" i="11"/>
  <c r="B22" i="11"/>
  <c r="B26" i="11"/>
  <c r="B12" i="11"/>
  <c r="B3" i="11"/>
  <c r="B23" i="11"/>
  <c r="B9" i="11"/>
  <c r="B28" i="11"/>
  <c r="B10" i="2"/>
  <c r="B61" i="2"/>
  <c r="B62" i="2"/>
  <c r="B12" i="2"/>
  <c r="B53" i="2"/>
  <c r="B8" i="2"/>
  <c r="B50" i="2"/>
  <c r="B66" i="2"/>
  <c r="B46" i="2"/>
  <c r="B93" i="2"/>
  <c r="B84" i="2"/>
  <c r="B42" i="2"/>
  <c r="B39" i="2"/>
  <c r="B69" i="2"/>
  <c r="B34" i="2"/>
  <c r="B19" i="2"/>
  <c r="B30" i="2"/>
  <c r="B59" i="2"/>
  <c r="B16" i="2"/>
  <c r="B57" i="2"/>
  <c r="B87" i="2"/>
  <c r="B24" i="2"/>
  <c r="B68" i="2"/>
  <c r="B94" i="2"/>
  <c r="B60" i="2"/>
  <c r="B17" i="2"/>
  <c r="B15" i="2"/>
  <c r="B56" i="2"/>
  <c r="B86" i="2"/>
  <c r="B7" i="2"/>
  <c r="B49" i="2"/>
  <c r="B74" i="2"/>
  <c r="B67" i="2"/>
  <c r="B45" i="2"/>
  <c r="B88" i="2"/>
  <c r="B90" i="2"/>
  <c r="B71" i="2"/>
  <c r="B38" i="2"/>
  <c r="B2" i="2"/>
  <c r="B89" i="2"/>
  <c r="B33" i="2"/>
  <c r="B82" i="2"/>
  <c r="B73" i="2"/>
  <c r="B18" i="2"/>
  <c r="B27" i="2"/>
  <c r="B52" i="2"/>
  <c r="B23" i="2"/>
  <c r="B76" i="2"/>
  <c r="B85" i="2"/>
  <c r="B22" i="2"/>
  <c r="B26" i="2"/>
  <c r="B55" i="2"/>
  <c r="B11" i="2"/>
  <c r="B6" i="2"/>
  <c r="B91" i="2"/>
  <c r="B78" i="2"/>
  <c r="B48" i="2"/>
  <c r="B44" i="2"/>
  <c r="B20" i="2"/>
  <c r="B63" i="2"/>
  <c r="B79" i="2"/>
  <c r="B37" i="2"/>
  <c r="B25" i="2"/>
  <c r="B21" i="2"/>
  <c r="B32" i="2"/>
  <c r="B29" i="2"/>
  <c r="B70" i="2"/>
  <c r="B14" i="2"/>
  <c r="B81" i="2"/>
  <c r="B51" i="2"/>
  <c r="B41" i="2"/>
  <c r="B92" i="2"/>
  <c r="B77" i="2"/>
  <c r="B13" i="2"/>
  <c r="B58" i="2"/>
  <c r="B54" i="2"/>
  <c r="B80" i="2"/>
  <c r="B9" i="2"/>
  <c r="B5" i="2"/>
  <c r="B64" i="2"/>
  <c r="B83" i="2"/>
  <c r="B47" i="2"/>
  <c r="B43" i="2"/>
  <c r="B4" i="2"/>
  <c r="B3" i="2"/>
  <c r="B28" i="2"/>
  <c r="B40" i="2"/>
  <c r="B36" i="2"/>
  <c r="B35" i="2"/>
  <c r="B72" i="2"/>
  <c r="B31" i="2"/>
  <c r="B75" i="2"/>
  <c r="B95" i="3"/>
  <c r="J63" i="3"/>
  <c r="J64" i="3"/>
  <c r="J65" i="3"/>
  <c r="J66" i="3"/>
  <c r="J67" i="3"/>
  <c r="J68" i="3"/>
  <c r="J69" i="3"/>
  <c r="J70" i="3"/>
  <c r="J51" i="3"/>
  <c r="J52" i="3"/>
  <c r="J53" i="3"/>
  <c r="J54" i="3"/>
  <c r="J55" i="3"/>
  <c r="J56" i="3"/>
  <c r="J57" i="3"/>
  <c r="J58" i="3"/>
  <c r="J43" i="3"/>
  <c r="J44" i="3"/>
  <c r="J45" i="3"/>
  <c r="J46" i="3"/>
  <c r="J42" i="3"/>
  <c r="J27" i="3"/>
  <c r="J28" i="3"/>
  <c r="J29" i="3"/>
  <c r="J30" i="3"/>
  <c r="J31" i="3"/>
  <c r="J32" i="3"/>
  <c r="J33" i="3"/>
  <c r="J34" i="3"/>
  <c r="L39" i="3"/>
  <c r="L40" i="3" s="1"/>
  <c r="K39" i="3"/>
  <c r="K27" i="3"/>
  <c r="L27" i="3"/>
  <c r="L28" i="3" s="1"/>
  <c r="K29" i="3" s="1"/>
  <c r="K64" i="3"/>
  <c r="L63" i="3"/>
  <c r="K63" i="3"/>
  <c r="L51" i="3"/>
  <c r="K52" i="3" s="1"/>
  <c r="K51" i="3"/>
  <c r="Z98" i="2"/>
  <c r="AI97" i="2"/>
  <c r="AI2" i="2"/>
  <c r="AI3" i="2"/>
  <c r="AI4" i="2"/>
  <c r="AI5" i="2"/>
  <c r="AI6" i="2"/>
  <c r="AI7"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H101" i="2"/>
  <c r="AG98" i="2"/>
  <c r="B53" i="3" a="1"/>
  <c r="B40" i="3" a="1"/>
  <c r="B84" i="3" a="1"/>
  <c r="B72" i="3" a="1"/>
  <c r="B17" i="3" a="1"/>
  <c r="B93" i="3" a="1"/>
  <c r="B63" i="3" a="1"/>
  <c r="B92" i="3" a="1"/>
  <c r="B20" i="3" a="1"/>
  <c r="B48" i="3" a="1"/>
  <c r="B18" i="3" a="1"/>
  <c r="B86" i="3" a="1"/>
  <c r="B27" i="3" a="1"/>
  <c r="B30" i="3" a="1"/>
  <c r="B91" i="3" a="1"/>
  <c r="B62" i="3" a="1"/>
  <c r="B58" i="3" a="1"/>
  <c r="B29" i="3" a="1"/>
  <c r="B10" i="3" a="1"/>
  <c r="B52" i="3" a="1"/>
  <c r="B68" i="3" a="1"/>
  <c r="B61" i="3" a="1"/>
  <c r="B44" i="3" a="1"/>
  <c r="B9" i="3" a="1"/>
  <c r="B69" i="3" a="1"/>
  <c r="B83" i="3" a="1"/>
  <c r="B4" i="3" a="1"/>
  <c r="B65" i="3" a="1"/>
  <c r="B60" i="3" a="1"/>
  <c r="B2" i="3" a="1"/>
  <c r="B7" i="3" a="1"/>
  <c r="B33" i="3" a="1"/>
  <c r="B70" i="3" a="1"/>
  <c r="B26" i="3" a="1"/>
  <c r="B37" i="3" a="1"/>
  <c r="B73" i="3" a="1"/>
  <c r="B87" i="3" a="1"/>
  <c r="B31" i="3" a="1"/>
  <c r="B5" i="3" a="1"/>
  <c r="B49" i="3" a="1"/>
  <c r="B45" i="3" a="1"/>
  <c r="B66" i="3" a="1"/>
  <c r="B35" i="3" a="1"/>
  <c r="B19" i="3" a="1"/>
  <c r="B46" i="3" a="1"/>
  <c r="B78" i="3" a="1"/>
  <c r="B47" i="3" a="1"/>
  <c r="B38" i="3" a="1"/>
  <c r="B80" i="3" a="1"/>
  <c r="B57" i="3" a="1"/>
  <c r="B36" i="3" a="1"/>
  <c r="B22" i="3" a="1"/>
  <c r="B67" i="3" a="1"/>
  <c r="B15" i="3" a="1"/>
  <c r="B39" i="3" a="1"/>
  <c r="B34" i="3" a="1"/>
  <c r="B25" i="3" a="1"/>
  <c r="B56" i="3" a="1"/>
  <c r="B14" i="3" a="1"/>
  <c r="B24" i="3" a="1"/>
  <c r="B76" i="3" a="1"/>
  <c r="B21" i="3" a="1"/>
  <c r="B77" i="3" a="1"/>
  <c r="B74" i="3" a="1"/>
  <c r="B8" i="3" a="1"/>
  <c r="B32" i="3" a="1"/>
  <c r="B51" i="3" a="1"/>
  <c r="B79" i="3" a="1"/>
  <c r="B59" i="3" a="1"/>
  <c r="B90" i="3" a="1"/>
  <c r="B88" i="3" a="1"/>
  <c r="B64" i="3" a="1"/>
  <c r="B85" i="3" a="1"/>
  <c r="B12" i="3" a="1"/>
  <c r="B16" i="3" a="1"/>
  <c r="B55" i="3" a="1"/>
  <c r="B23" i="3" a="1"/>
  <c r="B89" i="3" a="1"/>
  <c r="B13" i="3" a="1"/>
  <c r="B50" i="3" a="1"/>
  <c r="B75" i="3" a="1"/>
  <c r="B82" i="3" a="1"/>
  <c r="B43" i="3" a="1"/>
  <c r="B28" i="3" a="1"/>
  <c r="B54" i="3" a="1"/>
  <c r="B71" i="3" a="1"/>
  <c r="B6" i="3" a="1"/>
  <c r="B11" i="3" a="1"/>
  <c r="B41" i="3" a="1"/>
  <c r="B81" i="3" a="1"/>
  <c r="B3" i="3" a="1"/>
  <c r="B42" i="3" a="1"/>
  <c r="B232" i="8" a="1"/>
  <c r="B1467" i="8" a="1"/>
  <c r="B296" i="8" a="1"/>
  <c r="B217" i="8" a="1"/>
  <c r="B249" i="8" a="1"/>
  <c r="B281" i="8" a="1"/>
  <c r="B313" i="8" a="1"/>
  <c r="B1267" i="8" a="1"/>
  <c r="B238" i="8" a="1"/>
  <c r="B270" i="8" a="1"/>
  <c r="B302" i="8" a="1"/>
  <c r="B336" i="8" a="1"/>
  <c r="B404" i="8" a="1"/>
  <c r="B348" i="8" a="1"/>
  <c r="B532" i="8" a="1"/>
  <c r="B574" i="8" a="1"/>
  <c r="B606" i="8" a="1"/>
  <c r="B638" i="8" a="1"/>
  <c r="B670" i="8" a="1"/>
  <c r="B702" i="8" a="1"/>
  <c r="B734" i="8" a="1"/>
  <c r="B766" i="8" a="1"/>
  <c r="B798" i="8" a="1"/>
  <c r="B830" i="8" a="1"/>
  <c r="B327" i="8" a="1"/>
  <c r="B397" i="8" a="1"/>
  <c r="B461" i="8" a="1"/>
  <c r="B525" i="8" a="1"/>
  <c r="B328" i="8" a="1"/>
  <c r="B398" i="8" a="1"/>
  <c r="B462" i="8" a="1"/>
  <c r="B526" i="8" a="1"/>
  <c r="B571" i="8" a="1"/>
  <c r="B603" i="8" a="1"/>
  <c r="B635" i="8" a="1"/>
  <c r="B667" i="8" a="1"/>
  <c r="B699" i="8" a="1"/>
  <c r="B731" i="8" a="1"/>
  <c r="B763" i="8" a="1"/>
  <c r="B795" i="8" a="1"/>
  <c r="B827" i="8" a="1"/>
  <c r="B265" i="8" a="1"/>
  <c r="B391" i="8" a="1"/>
  <c r="B455" i="8" a="1"/>
  <c r="B519" i="8" a="1"/>
  <c r="B319" i="8" a="1"/>
  <c r="B392" i="8" a="1"/>
  <c r="B456" i="8" a="1"/>
  <c r="B520" i="8" a="1"/>
  <c r="B568" i="8" a="1"/>
  <c r="B600" i="8" a="1"/>
  <c r="B632" i="8" a="1"/>
  <c r="B664" i="8" a="1"/>
  <c r="B696" i="8" a="1"/>
  <c r="B481" i="8" a="1"/>
  <c r="B760" i="8" a="1"/>
  <c r="B792" i="8" a="1"/>
  <c r="B1240" i="8" a="1"/>
  <c r="B385" i="8" a="1"/>
  <c r="B449" i="8" a="1"/>
  <c r="B513" i="8" a="1"/>
  <c r="B1210" i="8" a="1"/>
  <c r="B394" i="8" a="1"/>
  <c r="B458" i="8" a="1"/>
  <c r="B522" i="8" a="1"/>
  <c r="B569" i="8" a="1"/>
  <c r="B601" i="8" a="1"/>
  <c r="B633" i="8" a="1"/>
  <c r="B665" i="8" a="1"/>
  <c r="B697" i="8" a="1"/>
  <c r="B729" i="8" a="1"/>
  <c r="B761" i="8" a="1"/>
  <c r="B793" i="8" a="1"/>
  <c r="B435" i="8" a="1"/>
  <c r="B884" i="8" a="1"/>
  <c r="B948" i="8" a="1"/>
  <c r="B1012" i="8" a="1"/>
  <c r="B789" i="8" a="1"/>
  <c r="B1140" i="8" a="1"/>
  <c r="B1175" i="8" a="1"/>
  <c r="B1207" i="8" a="1"/>
  <c r="B1239" i="8" a="1"/>
  <c r="B1271" i="8" a="1"/>
  <c r="B379" i="8" a="1"/>
  <c r="B872" i="8" a="1"/>
  <c r="B936" i="8" a="1"/>
  <c r="B1000" i="8" a="1"/>
  <c r="B1064" i="8" a="1"/>
  <c r="B823" i="8" a="1"/>
  <c r="B817" i="8" a="1"/>
  <c r="B898" i="8" a="1"/>
  <c r="B962" i="8" a="1"/>
  <c r="B1026" i="8" a="1"/>
  <c r="B1090" i="8" a="1"/>
  <c r="B1152" i="8" a="1"/>
  <c r="B1184" i="8" a="1"/>
  <c r="B1216" i="8" a="1"/>
  <c r="B1075" i="8" a="1"/>
  <c r="B1079" i="8" a="1"/>
  <c r="B1312" i="8" a="1"/>
  <c r="B1344" i="8" a="1"/>
  <c r="B395" i="8" a="1"/>
  <c r="B867" i="8" a="1"/>
  <c r="B931" i="8" a="1"/>
  <c r="B995" i="8" a="1"/>
  <c r="B1059" i="8" a="1"/>
  <c r="B1123" i="8" a="1"/>
  <c r="B841" i="8" a="1"/>
  <c r="B906" i="8" a="1"/>
  <c r="B970" i="8" a="1"/>
  <c r="B1034" i="8" a="1"/>
  <c r="B804" i="8" a="1"/>
  <c r="B1153" i="8" a="1"/>
  <c r="B1185" i="8" a="1"/>
  <c r="B1217" i="8" a="1"/>
  <c r="B1249" i="8" a="1"/>
  <c r="B1241" i="8" a="1"/>
  <c r="B821" i="8" a="1"/>
  <c r="B901" i="8" a="1"/>
  <c r="B965" i="8" a="1"/>
  <c r="B1029" i="8" a="1"/>
  <c r="B1093" i="8" a="1"/>
  <c r="B427" i="8" a="1"/>
  <c r="B883" i="8" a="1"/>
  <c r="B947" i="8" a="1"/>
  <c r="B1011" i="8" a="1"/>
  <c r="B775" i="8" a="1"/>
  <c r="B236" i="8" a="1"/>
  <c r="B268" i="8" a="1"/>
  <c r="B300" i="8" a="1"/>
  <c r="B221" i="8" a="1"/>
  <c r="B253" i="8" a="1"/>
  <c r="B285" i="8" a="1"/>
  <c r="B317" i="8" a="1"/>
  <c r="B304" i="8" a="1"/>
  <c r="B242" i="8" a="1"/>
  <c r="B224" i="8" a="1"/>
  <c r="B306" i="8" a="1"/>
  <c r="B299" i="8" a="1"/>
  <c r="B412" i="8" a="1"/>
  <c r="B476" i="8" a="1"/>
  <c r="B540" i="8" a="1"/>
  <c r="B578" i="8" a="1"/>
  <c r="B610" i="8" a="1"/>
  <c r="B642" i="8" a="1"/>
  <c r="B469" i="8" a="1"/>
  <c r="B706" i="8" a="1"/>
  <c r="B738" i="8" a="1"/>
  <c r="B770" i="8" a="1"/>
  <c r="B802" i="8" a="1"/>
  <c r="B834" i="8" a="1"/>
  <c r="B338" i="8" a="1"/>
  <c r="B405" i="8" a="1"/>
  <c r="B349" i="8" a="1"/>
  <c r="B533" i="8" a="1"/>
  <c r="B339" i="8" a="1"/>
  <c r="B406" i="8" a="1"/>
  <c r="B350" i="8" a="1"/>
  <c r="B534" i="8" a="1"/>
  <c r="B575" i="8" a="1"/>
  <c r="B607" i="8" a="1"/>
  <c r="B639" i="8" a="1"/>
  <c r="B671" i="8" a="1"/>
  <c r="B703" i="8" a="1"/>
  <c r="B735" i="8" a="1"/>
  <c r="B767" i="8" a="1"/>
  <c r="B1554" i="8" a="1"/>
  <c r="B831" i="8" a="1"/>
  <c r="B330" i="8" a="1"/>
  <c r="B399" i="8" a="1"/>
  <c r="B463" i="8" a="1"/>
  <c r="B527" i="8" a="1"/>
  <c r="B331" i="8" a="1"/>
  <c r="B1359" i="8" a="1"/>
  <c r="B464" i="8" a="1"/>
  <c r="B528" i="8" a="1"/>
  <c r="B572" i="8" a="1"/>
  <c r="B604" i="8" a="1"/>
  <c r="B636" i="8" a="1"/>
  <c r="B668" i="8" a="1"/>
  <c r="B700" i="8" a="1"/>
  <c r="B732" i="8" a="1"/>
  <c r="B764" i="8" a="1"/>
  <c r="B796" i="8" a="1"/>
  <c r="B266" i="8" a="1"/>
  <c r="B393" i="8" a="1"/>
  <c r="B457" i="8" a="1"/>
  <c r="B521" i="8" a="1"/>
  <c r="B334" i="8" a="1"/>
  <c r="B402" i="8" a="1"/>
  <c r="B466" i="8" a="1"/>
  <c r="B530" i="8" a="1"/>
  <c r="B573" i="8" a="1"/>
  <c r="B605" i="8" a="1"/>
  <c r="B637" i="8" a="1"/>
  <c r="B669" i="8" a="1"/>
  <c r="B701" i="8" a="1"/>
  <c r="B733" i="8" a="1"/>
  <c r="B765" i="8" a="1"/>
  <c r="B797" i="8" a="1"/>
  <c r="B499" i="8" a="1"/>
  <c r="B890" i="8" a="1"/>
  <c r="B954" i="8" a="1"/>
  <c r="B1018" i="8" a="1"/>
  <c r="B1082" i="8" a="1"/>
  <c r="B1146" i="8" a="1"/>
  <c r="B1179" i="8" a="1"/>
  <c r="B1054" i="8" a="1"/>
  <c r="B1243" i="8" a="1"/>
  <c r="B1078" i="8" a="1"/>
  <c r="B443" i="8" a="1"/>
  <c r="B878" i="8" a="1"/>
  <c r="B942" i="8" a="1"/>
  <c r="B1006" i="8" a="1"/>
  <c r="B1070" i="8" a="1"/>
  <c r="B895" i="8" a="1"/>
  <c r="B828" i="8" a="1"/>
  <c r="B905" i="8" a="1"/>
  <c r="B969" i="8" a="1"/>
  <c r="B1033" i="8" a="1"/>
  <c r="B1097" i="8" a="1"/>
  <c r="B1156" i="8" a="1"/>
  <c r="B1188" i="8" a="1"/>
  <c r="B1220" i="8" a="1"/>
  <c r="B1252" i="8" a="1"/>
  <c r="B1284" i="8" a="1"/>
  <c r="B1316" i="8" a="1"/>
  <c r="B1348" i="8" a="1"/>
  <c r="B459" i="8" a="1"/>
  <c r="B880" i="8" a="1"/>
  <c r="B944" i="8" a="1"/>
  <c r="B1008" i="8" a="1"/>
  <c r="B1072" i="8" a="1"/>
  <c r="B1136" i="8" a="1"/>
  <c r="B849" i="8" a="1"/>
  <c r="B913" i="8" a="1"/>
  <c r="B977" i="8" a="1"/>
  <c r="B1041" i="8" a="1"/>
  <c r="B1105" i="8" a="1"/>
  <c r="B1157" i="8" a="1"/>
  <c r="B1189" i="8" a="1"/>
  <c r="B1221" i="8" a="1"/>
  <c r="B1253" i="8" a="1"/>
  <c r="B1285" i="8" a="1"/>
  <c r="B832" i="8" a="1"/>
  <c r="B907" i="8" a="1"/>
  <c r="B971" i="8" a="1"/>
  <c r="B240" i="8" a="1"/>
  <c r="B272" i="8" a="1"/>
  <c r="B264" i="8" a="1"/>
  <c r="B225" i="8" a="1"/>
  <c r="B257" i="8" a="1"/>
  <c r="B289" i="8" a="1"/>
  <c r="B321" i="8" a="1"/>
  <c r="B214" i="8" a="1"/>
  <c r="B246" i="8" a="1"/>
  <c r="B278" i="8" a="1"/>
  <c r="B310" i="8" a="1"/>
  <c r="B356" i="8" a="1"/>
  <c r="B420" i="8" a="1"/>
  <c r="B484" i="8" a="1"/>
  <c r="B548" i="8" a="1"/>
  <c r="B582" i="8" a="1"/>
  <c r="B367" i="8" a="1"/>
  <c r="B646" i="8" a="1"/>
  <c r="B678" i="8" a="1"/>
  <c r="B710" i="8" a="1"/>
  <c r="B742" i="8" a="1"/>
  <c r="B553" i="8" a="1"/>
  <c r="B616" i="8" a="1"/>
  <c r="B838" i="8" a="1"/>
  <c r="B303" i="8" a="1"/>
  <c r="B413" i="8" a="1"/>
  <c r="B477" i="8" a="1"/>
  <c r="B541" i="8" a="1"/>
  <c r="B314" i="8" a="1"/>
  <c r="B414" i="8" a="1"/>
  <c r="B478" i="8" a="1"/>
  <c r="B542" i="8" a="1"/>
  <c r="B579" i="8" a="1"/>
  <c r="B611" i="8" a="1"/>
  <c r="B643" i="8" a="1"/>
  <c r="B675" i="8" a="1"/>
  <c r="B707" i="8" a="1"/>
  <c r="B739" i="8" a="1"/>
  <c r="B771" i="8" a="1"/>
  <c r="B803" i="8" a="1"/>
  <c r="B835" i="8" a="1"/>
  <c r="B340" i="8" a="1"/>
  <c r="B407" i="8" a="1"/>
  <c r="B351" i="8" a="1"/>
  <c r="B535" i="8" a="1"/>
  <c r="B274" i="8" a="1"/>
  <c r="B1282" i="8" a="1"/>
  <c r="B472" i="8" a="1"/>
  <c r="B536" i="8" a="1"/>
  <c r="B576" i="8" a="1"/>
  <c r="B608" i="8" a="1"/>
  <c r="B640" i="8" a="1"/>
  <c r="B1555" i="8" a="1"/>
  <c r="B704" i="8" a="1"/>
  <c r="B736" i="8" a="1"/>
  <c r="B768" i="8" a="1"/>
  <c r="B613" i="8" a="1"/>
  <c r="B332" i="8" a="1"/>
  <c r="B401" i="8" a="1"/>
  <c r="B465" i="8" a="1"/>
  <c r="B529" i="8" a="1"/>
  <c r="B1248" i="8" a="1"/>
  <c r="B410" i="8" a="1"/>
  <c r="B474" i="8" a="1"/>
  <c r="B538" i="8" a="1"/>
  <c r="B577" i="8" a="1"/>
  <c r="B609" i="8" a="1"/>
  <c r="B641" i="8" a="1"/>
  <c r="B1540" i="8" a="1"/>
  <c r="B705" i="8" a="1"/>
  <c r="B737" i="8" a="1"/>
  <c r="B769" i="8" a="1"/>
  <c r="B801" i="8" a="1"/>
  <c r="B825" i="8" a="1"/>
  <c r="B897" i="8" a="1"/>
  <c r="B961" i="8" a="1"/>
  <c r="B1025" i="8" a="1"/>
  <c r="B1089" i="8" a="1"/>
  <c r="B1151" i="8" a="1"/>
  <c r="B1183" i="8" a="1"/>
  <c r="B1215" i="8" a="1"/>
  <c r="B1247" i="8" a="1"/>
  <c r="B1279" i="8" a="1"/>
  <c r="B507" i="8" a="1"/>
  <c r="B885" i="8" a="1"/>
  <c r="B949" i="8" a="1"/>
  <c r="B1013" i="8" a="1"/>
  <c r="B790" i="8" a="1"/>
  <c r="B1141" i="8" a="1"/>
  <c r="B620" i="8" a="1"/>
  <c r="B911" i="8" a="1"/>
  <c r="B975" i="8" a="1"/>
  <c r="B1039" i="8" a="1"/>
  <c r="B1103" i="8" a="1"/>
  <c r="B1160" i="8" a="1"/>
  <c r="B1192" i="8" a="1"/>
  <c r="B1224" i="8" a="1"/>
  <c r="B1256" i="8" a="1"/>
  <c r="B1288" i="8" a="1"/>
  <c r="B1320" i="8" a="1"/>
  <c r="B1352" i="8" a="1"/>
  <c r="B523" i="8" a="1"/>
  <c r="B886" i="8" a="1"/>
  <c r="B950" i="8" a="1"/>
  <c r="B1014" i="8" a="1"/>
  <c r="B1422" i="8" a="1"/>
  <c r="B1142" i="8" a="1"/>
  <c r="B855" i="8" a="1"/>
  <c r="B919" i="8" a="1"/>
  <c r="B983" i="8" a="1"/>
  <c r="B1047" i="8" a="1"/>
  <c r="B1111" i="8" a="1"/>
  <c r="B1161" i="8" a="1"/>
  <c r="B1193" i="8" a="1"/>
  <c r="B1225" i="8" a="1"/>
  <c r="B1257" i="8" a="1"/>
  <c r="B1289" i="8" a="1"/>
  <c r="B856" i="8" a="1"/>
  <c r="B920" i="8" a="1"/>
  <c r="B655" i="8" a="1"/>
  <c r="B1048" i="8" a="1"/>
  <c r="B1112" i="8" a="1"/>
  <c r="B824" i="8" a="1"/>
  <c r="B902" i="8" a="1"/>
  <c r="B966" i="8" a="1"/>
  <c r="B1030" i="8" a="1"/>
  <c r="B212" i="8" a="1"/>
  <c r="B244" i="8" a="1"/>
  <c r="B276" i="8" a="1"/>
  <c r="B308" i="8" a="1"/>
  <c r="B229" i="8" a="1"/>
  <c r="B261" i="8" a="1"/>
  <c r="B293" i="8" a="1"/>
  <c r="B325" i="8" a="1"/>
  <c r="B218" i="8" a="1"/>
  <c r="B250" i="8" a="1"/>
  <c r="B282" i="8" a="1"/>
  <c r="B215" i="8" a="1"/>
  <c r="B1281" i="8" a="1"/>
  <c r="B428" i="8" a="1"/>
  <c r="B492" i="8" a="1"/>
  <c r="B1411" i="8" a="1"/>
  <c r="B586" i="8" a="1"/>
  <c r="B372" i="8" a="1"/>
  <c r="B650" i="8" a="1"/>
  <c r="B682" i="8" a="1"/>
  <c r="B714" i="8" a="1"/>
  <c r="B746" i="8" a="1"/>
  <c r="B778" i="8" a="1"/>
  <c r="B810" i="8" a="1"/>
  <c r="B842" i="8" a="1"/>
  <c r="B357" i="8" a="1"/>
  <c r="B421" i="8" a="1"/>
  <c r="B485" i="8" a="1"/>
  <c r="B549" i="8" a="1"/>
  <c r="B358" i="8" a="1"/>
  <c r="B422" i="8" a="1"/>
  <c r="B486" i="8" a="1"/>
  <c r="B550" i="8" a="1"/>
  <c r="B583" i="8" a="1"/>
  <c r="B368" i="8" a="1"/>
  <c r="B647" i="8" a="1"/>
  <c r="B679" i="8" a="1"/>
  <c r="B711" i="8" a="1"/>
  <c r="B743" i="8" a="1"/>
  <c r="B1530" i="8" a="1"/>
  <c r="B807" i="8" a="1"/>
  <c r="B839" i="8" a="1"/>
  <c r="B318" i="8" a="1"/>
  <c r="B415" i="8" a="1"/>
  <c r="B479" i="8" a="1"/>
  <c r="B543" i="8" a="1"/>
  <c r="B352" i="8" a="1"/>
  <c r="B416" i="8" a="1"/>
  <c r="B480" i="8" a="1"/>
  <c r="B544" i="8" a="1"/>
  <c r="B580" i="8" a="1"/>
  <c r="B365" i="8" a="1"/>
  <c r="B644" i="8" a="1"/>
  <c r="B676" i="8" a="1"/>
  <c r="B708" i="8" a="1"/>
  <c r="B740" i="8" a="1"/>
  <c r="B772" i="8" a="1"/>
  <c r="B614" i="8" a="1"/>
  <c r="B343" i="8" a="1"/>
  <c r="B409" i="8" a="1"/>
  <c r="B473" i="8" a="1"/>
  <c r="B537" i="8" a="1"/>
  <c r="B354" i="8" a="1"/>
  <c r="B418" i="8" a="1"/>
  <c r="B364" i="8" a="1"/>
  <c r="B546" i="8" a="1"/>
  <c r="B581" i="8" a="1"/>
  <c r="B366" i="8" a="1"/>
  <c r="B645" i="8" a="1"/>
  <c r="B677" i="8" a="1"/>
  <c r="B709" i="8" a="1"/>
  <c r="B741" i="8" a="1"/>
  <c r="B773" i="8" a="1"/>
  <c r="B615" i="8" a="1"/>
  <c r="B836" i="8" a="1"/>
  <c r="B903" i="8" a="1"/>
  <c r="B967" i="8" a="1"/>
  <c r="B1031" i="8" a="1"/>
  <c r="B800" i="8" a="1"/>
  <c r="B1155" i="8" a="1"/>
  <c r="B1187" i="8" a="1"/>
  <c r="B1219" i="8" a="1"/>
  <c r="B1251" i="8" a="1"/>
  <c r="B1186" i="8" a="1"/>
  <c r="B816" i="8" a="1"/>
  <c r="B891" i="8" a="1"/>
  <c r="B955" i="8" a="1"/>
  <c r="B1019" i="8" a="1"/>
  <c r="B1083" i="8" a="1"/>
  <c r="B1147" i="8" a="1"/>
  <c r="B1472" i="8" a="1"/>
  <c r="B924" i="8" a="1"/>
  <c r="B988" i="8" a="1"/>
  <c r="B1052" i="8" a="1"/>
  <c r="B1116" i="8" a="1"/>
  <c r="B1164" i="8" a="1"/>
  <c r="B1196" i="8" a="1"/>
  <c r="B1228" i="8" a="1"/>
  <c r="B1260" i="8" a="1"/>
  <c r="B1292" i="8" a="1"/>
  <c r="B1324" i="8" a="1"/>
  <c r="B1356" i="8" a="1"/>
  <c r="B829" i="8" a="1"/>
  <c r="B893" i="8" a="1"/>
  <c r="B957" i="8" a="1"/>
  <c r="B1021" i="8" a="1"/>
  <c r="B1085" i="8" a="1"/>
  <c r="B335" i="8" a="1"/>
  <c r="B868" i="8" a="1"/>
  <c r="B932" i="8" a="1"/>
  <c r="B996" i="8" a="1"/>
  <c r="B1060" i="8" a="1"/>
  <c r="B1124" i="8" a="1"/>
  <c r="B1165" i="8" a="1"/>
  <c r="B1197" i="8" a="1"/>
  <c r="B1229" i="8" a="1"/>
  <c r="B1261" i="8" a="1"/>
  <c r="B1293" i="8" a="1"/>
  <c r="B862" i="8" a="1"/>
  <c r="B926" i="8" a="1"/>
  <c r="B990" i="8" a="1"/>
  <c r="B685" i="8" a="1"/>
  <c r="B1118" i="8" a="1"/>
  <c r="B845" i="8" a="1"/>
  <c r="B909" i="8" a="1"/>
  <c r="B973" i="8" a="1"/>
  <c r="B216" i="8" a="1"/>
  <c r="B220" i="8" a="1"/>
  <c r="B252" i="8" a="1"/>
  <c r="B284" i="8" a="1"/>
  <c r="B316" i="8" a="1"/>
  <c r="B237" i="8" a="1"/>
  <c r="B269" i="8" a="1"/>
  <c r="B301" i="8" a="1"/>
  <c r="B333" i="8" a="1"/>
  <c r="B226" i="8" a="1"/>
  <c r="B258" i="8" a="1"/>
  <c r="B290" i="8" a="1"/>
  <c r="B279" i="8" a="1"/>
  <c r="B380" i="8" a="1"/>
  <c r="B444" i="8" a="1"/>
  <c r="B508" i="8" a="1"/>
  <c r="B562" i="8" a="1"/>
  <c r="B594" i="8" a="1"/>
  <c r="B626" i="8" a="1"/>
  <c r="B658" i="8" a="1"/>
  <c r="B690" i="8" a="1"/>
  <c r="B722" i="8" a="1"/>
  <c r="B754" i="8" a="1"/>
  <c r="B786" i="8" a="1"/>
  <c r="B818" i="8" a="1"/>
  <c r="B251" i="8" a="1"/>
  <c r="B373" i="8" a="1"/>
  <c r="B437" i="8" a="1"/>
  <c r="B501" i="8" a="1"/>
  <c r="B255" i="8" a="1"/>
  <c r="B374" i="8" a="1"/>
  <c r="B438" i="8" a="1"/>
  <c r="B502" i="8" a="1"/>
  <c r="B559" i="8" a="1"/>
  <c r="B591" i="8" a="1"/>
  <c r="B623" i="8" a="1"/>
  <c r="B468" i="8" a="1"/>
  <c r="B687" i="8" a="1"/>
  <c r="B719" i="8" a="1"/>
  <c r="B751" i="8" a="1"/>
  <c r="B783" i="8" a="1"/>
  <c r="B815" i="8" a="1"/>
  <c r="B227" i="8" a="1"/>
  <c r="B342" i="8" a="1"/>
  <c r="B431" i="8" a="1"/>
  <c r="B495" i="8" a="1"/>
  <c r="B231" i="8" a="1"/>
  <c r="B344" i="8" a="1"/>
  <c r="B432" i="8" a="1"/>
  <c r="B496" i="8" a="1"/>
  <c r="B556" i="8" a="1"/>
  <c r="B588" i="8" a="1"/>
  <c r="B400" i="8" a="1"/>
  <c r="B652" i="8" a="1"/>
  <c r="B1556" i="8" a="1"/>
  <c r="B716" i="8" a="1"/>
  <c r="B748" i="8" a="1"/>
  <c r="B780" i="8" a="1"/>
  <c r="B812" i="8" a="1"/>
  <c r="B361" i="8" a="1"/>
  <c r="B425" i="8" a="1"/>
  <c r="B489" i="8" a="1"/>
  <c r="B239" i="8" a="1"/>
  <c r="B370" i="8" a="1"/>
  <c r="B434" i="8" a="1"/>
  <c r="B498" i="8" a="1"/>
  <c r="B557" i="8" a="1"/>
  <c r="B589" i="8" a="1"/>
  <c r="B408" i="8" a="1"/>
  <c r="B653" i="8" a="1"/>
  <c r="B470" i="8" a="1"/>
  <c r="B717" i="8" a="1"/>
  <c r="B749" i="8" a="1"/>
  <c r="B781" i="8" a="1"/>
  <c r="B813" i="8" a="1"/>
  <c r="B858" i="8" a="1"/>
  <c r="B922" i="8" a="1"/>
  <c r="B672" i="8" a="1"/>
  <c r="B1050" i="8" a="1"/>
  <c r="B1114" i="8" a="1"/>
  <c r="B1163" i="8" a="1"/>
  <c r="B1195" i="8" a="1"/>
  <c r="B1227" i="8" a="1"/>
  <c r="B1259" i="8" a="1"/>
  <c r="B1263" i="8" a="1"/>
  <c r="B619" i="8" a="1"/>
  <c r="B910" i="8" a="1"/>
  <c r="B974" i="8" a="1"/>
  <c r="B1038" i="8" a="1"/>
  <c r="B1102" i="8" a="1"/>
  <c r="B387" i="8" a="1"/>
  <c r="B873" i="8" a="1"/>
  <c r="B937" i="8" a="1"/>
  <c r="B1001" i="8" a="1"/>
  <c r="B1065" i="8" a="1"/>
  <c r="B846" i="8" a="1"/>
  <c r="B1005" i="8" a="1"/>
  <c r="B1204" i="8" a="1"/>
  <c r="B1236" i="8" a="1"/>
  <c r="B1268" i="8" a="1"/>
  <c r="B1300" i="8" a="1"/>
  <c r="B1332" i="8" a="1"/>
  <c r="B1364" i="8" a="1"/>
  <c r="B1491" i="8" a="1"/>
  <c r="B912" i="8" a="1"/>
  <c r="B976" i="8" a="1"/>
  <c r="B1040" i="8" a="1"/>
  <c r="B1104" i="8" a="1"/>
  <c r="B467" i="8" a="1"/>
  <c r="B881" i="8" a="1"/>
  <c r="B945" i="8" a="1"/>
  <c r="B1009" i="8" a="1"/>
  <c r="B1073" i="8" a="1"/>
  <c r="B1137" i="8" a="1"/>
  <c r="B1173" i="8" a="1"/>
  <c r="B1205" i="8" a="1"/>
  <c r="B1237" i="8" a="1"/>
  <c r="B1269" i="8" a="1"/>
  <c r="B411" i="8" a="1"/>
  <c r="B875" i="8" a="1"/>
  <c r="B939" i="8" a="1"/>
  <c r="B1003" i="8" a="1"/>
  <c r="B1413" i="8" a="1"/>
  <c r="B256" i="8" a="1"/>
  <c r="B288" i="8" a="1"/>
  <c r="B320" i="8" a="1"/>
  <c r="B241" i="8" a="1"/>
  <c r="B273" i="8" a="1"/>
  <c r="B305" i="8" a="1"/>
  <c r="B337" i="8" a="1"/>
  <c r="B230" i="8" a="1"/>
  <c r="B262" i="8" a="1"/>
  <c r="B294" i="8" a="1"/>
  <c r="B311" i="8" a="1"/>
  <c r="B388" i="8" a="1"/>
  <c r="B452" i="8" a="1"/>
  <c r="B516" i="8" a="1"/>
  <c r="B566" i="8" a="1"/>
  <c r="B598" i="8" a="1"/>
  <c r="B630" i="8" a="1"/>
  <c r="B662" i="8" a="1"/>
  <c r="B694" i="8" a="1"/>
  <c r="B726" i="8" a="1"/>
  <c r="B758" i="8" a="1"/>
  <c r="B555" i="8" a="1"/>
  <c r="B822" i="8" a="1"/>
  <c r="B283" i="8" a="1"/>
  <c r="B381" i="8" a="1"/>
  <c r="B445" i="8" a="1"/>
  <c r="B509" i="8" a="1"/>
  <c r="B287" i="8" a="1"/>
  <c r="B382" i="8" a="1"/>
  <c r="B446" i="8" a="1"/>
  <c r="B510" i="8" a="1"/>
  <c r="B563" i="8" a="1"/>
  <c r="B595" i="8" a="1"/>
  <c r="B627" i="8" a="1"/>
  <c r="B659" i="8" a="1"/>
  <c r="B691" i="8" a="1"/>
  <c r="B723" i="8" a="1"/>
  <c r="B755" i="8" a="1"/>
  <c r="B787" i="8" a="1"/>
  <c r="B819" i="8" a="1"/>
  <c r="B259" i="8" a="1"/>
  <c r="B375" i="8" a="1"/>
  <c r="B439" i="8" a="1"/>
  <c r="B503" i="8" a="1"/>
  <c r="B263" i="8" a="1"/>
  <c r="B347" i="8" a="1"/>
  <c r="B440" i="8" a="1"/>
  <c r="B504" i="8" a="1"/>
  <c r="B560" i="8" a="1"/>
  <c r="B592" i="8" a="1"/>
  <c r="B624" i="8" a="1"/>
  <c r="B656" i="8" a="1"/>
  <c r="B688" i="8" a="1"/>
  <c r="B720" i="8" a="1"/>
  <c r="B752" i="8" a="1"/>
  <c r="B784" i="8" a="1"/>
  <c r="B235" i="8" a="1"/>
  <c r="B345" i="8" a="1"/>
  <c r="B433" i="8" a="1"/>
  <c r="B497" i="8" a="1"/>
  <c r="B271" i="8" a="1"/>
  <c r="B378" i="8" a="1"/>
  <c r="B442" i="8" a="1"/>
  <c r="B506" i="8" a="1"/>
  <c r="B561" i="8" a="1"/>
  <c r="B593" i="8" a="1"/>
  <c r="B625" i="8" a="1"/>
  <c r="B657" i="8" a="1"/>
  <c r="B689" i="8" a="1"/>
  <c r="B721" i="8" a="1"/>
  <c r="B753" i="8" a="1"/>
  <c r="B785" i="8" a="1"/>
  <c r="B243" i="8" a="1"/>
  <c r="B865" i="8" a="1"/>
  <c r="B929" i="8" a="1"/>
  <c r="B993" i="8" a="1"/>
  <c r="B762" i="8" a="1"/>
  <c r="B1121" i="8" a="1"/>
  <c r="B1167" i="8" a="1"/>
  <c r="B1199" i="8" a="1"/>
  <c r="B1231" i="8" a="1"/>
  <c r="B1076" i="8" a="1"/>
  <c r="B1295" i="8" a="1"/>
  <c r="B853" i="8" a="1"/>
  <c r="B917" i="8" a="1"/>
  <c r="B981" i="8" a="1"/>
  <c r="B1045" i="8" a="1"/>
  <c r="B1109" i="8" a="1"/>
  <c r="B451" i="8" a="1"/>
  <c r="B879" i="8" a="1"/>
  <c r="B943" i="8" a="1"/>
  <c r="B1007" i="8" a="1"/>
  <c r="B1071" i="8" a="1"/>
  <c r="B984" i="8" a="1"/>
  <c r="B1176" i="8" a="1"/>
  <c r="B1208" i="8" a="1"/>
  <c r="B1056" i="8" a="1"/>
  <c r="B1272" i="8" a="1"/>
  <c r="B1304" i="8" a="1"/>
  <c r="B1336" i="8" a="1"/>
  <c r="B1368" i="8" a="1"/>
  <c r="B854" i="8" a="1"/>
  <c r="B918" i="8" a="1"/>
  <c r="B982" i="8" a="1"/>
  <c r="B1046" i="8" a="1"/>
  <c r="B1110" i="8" a="1"/>
  <c r="B531" i="8" a="1"/>
  <c r="B887" i="8" a="1"/>
  <c r="B951" i="8" a="1"/>
  <c r="B1015" i="8" a="1"/>
  <c r="B1414" i="8" a="1"/>
  <c r="B1143" i="8" a="1"/>
  <c r="B1177" i="8" a="1"/>
  <c r="B1209" i="8" a="1"/>
  <c r="B1057" i="8" a="1"/>
  <c r="B1273" i="8" a="1"/>
  <c r="B475" i="8" a="1"/>
  <c r="B888" i="8" a="1"/>
  <c r="B952" i="8" a="1"/>
  <c r="B1016" i="8" a="1"/>
  <c r="B791" i="8" a="1"/>
  <c r="B1144" i="8" a="1"/>
  <c r="B870" i="8" a="1"/>
  <c r="B934" i="8" a="1"/>
  <c r="B998" i="8" a="1"/>
  <c r="B1062" i="8" a="1"/>
  <c r="B228" i="8" a="1"/>
  <c r="B260" i="8" a="1"/>
  <c r="B292" i="8" a="1"/>
  <c r="B213" i="8" a="1"/>
  <c r="B245" i="8" a="1"/>
  <c r="B277" i="8" a="1"/>
  <c r="B309" i="8" a="1"/>
  <c r="B341" i="8" a="1"/>
  <c r="B234" i="8" a="1"/>
  <c r="B204" i="8" a="1"/>
  <c r="B298" i="8" a="1"/>
  <c r="B326" i="8" a="1"/>
  <c r="B396" i="8" a="1"/>
  <c r="B460" i="8" a="1"/>
  <c r="B524" i="8" a="1"/>
  <c r="B570" i="8" a="1"/>
  <c r="B602" i="8" a="1"/>
  <c r="B634" i="8" a="1"/>
  <c r="B666" i="8" a="1"/>
  <c r="B698" i="8" a="1"/>
  <c r="B730" i="8" a="1"/>
  <c r="B482" i="8" a="1"/>
  <c r="B794" i="8" a="1"/>
  <c r="B826" i="8" a="1"/>
  <c r="B1437" i="8" a="1"/>
  <c r="B389" i="8" a="1"/>
  <c r="B453" i="8" a="1"/>
  <c r="B517" i="8" a="1"/>
  <c r="B315" i="8" a="1"/>
  <c r="B390" i="8" a="1"/>
  <c r="B454" i="8" a="1"/>
  <c r="B518" i="8" a="1"/>
  <c r="B567" i="8" a="1"/>
  <c r="B599" i="8" a="1"/>
  <c r="B631" i="8" a="1"/>
  <c r="B663" i="8" a="1"/>
  <c r="B695" i="8" a="1"/>
  <c r="B727" i="8" a="1"/>
  <c r="B759" i="8" a="1"/>
  <c r="B612" i="8" a="1"/>
  <c r="B618" i="8" a="1"/>
  <c r="B291" i="8" a="1"/>
  <c r="B383" i="8" a="1"/>
  <c r="B447" i="8" a="1"/>
  <c r="B511" i="8" a="1"/>
  <c r="B295" i="8" a="1"/>
  <c r="B384" i="8" a="1"/>
  <c r="B448" i="8" a="1"/>
  <c r="B512" i="8" a="1"/>
  <c r="B564" i="8" a="1"/>
  <c r="B596" i="8" a="1"/>
  <c r="B628" i="8" a="1"/>
  <c r="B660" i="8" a="1"/>
  <c r="B692" i="8" a="1"/>
  <c r="B724" i="8" a="1"/>
  <c r="B756" i="8" a="1"/>
  <c r="B788" i="8" a="1"/>
  <c r="B267" i="8" a="1"/>
  <c r="B377" i="8" a="1"/>
  <c r="B441" i="8" a="1"/>
  <c r="B505" i="8" a="1"/>
  <c r="B1275" i="8" a="1"/>
  <c r="B386" i="8" a="1"/>
  <c r="B450" i="8" a="1"/>
  <c r="B514" i="8" a="1"/>
  <c r="B565" i="8" a="1"/>
  <c r="B597" i="8" a="1"/>
  <c r="B629" i="8" a="1"/>
  <c r="B661" i="8" a="1"/>
  <c r="B693" i="8" a="1"/>
  <c r="B725" i="8" a="1"/>
  <c r="B757" i="8" a="1"/>
  <c r="B554" i="8" a="1"/>
  <c r="B1242" i="8" a="1"/>
  <c r="B871" i="8" a="1"/>
  <c r="B935" i="8" a="1"/>
  <c r="B999" i="8" a="1"/>
  <c r="B1063" i="8" a="1"/>
  <c r="B1127" i="8" a="1"/>
  <c r="B997" i="8" a="1"/>
  <c r="B1203" i="8" a="1"/>
  <c r="B1235" i="8" a="1"/>
  <c r="B1077" i="8" a="1"/>
  <c r="B275" i="8" a="1"/>
  <c r="B859" i="8" a="1"/>
  <c r="B923" i="8" a="1"/>
  <c r="B673" i="8" a="1"/>
  <c r="B1051" i="8" a="1"/>
  <c r="B1115" i="8" a="1"/>
  <c r="B515" i="8" a="1"/>
  <c r="B892" i="8" a="1"/>
  <c r="B956" i="8" a="1"/>
  <c r="B1020" i="8" a="1"/>
  <c r="B1084" i="8" a="1"/>
  <c r="B987" i="8" a="1"/>
  <c r="B1180" i="8" a="1"/>
  <c r="B1212" i="8" a="1"/>
  <c r="B1244" i="8" a="1"/>
  <c r="B1276" i="8" a="1"/>
  <c r="B1308" i="8" a="1"/>
  <c r="B1340" i="8" a="1"/>
  <c r="B324" i="8" a="1"/>
  <c r="B621" i="8" a="1"/>
  <c r="B925" i="8" a="1"/>
  <c r="B989" i="8" a="1"/>
  <c r="B684" i="8" a="1"/>
  <c r="B1117" i="8" a="1"/>
  <c r="B820" i="8" a="1"/>
  <c r="B900" i="8" a="1"/>
  <c r="B964" i="8" a="1"/>
  <c r="B1028" i="8" a="1"/>
  <c r="B1092" i="8" a="1"/>
  <c r="B1149" i="8" a="1"/>
  <c r="B1181" i="8" a="1"/>
  <c r="B1213" i="8" a="1"/>
  <c r="B1245" i="8" a="1"/>
  <c r="B1277" i="8" a="1"/>
  <c r="B539" i="8" a="1"/>
  <c r="B894" i="8" a="1"/>
  <c r="B958" i="8" a="1"/>
  <c r="B1022" i="8" a="1"/>
  <c r="B1086" i="8" a="1"/>
  <c r="B1280" i="8" a="1"/>
  <c r="B877" i="8" a="1"/>
  <c r="B941" i="8" a="1"/>
  <c r="B1283" i="8" a="1"/>
  <c r="B774" i="8" a="1"/>
  <c r="B248" i="8" a="1"/>
  <c r="B254" i="8" a="1"/>
  <c r="B622" i="8" a="1"/>
  <c r="B322" i="8" a="1"/>
  <c r="B587" i="8" a="1"/>
  <c r="B843" i="8" a="1"/>
  <c r="B552" i="8" a="1"/>
  <c r="B808" i="8" a="1"/>
  <c r="B1456" i="8" a="1"/>
  <c r="B809" i="8" a="1"/>
  <c r="B1223" i="8" a="1"/>
  <c r="B307" i="8" a="1"/>
  <c r="B1232" i="8" a="1"/>
  <c r="B1027" i="8" a="1"/>
  <c r="B1169" i="8" a="1"/>
  <c r="B1035" i="8" a="1"/>
  <c r="B864" i="8" a="1"/>
  <c r="B1037" i="8" a="1"/>
  <c r="B280" i="8" a="1"/>
  <c r="B286" i="8" a="1"/>
  <c r="B654" i="8" a="1"/>
  <c r="B429" i="8" a="1"/>
  <c r="B376" i="8" a="1"/>
  <c r="B359" i="8" a="1"/>
  <c r="B584" i="8" a="1"/>
  <c r="B353" i="8" a="1"/>
  <c r="B585" i="8" a="1"/>
  <c r="B852" i="8" a="1"/>
  <c r="B1255" i="8" a="1"/>
  <c r="B866" i="8" a="1"/>
  <c r="B1264" i="8" a="1"/>
  <c r="B1091" i="8" a="1"/>
  <c r="B1201" i="8" a="1"/>
  <c r="B1061" i="8" a="1"/>
  <c r="B896" i="8" a="1"/>
  <c r="B1043" i="8" a="1"/>
  <c r="B861" i="8" a="1"/>
  <c r="B1158" i="8" a="1"/>
  <c r="B1335" i="8" a="1"/>
  <c r="B1408" i="8" a="1"/>
  <c r="B1131" i="8" a="1"/>
  <c r="B1515" i="8" a="1"/>
  <c r="B1547" i="8" a="1"/>
  <c r="B419" i="8" a="1"/>
  <c r="B1226" i="8" a="1"/>
  <c r="B1358" i="8" a="1"/>
  <c r="B1425" i="8" a="1"/>
  <c r="B1489" i="8" a="1"/>
  <c r="B1423" i="8" a="1"/>
  <c r="B1198" i="8" a="1"/>
  <c r="B1349" i="8" a="1"/>
  <c r="B1418" i="8" a="1"/>
  <c r="B1482" i="8" a="1"/>
  <c r="B1520" i="8" a="1"/>
  <c r="B1552" i="8" a="1"/>
  <c r="B978" i="8" a="1"/>
  <c r="B1307" i="8" a="1"/>
  <c r="B1387" i="8" a="1"/>
  <c r="B1451" i="8" a="1"/>
  <c r="B1218" i="8" a="1"/>
  <c r="B985" i="8" a="1"/>
  <c r="B1298" i="8" a="1"/>
  <c r="B1380" i="8" a="1"/>
  <c r="B1444" i="8" a="1"/>
  <c r="B1501" i="8" a="1"/>
  <c r="B1533" i="8" a="1"/>
  <c r="B1431" i="8" a="1"/>
  <c r="B1053" i="8" a="1"/>
  <c r="B1353" i="8" a="1"/>
  <c r="B1421" i="8" a="1"/>
  <c r="B1485" i="8" a="1"/>
  <c r="B1049" i="8" a="1"/>
  <c r="B1311" i="8" a="1"/>
  <c r="B1390" i="8" a="1"/>
  <c r="B1454" i="8" a="1"/>
  <c r="B1506" i="8" a="1"/>
  <c r="B1538" i="8" a="1"/>
  <c r="B5" i="8" a="1"/>
  <c r="B346" i="8" a="1"/>
  <c r="B994" i="8" a="1"/>
  <c r="B1265" i="8" a="1"/>
  <c r="B928" i="8" a="1"/>
  <c r="B355" i="8" a="1"/>
  <c r="B1222" i="8" a="1"/>
  <c r="B1424" i="8" a="1"/>
  <c r="B1150" i="8" a="1"/>
  <c r="B1290" i="8" a="1"/>
  <c r="B1441" i="8" a="1"/>
  <c r="B483" i="8" a="1"/>
  <c r="B1370" i="8" a="1"/>
  <c r="B1528" i="8" a="1"/>
  <c r="B860" i="8" a="1"/>
  <c r="B1403" i="8" a="1"/>
  <c r="B1313" i="8" a="1"/>
  <c r="B1396" i="8" a="1"/>
  <c r="B1509" i="8" a="1"/>
  <c r="B889" i="8" a="1"/>
  <c r="B1373" i="8" a="1"/>
  <c r="B1148" i="8" a="1"/>
  <c r="B1333" i="8" a="1"/>
  <c r="B1406" i="8" a="1"/>
  <c r="B1130" i="8" a="1"/>
  <c r="B1514" i="8" a="1"/>
  <c r="B1546" i="8" a="1"/>
  <c r="B203" i="8" a="1"/>
  <c r="B436" i="8" a="1"/>
  <c r="B750" i="8" a="1"/>
  <c r="B323" i="8" a="1"/>
  <c r="B715" i="8" a="1"/>
  <c r="B551" i="8" a="1"/>
  <c r="B680" i="8" a="1"/>
  <c r="B545" i="8" a="1"/>
  <c r="B681" i="8" a="1"/>
  <c r="B1044" i="8" a="1"/>
  <c r="B904" i="8" a="1"/>
  <c r="B1058" i="8" a="1"/>
  <c r="B1360" i="8" a="1"/>
  <c r="B938" i="8" a="1"/>
  <c r="B297" i="8" a="1"/>
  <c r="B806" i="8" a="1"/>
  <c r="B960" i="8" a="1"/>
  <c r="B1094" i="8" a="1"/>
  <c r="B857" i="8" a="1"/>
  <c r="B1254" i="8" a="1"/>
  <c r="B1367" i="8" a="1"/>
  <c r="B1432" i="8" a="1"/>
  <c r="B1495" i="8" a="1"/>
  <c r="B1527" i="8" a="1"/>
  <c r="B1559" i="8" a="1"/>
  <c r="B1017" i="8" a="1"/>
  <c r="B1305" i="8" a="1"/>
  <c r="B1385" i="8" a="1"/>
  <c r="B1449" i="8" a="1"/>
  <c r="B1036" i="8" a="1"/>
  <c r="B921" i="8" a="1"/>
  <c r="B1294" i="8" a="1"/>
  <c r="B1378" i="8" a="1"/>
  <c r="B1442" i="8" a="1"/>
  <c r="B1500" i="8" a="1"/>
  <c r="B1532" i="8" a="1"/>
  <c r="B1415" i="8" a="1"/>
  <c r="B1170" i="8" a="1"/>
  <c r="B1339" i="8" a="1"/>
  <c r="B1095" i="8" a="1"/>
  <c r="B1475" i="8" a="1"/>
  <c r="B312" i="8" a="1"/>
  <c r="B247" i="8" a="1"/>
  <c r="B471" i="8" a="1"/>
  <c r="B493" i="8" a="1"/>
  <c r="B651" i="8" a="1"/>
  <c r="B423" i="8" a="1"/>
  <c r="B369" i="8" a="1"/>
  <c r="B417" i="8" a="1"/>
  <c r="B371" i="8" a="1"/>
  <c r="B916" i="8" a="1"/>
  <c r="B1287" i="8" a="1"/>
  <c r="B930" i="8" a="1"/>
  <c r="B1296" i="8" a="1"/>
  <c r="B403" i="8" a="1"/>
  <c r="B1055" i="8" a="1"/>
  <c r="B1067" i="8" a="1"/>
  <c r="B915" i="8" a="1"/>
  <c r="B728" i="8" a="1"/>
  <c r="B1139" i="8" a="1"/>
  <c r="B1190" i="8" a="1"/>
  <c r="B1346" i="8" a="1"/>
  <c r="B1416" i="8" a="1"/>
  <c r="B1480" i="8" a="1"/>
  <c r="B1519" i="8" a="1"/>
  <c r="B1551" i="8" a="1"/>
  <c r="B863" i="8" a="1"/>
  <c r="B1258" i="8" a="1"/>
  <c r="B1369" i="8" a="1"/>
  <c r="B1433" i="8" a="1"/>
  <c r="B1171" i="8" a="1"/>
  <c r="B1471" i="8" a="1"/>
  <c r="B1230" i="8" a="1"/>
  <c r="B1080" i="8" a="1"/>
  <c r="B1426" i="8" a="1"/>
  <c r="B1490" i="8" a="1"/>
  <c r="B1524" i="8" a="1"/>
  <c r="B1004" i="8" a="1"/>
  <c r="B799" i="8" a="1"/>
  <c r="B1318" i="8" a="1"/>
  <c r="B1395" i="8" a="1"/>
  <c r="B1459" i="8" a="1"/>
  <c r="B1211" i="8" a="1"/>
  <c r="B674" i="8" a="1"/>
  <c r="B1309" i="8" a="1"/>
  <c r="B1388" i="8" a="1"/>
  <c r="B1452" i="8" a="1"/>
  <c r="B1505" i="8" a="1"/>
  <c r="B1537" i="8" a="1"/>
  <c r="B833" i="8" a="1"/>
  <c r="B1069" i="8" a="1"/>
  <c r="B1363" i="8" a="1"/>
  <c r="B1429" i="8" a="1"/>
  <c r="B1493" i="8" a="1"/>
  <c r="B1100" i="8" a="1"/>
  <c r="B1322" i="8" a="1"/>
  <c r="B1398" i="8" a="1"/>
  <c r="B1462" i="8" a="1"/>
  <c r="B1510" i="8" a="1"/>
  <c r="B1542" i="8" a="1"/>
  <c r="B233" i="8" a="1"/>
  <c r="B718" i="8" a="1"/>
  <c r="B223" i="8" a="1"/>
  <c r="B683" i="8" a="1"/>
  <c r="B487" i="8" a="1"/>
  <c r="B648" i="8" a="1"/>
  <c r="B363" i="8" a="1"/>
  <c r="B649" i="8" a="1"/>
  <c r="B980" i="8" a="1"/>
  <c r="B837" i="8" a="1"/>
  <c r="B1328" i="8" a="1"/>
  <c r="B874" i="8" a="1"/>
  <c r="B805" i="8" a="1"/>
  <c r="B1088" i="8" a="1"/>
  <c r="B1357" i="8" a="1"/>
  <c r="B1488" i="8" a="1"/>
  <c r="B1523" i="8" a="1"/>
  <c r="B914" i="8" a="1"/>
  <c r="B1377" i="8" a="1"/>
  <c r="B686" i="8" a="1"/>
  <c r="B1262" i="8" a="1"/>
  <c r="B1434" i="8" a="1"/>
  <c r="B1496" i="8" a="1"/>
  <c r="B1355" i="8" a="1"/>
  <c r="B1329" i="8" a="1"/>
  <c r="B1129" i="8" a="1"/>
  <c r="B1087" i="8" a="1"/>
  <c r="B1319" i="8" a="1"/>
  <c r="B1460" i="8" a="1"/>
  <c r="B1541" i="8" a="1"/>
  <c r="B1274" i="8" a="1"/>
  <c r="B1126" i="8" a="1"/>
  <c r="B1412" i="8" a="1"/>
  <c r="B1182" i="8" a="1"/>
  <c r="B500" i="8" a="1"/>
  <c r="B782" i="8" a="1"/>
  <c r="B430" i="8" a="1"/>
  <c r="B747" i="8" a="1"/>
  <c r="B360" i="8" a="1"/>
  <c r="B712" i="8" a="1"/>
  <c r="B362" i="8" a="1"/>
  <c r="B713" i="8" a="1"/>
  <c r="B1108" i="8" a="1"/>
  <c r="B968" i="8" a="1"/>
  <c r="B1122" i="8" a="1"/>
  <c r="B840" i="8" a="1"/>
  <c r="B1002" i="8" a="1"/>
  <c r="B869" i="8" a="1"/>
  <c r="B848" i="8" a="1"/>
  <c r="B979" i="8" a="1"/>
  <c r="B1101" i="8" a="1"/>
  <c r="B908" i="8" a="1"/>
  <c r="B1286" i="8" a="1"/>
  <c r="B1376" i="8" a="1"/>
  <c r="B1440" i="8" a="1"/>
  <c r="B1499" i="8" a="1"/>
  <c r="B1531" i="8" a="1"/>
  <c r="B1106" i="8" a="1"/>
  <c r="B1068" i="8" a="1"/>
  <c r="B1315" i="8" a="1"/>
  <c r="B1393" i="8" a="1"/>
  <c r="B1457" i="8" a="1"/>
  <c r="B1250" i="8" a="1"/>
  <c r="B972" i="8" a="1"/>
  <c r="B1306" i="8" a="1"/>
  <c r="B1386" i="8" a="1"/>
  <c r="B1450" i="8" a="1"/>
  <c r="B1504" i="8" a="1"/>
  <c r="B1536" i="8" a="1"/>
  <c r="B1463" i="8" a="1"/>
  <c r="B1202" i="8" a="1"/>
  <c r="B1350" i="8" a="1"/>
  <c r="B1419" i="8" a="1"/>
  <c r="B1483" i="8" a="1"/>
  <c r="B1399" i="8" a="1"/>
  <c r="B1174" i="8" a="1"/>
  <c r="B1341" i="8" a="1"/>
  <c r="B1098" i="8" a="1"/>
  <c r="B1476" i="8" a="1"/>
  <c r="B1517" i="8" a="1"/>
  <c r="B1549" i="8" a="1"/>
  <c r="B991" i="8" a="1"/>
  <c r="B1310" i="8" a="1"/>
  <c r="B1389" i="8" a="1"/>
  <c r="B1453" i="8" a="1"/>
  <c r="B1487" i="8" a="1"/>
  <c r="B1214" i="8" a="1"/>
  <c r="B1354" i="8" a="1"/>
  <c r="B1470" i="8" a="1"/>
  <c r="B1486" i="8" a="1"/>
  <c r="B1522" i="8" a="1"/>
  <c r="B1558" i="8" a="1"/>
  <c r="B329" i="8" a="1"/>
  <c r="B558" i="8" a="1"/>
  <c r="B814" i="8" a="1"/>
  <c r="B494" i="8" a="1"/>
  <c r="B779" i="8" a="1"/>
  <c r="B424" i="8" a="1"/>
  <c r="B744" i="8" a="1"/>
  <c r="B426" i="8" a="1"/>
  <c r="B745" i="8" a="1"/>
  <c r="B1159" i="8" a="1"/>
  <c r="B1032" i="8" a="1"/>
  <c r="B1168" i="8" a="1"/>
  <c r="B899" i="8" a="1"/>
  <c r="B1066" i="8" a="1"/>
  <c r="B933" i="8" a="1"/>
  <c r="B491" i="8" a="1"/>
  <c r="B992" i="8" a="1"/>
  <c r="B1107" i="8" a="1"/>
  <c r="B959" i="8" a="1"/>
  <c r="B1303" i="8" a="1"/>
  <c r="B1384" i="8" a="1"/>
  <c r="B1448" i="8" a="1"/>
  <c r="B1503" i="8" a="1"/>
  <c r="B1535" i="8" a="1"/>
  <c r="B1334" i="8" a="1"/>
  <c r="B1119" i="8" a="1"/>
  <c r="B1326" i="8" a="1"/>
  <c r="B1401" i="8" a="1"/>
  <c r="B1465" i="8" a="1"/>
  <c r="B1302" i="8" a="1"/>
  <c r="B1023" i="8" a="1"/>
  <c r="B1317" i="8" a="1"/>
  <c r="B1394" i="8" a="1"/>
  <c r="B1458" i="8" a="1"/>
  <c r="B1508" i="8" a="1"/>
  <c r="B1145" i="8" a="1"/>
  <c r="B547" i="8" a="1"/>
  <c r="B1234" i="8" a="1"/>
  <c r="B1361" i="8" a="1"/>
  <c r="B1427" i="8" a="1"/>
  <c r="B1132" i="8" a="1"/>
  <c r="B1447" i="8" a="1"/>
  <c r="B1206" i="8" a="1"/>
  <c r="B1351" i="8" a="1"/>
  <c r="B1420" i="8" a="1"/>
  <c r="B1484" i="8" a="1"/>
  <c r="B1521" i="8" a="1"/>
  <c r="B1553" i="8" a="1"/>
  <c r="B1042" i="8" a="1"/>
  <c r="B1321" i="8" a="1"/>
  <c r="B1397" i="8" a="1"/>
  <c r="B1461" i="8" a="1"/>
  <c r="B844" i="8" a="1"/>
  <c r="B1246" i="8" a="1"/>
  <c r="B1365" i="8" a="1"/>
  <c r="B222" i="8" a="1"/>
  <c r="B777" i="8" a="1"/>
  <c r="B1024" i="8" a="1"/>
  <c r="B1400" i="8" a="1"/>
  <c r="B1455" i="8" a="1"/>
  <c r="B1481" i="8" a="1"/>
  <c r="B1081" i="8" a="1"/>
  <c r="B927" i="8" a="1"/>
  <c r="B1154" i="8" a="1"/>
  <c r="B1362" i="8" a="1"/>
  <c r="B1513" i="8" a="1"/>
  <c r="B1178" i="8" a="1"/>
  <c r="B1469" i="8" a="1"/>
  <c r="B1343" i="8" a="1"/>
  <c r="B1494" i="8" a="1"/>
  <c r="B850" i="8" a="1"/>
  <c r="B1374" i="8" a="1"/>
  <c r="B1375" i="8" a="1"/>
  <c r="B1297" i="8" a="1"/>
  <c r="B1404" i="8" a="1"/>
  <c r="B1383" i="8" a="1"/>
  <c r="B1502" i="8" a="1"/>
  <c r="B1511" i="8" a="1"/>
  <c r="B1436" i="8" a="1"/>
  <c r="B946" i="8" a="1"/>
  <c r="B1133" i="8" a="1"/>
  <c r="B1534" i="8" a="1"/>
  <c r="B1407" i="8" a="1"/>
  <c r="B953" i="8" a="1"/>
  <c r="B1478" i="8" a="1"/>
  <c r="B590" i="8" a="1"/>
  <c r="B1191" i="8" a="1"/>
  <c r="B1120" i="8" a="1"/>
  <c r="B1128" i="8" a="1"/>
  <c r="B1162" i="8" a="1"/>
  <c r="B1345" i="8" a="1"/>
  <c r="B1466" i="8" a="1"/>
  <c r="B1266" i="8" a="1"/>
  <c r="B1366" i="8" a="1"/>
  <c r="B1372" i="8" a="1"/>
  <c r="B1525" i="8" a="1"/>
  <c r="B1299" i="8" a="1"/>
  <c r="B1477" i="8" a="1"/>
  <c r="B1498" i="8" a="1"/>
  <c r="B1474" i="8" a="1"/>
  <c r="B1479" i="8" a="1"/>
  <c r="B1331" i="8" a="1"/>
  <c r="B1382" i="8" a="1"/>
  <c r="B1439" i="8" a="1"/>
  <c r="B1347" i="8" a="1"/>
  <c r="B1138" i="8" a="1"/>
  <c r="B1381" i="8" a="1"/>
  <c r="B1270" i="8" a="1"/>
  <c r="B1278" i="8" a="1"/>
  <c r="B1392" i="8" a="1"/>
  <c r="B876" i="8" a="1"/>
  <c r="B986" i="8" a="1"/>
  <c r="B219" i="8" a="1"/>
  <c r="B1096" i="8" a="1"/>
  <c r="B811" i="8" a="1"/>
  <c r="B1464" i="8" a="1"/>
  <c r="B1194" i="8" a="1"/>
  <c r="B1391" i="8" a="1"/>
  <c r="B1529" i="8" a="1"/>
  <c r="B1516" i="8" a="1"/>
  <c r="B1526" i="8" a="1"/>
  <c r="B1301" i="8" a="1"/>
  <c r="B1291" i="8" a="1"/>
  <c r="B1200" i="8" a="1"/>
  <c r="B1172" i="8" a="1"/>
  <c r="B1507" i="8" a="1"/>
  <c r="B1337" i="8" a="1"/>
  <c r="B1074" i="8" a="1"/>
  <c r="B1512" i="8" a="1"/>
  <c r="B1371" i="8" a="1"/>
  <c r="B882" i="8" a="1"/>
  <c r="B1428" i="8" a="1"/>
  <c r="B1545" i="8" a="1"/>
  <c r="B1342" i="8" a="1"/>
  <c r="B1539" i="8" a="1"/>
  <c r="B1125" i="8" a="1"/>
  <c r="B1518" i="8" a="1"/>
  <c r="B617" i="8" a="1"/>
  <c r="B963" i="8" a="1"/>
  <c r="B1113" i="8" a="1"/>
  <c r="B1166" i="8" a="1"/>
  <c r="B1379" i="8" a="1"/>
  <c r="B1557" i="8" a="1"/>
  <c r="B1430" i="8" a="1"/>
  <c r="B940" i="8" a="1"/>
  <c r="B1446" i="8" a="1"/>
  <c r="B490" i="8" a="1"/>
  <c r="B1402" i="8" a="1"/>
  <c r="B1445" i="8" a="1"/>
  <c r="B488" i="8" a="1"/>
  <c r="B847" i="8" a="1"/>
  <c r="B1314" i="8" a="1"/>
  <c r="B1135" i="8" a="1"/>
  <c r="B1409" i="8" a="1"/>
  <c r="B1327" i="8" a="1"/>
  <c r="B1544" i="8" a="1"/>
  <c r="B1435" i="8" a="1"/>
  <c r="B1238" i="8" a="1"/>
  <c r="B1468" i="8" a="1"/>
  <c r="B1323" i="8" a="1"/>
  <c r="B1405" i="8" a="1"/>
  <c r="B1010" i="8" a="1"/>
  <c r="B1438" i="8" a="1"/>
  <c r="B1134" i="8" a="1"/>
  <c r="B776" i="8" a="1"/>
  <c r="B1410" i="8" a="1"/>
  <c r="B1325" i="8" a="1"/>
  <c r="B1543" i="8" a="1"/>
  <c r="B1417" i="8" a="1"/>
  <c r="B1338" i="8" a="1"/>
  <c r="B1443" i="8" a="1"/>
  <c r="B1099" i="8" a="1"/>
  <c r="B851" i="8" a="1"/>
  <c r="B1473" i="8" a="1"/>
  <c r="B1330" i="8" a="1"/>
  <c r="B1550" i="8" a="1"/>
  <c r="B1548" i="8" a="1"/>
  <c r="B1497" i="8" a="1"/>
  <c r="B6" i="8" a="1"/>
  <c r="B8" i="8" a="1"/>
  <c r="B11" i="8" a="1"/>
  <c r="B17" i="8" a="1"/>
  <c r="B24" i="8" a="1"/>
  <c r="B30" i="8" a="1"/>
  <c r="B36" i="8" a="1"/>
  <c r="B41" i="8" a="1"/>
  <c r="B47" i="8" a="1"/>
  <c r="B52" i="8" a="1"/>
  <c r="B57" i="8" a="1"/>
  <c r="B61" i="8" a="1"/>
  <c r="B65" i="8" a="1"/>
  <c r="B69" i="8" a="1"/>
  <c r="B73" i="8" a="1"/>
  <c r="B77" i="8" a="1"/>
  <c r="B81" i="8" a="1"/>
  <c r="B85" i="8" a="1"/>
  <c r="B89" i="8" a="1"/>
  <c r="B93" i="8" a="1"/>
  <c r="B97" i="8" a="1"/>
  <c r="B101" i="8" a="1"/>
  <c r="B105" i="8" a="1"/>
  <c r="B109" i="8" a="1"/>
  <c r="B113" i="8" a="1"/>
  <c r="B117" i="8" a="1"/>
  <c r="B121" i="8" a="1"/>
  <c r="B125" i="8" a="1"/>
  <c r="B129" i="8" a="1"/>
  <c r="B132" i="8" a="1"/>
  <c r="B137" i="8" a="1"/>
  <c r="B141" i="8" a="1"/>
  <c r="B145" i="8" a="1"/>
  <c r="B149" i="8" a="1"/>
  <c r="B153" i="8" a="1"/>
  <c r="B157" i="8" a="1"/>
  <c r="B160" i="8" a="1"/>
  <c r="B165" i="8" a="1"/>
  <c r="B169" i="8" a="1"/>
  <c r="B173" i="8" a="1"/>
  <c r="B177" i="8" a="1"/>
  <c r="B163" i="8" a="1"/>
  <c r="B185" i="8" a="1"/>
  <c r="B189" i="8" a="1"/>
  <c r="B193" i="8" a="1"/>
  <c r="B197" i="8" a="1"/>
  <c r="B201" i="8" a="1"/>
  <c r="B205" i="8" a="1"/>
  <c r="B209" i="8" a="1"/>
  <c r="B142" i="8" a="1"/>
  <c r="B150" i="8" a="1"/>
  <c r="B158" i="8" a="1"/>
  <c r="B170" i="8" a="1"/>
  <c r="B178" i="8" a="1"/>
  <c r="B186" i="8" a="1"/>
  <c r="B198" i="8" a="1"/>
  <c r="B210" i="8" a="1"/>
  <c r="B12" i="8" a="1"/>
  <c r="B18" i="8" a="1"/>
  <c r="B31" i="8" a="1"/>
  <c r="B42" i="8" a="1"/>
  <c r="B138" i="8" a="1"/>
  <c r="B166" i="8" a="1"/>
  <c r="B1233" i="8" a="1"/>
  <c r="B194" i="8" a="1"/>
  <c r="B202" i="8" a="1"/>
  <c r="B19" i="8" a="1"/>
  <c r="B25" i="8" a="1"/>
  <c r="B32" i="8" a="1"/>
  <c r="B37" i="8" a="1"/>
  <c r="B43" i="8" a="1"/>
  <c r="B48" i="8" a="1"/>
  <c r="B53" i="8" a="1"/>
  <c r="B58" i="8" a="1"/>
  <c r="B62" i="8" a="1"/>
  <c r="B66" i="8" a="1"/>
  <c r="B70" i="8" a="1"/>
  <c r="B74" i="8" a="1"/>
  <c r="B78" i="8" a="1"/>
  <c r="B82" i="8" a="1"/>
  <c r="B86" i="8" a="1"/>
  <c r="B90" i="8" a="1"/>
  <c r="B94" i="8" a="1"/>
  <c r="B98" i="8" a="1"/>
  <c r="B102" i="8" a="1"/>
  <c r="B106" i="8" a="1"/>
  <c r="B110" i="8" a="1"/>
  <c r="B114" i="8" a="1"/>
  <c r="B118" i="8" a="1"/>
  <c r="B122" i="8" a="1"/>
  <c r="B126" i="8" a="1"/>
  <c r="B130" i="8" a="1"/>
  <c r="B134" i="8" a="1"/>
  <c r="B146" i="8" a="1"/>
  <c r="B154" i="8" a="1"/>
  <c r="B161" i="8" a="1"/>
  <c r="B174" i="8" a="1"/>
  <c r="B190" i="8" a="1"/>
  <c r="B206" i="8" a="1"/>
  <c r="B13" i="8" a="1"/>
  <c r="B20" i="8" a="1"/>
  <c r="B26" i="8" a="1"/>
  <c r="B38" i="8" a="1"/>
  <c r="B54" i="8" a="1"/>
  <c r="B15" i="8" a="1"/>
  <c r="B21" i="8" a="1"/>
  <c r="B28" i="8" a="1"/>
  <c r="B34" i="8" a="1"/>
  <c r="B50" i="8" a="1"/>
  <c r="B100" i="8" a="1"/>
  <c r="B120" i="8" a="1"/>
  <c r="B128" i="8" a="1"/>
  <c r="B136" i="8" a="1"/>
  <c r="B144" i="8" a="1"/>
  <c r="B152" i="8" a="1"/>
  <c r="B133" i="8" a="1"/>
  <c r="B168" i="8" a="1"/>
  <c r="B176" i="8" a="1"/>
  <c r="B180" i="8" a="1"/>
  <c r="B188" i="8" a="1"/>
  <c r="B196" i="8" a="1"/>
  <c r="B184" i="8" a="1"/>
  <c r="B9" i="8" a="1"/>
  <c r="B16" i="8" a="1"/>
  <c r="B22" i="8" a="1"/>
  <c r="B35" i="8" a="1"/>
  <c r="B40" i="8" a="1"/>
  <c r="B45" i="8" a="1"/>
  <c r="B51" i="8" a="1"/>
  <c r="B56" i="8" a="1"/>
  <c r="B60" i="8" a="1"/>
  <c r="B64" i="8" a="1"/>
  <c r="B68" i="8" a="1"/>
  <c r="B72" i="8" a="1"/>
  <c r="B76" i="8" a="1"/>
  <c r="B80" i="8" a="1"/>
  <c r="B84" i="8" a="1"/>
  <c r="B88" i="8" a="1"/>
  <c r="B92" i="8" a="1"/>
  <c r="B96" i="8" a="1"/>
  <c r="B104" i="8" a="1"/>
  <c r="B108" i="8" a="1"/>
  <c r="B112" i="8" a="1"/>
  <c r="B116" i="8" a="1"/>
  <c r="B124" i="8" a="1"/>
  <c r="B1492" i="8" a="1"/>
  <c r="B140" i="8" a="1"/>
  <c r="B148" i="8" a="1"/>
  <c r="B156" i="8" a="1"/>
  <c r="B164" i="8" a="1"/>
  <c r="B172" i="8" a="1"/>
  <c r="B182" i="8" a="1"/>
  <c r="B192" i="8" a="1"/>
  <c r="B200" i="8" a="1"/>
  <c r="B208" i="8" a="1"/>
  <c r="B29" i="8" a="1"/>
  <c r="B103" i="8" a="1"/>
  <c r="B167" i="8" a="1"/>
  <c r="B199" i="8" a="1"/>
  <c r="B155" i="8" a="1"/>
  <c r="B183" i="8" a="1"/>
  <c r="B4" i="8" a="1"/>
  <c r="B99" i="8" a="1"/>
  <c r="B162" i="8" a="1"/>
  <c r="B7" i="8" a="1"/>
  <c r="B33" i="8" a="1"/>
  <c r="B55" i="8" a="1"/>
  <c r="B71" i="8" a="1"/>
  <c r="B87" i="8" a="1"/>
  <c r="B119" i="8" a="1"/>
  <c r="B135" i="8" a="1"/>
  <c r="B151" i="8" a="1"/>
  <c r="B181" i="8" a="1"/>
  <c r="B139" i="8" a="1"/>
  <c r="B83" i="8" a="1"/>
  <c r="B147" i="8" a="1"/>
  <c r="B10" i="8" a="1"/>
  <c r="B187" i="8" a="1"/>
  <c r="B67" i="8" a="1"/>
  <c r="B195" i="8" a="1"/>
  <c r="B14" i="8" a="1"/>
  <c r="B39" i="8" a="1"/>
  <c r="B59" i="8" a="1"/>
  <c r="B75" i="8" a="1"/>
  <c r="B91" i="8" a="1"/>
  <c r="B107" i="8" a="1"/>
  <c r="B123" i="8" a="1"/>
  <c r="B171" i="8" a="1"/>
  <c r="B23" i="8" a="1"/>
  <c r="B179" i="8" a="1"/>
  <c r="B127" i="8" a="1"/>
  <c r="B27" i="8" a="1"/>
  <c r="B115" i="8" a="1"/>
  <c r="B211" i="8" a="1"/>
  <c r="B44" i="8" a="1"/>
  <c r="B63" i="8" a="1"/>
  <c r="B79" i="8" a="1"/>
  <c r="B95" i="8" a="1"/>
  <c r="B111" i="8" a="1"/>
  <c r="B143" i="8" a="1"/>
  <c r="B159" i="8" a="1"/>
  <c r="B175" i="8" a="1"/>
  <c r="B191" i="8" a="1"/>
  <c r="B207" i="8" a="1"/>
  <c r="B46" i="8" a="1"/>
  <c r="B49" i="8" a="1"/>
  <c r="B131" i="8" a="1"/>
  <c r="O114" i="2" l="1"/>
  <c r="O108" i="2"/>
  <c r="P108" i="2"/>
  <c r="O107" i="2"/>
  <c r="P107" i="2"/>
  <c r="O105" i="2"/>
  <c r="O103" i="2"/>
  <c r="O104" i="2"/>
  <c r="P103" i="2"/>
  <c r="P102" i="2"/>
  <c r="P100" i="2"/>
  <c r="P105" i="2"/>
  <c r="O102" i="2"/>
  <c r="P104" i="2"/>
  <c r="B131" i="8"/>
  <c r="B49" i="8"/>
  <c r="B46" i="8"/>
  <c r="B207" i="8"/>
  <c r="B191" i="8"/>
  <c r="B175" i="8"/>
  <c r="B159" i="8"/>
  <c r="B143" i="8"/>
  <c r="B111" i="8"/>
  <c r="B95" i="8"/>
  <c r="B79" i="8"/>
  <c r="B63" i="8"/>
  <c r="B44" i="8"/>
  <c r="B211" i="8"/>
  <c r="B115" i="8"/>
  <c r="B27" i="8"/>
  <c r="B127" i="8"/>
  <c r="B179" i="8"/>
  <c r="B23" i="8"/>
  <c r="B171" i="8"/>
  <c r="B123" i="8"/>
  <c r="B107" i="8"/>
  <c r="B91" i="8"/>
  <c r="B75" i="8"/>
  <c r="B59" i="8"/>
  <c r="B39" i="8"/>
  <c r="B14" i="8"/>
  <c r="B195" i="8"/>
  <c r="B67" i="8"/>
  <c r="B187" i="8"/>
  <c r="B10" i="8"/>
  <c r="B147" i="8"/>
  <c r="B83" i="8"/>
  <c r="B139" i="8"/>
  <c r="B181" i="8"/>
  <c r="B151" i="8"/>
  <c r="B135" i="8"/>
  <c r="B119" i="8"/>
  <c r="B87" i="8"/>
  <c r="B71" i="8"/>
  <c r="B55" i="8"/>
  <c r="B33" i="8"/>
  <c r="B7" i="8"/>
  <c r="B162" i="8"/>
  <c r="B99" i="8"/>
  <c r="B183" i="8"/>
  <c r="B155" i="8"/>
  <c r="B199" i="8"/>
  <c r="B167" i="8"/>
  <c r="B103" i="8"/>
  <c r="B29" i="8"/>
  <c r="B208" i="8"/>
  <c r="B200" i="8"/>
  <c r="B192" i="8"/>
  <c r="B182" i="8"/>
  <c r="B172" i="8"/>
  <c r="B164" i="8"/>
  <c r="B156" i="8"/>
  <c r="B148" i="8"/>
  <c r="B140" i="8"/>
  <c r="B1492" i="8"/>
  <c r="B124" i="8"/>
  <c r="B116" i="8"/>
  <c r="B112" i="8"/>
  <c r="B108" i="8"/>
  <c r="B104" i="8"/>
  <c r="B96" i="8"/>
  <c r="B92" i="8"/>
  <c r="B88" i="8"/>
  <c r="B84" i="8"/>
  <c r="B80" i="8"/>
  <c r="B76" i="8"/>
  <c r="B72" i="8"/>
  <c r="B68" i="8"/>
  <c r="B64" i="8"/>
  <c r="B60" i="8"/>
  <c r="B56" i="8"/>
  <c r="B51" i="8"/>
  <c r="B45" i="8"/>
  <c r="B40" i="8"/>
  <c r="B35" i="8"/>
  <c r="B22" i="8"/>
  <c r="B16" i="8"/>
  <c r="B9" i="8"/>
  <c r="B184" i="8"/>
  <c r="B196" i="8"/>
  <c r="B188" i="8"/>
  <c r="B180" i="8"/>
  <c r="B176" i="8"/>
  <c r="B168" i="8"/>
  <c r="B133" i="8"/>
  <c r="B152" i="8"/>
  <c r="B144" i="8"/>
  <c r="B136" i="8"/>
  <c r="B128" i="8"/>
  <c r="B120" i="8"/>
  <c r="B100" i="8"/>
  <c r="B50" i="8"/>
  <c r="B34" i="8"/>
  <c r="B28" i="8"/>
  <c r="B21" i="8"/>
  <c r="B15" i="8"/>
  <c r="B54" i="8"/>
  <c r="B38" i="8"/>
  <c r="B26" i="8"/>
  <c r="B20" i="8"/>
  <c r="B13" i="8"/>
  <c r="B206" i="8"/>
  <c r="B190" i="8"/>
  <c r="B174" i="8"/>
  <c r="B161" i="8"/>
  <c r="B154" i="8"/>
  <c r="B146" i="8"/>
  <c r="B134" i="8"/>
  <c r="B130" i="8"/>
  <c r="B126" i="8"/>
  <c r="B122" i="8"/>
  <c r="B118" i="8"/>
  <c r="B114" i="8"/>
  <c r="B110" i="8"/>
  <c r="B106" i="8"/>
  <c r="B102" i="8"/>
  <c r="B98" i="8"/>
  <c r="B94" i="8"/>
  <c r="B90" i="8"/>
  <c r="B86" i="8"/>
  <c r="B82" i="8"/>
  <c r="B78" i="8"/>
  <c r="B74" i="8"/>
  <c r="B70" i="8"/>
  <c r="B66" i="8"/>
  <c r="B62" i="8"/>
  <c r="B58" i="8"/>
  <c r="B53" i="8"/>
  <c r="B48" i="8"/>
  <c r="B43" i="8"/>
  <c r="B37" i="8"/>
  <c r="B32" i="8"/>
  <c r="B25" i="8"/>
  <c r="B19" i="8"/>
  <c r="B202" i="8"/>
  <c r="B194" i="8"/>
  <c r="B1233" i="8"/>
  <c r="B166" i="8"/>
  <c r="B138" i="8"/>
  <c r="B42" i="8"/>
  <c r="B31" i="8"/>
  <c r="B18" i="8"/>
  <c r="B12" i="8"/>
  <c r="B210" i="8"/>
  <c r="B198" i="8"/>
  <c r="B186" i="8"/>
  <c r="B178" i="8"/>
  <c r="B170" i="8"/>
  <c r="B158" i="8"/>
  <c r="B150" i="8"/>
  <c r="B142" i="8"/>
  <c r="B209" i="8"/>
  <c r="B205" i="8"/>
  <c r="B201" i="8"/>
  <c r="B197" i="8"/>
  <c r="B193" i="8"/>
  <c r="B189" i="8"/>
  <c r="B185" i="8"/>
  <c r="B163" i="8"/>
  <c r="B177" i="8"/>
  <c r="B173" i="8"/>
  <c r="B169" i="8"/>
  <c r="B165" i="8"/>
  <c r="B160" i="8"/>
  <c r="B157" i="8"/>
  <c r="B153" i="8"/>
  <c r="B149" i="8"/>
  <c r="B145" i="8"/>
  <c r="B141" i="8"/>
  <c r="B137" i="8"/>
  <c r="B132" i="8"/>
  <c r="B129" i="8"/>
  <c r="B125" i="8"/>
  <c r="B121" i="8"/>
  <c r="B117" i="8"/>
  <c r="B113" i="8"/>
  <c r="B109" i="8"/>
  <c r="B105" i="8"/>
  <c r="B101" i="8"/>
  <c r="B97" i="8"/>
  <c r="B93" i="8"/>
  <c r="B89" i="8"/>
  <c r="B85" i="8"/>
  <c r="B81" i="8"/>
  <c r="B77" i="8"/>
  <c r="B73" i="8"/>
  <c r="B69" i="8"/>
  <c r="B65" i="8"/>
  <c r="B61" i="8"/>
  <c r="B57" i="8"/>
  <c r="B52" i="8"/>
  <c r="B47" i="8"/>
  <c r="B41" i="8"/>
  <c r="B36" i="8"/>
  <c r="B30" i="8"/>
  <c r="B24" i="8"/>
  <c r="B17" i="8"/>
  <c r="B11" i="8"/>
  <c r="B8" i="8"/>
  <c r="B6" i="8"/>
  <c r="B1497" i="8"/>
  <c r="B1548" i="8"/>
  <c r="B1550" i="8"/>
  <c r="B1330" i="8"/>
  <c r="B1473" i="8"/>
  <c r="B851" i="8"/>
  <c r="B1099" i="8"/>
  <c r="B1443" i="8"/>
  <c r="B1338" i="8"/>
  <c r="B1417" i="8"/>
  <c r="B1543" i="8"/>
  <c r="B1325" i="8"/>
  <c r="B1410" i="8"/>
  <c r="B776" i="8"/>
  <c r="B1134" i="8"/>
  <c r="B1438" i="8"/>
  <c r="B1010" i="8"/>
  <c r="B1405" i="8"/>
  <c r="B1323" i="8"/>
  <c r="B1468" i="8"/>
  <c r="B1238" i="8"/>
  <c r="B1435" i="8"/>
  <c r="B1544" i="8"/>
  <c r="B1327" i="8"/>
  <c r="B1409" i="8"/>
  <c r="B1135" i="8"/>
  <c r="B1314" i="8"/>
  <c r="B847" i="8"/>
  <c r="B488" i="8"/>
  <c r="B1445" i="8"/>
  <c r="B1402" i="8"/>
  <c r="B490" i="8"/>
  <c r="B1446" i="8"/>
  <c r="B940" i="8"/>
  <c r="B1430" i="8"/>
  <c r="B1557" i="8"/>
  <c r="B1379" i="8"/>
  <c r="B1166" i="8"/>
  <c r="B1113" i="8"/>
  <c r="B963" i="8"/>
  <c r="B617" i="8"/>
  <c r="B1518" i="8"/>
  <c r="B1125" i="8"/>
  <c r="B1539" i="8"/>
  <c r="B1342" i="8"/>
  <c r="B1545" i="8"/>
  <c r="B1428" i="8"/>
  <c r="B882" i="8"/>
  <c r="B1371" i="8"/>
  <c r="B1512" i="8"/>
  <c r="B1074" i="8"/>
  <c r="B1337" i="8"/>
  <c r="B1507" i="8"/>
  <c r="B1172" i="8"/>
  <c r="B1200" i="8"/>
  <c r="B1291" i="8"/>
  <c r="B1301" i="8"/>
  <c r="B1526" i="8"/>
  <c r="B1516" i="8"/>
  <c r="B1529" i="8"/>
  <c r="B1391" i="8"/>
  <c r="B1194" i="8"/>
  <c r="B1464" i="8"/>
  <c r="B811" i="8"/>
  <c r="B1096" i="8"/>
  <c r="B219" i="8"/>
  <c r="B986" i="8"/>
  <c r="B876" i="8"/>
  <c r="B1392" i="8"/>
  <c r="B1278" i="8"/>
  <c r="B1270" i="8"/>
  <c r="B1381" i="8"/>
  <c r="B1138" i="8"/>
  <c r="B1347" i="8"/>
  <c r="B1439" i="8"/>
  <c r="B1382" i="8"/>
  <c r="B1331" i="8"/>
  <c r="B1479" i="8"/>
  <c r="B1474" i="8"/>
  <c r="B1498" i="8"/>
  <c r="B1477" i="8"/>
  <c r="B1299" i="8"/>
  <c r="B1525" i="8"/>
  <c r="B1372" i="8"/>
  <c r="B1366" i="8"/>
  <c r="B1266" i="8"/>
  <c r="B1466" i="8"/>
  <c r="B1345" i="8"/>
  <c r="B1162" i="8"/>
  <c r="B1128" i="8"/>
  <c r="B1120" i="8"/>
  <c r="B1191" i="8"/>
  <c r="B590" i="8"/>
  <c r="B1478" i="8"/>
  <c r="B953" i="8"/>
  <c r="B1407" i="8"/>
  <c r="B1534" i="8"/>
  <c r="B1133" i="8"/>
  <c r="B946" i="8"/>
  <c r="B1436" i="8"/>
  <c r="B1511" i="8"/>
  <c r="B1502" i="8"/>
  <c r="B1383" i="8"/>
  <c r="B1404" i="8"/>
  <c r="B1297" i="8"/>
  <c r="B1375" i="8"/>
  <c r="B1374" i="8"/>
  <c r="B850" i="8"/>
  <c r="B1494" i="8"/>
  <c r="B1343" i="8"/>
  <c r="B1469" i="8"/>
  <c r="B1178" i="8"/>
  <c r="B1513" i="8"/>
  <c r="B1362" i="8"/>
  <c r="B1154" i="8"/>
  <c r="B927" i="8"/>
  <c r="B1081" i="8"/>
  <c r="B1481" i="8"/>
  <c r="B1455" i="8"/>
  <c r="B1400" i="8"/>
  <c r="B1024" i="8"/>
  <c r="B777" i="8"/>
  <c r="B222" i="8"/>
  <c r="B1365" i="8"/>
  <c r="B1246" i="8"/>
  <c r="B844" i="8"/>
  <c r="B1461" i="8"/>
  <c r="B1397" i="8"/>
  <c r="B1321" i="8"/>
  <c r="B1042" i="8"/>
  <c r="B1553" i="8"/>
  <c r="B1521" i="8"/>
  <c r="B1484" i="8"/>
  <c r="B1420" i="8"/>
  <c r="B1351" i="8"/>
  <c r="B1206" i="8"/>
  <c r="B1447" i="8"/>
  <c r="B1132" i="8"/>
  <c r="B1427" i="8"/>
  <c r="B1361" i="8"/>
  <c r="B1234" i="8"/>
  <c r="B547" i="8"/>
  <c r="B1145" i="8"/>
  <c r="B1508" i="8"/>
  <c r="B1458" i="8"/>
  <c r="B1394" i="8"/>
  <c r="B1317" i="8"/>
  <c r="B1023" i="8"/>
  <c r="B1302" i="8"/>
  <c r="B1465" i="8"/>
  <c r="B1401" i="8"/>
  <c r="B1326" i="8"/>
  <c r="B1119" i="8"/>
  <c r="B1334" i="8"/>
  <c r="B1535" i="8"/>
  <c r="B1503" i="8"/>
  <c r="B1448" i="8"/>
  <c r="B1384" i="8"/>
  <c r="B1303" i="8"/>
  <c r="B959" i="8"/>
  <c r="B1107" i="8"/>
  <c r="B992" i="8"/>
  <c r="B491" i="8"/>
  <c r="B933" i="8"/>
  <c r="B1066" i="8"/>
  <c r="B899" i="8"/>
  <c r="B1168" i="8"/>
  <c r="B1032" i="8"/>
  <c r="B1159" i="8"/>
  <c r="B745" i="8"/>
  <c r="B426" i="8"/>
  <c r="B744" i="8"/>
  <c r="B424" i="8"/>
  <c r="B779" i="8"/>
  <c r="B494" i="8"/>
  <c r="B814" i="8"/>
  <c r="B558" i="8"/>
  <c r="B329" i="8"/>
  <c r="B1558" i="8"/>
  <c r="B1522" i="8"/>
  <c r="B1486" i="8"/>
  <c r="B1470" i="8"/>
  <c r="B1354" i="8"/>
  <c r="B1214" i="8"/>
  <c r="B1487" i="8"/>
  <c r="B1453" i="8"/>
  <c r="B1389" i="8"/>
  <c r="B1310" i="8"/>
  <c r="B991" i="8"/>
  <c r="B1549" i="8"/>
  <c r="B1517" i="8"/>
  <c r="B1476" i="8"/>
  <c r="B1098" i="8"/>
  <c r="B1341" i="8"/>
  <c r="B1174" i="8"/>
  <c r="B1399" i="8"/>
  <c r="B1483" i="8"/>
  <c r="B1419" i="8"/>
  <c r="B1350" i="8"/>
  <c r="B1202" i="8"/>
  <c r="B1463" i="8"/>
  <c r="B1536" i="8"/>
  <c r="B1504" i="8"/>
  <c r="B1450" i="8"/>
  <c r="B1386" i="8"/>
  <c r="B1306" i="8"/>
  <c r="B972" i="8"/>
  <c r="B1250" i="8"/>
  <c r="B1457" i="8"/>
  <c r="B1393" i="8"/>
  <c r="B1315" i="8"/>
  <c r="B1068" i="8"/>
  <c r="B1106" i="8"/>
  <c r="B1531" i="8"/>
  <c r="B1499" i="8"/>
  <c r="B1440" i="8"/>
  <c r="B1376" i="8"/>
  <c r="B1286" i="8"/>
  <c r="B908" i="8"/>
  <c r="B1101" i="8"/>
  <c r="B979" i="8"/>
  <c r="B848" i="8"/>
  <c r="B869" i="8"/>
  <c r="B1002" i="8"/>
  <c r="B840" i="8"/>
  <c r="B1122" i="8"/>
  <c r="B968" i="8"/>
  <c r="B1108" i="8"/>
  <c r="B713" i="8"/>
  <c r="B362" i="8"/>
  <c r="B712" i="8"/>
  <c r="B360" i="8"/>
  <c r="B747" i="8"/>
  <c r="B430" i="8"/>
  <c r="B782" i="8"/>
  <c r="B500" i="8"/>
  <c r="B1182" i="8"/>
  <c r="B1412" i="8"/>
  <c r="B1126" i="8"/>
  <c r="B1274" i="8"/>
  <c r="B1541" i="8"/>
  <c r="B1460" i="8"/>
  <c r="B1319" i="8"/>
  <c r="B1087" i="8"/>
  <c r="B1129" i="8"/>
  <c r="B1329" i="8"/>
  <c r="B1355" i="8"/>
  <c r="B1496" i="8"/>
  <c r="B1434" i="8"/>
  <c r="B1262" i="8"/>
  <c r="B686" i="8"/>
  <c r="B1377" i="8"/>
  <c r="B914" i="8"/>
  <c r="B1523" i="8"/>
  <c r="B1488" i="8"/>
  <c r="B1357" i="8"/>
  <c r="B1088" i="8"/>
  <c r="B805" i="8"/>
  <c r="B874" i="8"/>
  <c r="B1328" i="8"/>
  <c r="B837" i="8"/>
  <c r="B980" i="8"/>
  <c r="B649" i="8"/>
  <c r="B363" i="8"/>
  <c r="B648" i="8"/>
  <c r="B487" i="8"/>
  <c r="B683" i="8"/>
  <c r="B223" i="8"/>
  <c r="B718" i="8"/>
  <c r="B233" i="8"/>
  <c r="B1542" i="8"/>
  <c r="B1510" i="8"/>
  <c r="B1462" i="8"/>
  <c r="B1398" i="8"/>
  <c r="B1322" i="8"/>
  <c r="B1100" i="8"/>
  <c r="B1493" i="8"/>
  <c r="B1429" i="8"/>
  <c r="B1363" i="8"/>
  <c r="B1069" i="8"/>
  <c r="B833" i="8"/>
  <c r="B1537" i="8"/>
  <c r="B1505" i="8"/>
  <c r="B1452" i="8"/>
  <c r="B1388" i="8"/>
  <c r="B1309" i="8"/>
  <c r="B674" i="8"/>
  <c r="B1211" i="8"/>
  <c r="B1459" i="8"/>
  <c r="B1395" i="8"/>
  <c r="B1318" i="8"/>
  <c r="B799" i="8"/>
  <c r="B1004" i="8"/>
  <c r="B1524" i="8"/>
  <c r="B1490" i="8"/>
  <c r="B1426" i="8"/>
  <c r="B1080" i="8"/>
  <c r="B1230" i="8"/>
  <c r="B1471" i="8"/>
  <c r="B1171" i="8"/>
  <c r="B1433" i="8"/>
  <c r="B1369" i="8"/>
  <c r="B1258" i="8"/>
  <c r="B863" i="8"/>
  <c r="B1551" i="8"/>
  <c r="B1519" i="8"/>
  <c r="B1480" i="8"/>
  <c r="B1416" i="8"/>
  <c r="B1346" i="8"/>
  <c r="B1190" i="8"/>
  <c r="B1139" i="8"/>
  <c r="B728" i="8"/>
  <c r="B915" i="8"/>
  <c r="B1067" i="8"/>
  <c r="B1055" i="8"/>
  <c r="B403" i="8"/>
  <c r="B1296" i="8"/>
  <c r="B930" i="8"/>
  <c r="B1287" i="8"/>
  <c r="B916" i="8"/>
  <c r="B371" i="8"/>
  <c r="B417" i="8"/>
  <c r="B369" i="8"/>
  <c r="B423" i="8"/>
  <c r="B651" i="8"/>
  <c r="B493" i="8"/>
  <c r="B471" i="8"/>
  <c r="B247" i="8"/>
  <c r="B312" i="8"/>
  <c r="B1475" i="8"/>
  <c r="B1095" i="8"/>
  <c r="B1339" i="8"/>
  <c r="B1170" i="8"/>
  <c r="B1415" i="8"/>
  <c r="B1532" i="8"/>
  <c r="B1500" i="8"/>
  <c r="B1442" i="8"/>
  <c r="B1378" i="8"/>
  <c r="B1294" i="8"/>
  <c r="B921" i="8"/>
  <c r="B1036" i="8"/>
  <c r="B1449" i="8"/>
  <c r="B1385" i="8"/>
  <c r="B1305" i="8"/>
  <c r="B1017" i="8"/>
  <c r="B1559" i="8"/>
  <c r="B1527" i="8"/>
  <c r="B1495" i="8"/>
  <c r="B1432" i="8"/>
  <c r="B1367" i="8"/>
  <c r="B1254" i="8"/>
  <c r="B857" i="8"/>
  <c r="B1094" i="8"/>
  <c r="B960" i="8"/>
  <c r="B806" i="8"/>
  <c r="B297" i="8"/>
  <c r="B938" i="8"/>
  <c r="B1360" i="8"/>
  <c r="B1058" i="8"/>
  <c r="B904" i="8"/>
  <c r="B1044" i="8"/>
  <c r="B681" i="8"/>
  <c r="B545" i="8"/>
  <c r="B680" i="8"/>
  <c r="B551" i="8"/>
  <c r="B715" i="8"/>
  <c r="B323" i="8"/>
  <c r="B750" i="8"/>
  <c r="B436" i="8"/>
  <c r="B203" i="8"/>
  <c r="B1546" i="8"/>
  <c r="B1514" i="8"/>
  <c r="B1130" i="8"/>
  <c r="B1406" i="8"/>
  <c r="B1333" i="8"/>
  <c r="B1148" i="8"/>
  <c r="B1373" i="8"/>
  <c r="B889" i="8"/>
  <c r="B1509" i="8"/>
  <c r="B1396" i="8"/>
  <c r="B1313" i="8"/>
  <c r="B1403" i="8"/>
  <c r="B860" i="8"/>
  <c r="B1528" i="8"/>
  <c r="B1370" i="8"/>
  <c r="B483" i="8"/>
  <c r="B1441" i="8"/>
  <c r="B1290" i="8"/>
  <c r="B1150" i="8"/>
  <c r="B1424" i="8"/>
  <c r="B1222" i="8"/>
  <c r="B355" i="8"/>
  <c r="B928" i="8"/>
  <c r="B1265" i="8"/>
  <c r="B994" i="8"/>
  <c r="B346" i="8"/>
  <c r="B5" i="8"/>
  <c r="B1538" i="8"/>
  <c r="B1506" i="8"/>
  <c r="B1454" i="8"/>
  <c r="B1390" i="8"/>
  <c r="B1311" i="8"/>
  <c r="B1049" i="8"/>
  <c r="B1485" i="8"/>
  <c r="B1421" i="8"/>
  <c r="B1353" i="8"/>
  <c r="B1053" i="8"/>
  <c r="B1431" i="8"/>
  <c r="B1533" i="8"/>
  <c r="B1501" i="8"/>
  <c r="B1444" i="8"/>
  <c r="B1380" i="8"/>
  <c r="B1298" i="8"/>
  <c r="B985" i="8"/>
  <c r="B1218" i="8"/>
  <c r="B1451" i="8"/>
  <c r="B1387" i="8"/>
  <c r="B1307" i="8"/>
  <c r="B978" i="8"/>
  <c r="B1552" i="8"/>
  <c r="B1520" i="8"/>
  <c r="B1482" i="8"/>
  <c r="B1418" i="8"/>
  <c r="B1349" i="8"/>
  <c r="B1198" i="8"/>
  <c r="B1423" i="8"/>
  <c r="B1489" i="8"/>
  <c r="B1425" i="8"/>
  <c r="B1358" i="8"/>
  <c r="B1226" i="8"/>
  <c r="B419" i="8"/>
  <c r="B1547" i="8"/>
  <c r="B1515" i="8"/>
  <c r="B1131" i="8"/>
  <c r="B1408" i="8"/>
  <c r="B1335" i="8"/>
  <c r="B1158" i="8"/>
  <c r="B861" i="8"/>
  <c r="B1043" i="8"/>
  <c r="B896" i="8"/>
  <c r="B1061" i="8"/>
  <c r="B1201" i="8"/>
  <c r="B1091" i="8"/>
  <c r="B1264" i="8"/>
  <c r="B866" i="8"/>
  <c r="B1255" i="8"/>
  <c r="B852" i="8"/>
  <c r="B585" i="8"/>
  <c r="B353" i="8"/>
  <c r="B584" i="8"/>
  <c r="B359" i="8"/>
  <c r="B376" i="8"/>
  <c r="B429" i="8"/>
  <c r="B654" i="8"/>
  <c r="B286" i="8"/>
  <c r="B280" i="8"/>
  <c r="B1037" i="8"/>
  <c r="B864" i="8"/>
  <c r="B1035" i="8"/>
  <c r="B1169" i="8"/>
  <c r="B1027" i="8"/>
  <c r="B1232" i="8"/>
  <c r="B307" i="8"/>
  <c r="B1223" i="8"/>
  <c r="B809" i="8"/>
  <c r="B1456" i="8"/>
  <c r="B808" i="8"/>
  <c r="B552" i="8"/>
  <c r="B843" i="8"/>
  <c r="B587" i="8"/>
  <c r="B322" i="8"/>
  <c r="B622" i="8"/>
  <c r="B254" i="8"/>
  <c r="B248" i="8"/>
  <c r="B774" i="8"/>
  <c r="B1283" i="8"/>
  <c r="B941" i="8"/>
  <c r="B877" i="8"/>
  <c r="B1280" i="8"/>
  <c r="B1086" i="8"/>
  <c r="B1022" i="8"/>
  <c r="B958" i="8"/>
  <c r="B894" i="8"/>
  <c r="B539" i="8"/>
  <c r="B1277" i="8"/>
  <c r="B1245" i="8"/>
  <c r="B1213" i="8"/>
  <c r="B1181" i="8"/>
  <c r="B1149" i="8"/>
  <c r="B1092" i="8"/>
  <c r="B1028" i="8"/>
  <c r="B964" i="8"/>
  <c r="B900" i="8"/>
  <c r="B820" i="8"/>
  <c r="B1117" i="8"/>
  <c r="B684" i="8"/>
  <c r="B989" i="8"/>
  <c r="B925" i="8"/>
  <c r="B621" i="8"/>
  <c r="B324" i="8"/>
  <c r="B1340" i="8"/>
  <c r="B1308" i="8"/>
  <c r="B1276" i="8"/>
  <c r="B1244" i="8"/>
  <c r="B1212" i="8"/>
  <c r="B1180" i="8"/>
  <c r="B987" i="8"/>
  <c r="B1084" i="8"/>
  <c r="B1020" i="8"/>
  <c r="B956" i="8"/>
  <c r="B892" i="8"/>
  <c r="B515" i="8"/>
  <c r="B1115" i="8"/>
  <c r="B1051" i="8"/>
  <c r="B673" i="8"/>
  <c r="B923" i="8"/>
  <c r="B859" i="8"/>
  <c r="B275" i="8"/>
  <c r="B1077" i="8"/>
  <c r="B1235" i="8"/>
  <c r="B1203" i="8"/>
  <c r="B997" i="8"/>
  <c r="B1127" i="8"/>
  <c r="B1063" i="8"/>
  <c r="B999" i="8"/>
  <c r="B935" i="8"/>
  <c r="B871" i="8"/>
  <c r="B1242" i="8"/>
  <c r="B554" i="8"/>
  <c r="B757" i="8"/>
  <c r="B725" i="8"/>
  <c r="B693" i="8"/>
  <c r="B661" i="8"/>
  <c r="B629" i="8"/>
  <c r="B597" i="8"/>
  <c r="B565" i="8"/>
  <c r="B514" i="8"/>
  <c r="B450" i="8"/>
  <c r="B386" i="8"/>
  <c r="B1275" i="8"/>
  <c r="B505" i="8"/>
  <c r="B441" i="8"/>
  <c r="B377" i="8"/>
  <c r="B267" i="8"/>
  <c r="B788" i="8"/>
  <c r="B756" i="8"/>
  <c r="B724" i="8"/>
  <c r="B692" i="8"/>
  <c r="B660" i="8"/>
  <c r="B628" i="8"/>
  <c r="B596" i="8"/>
  <c r="B564" i="8"/>
  <c r="B512" i="8"/>
  <c r="B448" i="8"/>
  <c r="B384" i="8"/>
  <c r="B295" i="8"/>
  <c r="B511" i="8"/>
  <c r="B447" i="8"/>
  <c r="B383" i="8"/>
  <c r="B291" i="8"/>
  <c r="B618" i="8"/>
  <c r="B612" i="8"/>
  <c r="B759" i="8"/>
  <c r="B727" i="8"/>
  <c r="B695" i="8"/>
  <c r="B663" i="8"/>
  <c r="B631" i="8"/>
  <c r="B599" i="8"/>
  <c r="B567" i="8"/>
  <c r="B518" i="8"/>
  <c r="B454" i="8"/>
  <c r="B390" i="8"/>
  <c r="B315" i="8"/>
  <c r="B517" i="8"/>
  <c r="B453" i="8"/>
  <c r="B389" i="8"/>
  <c r="B1437" i="8"/>
  <c r="B826" i="8"/>
  <c r="B794" i="8"/>
  <c r="B482" i="8"/>
  <c r="B730" i="8"/>
  <c r="B698" i="8"/>
  <c r="B666" i="8"/>
  <c r="B634" i="8"/>
  <c r="B602" i="8"/>
  <c r="B570" i="8"/>
  <c r="B524" i="8"/>
  <c r="B460" i="8"/>
  <c r="B396" i="8"/>
  <c r="B326" i="8"/>
  <c r="B298" i="8"/>
  <c r="B204" i="8"/>
  <c r="B234" i="8"/>
  <c r="B341" i="8"/>
  <c r="B309" i="8"/>
  <c r="B277" i="8"/>
  <c r="B245" i="8"/>
  <c r="B213" i="8"/>
  <c r="B292" i="8"/>
  <c r="B260" i="8"/>
  <c r="B228" i="8"/>
  <c r="B1062" i="8"/>
  <c r="B998" i="8"/>
  <c r="B934" i="8"/>
  <c r="B870" i="8"/>
  <c r="B1144" i="8"/>
  <c r="B791" i="8"/>
  <c r="B1016" i="8"/>
  <c r="B952" i="8"/>
  <c r="B888" i="8"/>
  <c r="B475" i="8"/>
  <c r="B1273" i="8"/>
  <c r="B1057" i="8"/>
  <c r="B1209" i="8"/>
  <c r="B1177" i="8"/>
  <c r="B1143" i="8"/>
  <c r="B1414" i="8"/>
  <c r="B1015" i="8"/>
  <c r="B951" i="8"/>
  <c r="B887" i="8"/>
  <c r="B531" i="8"/>
  <c r="B1110" i="8"/>
  <c r="B1046" i="8"/>
  <c r="B982" i="8"/>
  <c r="B918" i="8"/>
  <c r="B854" i="8"/>
  <c r="B1368" i="8"/>
  <c r="B1336" i="8"/>
  <c r="B1304" i="8"/>
  <c r="B1272" i="8"/>
  <c r="B1056" i="8"/>
  <c r="B1208" i="8"/>
  <c r="B1176" i="8"/>
  <c r="B984" i="8"/>
  <c r="B1071" i="8"/>
  <c r="B1007" i="8"/>
  <c r="B943" i="8"/>
  <c r="B879" i="8"/>
  <c r="B451" i="8"/>
  <c r="B1109" i="8"/>
  <c r="B1045" i="8"/>
  <c r="B981" i="8"/>
  <c r="B917" i="8"/>
  <c r="B853" i="8"/>
  <c r="B1295" i="8"/>
  <c r="B1076" i="8"/>
  <c r="B1231" i="8"/>
  <c r="B1199" i="8"/>
  <c r="B1167" i="8"/>
  <c r="B1121" i="8"/>
  <c r="B762" i="8"/>
  <c r="B993" i="8"/>
  <c r="B929" i="8"/>
  <c r="B865" i="8"/>
  <c r="B243" i="8"/>
  <c r="B785" i="8"/>
  <c r="B753" i="8"/>
  <c r="B721" i="8"/>
  <c r="B689" i="8"/>
  <c r="B657" i="8"/>
  <c r="B625" i="8"/>
  <c r="B593" i="8"/>
  <c r="B561" i="8"/>
  <c r="B506" i="8"/>
  <c r="B442" i="8"/>
  <c r="B378" i="8"/>
  <c r="B271" i="8"/>
  <c r="B497" i="8"/>
  <c r="B433" i="8"/>
  <c r="B345" i="8"/>
  <c r="B235" i="8"/>
  <c r="B784" i="8"/>
  <c r="B752" i="8"/>
  <c r="B720" i="8"/>
  <c r="B688" i="8"/>
  <c r="B656" i="8"/>
  <c r="B624" i="8"/>
  <c r="B592" i="8"/>
  <c r="B560" i="8"/>
  <c r="B504" i="8"/>
  <c r="B440" i="8"/>
  <c r="B347" i="8"/>
  <c r="B263" i="8"/>
  <c r="B503" i="8"/>
  <c r="B439" i="8"/>
  <c r="B375" i="8"/>
  <c r="B259" i="8"/>
  <c r="B819" i="8"/>
  <c r="B787" i="8"/>
  <c r="B755" i="8"/>
  <c r="B723" i="8"/>
  <c r="B691" i="8"/>
  <c r="B659" i="8"/>
  <c r="B627" i="8"/>
  <c r="B595" i="8"/>
  <c r="B563" i="8"/>
  <c r="B510" i="8"/>
  <c r="B446" i="8"/>
  <c r="B382" i="8"/>
  <c r="B287" i="8"/>
  <c r="B509" i="8"/>
  <c r="B445" i="8"/>
  <c r="B381" i="8"/>
  <c r="B283" i="8"/>
  <c r="B822" i="8"/>
  <c r="B555" i="8"/>
  <c r="B758" i="8"/>
  <c r="B726" i="8"/>
  <c r="B694" i="8"/>
  <c r="B662" i="8"/>
  <c r="B630" i="8"/>
  <c r="B598" i="8"/>
  <c r="B566" i="8"/>
  <c r="B516" i="8"/>
  <c r="B452" i="8"/>
  <c r="B388" i="8"/>
  <c r="B311" i="8"/>
  <c r="B294" i="8"/>
  <c r="B262" i="8"/>
  <c r="B230" i="8"/>
  <c r="B337" i="8"/>
  <c r="B305" i="8"/>
  <c r="B273" i="8"/>
  <c r="B241" i="8"/>
  <c r="B320" i="8"/>
  <c r="B288" i="8"/>
  <c r="B256" i="8"/>
  <c r="B1413" i="8"/>
  <c r="B1003" i="8"/>
  <c r="B939" i="8"/>
  <c r="B875" i="8"/>
  <c r="B411" i="8"/>
  <c r="B1269" i="8"/>
  <c r="B1237" i="8"/>
  <c r="B1205" i="8"/>
  <c r="B1173" i="8"/>
  <c r="B1137" i="8"/>
  <c r="B1073" i="8"/>
  <c r="B1009" i="8"/>
  <c r="B945" i="8"/>
  <c r="B881" i="8"/>
  <c r="B467" i="8"/>
  <c r="B1104" i="8"/>
  <c r="B1040" i="8"/>
  <c r="B976" i="8"/>
  <c r="B912" i="8"/>
  <c r="B1491" i="8"/>
  <c r="B1364" i="8"/>
  <c r="B1332" i="8"/>
  <c r="B1300" i="8"/>
  <c r="B1268" i="8"/>
  <c r="B1236" i="8"/>
  <c r="B1204" i="8"/>
  <c r="B1005" i="8"/>
  <c r="B846" i="8"/>
  <c r="B1065" i="8"/>
  <c r="B1001" i="8"/>
  <c r="B937" i="8"/>
  <c r="B873" i="8"/>
  <c r="B387" i="8"/>
  <c r="B1102" i="8"/>
  <c r="B1038" i="8"/>
  <c r="B974" i="8"/>
  <c r="B910" i="8"/>
  <c r="B619" i="8"/>
  <c r="B1263" i="8"/>
  <c r="B1259" i="8"/>
  <c r="B1227" i="8"/>
  <c r="B1195" i="8"/>
  <c r="B1163" i="8"/>
  <c r="B1114" i="8"/>
  <c r="B1050" i="8"/>
  <c r="B672" i="8"/>
  <c r="B922" i="8"/>
  <c r="B858" i="8"/>
  <c r="B813" i="8"/>
  <c r="B781" i="8"/>
  <c r="B749" i="8"/>
  <c r="B717" i="8"/>
  <c r="B470" i="8"/>
  <c r="B653" i="8"/>
  <c r="B408" i="8"/>
  <c r="B589" i="8"/>
  <c r="B557" i="8"/>
  <c r="B498" i="8"/>
  <c r="B434" i="8"/>
  <c r="B370" i="8"/>
  <c r="B239" i="8"/>
  <c r="B489" i="8"/>
  <c r="B425" i="8"/>
  <c r="B361" i="8"/>
  <c r="B812" i="8"/>
  <c r="B780" i="8"/>
  <c r="B748" i="8"/>
  <c r="B716" i="8"/>
  <c r="B1556" i="8"/>
  <c r="B652" i="8"/>
  <c r="B400" i="8"/>
  <c r="B588" i="8"/>
  <c r="B556" i="8"/>
  <c r="B496" i="8"/>
  <c r="B432" i="8"/>
  <c r="B344" i="8"/>
  <c r="B231" i="8"/>
  <c r="B495" i="8"/>
  <c r="B431" i="8"/>
  <c r="B342" i="8"/>
  <c r="B227" i="8"/>
  <c r="B815" i="8"/>
  <c r="B783" i="8"/>
  <c r="B751" i="8"/>
  <c r="B719" i="8"/>
  <c r="B687" i="8"/>
  <c r="B468" i="8"/>
  <c r="B623" i="8"/>
  <c r="B591" i="8"/>
  <c r="B559" i="8"/>
  <c r="B502" i="8"/>
  <c r="B438" i="8"/>
  <c r="B374" i="8"/>
  <c r="B255" i="8"/>
  <c r="B501" i="8"/>
  <c r="B437" i="8"/>
  <c r="B373" i="8"/>
  <c r="B251" i="8"/>
  <c r="B818" i="8"/>
  <c r="B786" i="8"/>
  <c r="B754" i="8"/>
  <c r="B722" i="8"/>
  <c r="B690" i="8"/>
  <c r="B658" i="8"/>
  <c r="B626" i="8"/>
  <c r="B594" i="8"/>
  <c r="B562" i="8"/>
  <c r="B508" i="8"/>
  <c r="B444" i="8"/>
  <c r="B380" i="8"/>
  <c r="B279" i="8"/>
  <c r="B290" i="8"/>
  <c r="B258" i="8"/>
  <c r="B226" i="8"/>
  <c r="B333" i="8"/>
  <c r="B301" i="8"/>
  <c r="B269" i="8"/>
  <c r="B237" i="8"/>
  <c r="B316" i="8"/>
  <c r="B284" i="8"/>
  <c r="B252" i="8"/>
  <c r="B220" i="8"/>
  <c r="B216" i="8"/>
  <c r="B973" i="8"/>
  <c r="B909" i="8"/>
  <c r="B845" i="8"/>
  <c r="B1118" i="8"/>
  <c r="B685" i="8"/>
  <c r="B990" i="8"/>
  <c r="B926" i="8"/>
  <c r="B862" i="8"/>
  <c r="B1293" i="8"/>
  <c r="B1261" i="8"/>
  <c r="B1229" i="8"/>
  <c r="B1197" i="8"/>
  <c r="B1165" i="8"/>
  <c r="B1124" i="8"/>
  <c r="B1060" i="8"/>
  <c r="B996" i="8"/>
  <c r="B932" i="8"/>
  <c r="B868" i="8"/>
  <c r="B335" i="8"/>
  <c r="B1085" i="8"/>
  <c r="B1021" i="8"/>
  <c r="B957" i="8"/>
  <c r="B893" i="8"/>
  <c r="B829" i="8"/>
  <c r="B1356" i="8"/>
  <c r="B1324" i="8"/>
  <c r="B1292" i="8"/>
  <c r="B1260" i="8"/>
  <c r="B1228" i="8"/>
  <c r="B1196" i="8"/>
  <c r="B1164" i="8"/>
  <c r="B1116" i="8"/>
  <c r="B1052" i="8"/>
  <c r="B988" i="8"/>
  <c r="B924" i="8"/>
  <c r="B1472" i="8"/>
  <c r="B1147" i="8"/>
  <c r="B1083" i="8"/>
  <c r="B1019" i="8"/>
  <c r="B955" i="8"/>
  <c r="B891" i="8"/>
  <c r="B816" i="8"/>
  <c r="B1186" i="8"/>
  <c r="B1251" i="8"/>
  <c r="B1219" i="8"/>
  <c r="B1187" i="8"/>
  <c r="B1155" i="8"/>
  <c r="B800" i="8"/>
  <c r="B1031" i="8"/>
  <c r="B967" i="8"/>
  <c r="B903" i="8"/>
  <c r="B836" i="8"/>
  <c r="B615" i="8"/>
  <c r="B773" i="8"/>
  <c r="B741" i="8"/>
  <c r="B709" i="8"/>
  <c r="B677" i="8"/>
  <c r="B645" i="8"/>
  <c r="B366" i="8"/>
  <c r="B581" i="8"/>
  <c r="B546" i="8"/>
  <c r="B364" i="8"/>
  <c r="B418" i="8"/>
  <c r="B354" i="8"/>
  <c r="B537" i="8"/>
  <c r="B473" i="8"/>
  <c r="B409" i="8"/>
  <c r="B343" i="8"/>
  <c r="B614" i="8"/>
  <c r="B772" i="8"/>
  <c r="B740" i="8"/>
  <c r="B708" i="8"/>
  <c r="B676" i="8"/>
  <c r="B644" i="8"/>
  <c r="B365" i="8"/>
  <c r="B580" i="8"/>
  <c r="B544" i="8"/>
  <c r="B480" i="8"/>
  <c r="B416" i="8"/>
  <c r="B352" i="8"/>
  <c r="B543" i="8"/>
  <c r="B479" i="8"/>
  <c r="B415" i="8"/>
  <c r="B318" i="8"/>
  <c r="B839" i="8"/>
  <c r="B807" i="8"/>
  <c r="B1530" i="8"/>
  <c r="B743" i="8"/>
  <c r="B711" i="8"/>
  <c r="B679" i="8"/>
  <c r="B647" i="8"/>
  <c r="B368" i="8"/>
  <c r="B583" i="8"/>
  <c r="B550" i="8"/>
  <c r="B486" i="8"/>
  <c r="B422" i="8"/>
  <c r="B358" i="8"/>
  <c r="B549" i="8"/>
  <c r="B485" i="8"/>
  <c r="B421" i="8"/>
  <c r="B357" i="8"/>
  <c r="B842" i="8"/>
  <c r="B810" i="8"/>
  <c r="B778" i="8"/>
  <c r="B746" i="8"/>
  <c r="B714" i="8"/>
  <c r="B682" i="8"/>
  <c r="B650" i="8"/>
  <c r="B372" i="8"/>
  <c r="B586" i="8"/>
  <c r="B1411" i="8"/>
  <c r="B492" i="8"/>
  <c r="B428" i="8"/>
  <c r="B1281" i="8"/>
  <c r="B215" i="8"/>
  <c r="B282" i="8"/>
  <c r="B250" i="8"/>
  <c r="B218" i="8"/>
  <c r="B325" i="8"/>
  <c r="B293" i="8"/>
  <c r="B261" i="8"/>
  <c r="B229" i="8"/>
  <c r="B308" i="8"/>
  <c r="B276" i="8"/>
  <c r="B244" i="8"/>
  <c r="B212" i="8"/>
  <c r="B1030" i="8"/>
  <c r="B966" i="8"/>
  <c r="B902" i="8"/>
  <c r="B824" i="8"/>
  <c r="B1112" i="8"/>
  <c r="B1048" i="8"/>
  <c r="B655" i="8"/>
  <c r="B920" i="8"/>
  <c r="B856" i="8"/>
  <c r="B1289" i="8"/>
  <c r="B1257" i="8"/>
  <c r="B1225" i="8"/>
  <c r="B1193" i="8"/>
  <c r="B1161" i="8"/>
  <c r="B1111" i="8"/>
  <c r="B1047" i="8"/>
  <c r="B983" i="8"/>
  <c r="B919" i="8"/>
  <c r="B855" i="8"/>
  <c r="B1142" i="8"/>
  <c r="B1422" i="8"/>
  <c r="B1014" i="8"/>
  <c r="B950" i="8"/>
  <c r="B886" i="8"/>
  <c r="B523" i="8"/>
  <c r="B1352" i="8"/>
  <c r="B1320" i="8"/>
  <c r="B1288" i="8"/>
  <c r="B1256" i="8"/>
  <c r="B1224" i="8"/>
  <c r="B1192" i="8"/>
  <c r="B1160" i="8"/>
  <c r="B1103" i="8"/>
  <c r="B1039" i="8"/>
  <c r="B975" i="8"/>
  <c r="B911" i="8"/>
  <c r="B620" i="8"/>
  <c r="B1141" i="8"/>
  <c r="B790" i="8"/>
  <c r="B1013" i="8"/>
  <c r="B949" i="8"/>
  <c r="B885" i="8"/>
  <c r="B507" i="8"/>
  <c r="B1279" i="8"/>
  <c r="B1247" i="8"/>
  <c r="B1215" i="8"/>
  <c r="B1183" i="8"/>
  <c r="B1151" i="8"/>
  <c r="B1089" i="8"/>
  <c r="B1025" i="8"/>
  <c r="B961" i="8"/>
  <c r="B897" i="8"/>
  <c r="B825" i="8"/>
  <c r="B801" i="8"/>
  <c r="B769" i="8"/>
  <c r="B737" i="8"/>
  <c r="B705" i="8"/>
  <c r="B1540" i="8"/>
  <c r="B641" i="8"/>
  <c r="B609" i="8"/>
  <c r="B577" i="8"/>
  <c r="B538" i="8"/>
  <c r="B474" i="8"/>
  <c r="B410" i="8"/>
  <c r="B1248" i="8"/>
  <c r="B529" i="8"/>
  <c r="B465" i="8"/>
  <c r="B401" i="8"/>
  <c r="B332" i="8"/>
  <c r="B613" i="8"/>
  <c r="B768" i="8"/>
  <c r="B736" i="8"/>
  <c r="B704" i="8"/>
  <c r="B1555" i="8"/>
  <c r="B640" i="8"/>
  <c r="B608" i="8"/>
  <c r="B576" i="8"/>
  <c r="B536" i="8"/>
  <c r="B472" i="8"/>
  <c r="B1282" i="8"/>
  <c r="B274" i="8"/>
  <c r="B535" i="8"/>
  <c r="B351" i="8"/>
  <c r="B407" i="8"/>
  <c r="B340" i="8"/>
  <c r="B835" i="8"/>
  <c r="B803" i="8"/>
  <c r="B771" i="8"/>
  <c r="B739" i="8"/>
  <c r="B707" i="8"/>
  <c r="B675" i="8"/>
  <c r="B643" i="8"/>
  <c r="B611" i="8"/>
  <c r="B579" i="8"/>
  <c r="B542" i="8"/>
  <c r="B478" i="8"/>
  <c r="B414" i="8"/>
  <c r="B314" i="8"/>
  <c r="B541" i="8"/>
  <c r="B477" i="8"/>
  <c r="B413" i="8"/>
  <c r="B303" i="8"/>
  <c r="B838" i="8"/>
  <c r="B616" i="8"/>
  <c r="B553" i="8"/>
  <c r="B742" i="8"/>
  <c r="B710" i="8"/>
  <c r="B678" i="8"/>
  <c r="B646" i="8"/>
  <c r="B367" i="8"/>
  <c r="B582" i="8"/>
  <c r="B548" i="8"/>
  <c r="B484" i="8"/>
  <c r="B420" i="8"/>
  <c r="B356" i="8"/>
  <c r="B310" i="8"/>
  <c r="B278" i="8"/>
  <c r="B246" i="8"/>
  <c r="B214" i="8"/>
  <c r="B321" i="8"/>
  <c r="B289" i="8"/>
  <c r="B257" i="8"/>
  <c r="B225" i="8"/>
  <c r="B264" i="8"/>
  <c r="B272" i="8"/>
  <c r="B240" i="8"/>
  <c r="B971" i="8"/>
  <c r="B907" i="8"/>
  <c r="B832" i="8"/>
  <c r="B1285" i="8"/>
  <c r="B1253" i="8"/>
  <c r="B1221" i="8"/>
  <c r="B1189" i="8"/>
  <c r="B1157" i="8"/>
  <c r="B1105" i="8"/>
  <c r="B1041" i="8"/>
  <c r="B977" i="8"/>
  <c r="B913" i="8"/>
  <c r="B849" i="8"/>
  <c r="B1136" i="8"/>
  <c r="B1072" i="8"/>
  <c r="B1008" i="8"/>
  <c r="B944" i="8"/>
  <c r="B880" i="8"/>
  <c r="B459" i="8"/>
  <c r="B1348" i="8"/>
  <c r="B1316" i="8"/>
  <c r="B1284" i="8"/>
  <c r="B1252" i="8"/>
  <c r="B1220" i="8"/>
  <c r="B1188" i="8"/>
  <c r="B1156" i="8"/>
  <c r="B1097" i="8"/>
  <c r="B1033" i="8"/>
  <c r="B969" i="8"/>
  <c r="B905" i="8"/>
  <c r="B828" i="8"/>
  <c r="B895" i="8"/>
  <c r="B1070" i="8"/>
  <c r="B1006" i="8"/>
  <c r="B942" i="8"/>
  <c r="B878" i="8"/>
  <c r="B443" i="8"/>
  <c r="B1078" i="8"/>
  <c r="B1243" i="8"/>
  <c r="B1054" i="8"/>
  <c r="B1179" i="8"/>
  <c r="B1146" i="8"/>
  <c r="B1082" i="8"/>
  <c r="B1018" i="8"/>
  <c r="B954" i="8"/>
  <c r="B890" i="8"/>
  <c r="B499" i="8"/>
  <c r="B797" i="8"/>
  <c r="B765" i="8"/>
  <c r="B733" i="8"/>
  <c r="B701" i="8"/>
  <c r="B669" i="8"/>
  <c r="B637" i="8"/>
  <c r="B605" i="8"/>
  <c r="B573" i="8"/>
  <c r="B530" i="8"/>
  <c r="B466" i="8"/>
  <c r="B402" i="8"/>
  <c r="B334" i="8"/>
  <c r="B521" i="8"/>
  <c r="B457" i="8"/>
  <c r="B393" i="8"/>
  <c r="B266" i="8"/>
  <c r="B796" i="8"/>
  <c r="B764" i="8"/>
  <c r="B732" i="8"/>
  <c r="B700" i="8"/>
  <c r="B668" i="8"/>
  <c r="B636" i="8"/>
  <c r="B604" i="8"/>
  <c r="B572" i="8"/>
  <c r="B528" i="8"/>
  <c r="B464" i="8"/>
  <c r="B1359" i="8"/>
  <c r="B331" i="8"/>
  <c r="B527" i="8"/>
  <c r="B463" i="8"/>
  <c r="B399" i="8"/>
  <c r="B330" i="8"/>
  <c r="B831" i="8"/>
  <c r="B1554" i="8"/>
  <c r="B767" i="8"/>
  <c r="B735" i="8"/>
  <c r="B703" i="8"/>
  <c r="B671" i="8"/>
  <c r="B639" i="8"/>
  <c r="B607" i="8"/>
  <c r="B575" i="8"/>
  <c r="B534" i="8"/>
  <c r="B350" i="8"/>
  <c r="B406" i="8"/>
  <c r="B339" i="8"/>
  <c r="B533" i="8"/>
  <c r="B349" i="8"/>
  <c r="B405" i="8"/>
  <c r="B338" i="8"/>
  <c r="B834" i="8"/>
  <c r="B802" i="8"/>
  <c r="B770" i="8"/>
  <c r="B738" i="8"/>
  <c r="B706" i="8"/>
  <c r="B469" i="8"/>
  <c r="B642" i="8"/>
  <c r="B610" i="8"/>
  <c r="B578" i="8"/>
  <c r="B540" i="8"/>
  <c r="B476" i="8"/>
  <c r="B412" i="8"/>
  <c r="B299" i="8"/>
  <c r="B306" i="8"/>
  <c r="B224" i="8"/>
  <c r="B242" i="8"/>
  <c r="B304" i="8"/>
  <c r="B317" i="8"/>
  <c r="B285" i="8"/>
  <c r="B253" i="8"/>
  <c r="B221" i="8"/>
  <c r="B300" i="8"/>
  <c r="B268" i="8"/>
  <c r="B236" i="8"/>
  <c r="B775" i="8"/>
  <c r="B1011" i="8"/>
  <c r="B947" i="8"/>
  <c r="B883" i="8"/>
  <c r="B427" i="8"/>
  <c r="B1093" i="8"/>
  <c r="B1029" i="8"/>
  <c r="B965" i="8"/>
  <c r="B901" i="8"/>
  <c r="B821" i="8"/>
  <c r="B1241" i="8"/>
  <c r="B1249" i="8"/>
  <c r="B1217" i="8"/>
  <c r="B1185" i="8"/>
  <c r="B1153" i="8"/>
  <c r="B804" i="8"/>
  <c r="B1034" i="8"/>
  <c r="B970" i="8"/>
  <c r="B906" i="8"/>
  <c r="B841" i="8"/>
  <c r="B1123" i="8"/>
  <c r="B1059" i="8"/>
  <c r="B995" i="8"/>
  <c r="B931" i="8"/>
  <c r="B867" i="8"/>
  <c r="B395" i="8"/>
  <c r="B1344" i="8"/>
  <c r="B1312" i="8"/>
  <c r="B1079" i="8"/>
  <c r="B1075" i="8"/>
  <c r="B1216" i="8"/>
  <c r="B1184" i="8"/>
  <c r="B1152" i="8"/>
  <c r="B1090" i="8"/>
  <c r="B1026" i="8"/>
  <c r="B962" i="8"/>
  <c r="B898" i="8"/>
  <c r="B817" i="8"/>
  <c r="B823" i="8"/>
  <c r="B1064" i="8"/>
  <c r="B1000" i="8"/>
  <c r="B936" i="8"/>
  <c r="B872" i="8"/>
  <c r="B379" i="8"/>
  <c r="B1271" i="8"/>
  <c r="B1239" i="8"/>
  <c r="B1207" i="8"/>
  <c r="B1175" i="8"/>
  <c r="B1140" i="8"/>
  <c r="B789" i="8"/>
  <c r="B1012" i="8"/>
  <c r="B948" i="8"/>
  <c r="B884" i="8"/>
  <c r="B435" i="8"/>
  <c r="B793" i="8"/>
  <c r="B761" i="8"/>
  <c r="B729" i="8"/>
  <c r="B697" i="8"/>
  <c r="B665" i="8"/>
  <c r="B633" i="8"/>
  <c r="B601" i="8"/>
  <c r="B569" i="8"/>
  <c r="B522" i="8"/>
  <c r="B458" i="8"/>
  <c r="B394" i="8"/>
  <c r="B1210" i="8"/>
  <c r="B513" i="8"/>
  <c r="B449" i="8"/>
  <c r="B385" i="8"/>
  <c r="B1240" i="8"/>
  <c r="B792" i="8"/>
  <c r="B760" i="8"/>
  <c r="B481" i="8"/>
  <c r="B696" i="8"/>
  <c r="B664" i="8"/>
  <c r="B632" i="8"/>
  <c r="B600" i="8"/>
  <c r="B568" i="8"/>
  <c r="B520" i="8"/>
  <c r="B456" i="8"/>
  <c r="B392" i="8"/>
  <c r="B319" i="8"/>
  <c r="B519" i="8"/>
  <c r="B455" i="8"/>
  <c r="B391" i="8"/>
  <c r="B265" i="8"/>
  <c r="B827" i="8"/>
  <c r="B795" i="8"/>
  <c r="B763" i="8"/>
  <c r="B731" i="8"/>
  <c r="B699" i="8"/>
  <c r="B667" i="8"/>
  <c r="B635" i="8"/>
  <c r="B603" i="8"/>
  <c r="B571" i="8"/>
  <c r="B526" i="8"/>
  <c r="B462" i="8"/>
  <c r="B398" i="8"/>
  <c r="B328" i="8"/>
  <c r="B525" i="8"/>
  <c r="B461" i="8"/>
  <c r="B397" i="8"/>
  <c r="B327" i="8"/>
  <c r="B830" i="8"/>
  <c r="B798" i="8"/>
  <c r="B766" i="8"/>
  <c r="B734" i="8"/>
  <c r="B702" i="8"/>
  <c r="B670" i="8"/>
  <c r="B638" i="8"/>
  <c r="B606" i="8"/>
  <c r="B574" i="8"/>
  <c r="B532" i="8"/>
  <c r="B348" i="8"/>
  <c r="B404" i="8"/>
  <c r="B336" i="8"/>
  <c r="B302" i="8"/>
  <c r="B270" i="8"/>
  <c r="B238" i="8"/>
  <c r="B1267" i="8"/>
  <c r="B313" i="8"/>
  <c r="B281" i="8"/>
  <c r="B249" i="8"/>
  <c r="B217" i="8"/>
  <c r="B296" i="8"/>
  <c r="B1467" i="8"/>
  <c r="B232" i="8"/>
  <c r="B4" i="8"/>
  <c r="B18" i="3"/>
  <c r="L41" i="3"/>
  <c r="K41" i="3"/>
  <c r="L52" i="3"/>
  <c r="K40" i="3"/>
  <c r="L64" i="3"/>
  <c r="K42" i="3"/>
  <c r="L42" i="3"/>
  <c r="K28" i="3"/>
  <c r="L29" i="3"/>
  <c r="B77" i="3"/>
  <c r="B57" i="3"/>
  <c r="B37" i="3"/>
  <c r="B33" i="3"/>
  <c r="B29" i="3"/>
  <c r="B25" i="3"/>
  <c r="B21" i="3"/>
  <c r="B17" i="3"/>
  <c r="B13" i="3"/>
  <c r="B9" i="3"/>
  <c r="B5" i="3"/>
  <c r="B93" i="3"/>
  <c r="B73" i="3"/>
  <c r="B53" i="3"/>
  <c r="B92" i="3"/>
  <c r="B84" i="3"/>
  <c r="B76" i="3"/>
  <c r="B68" i="3"/>
  <c r="B60" i="3"/>
  <c r="B52" i="3"/>
  <c r="B44" i="3"/>
  <c r="B36" i="3"/>
  <c r="B28" i="3"/>
  <c r="B20" i="3"/>
  <c r="B12" i="3"/>
  <c r="B4" i="3"/>
  <c r="B81" i="3"/>
  <c r="B61" i="3"/>
  <c r="B49" i="3"/>
  <c r="B88" i="3"/>
  <c r="B80" i="3"/>
  <c r="B72" i="3"/>
  <c r="B64" i="3"/>
  <c r="B56" i="3"/>
  <c r="B48" i="3"/>
  <c r="B40" i="3"/>
  <c r="B32" i="3"/>
  <c r="B24" i="3"/>
  <c r="B16" i="3"/>
  <c r="B8" i="3"/>
  <c r="B89" i="3"/>
  <c r="B69" i="3"/>
  <c r="B41" i="3"/>
  <c r="B87" i="3"/>
  <c r="B79" i="3"/>
  <c r="B71" i="3"/>
  <c r="B63" i="3"/>
  <c r="B51" i="3"/>
  <c r="B43" i="3"/>
  <c r="B35" i="3"/>
  <c r="B31" i="3"/>
  <c r="B23" i="3"/>
  <c r="B15" i="3"/>
  <c r="B11" i="3"/>
  <c r="B3" i="3"/>
  <c r="B85" i="3"/>
  <c r="B65" i="3"/>
  <c r="B45" i="3"/>
  <c r="B91" i="3"/>
  <c r="B83" i="3"/>
  <c r="B75" i="3"/>
  <c r="B67" i="3"/>
  <c r="B59" i="3"/>
  <c r="B55" i="3"/>
  <c r="B47" i="3"/>
  <c r="B39" i="3"/>
  <c r="B27" i="3"/>
  <c r="B19" i="3"/>
  <c r="B7" i="3"/>
  <c r="B90" i="3"/>
  <c r="B86" i="3"/>
  <c r="B82" i="3"/>
  <c r="B78" i="3"/>
  <c r="B74" i="3"/>
  <c r="B70" i="3"/>
  <c r="B66" i="3"/>
  <c r="B62" i="3"/>
  <c r="B58" i="3"/>
  <c r="B54" i="3"/>
  <c r="B50" i="3"/>
  <c r="B46" i="3"/>
  <c r="B42" i="3"/>
  <c r="B38" i="3"/>
  <c r="B34" i="3"/>
  <c r="B30" i="3"/>
  <c r="B26" i="3"/>
  <c r="B22" i="3"/>
  <c r="B14" i="3"/>
  <c r="B10" i="3"/>
  <c r="B6" i="3"/>
  <c r="B2" i="3"/>
  <c r="AI96" i="2"/>
  <c r="AI98" i="2" s="1"/>
  <c r="AI93" i="2"/>
  <c r="AI102" i="2" s="1"/>
  <c r="M56" i="3" l="1"/>
  <c r="M26" i="3"/>
  <c r="M52" i="3"/>
  <c r="M57" i="3"/>
  <c r="M58" i="3"/>
  <c r="M38" i="3"/>
  <c r="M53" i="3"/>
  <c r="M54" i="3"/>
  <c r="M50" i="3"/>
  <c r="M55" i="3"/>
  <c r="M34" i="3"/>
  <c r="M51" i="3"/>
  <c r="M65" i="3"/>
  <c r="N70" i="3"/>
  <c r="M70" i="3"/>
  <c r="N57" i="3"/>
  <c r="N43" i="3"/>
  <c r="M42" i="3"/>
  <c r="N27" i="3"/>
  <c r="N26" i="3"/>
  <c r="M68" i="3"/>
  <c r="M40" i="3"/>
  <c r="N63" i="3"/>
  <c r="N62" i="3"/>
  <c r="M62" i="3"/>
  <c r="N58" i="3"/>
  <c r="N44" i="3"/>
  <c r="M43" i="3"/>
  <c r="N28" i="3"/>
  <c r="M28" i="3"/>
  <c r="M39" i="3"/>
  <c r="N41" i="3"/>
  <c r="M33" i="3"/>
  <c r="N64" i="3"/>
  <c r="M63" i="3"/>
  <c r="N51" i="3"/>
  <c r="N50" i="3"/>
  <c r="N45" i="3"/>
  <c r="M44" i="3"/>
  <c r="N29" i="3"/>
  <c r="M29" i="3"/>
  <c r="M67" i="3"/>
  <c r="N32" i="3"/>
  <c r="N55" i="3"/>
  <c r="N33" i="3"/>
  <c r="N65" i="3"/>
  <c r="M64" i="3"/>
  <c r="N52" i="3"/>
  <c r="N46" i="3"/>
  <c r="M45" i="3"/>
  <c r="N30" i="3"/>
  <c r="M30" i="3"/>
  <c r="N54" i="3"/>
  <c r="M32" i="3"/>
  <c r="N66" i="3"/>
  <c r="M66" i="3"/>
  <c r="N53" i="3"/>
  <c r="N39" i="3"/>
  <c r="N38" i="3"/>
  <c r="M46" i="3"/>
  <c r="N31" i="3"/>
  <c r="M31" i="3"/>
  <c r="N67" i="3"/>
  <c r="N40" i="3"/>
  <c r="N68" i="3"/>
  <c r="M27" i="3"/>
  <c r="N69" i="3"/>
  <c r="M69" i="3"/>
  <c r="N56" i="3"/>
  <c r="N42" i="3"/>
  <c r="M41" i="3"/>
  <c r="N34" i="3"/>
  <c r="L65" i="3"/>
  <c r="K65" i="3"/>
  <c r="L53" i="3"/>
  <c r="K53" i="3"/>
  <c r="K43" i="3"/>
  <c r="L43" i="3"/>
  <c r="K30" i="3"/>
  <c r="L30" i="3"/>
  <c r="L54" i="3" l="1"/>
  <c r="K54" i="3"/>
  <c r="L66" i="3"/>
  <c r="K66" i="3"/>
  <c r="K44" i="3"/>
  <c r="L44" i="3"/>
  <c r="K31" i="3"/>
  <c r="L31" i="3"/>
  <c r="L67" i="3" l="1"/>
  <c r="K67" i="3"/>
  <c r="K55" i="3"/>
  <c r="L55" i="3"/>
  <c r="K45" i="3"/>
  <c r="L45" i="3"/>
  <c r="K46" i="3" s="1"/>
  <c r="K32" i="3"/>
  <c r="L32" i="3"/>
  <c r="L56" i="3" l="1"/>
  <c r="K56" i="3"/>
  <c r="L68" i="3"/>
  <c r="K68" i="3"/>
  <c r="K33" i="3"/>
  <c r="L33" i="3"/>
  <c r="K34" i="3" s="1"/>
  <c r="L69" i="3" l="1"/>
  <c r="K69" i="3"/>
  <c r="K57" i="3"/>
  <c r="L57" i="3"/>
  <c r="K58" i="3" l="1"/>
  <c r="K7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<sst xmlns="http://schemas.openxmlformats.org/spreadsheetml/2006/main" count="42264" uniqueCount="2777">
  <si>
    <t>MUTUAL FUND REPORT - OCTOBER 2024</t>
  </si>
  <si>
    <t>RETURN</t>
  </si>
  <si>
    <t>SFDR-category</t>
  </si>
  <si>
    <t>EQUITY FUNDS: FINLAND</t>
  </si>
  <si>
    <t>RISK</t>
  </si>
  <si>
    <t>RETURN / RISK</t>
  </si>
  <si>
    <t>10 yr.
(% p.a.)</t>
  </si>
  <si>
    <t>Rank</t>
  </si>
  <si>
    <t>5 yr.
(% p.a.)</t>
  </si>
  <si>
    <t>3 yr.
(% p.a.)</t>
  </si>
  <si>
    <t>1 yr.
(%)</t>
  </si>
  <si>
    <t>6 mo.
(%)</t>
  </si>
  <si>
    <t>1  mo.
(%)</t>
  </si>
  <si>
    <t>Volatility
12 mo. (%)</t>
  </si>
  <si>
    <t>Sharpe
1 yr.</t>
  </si>
  <si>
    <t>Sharpe
5 yr.</t>
  </si>
  <si>
    <t>Subscr.
fee</t>
  </si>
  <si>
    <t>Redempt.
fee</t>
  </si>
  <si>
    <t/>
  </si>
  <si>
    <t>Manag. and
cust. fee</t>
  </si>
  <si>
    <t>Ongoing
charges
(%/yr.)</t>
  </si>
  <si>
    <t>Domicile</t>
  </si>
  <si>
    <t>Size
(MEUR)</t>
  </si>
  <si>
    <t>Net subscr.
1 mo.
(MEUR)</t>
  </si>
  <si>
    <t>No. of
investors</t>
  </si>
  <si>
    <t>Est.
(mo./yr.)</t>
  </si>
  <si>
    <t>Porfolio manager</t>
  </si>
  <si>
    <t>Minimum
investment 
(EUR)</t>
  </si>
  <si>
    <t>Net subscr.
from January
(MEUR)</t>
  </si>
  <si>
    <t>Aktia Capital</t>
  </si>
  <si>
    <t>Finland</t>
  </si>
  <si>
    <t>P. Ahonen, S. Räsänen</t>
  </si>
  <si>
    <t>c</t>
  </si>
  <si>
    <t xml:space="preserve">    Aktia Capital L</t>
  </si>
  <si>
    <t>e</t>
  </si>
  <si>
    <t xml:space="preserve">    Aktia Capital K</t>
  </si>
  <si>
    <t xml:space="preserve">    Aktia Capital X</t>
  </si>
  <si>
    <t>5 000 000</t>
  </si>
  <si>
    <t>Aktia Micro Markka A *</t>
  </si>
  <si>
    <t>g</t>
  </si>
  <si>
    <t>Danske Invest Finnish Equity</t>
  </si>
  <si>
    <t>Danske Bank AM</t>
  </si>
  <si>
    <t>d</t>
  </si>
  <si>
    <t xml:space="preserve">    Danske Invest Finnish Equity W G</t>
  </si>
  <si>
    <t xml:space="preserve">    Danske Invest Finnish Equity IW G</t>
  </si>
  <si>
    <t>150 000</t>
  </si>
  <si>
    <t xml:space="preserve">    Danske Invest Finnish Equity I G</t>
  </si>
  <si>
    <t>eQ Finland 1 K</t>
  </si>
  <si>
    <t>1 % / 20 EUR</t>
  </si>
  <si>
    <t>A. Brusila</t>
  </si>
  <si>
    <t>Evli Finnish Small Cap B</t>
  </si>
  <si>
    <t>J. Kujala</t>
  </si>
  <si>
    <t>f</t>
  </si>
  <si>
    <t>Evli Finland Select B</t>
  </si>
  <si>
    <t>Fondita Finland Micro Cap B</t>
  </si>
  <si>
    <t>M. Björkstén, K. Blomqvist</t>
  </si>
  <si>
    <t>no min.</t>
  </si>
  <si>
    <t>Nordea Pro Finland</t>
  </si>
  <si>
    <t>Nordea Inv. Mgmt/R. Knudsen</t>
  </si>
  <si>
    <t>Nordea Finnish Stars K</t>
  </si>
  <si>
    <t>Nordea Inv. Mgmt/Karlsson, Rundgren</t>
  </si>
  <si>
    <t>Nordea Finnish Passive B</t>
  </si>
  <si>
    <t>Nordea Inv. Mgmt/ R. Knudsen</t>
  </si>
  <si>
    <t xml:space="preserve">    Nordea Finnish Passive I</t>
  </si>
  <si>
    <t>OP-Finland A</t>
  </si>
  <si>
    <t>OP Varainhoito Oy</t>
  </si>
  <si>
    <t xml:space="preserve">    OP-Finland B</t>
  </si>
  <si>
    <t xml:space="preserve">    OP-Finland III A</t>
  </si>
  <si>
    <t>1 000 000</t>
  </si>
  <si>
    <t xml:space="preserve">    OP-Finland IV A</t>
  </si>
  <si>
    <t>10 000 000</t>
  </si>
  <si>
    <t>OP-Finland Index A</t>
  </si>
  <si>
    <t xml:space="preserve">    OP-Finland Index B</t>
  </si>
  <si>
    <t>30 000</t>
  </si>
  <si>
    <t xml:space="preserve">    OP-Finland Index II A</t>
  </si>
  <si>
    <t>100 000</t>
  </si>
  <si>
    <t xml:space="preserve">    OP-Finland Index II B</t>
  </si>
  <si>
    <t>OP-Finland Small Firm A</t>
  </si>
  <si>
    <t xml:space="preserve">    OP-Finland Small Firm B</t>
  </si>
  <si>
    <t xml:space="preserve">    OP-Finland Small Firm III A</t>
  </si>
  <si>
    <t xml:space="preserve">    OP-Finland Small Firm IV A</t>
  </si>
  <si>
    <t>POP Finland *</t>
  </si>
  <si>
    <t>O. Tuuri</t>
  </si>
  <si>
    <t>S-Bank Fenno Equity A</t>
  </si>
  <si>
    <t>J. Varis</t>
  </si>
  <si>
    <t xml:space="preserve">    S-Pankki Fenno Osake F</t>
  </si>
  <si>
    <t>Seligson &amp; Co OMX Helsinki 25 Exchange Traded Fund (ETF)</t>
  </si>
  <si>
    <t>Holmberg, Jokinen, Hallamaa</t>
  </si>
  <si>
    <t>Seligson &amp; Co Finland Index Fund A</t>
  </si>
  <si>
    <t>a</t>
  </si>
  <si>
    <t>Säästöpankki Kotimaa</t>
  </si>
  <si>
    <t>Säästöpankki Pienyhtiöt</t>
  </si>
  <si>
    <t>UB Finland K</t>
  </si>
  <si>
    <t>UB Real Assets Team</t>
  </si>
  <si>
    <t xml:space="preserve">    UB Finland A</t>
  </si>
  <si>
    <t>Average</t>
  </si>
  <si>
    <t xml:space="preserve">Total </t>
  </si>
  <si>
    <t>OMX Helsinki CAP GI</t>
  </si>
  <si>
    <t>Number of funds</t>
  </si>
  <si>
    <t>EQUITY FUNDS: NORDIC COUNTRIES</t>
  </si>
  <si>
    <t>Aktia Nordic</t>
  </si>
  <si>
    <t>P. Ahonen, J. Laakso, S. Räsänen</t>
  </si>
  <si>
    <t xml:space="preserve">    Aktia Nordic X</t>
  </si>
  <si>
    <t xml:space="preserve">    Aktia Nordic L</t>
  </si>
  <si>
    <t xml:space="preserve">    Aktia Nordic K</t>
  </si>
  <si>
    <t>Aktia Nordic Micro Cap A</t>
  </si>
  <si>
    <t>J. Laakso, S. Räsänen</t>
  </si>
  <si>
    <t xml:space="preserve">    Aktia Nordic Micro Cap B</t>
  </si>
  <si>
    <t xml:space="preserve">    Aktia Nordic Micro Cap C</t>
  </si>
  <si>
    <t xml:space="preserve">    Aktia Nordic Micro Cap D</t>
  </si>
  <si>
    <t xml:space="preserve">    Aktia Nordic Micro Cap K</t>
  </si>
  <si>
    <t xml:space="preserve">    Aktia Nordic Micro Cap L</t>
  </si>
  <si>
    <t xml:space="preserve">    Aktia Nordic Micro Cap X</t>
  </si>
  <si>
    <t>Aktia Nordic Small Cap</t>
  </si>
  <si>
    <t xml:space="preserve">    Aktia Nordic Small Cap C/D</t>
  </si>
  <si>
    <t xml:space="preserve">    Aktia Nordic Small Cap X</t>
  </si>
  <si>
    <t>Danske Invest Pohjoisen Vastuulliset Osakkeet EUR</t>
  </si>
  <si>
    <t>Denmark</t>
  </si>
  <si>
    <t>Danske Bank Asset Management</t>
  </si>
  <si>
    <t xml:space="preserve">    Danske Invest Pohjoisen Vastuulliset Osakkeet EUR W</t>
  </si>
  <si>
    <t>eQ Nordic Small Cap 1 K</t>
  </si>
  <si>
    <t>D. Kantola</t>
  </si>
  <si>
    <t xml:space="preserve">    eQ Nordic Small Cap 2 K</t>
  </si>
  <si>
    <t>Evli Nordic B</t>
  </si>
  <si>
    <t>W. Bruun</t>
  </si>
  <si>
    <t xml:space="preserve">    Evli Nordic IB</t>
  </si>
  <si>
    <t>2 000 000</t>
  </si>
  <si>
    <t>Evli Nordic Small Cap B</t>
  </si>
  <si>
    <t>Janne Kujala, Ville Tiainen</t>
  </si>
  <si>
    <t>1 000</t>
  </si>
  <si>
    <t>Evli Sweden Equity Index</t>
  </si>
  <si>
    <t>Evli-Rahastoyhtiö Oy</t>
  </si>
  <si>
    <t>1 000 SEK</t>
  </si>
  <si>
    <t>Evli Swedish Small Cap B</t>
  </si>
  <si>
    <t>Fondita Nordic Micro Cap B</t>
  </si>
  <si>
    <t>K. Blomqvist, M. Björkstén</t>
  </si>
  <si>
    <t>Fondita Nordic Small Cap B</t>
  </si>
  <si>
    <t>K. Blomqvist, J. Haahtela</t>
  </si>
  <si>
    <t>LocalTapiola ESG Nordics A</t>
  </si>
  <si>
    <t xml:space="preserve">LähiTapiola Varainhoito Oy </t>
  </si>
  <si>
    <t>Nordea 1 - Nordic Equity BP</t>
  </si>
  <si>
    <t>Luxembourg</t>
  </si>
  <si>
    <t>Nordea Inv. Management</t>
  </si>
  <si>
    <t>Nordea 1 - Nordic Equity Small Cap Fund BP - EUR</t>
  </si>
  <si>
    <t>Mats J. Andersson, Bjorn Henriksson</t>
  </si>
  <si>
    <t>Nordea Avkastning Fund A growth NOK</t>
  </si>
  <si>
    <t>Robert Næss</t>
  </si>
  <si>
    <t>Nordea Discretionary Swedish Equity I K</t>
  </si>
  <si>
    <t>Nordea Inv. Mgmt/ J. Hernander, F. Gerstädt</t>
  </si>
  <si>
    <t>50 000 SEK</t>
  </si>
  <si>
    <t>Nordea Innovation Stars A G</t>
  </si>
  <si>
    <t>Nordea Inv. Mgmt/Kristoffersson, Mattiasson</t>
  </si>
  <si>
    <t>Nordea Institutionella Småbolasfonden Sverige</t>
  </si>
  <si>
    <t>Nordea Inv. Mgmt/Henriksson, Andersson</t>
  </si>
  <si>
    <t>100 SEK</t>
  </si>
  <si>
    <t>Nordea Nordic Small Cap A K</t>
  </si>
  <si>
    <t xml:space="preserve">Nordea Inv. Mgmt/Andersson, Henriksson </t>
  </si>
  <si>
    <t>Nordea Norge Pluss Fund I</t>
  </si>
  <si>
    <t>Jon Hille-Walle</t>
  </si>
  <si>
    <t>500 000</t>
  </si>
  <si>
    <t>Nordea Norge Verdi Fund A growth NOK</t>
  </si>
  <si>
    <t>Nordea Norwegian Passive Fund</t>
  </si>
  <si>
    <t>Jakob Vossgård</t>
  </si>
  <si>
    <t>Nordea Norwegian Stars Fund K</t>
  </si>
  <si>
    <t>Nordea Inv. Mgmt/ Robert Næss</t>
  </si>
  <si>
    <t>100 NOK</t>
  </si>
  <si>
    <t>Nordea Nordic</t>
  </si>
  <si>
    <t>Nordea Inv. Mgmt/ M. Karlsson, N. Kristoffersson</t>
  </si>
  <si>
    <t>Nordea Private Banking Norsk Aksje Portefølje A *</t>
  </si>
  <si>
    <t>Nordea Inv. Mgmt/ J. Vossgård</t>
  </si>
  <si>
    <t>1 000 NOK</t>
  </si>
  <si>
    <t>Nordea Swedish Ideas Equity *</t>
  </si>
  <si>
    <t>OP-Nordic Countries Index A</t>
  </si>
  <si>
    <t xml:space="preserve">    OP-Nordic Countries Index B</t>
  </si>
  <si>
    <t xml:space="preserve">    OP-Nordic Countries Index II A</t>
  </si>
  <si>
    <t xml:space="preserve">    OP-Nordic Countries Index II B</t>
  </si>
  <si>
    <t>POP Nordic *</t>
  </si>
  <si>
    <t>Säästöpankki Itämeri</t>
  </si>
  <si>
    <t>E. Oikarainen</t>
  </si>
  <si>
    <t>Alandsbanken Nordic Equity Fund B</t>
  </si>
  <si>
    <t>Ålandsbanken Rahastoyhtiö Oy</t>
  </si>
  <si>
    <t xml:space="preserve">    Alandsbanken Nordic Equity Fund S</t>
  </si>
  <si>
    <t>Alandsbanken Nordic Small Companies Fund B</t>
  </si>
  <si>
    <t xml:space="preserve">    Alandsbanken Nordic Small Companies Fund S</t>
  </si>
  <si>
    <t>MSCI Nordic (Daily TR USD Net)</t>
  </si>
  <si>
    <t>* Non-UCITS / AIF Fund **Fund may have not yet received latest valuation</t>
  </si>
  <si>
    <t>EQUITY FUNDS: EUROPE</t>
  </si>
  <si>
    <t>Aktia Rhein Value B</t>
  </si>
  <si>
    <t>T. Korpivaara, A. Thylin</t>
  </si>
  <si>
    <t xml:space="preserve">    Aktia Rhein Value A</t>
  </si>
  <si>
    <t>European Dividend UCITS Fund B</t>
  </si>
  <si>
    <t xml:space="preserve">    European Dividend UCITS Fund A</t>
  </si>
  <si>
    <t>Aktia Europe</t>
  </si>
  <si>
    <t>J. Kenkkilä, A. Thylin</t>
  </si>
  <si>
    <t xml:space="preserve">    Aktia Europe X</t>
  </si>
  <si>
    <t>Aktia Europe Small Cap A</t>
  </si>
  <si>
    <t xml:space="preserve">    Aktia Europe Small Cap B</t>
  </si>
  <si>
    <t xml:space="preserve">    Aktia Europe Small Cap C</t>
  </si>
  <si>
    <t xml:space="preserve">    Aktia Europe Small Cap D</t>
  </si>
  <si>
    <t xml:space="preserve">    Aktia Europe Small Cap K</t>
  </si>
  <si>
    <t xml:space="preserve">    Aktia Europe Small Cap L</t>
  </si>
  <si>
    <t xml:space="preserve">    Aktia Europe Small Cap X</t>
  </si>
  <si>
    <t>Aktia Micro Rhein A *</t>
  </si>
  <si>
    <t>UCITS Aktia Passive Europe IX</t>
  </si>
  <si>
    <t>Aktia Rahastoyhtiö Oy</t>
  </si>
  <si>
    <t>5 000</t>
  </si>
  <si>
    <t xml:space="preserve">    UCITS Fund Aktia Passive Europe B</t>
  </si>
  <si>
    <t>Danske Invest Europe Small Cap G</t>
  </si>
  <si>
    <t xml:space="preserve">    Danske Invest Europe Small Cap W G</t>
  </si>
  <si>
    <t>Danske Invest Europe Equity</t>
  </si>
  <si>
    <t xml:space="preserve">    Danske Invest European Equity W G</t>
  </si>
  <si>
    <t>Danske Invest Europe High Dividend K</t>
  </si>
  <si>
    <t>P.Nielsen</t>
  </si>
  <si>
    <t xml:space="preserve">    Danske Invest Europe High Dividend W G</t>
  </si>
  <si>
    <t>Danske Invest SICAV Europe Small Cap Class A</t>
  </si>
  <si>
    <t>Enint. 3%</t>
  </si>
  <si>
    <t>Max 1%</t>
  </si>
  <si>
    <t>eQ Europe Active 1K *</t>
  </si>
  <si>
    <t>eQ/Fidelity</t>
  </si>
  <si>
    <t>eQ Europe Stock Index 1 K *</t>
  </si>
  <si>
    <t>eQ/Vanguard</t>
  </si>
  <si>
    <t>eQ Europe Dividend 1 K</t>
  </si>
  <si>
    <t>1%/20</t>
  </si>
  <si>
    <t>D. Lund</t>
  </si>
  <si>
    <t>eQ Eurooppa Pienyhtiö 1K</t>
  </si>
  <si>
    <t>Evli Europe B</t>
  </si>
  <si>
    <t>H-K. Sjöholm</t>
  </si>
  <si>
    <t xml:space="preserve">    Evli Europe IB</t>
  </si>
  <si>
    <t>Evli Europe Growth A</t>
  </si>
  <si>
    <t>Peter Lindahl, Mattias Lagerspetz, Antti Sivonen</t>
  </si>
  <si>
    <t xml:space="preserve">    Evli Europe Growth B</t>
  </si>
  <si>
    <t xml:space="preserve">    Evli Europe Growth IB</t>
  </si>
  <si>
    <t>Evli Hannibal B</t>
  </si>
  <si>
    <t>20 EUR</t>
  </si>
  <si>
    <t>P. Langenskiöld, H. Kyynäräinen</t>
  </si>
  <si>
    <t>h</t>
  </si>
  <si>
    <t>Evli Equity Factor Europe B</t>
  </si>
  <si>
    <t>M. Lagerspetz, P. Lindahl &amp; A. Sivonen</t>
  </si>
  <si>
    <t xml:space="preserve">    Evli Equity Factor Europe IB</t>
  </si>
  <si>
    <t>Evli UK Value Fund IB</t>
  </si>
  <si>
    <t>3 000 000</t>
  </si>
  <si>
    <t xml:space="preserve">    Evli UK Value Fund B</t>
  </si>
  <si>
    <t>Fondita European Micro Cap B</t>
  </si>
  <si>
    <t>Fourton Fiesta</t>
  </si>
  <si>
    <t>M. Wahlström</t>
  </si>
  <si>
    <t>LocalTapiola Europe Climate Index</t>
  </si>
  <si>
    <t>LocalTapiola Europe Mid Cap ESG</t>
  </si>
  <si>
    <t>LocalTapiola ESG Institution Europe A</t>
  </si>
  <si>
    <t>LähiTapiola Varainhoito Oy</t>
  </si>
  <si>
    <t>Nordea 1 - European Stars BP</t>
  </si>
  <si>
    <t>Nordea Inv. Mgmt/ K. Elmgreen, T. Sørensen</t>
  </si>
  <si>
    <t>Nordea 1 - European Small &amp; Mid Cap Equity BP</t>
  </si>
  <si>
    <t>Nordea European Smaller Companies K</t>
  </si>
  <si>
    <t>Nordea Inv. Mgmt/J. Gulstad, S. Outinen</t>
  </si>
  <si>
    <t>Nordea Europe Passive B</t>
  </si>
  <si>
    <t xml:space="preserve">    Nordea Europe Passive I K</t>
  </si>
  <si>
    <t>Nordea Eurooppalaiset Tähdet A</t>
  </si>
  <si>
    <t>R. Møller Petersen &amp; F. Weber</t>
  </si>
  <si>
    <t>OP-Europe Value Firm A</t>
  </si>
  <si>
    <t xml:space="preserve">    OP-Europe Value Firm III A</t>
  </si>
  <si>
    <t xml:space="preserve">    OP-Europe Value Firm IV A</t>
  </si>
  <si>
    <t xml:space="preserve">    OP-Europe Value Firm B</t>
  </si>
  <si>
    <t>OP-Europa Index II A</t>
  </si>
  <si>
    <t xml:space="preserve">    OP-Europa Index II B</t>
  </si>
  <si>
    <t xml:space="preserve">    OP-Europa Index A</t>
  </si>
  <si>
    <t xml:space="preserve">    OP-Europa Index B</t>
  </si>
  <si>
    <t>OP-Europe Dividend Firm A</t>
  </si>
  <si>
    <t xml:space="preserve">    OP-Europe Dividend Firm B</t>
  </si>
  <si>
    <t xml:space="preserve">    OP-Europe Dividend Firm III A</t>
  </si>
  <si>
    <t xml:space="preserve">    OP-Europe Dividend Firm IV A</t>
  </si>
  <si>
    <t>OP-Europe Small Cap A</t>
  </si>
  <si>
    <t xml:space="preserve">    OP-Europe Small Cap B</t>
  </si>
  <si>
    <t xml:space="preserve">    OP-Europe Small Cap Fund IV A</t>
  </si>
  <si>
    <t xml:space="preserve">    OP-Europe Small Cap Fund III A</t>
  </si>
  <si>
    <t>POP Europe *</t>
  </si>
  <si>
    <t>J. Hamström</t>
  </si>
  <si>
    <t>Danske Invest Index Europe Restricted EUR W</t>
  </si>
  <si>
    <t>S-Bank Europe Equity A</t>
  </si>
  <si>
    <t>S. Kurki-Suonio</t>
  </si>
  <si>
    <t xml:space="preserve">    S-Bank Europe Equity F</t>
  </si>
  <si>
    <t>S-Bank Fossil Free Europe ESG Equity A</t>
  </si>
  <si>
    <t xml:space="preserve">    S-Bank Fossil Free Europe ESG Equity F</t>
  </si>
  <si>
    <t>S-Bank Passive Europe ESG Equity A</t>
  </si>
  <si>
    <t>S-Pankki Oyj</t>
  </si>
  <si>
    <t xml:space="preserve">    S-Bank Passive Europe ESG Equity C</t>
  </si>
  <si>
    <t>Seligson &amp; Co Europe Index Fund A</t>
  </si>
  <si>
    <t>UB Europe AI Fund (UCITS) I</t>
  </si>
  <si>
    <t>UB Omaisuudenhoito Oy</t>
  </si>
  <si>
    <t xml:space="preserve">    UB Europe AI Fund (UCITS) A</t>
  </si>
  <si>
    <t>Säästöpankki Eurooppa</t>
  </si>
  <si>
    <t>Alandsbanken European Equity Fund B</t>
  </si>
  <si>
    <t xml:space="preserve">    Alandsbanken European Equity Fund S</t>
  </si>
  <si>
    <t>0 SEK</t>
  </si>
  <si>
    <t>MSCI Europe (Daily TR USD Net)</t>
  </si>
  <si>
    <t>EQUITY FUNDS: NORTH AMERICA</t>
  </si>
  <si>
    <t>Aktia America</t>
  </si>
  <si>
    <t>A. Bergman, J. Kenkkilä</t>
  </si>
  <si>
    <t xml:space="preserve">    Aktia America X</t>
  </si>
  <si>
    <t>Danske Invest USA Index K</t>
  </si>
  <si>
    <t xml:space="preserve">    Danske Invest USA Indeksi W K</t>
  </si>
  <si>
    <t xml:space="preserve">    Danske Invest USA Index I K</t>
  </si>
  <si>
    <t>250 000</t>
  </si>
  <si>
    <t>eQ US Stock Index 1 K *</t>
  </si>
  <si>
    <t>Evli Equity Factor USA Fund B</t>
  </si>
  <si>
    <t>M. Lagerspetz, P. Lindahl, A. Sivonen</t>
  </si>
  <si>
    <t xml:space="preserve">    Evli Equity Factor USA Fund IB</t>
  </si>
  <si>
    <t>Evli North America</t>
  </si>
  <si>
    <t xml:space="preserve">H-K. Sjöholm </t>
  </si>
  <si>
    <t>Evli USA Growth Fund B</t>
  </si>
  <si>
    <t xml:space="preserve">    Evli USA Growth Fund IB</t>
  </si>
  <si>
    <t>LocalTapiola USA Climate Index</t>
  </si>
  <si>
    <t>LocalTapiola USA Mid Cap ESG</t>
  </si>
  <si>
    <t>LocalTapiola ESG Institution USA A</t>
  </si>
  <si>
    <t>Nordea 1 - Global Climate and Social Impact BP - EUR</t>
  </si>
  <si>
    <t>Thomas Sørensen &amp; Henning Padberg</t>
  </si>
  <si>
    <t>0 USD</t>
  </si>
  <si>
    <t>Nordea 1 - North American Stars BP</t>
  </si>
  <si>
    <t>Nordea Inv. Mgmt/J. Swahn &amp; J. Ahlberg</t>
  </si>
  <si>
    <t xml:space="preserve">    Nordea 1 - North American Stars HB</t>
  </si>
  <si>
    <t xml:space="preserve">    Nordea 1 - North American Stars BI</t>
  </si>
  <si>
    <t>Nordea North American Enhanced K</t>
  </si>
  <si>
    <t>Nordea Pohjois-Amerikka Osinko A K</t>
  </si>
  <si>
    <t>Nordea Inv. Mgmt/ L. Hemmingsen</t>
  </si>
  <si>
    <t xml:space="preserve">    Nordea Pohjois-Amerikka Osinko I K</t>
  </si>
  <si>
    <t>OP-America Value Firm A</t>
  </si>
  <si>
    <t xml:space="preserve">    OP-America Value Firm B</t>
  </si>
  <si>
    <t xml:space="preserve">    OP-America Value Firm Fund IV A</t>
  </si>
  <si>
    <t xml:space="preserve">    OP-America Value Firm Fund III A</t>
  </si>
  <si>
    <t>OP-America Index II A</t>
  </si>
  <si>
    <t xml:space="preserve">    OP-America Index II B</t>
  </si>
  <si>
    <t xml:space="preserve">    OP-America Index A</t>
  </si>
  <si>
    <t xml:space="preserve">    OP-America Index B</t>
  </si>
  <si>
    <t>OP-America Small Cap A</t>
  </si>
  <si>
    <t xml:space="preserve">    OP-America Small Cap B</t>
  </si>
  <si>
    <t xml:space="preserve">    OP-America Small Cap III A</t>
  </si>
  <si>
    <t xml:space="preserve">    OP-America Small Cap IV A</t>
  </si>
  <si>
    <t>S-Bank Passive USA ESG Equity A</t>
  </si>
  <si>
    <t xml:space="preserve">    S-Bank Passive USA ESG Equity C</t>
  </si>
  <si>
    <t>S-Bank USA Equity A</t>
  </si>
  <si>
    <t>A. Raappana</t>
  </si>
  <si>
    <t xml:space="preserve">    S-Bank USA Equity F</t>
  </si>
  <si>
    <t>Seligson &amp; Co North America Index Fund A</t>
  </si>
  <si>
    <t>UCITS Fund Aktia Passive USA B</t>
  </si>
  <si>
    <t>Säästöpankki Amerikka</t>
  </si>
  <si>
    <t>A. Pelli</t>
  </si>
  <si>
    <t>UB American Equity K</t>
  </si>
  <si>
    <t>A. Eriksén</t>
  </si>
  <si>
    <t xml:space="preserve">    UB American Equity A</t>
  </si>
  <si>
    <t>MSCI North America (Daily TR USD Net)</t>
  </si>
  <si>
    <t>EQUITY FUNDS: JAPAN</t>
  </si>
  <si>
    <t>Danske Invest Japanese Equity</t>
  </si>
  <si>
    <t>Sumitomo Mitsui DS</t>
  </si>
  <si>
    <t xml:space="preserve">    Danske Invest Japanese Equity W G</t>
  </si>
  <si>
    <t>eQ Japan Stock Index 1 K *</t>
  </si>
  <si>
    <t>Evli Japan</t>
  </si>
  <si>
    <t>Nordea 1 - Asian Stars Equity Fund BP - EUR</t>
  </si>
  <si>
    <t>Jakob Zierau &amp; Aatman Ajmera</t>
  </si>
  <si>
    <t>Nordea Japan A K</t>
  </si>
  <si>
    <t xml:space="preserve">    Nordea Japan I K</t>
  </si>
  <si>
    <t>OP-Japan A</t>
  </si>
  <si>
    <t>JPMorgan</t>
  </si>
  <si>
    <t xml:space="preserve">    OP-Japan B</t>
  </si>
  <si>
    <t xml:space="preserve">    OP-Japan III A</t>
  </si>
  <si>
    <t>Danske Invest Index Japan Restricted EUR W</t>
  </si>
  <si>
    <t>UCITS Fund Aktia Passive Japan B</t>
  </si>
  <si>
    <t>MSCI Japan (Daily TR USD Net)</t>
  </si>
  <si>
    <t>EQUITY FUNDS: PACIFIC</t>
  </si>
  <si>
    <t>LocalTapiola ESG Developed Asia</t>
  </si>
  <si>
    <t>OP-Asia Index A</t>
  </si>
  <si>
    <t xml:space="preserve">    OP-Asia Index B</t>
  </si>
  <si>
    <t xml:space="preserve">    OP-Asia Index II A</t>
  </si>
  <si>
    <t xml:space="preserve">    OP-Asia Index II B</t>
  </si>
  <si>
    <t>Seligson &amp; Co Asia Index Fund A</t>
  </si>
  <si>
    <t>MSCI Pacific (Daily TR USD Net)</t>
  </si>
  <si>
    <t>EQUITY FUNDS EMERGING MARKETS: CENTRAL EASTERN EUROPE</t>
  </si>
  <si>
    <t>Danske Invest Eastern Europe Convergence Fund K</t>
  </si>
  <si>
    <t>Nordea Emerging Europe Fund A</t>
  </si>
  <si>
    <t>Per Ulderup</t>
  </si>
  <si>
    <t>MSCI EM Eastern Europe TR</t>
  </si>
  <si>
    <t>EQUITY FUNDS EMERGING MARKETS: GLOBAL</t>
  </si>
  <si>
    <t>Aktia Emerging Market Equity Select</t>
  </si>
  <si>
    <t>Alexandria Kehittyvät Markkinat Osinko</t>
  </si>
  <si>
    <t>SEB Varainhoito Suomi Oy</t>
  </si>
  <si>
    <t>Danske Invest SICAV Global Emerging Markets Class A</t>
  </si>
  <si>
    <t>J. Chow (Fidelity)</t>
  </si>
  <si>
    <t>Danske Invest Global Emerging Markets EUR</t>
  </si>
  <si>
    <t xml:space="preserve">    Danske Invest SICAV Global Emerging Markets WI-eur</t>
  </si>
  <si>
    <t>500 000 USD</t>
  </si>
  <si>
    <t>Danske Invest Kehittyvät Markkinat Kestävä Tavoite K</t>
  </si>
  <si>
    <t xml:space="preserve">    Danske Invest Kehittyvät Markkinat Kestävä Tavoite W K</t>
  </si>
  <si>
    <t>eQ Frontier Markets 1 K *</t>
  </si>
  <si>
    <t>I. Nokso-Koivisto</t>
  </si>
  <si>
    <t>eQ Emerging Markets Stock Index 1 K *</t>
  </si>
  <si>
    <t>eQ Emerging Dividend 1 K</t>
  </si>
  <si>
    <t>J. Nissinen</t>
  </si>
  <si>
    <t xml:space="preserve">    eQ Emerging Dividend 1K USD</t>
  </si>
  <si>
    <t>500 USD</t>
  </si>
  <si>
    <t>eQ Emerging Markets Small Cap 1K *</t>
  </si>
  <si>
    <t xml:space="preserve">    eQ Emerging Markets Small Cap 1 T *</t>
  </si>
  <si>
    <t xml:space="preserve">    eQ Emerging Markets Small Cap 2K *</t>
  </si>
  <si>
    <t>Evli Emerging Frontier B</t>
  </si>
  <si>
    <t xml:space="preserve">    Evli Emerging Frontier IB</t>
  </si>
  <si>
    <t>Evli GEM B</t>
  </si>
  <si>
    <t>H.-K. Sjöholm, W. Bruun, M. Haataja, K. Viljakainen</t>
  </si>
  <si>
    <t xml:space="preserve">    Evli GEM IB</t>
  </si>
  <si>
    <t>LocalTapiola Emerging Markets A</t>
  </si>
  <si>
    <t>LähiTapiola</t>
  </si>
  <si>
    <t>Nordea 1 - Emerging Stars Equity BP</t>
  </si>
  <si>
    <t>J. Hansveden &amp; E. Leveille</t>
  </si>
  <si>
    <t xml:space="preserve">    Nordea 1 - Emerging Stars Equity BI</t>
  </si>
  <si>
    <t>Nordea 1 - Stable Emerging Markets Equity Fund BP - EUR</t>
  </si>
  <si>
    <t>Claus Vorm &amp; Robert Næss</t>
  </si>
  <si>
    <t>Nordea Emerging Market Equities A K</t>
  </si>
  <si>
    <t>Nordea Inv. Mgmt/ M. Junker Nielsen</t>
  </si>
  <si>
    <t>OP-Emerging Markets Equity A</t>
  </si>
  <si>
    <t xml:space="preserve">    OP-Emerging Markets Equity B</t>
  </si>
  <si>
    <t xml:space="preserve">    OP-Emerging Markets Equity III A</t>
  </si>
  <si>
    <t xml:space="preserve">    OP-Emerging Markets Equity IV A</t>
  </si>
  <si>
    <t>OP-Emerging Middle Class A</t>
  </si>
  <si>
    <t>Fidelity / G. Konstantinidis</t>
  </si>
  <si>
    <t xml:space="preserve">    OP-Emerging Middle Class B</t>
  </si>
  <si>
    <t>S-Bank Growing Economies Equity B</t>
  </si>
  <si>
    <t>K. Rahuorg, H. Ollikainen</t>
  </si>
  <si>
    <t>10 EUR</t>
  </si>
  <si>
    <t xml:space="preserve">    S-Bank Growing Economies Equity A</t>
  </si>
  <si>
    <t xml:space="preserve">    S-Bank Growing Economies Equity F</t>
  </si>
  <si>
    <t>S-Bank Emerging Markets ESG Equity A</t>
  </si>
  <si>
    <t xml:space="preserve">    S-Bank Emerging Markets ESG Equity B</t>
  </si>
  <si>
    <t xml:space="preserve">    S-Bank Emerging Markets ESG Equity F</t>
  </si>
  <si>
    <t>Aktia Passive Emerging Markets B</t>
  </si>
  <si>
    <t>Säästöpankki Kehittyvät Markkinat *</t>
  </si>
  <si>
    <t>SP-Rahastoyhtiö Oy</t>
  </si>
  <si>
    <t>MSCI Emerging Markets (Daily TR USD Net)</t>
  </si>
  <si>
    <t>EQUITY FUNDS EMERGING MARKETS: FAR EAST</t>
  </si>
  <si>
    <t>Danske Invest China</t>
  </si>
  <si>
    <t>Allianz Global Investors</t>
  </si>
  <si>
    <t xml:space="preserve">    Danske Invest China W K</t>
  </si>
  <si>
    <t>Danske Invest India</t>
  </si>
  <si>
    <t>abrdn Investments</t>
  </si>
  <si>
    <t xml:space="preserve">    Danske Invest India W G</t>
  </si>
  <si>
    <t>Danske Invest SICAV China Class A</t>
  </si>
  <si>
    <t>Fourton ESG Dynasty A</t>
  </si>
  <si>
    <t>0 EUR</t>
  </si>
  <si>
    <t>Juuso Mykkänen</t>
  </si>
  <si>
    <t>Fourton Komodo Indonesia</t>
  </si>
  <si>
    <t>J. Mykkänen</t>
  </si>
  <si>
    <t>NULL</t>
  </si>
  <si>
    <t>Fourton Silkkitie Aasia</t>
  </si>
  <si>
    <t>Nordea 1 - Far Eastern Equity BP</t>
  </si>
  <si>
    <t>Nordea 1 - Indian Equity Fund BP - EUR</t>
  </si>
  <si>
    <t>Rana Gupta</t>
  </si>
  <si>
    <t>Nordea India</t>
  </si>
  <si>
    <t>Nordea Inv. Mgmt</t>
  </si>
  <si>
    <t>Nordea China</t>
  </si>
  <si>
    <t>OP-India A</t>
  </si>
  <si>
    <t xml:space="preserve">    OP-India B</t>
  </si>
  <si>
    <t xml:space="preserve">    OP-India III A</t>
  </si>
  <si>
    <t>OP-Emerging Asia A</t>
  </si>
  <si>
    <t>Fidelity</t>
  </si>
  <si>
    <t>OP-China A</t>
  </si>
  <si>
    <t xml:space="preserve">    OP-China B</t>
  </si>
  <si>
    <t xml:space="preserve">    OP-China III A</t>
  </si>
  <si>
    <t>MSCI Far East Free (Daily TR USD Net)</t>
  </si>
  <si>
    <t>EQUITY FUNDS EMERGING MARKETS: LATIN AMERICA</t>
  </si>
  <si>
    <t>Nordea 1 - Latin American Equity BP</t>
  </si>
  <si>
    <t>Seligson &amp; Co Tropico LatAm A</t>
  </si>
  <si>
    <t>Seligson &amp; Co Rahastoyhtiö</t>
  </si>
  <si>
    <t>MSCI EM Latin America TR</t>
  </si>
  <si>
    <t>EQUITY FUNDS: GLOBAL</t>
  </si>
  <si>
    <t>Aktia Global</t>
  </si>
  <si>
    <t xml:space="preserve">    Aktia Global X</t>
  </si>
  <si>
    <t>Alexandria Maailma Osake</t>
  </si>
  <si>
    <t xml:space="preserve">    Alexandria Maailma Osake IB</t>
  </si>
  <si>
    <t>Asilo Argo I *</t>
  </si>
  <si>
    <t>Asilo Asset Management Oy</t>
  </si>
  <si>
    <t>200 000</t>
  </si>
  <si>
    <t xml:space="preserve">    Asilo Argo A *</t>
  </si>
  <si>
    <t xml:space="preserve">    Asilo Argo S *</t>
  </si>
  <si>
    <t>Danske Invest ESG Equities G</t>
  </si>
  <si>
    <t>Generation Inv. Management</t>
  </si>
  <si>
    <t>Danske Invest Select Global Equity Solution EUR W h</t>
  </si>
  <si>
    <t>Danske Invest Global Sustainable Future EUR</t>
  </si>
  <si>
    <t>Danske Invest Compass Equity K</t>
  </si>
  <si>
    <t>eQ Maailma 1K</t>
  </si>
  <si>
    <t xml:space="preserve">    eQ Maailma 2T</t>
  </si>
  <si>
    <t>eQ Blue Planet 1 K</t>
  </si>
  <si>
    <t>E. Saloranta</t>
  </si>
  <si>
    <t xml:space="preserve">    eQ Blue Planet BSAG</t>
  </si>
  <si>
    <t>Evli Global B</t>
  </si>
  <si>
    <t xml:space="preserve">    Evli Global IB</t>
  </si>
  <si>
    <t>Evli Global X B</t>
  </si>
  <si>
    <t>Wilhelm Bruun, Marjaana Haataja</t>
  </si>
  <si>
    <t xml:space="preserve">    Evli Global X IB</t>
  </si>
  <si>
    <t>Evli Equity B</t>
  </si>
  <si>
    <t>1 000 EUR</t>
  </si>
  <si>
    <t>Evli Equity Factor Global B</t>
  </si>
  <si>
    <t>P. Lindahl, A. Sivonen, M. Lagerpetz</t>
  </si>
  <si>
    <t xml:space="preserve">    Evli Equity Factor Global IB</t>
  </si>
  <si>
    <t>Fondita Global Megatrends B</t>
  </si>
  <si>
    <t>M. Björkstén, J. Haahtela</t>
  </si>
  <si>
    <t>Fondita Global Small Cap B</t>
  </si>
  <si>
    <t xml:space="preserve">K. Blomqvist, M. Björkstén </t>
  </si>
  <si>
    <t>Fondita Sustainable World B</t>
  </si>
  <si>
    <t>LocalTapiola Equity 100</t>
  </si>
  <si>
    <t>LähiTapiola Tulevaisuus</t>
  </si>
  <si>
    <t>Nordea 1 - Global Disruption Fund BP-EUR</t>
  </si>
  <si>
    <t>Nordea Inv. Mgmt/ H.Padberg, S. George</t>
  </si>
  <si>
    <t>Nordea 1 - Global Gender Diversity Fund BP-EUR</t>
  </si>
  <si>
    <t>Nordea Inv.Mgmt/ J. Bech, A. Aabo</t>
  </si>
  <si>
    <t>Nordea 1 - Global Portfolio BP</t>
  </si>
  <si>
    <t>Nordea 1 - Global Small Cap BP</t>
  </si>
  <si>
    <t>Thomson, Siegel &amp; Walmsley LLC.</t>
  </si>
  <si>
    <t xml:space="preserve">    Nordea 1 - Global Small Cap BI</t>
  </si>
  <si>
    <t>Nordea 1 - Gl Social Empowerment Fund BP - EUR</t>
  </si>
  <si>
    <t>Thomas Sørensen, Olutayo Osunkunle</t>
  </si>
  <si>
    <t>Nordea 1 - Climate and Environment Equity BP</t>
  </si>
  <si>
    <t>Nordea 1 - Nordic Stars Equity Fund BP-EUR</t>
  </si>
  <si>
    <t>Nordea 1 - Global Stable Equity BP</t>
  </si>
  <si>
    <t>Nordea 1 - Global Stars Equity BP</t>
  </si>
  <si>
    <t>Nordea Inv. Mgmt/ Swahn, Ovin</t>
  </si>
  <si>
    <t xml:space="preserve">    Nordea 1 - Global Stars Equity BI</t>
  </si>
  <si>
    <t>Nordea Discretionary Global Equity I K</t>
  </si>
  <si>
    <t>Nordea Inv. Mgmt/ P. Walter, R. Waldenlind</t>
  </si>
  <si>
    <t>Nordea Equity Opportunities I K</t>
  </si>
  <si>
    <t>Nordea Inv. Mgmt/O. Tikkanen</t>
  </si>
  <si>
    <t>Nordea Global Enhanced K</t>
  </si>
  <si>
    <t>Nordea Global Equity Allocation I K</t>
  </si>
  <si>
    <t>Nordea Inv. Mgmt/R. Waldenlind</t>
  </si>
  <si>
    <t>Nordea World A K</t>
  </si>
  <si>
    <t>Nordea Inv. Mgmt/Nielsen, Bech</t>
  </si>
  <si>
    <t xml:space="preserve">    Nordea World Fund I K</t>
  </si>
  <si>
    <t>Nordea Global Dividend A growth</t>
  </si>
  <si>
    <t>Nordea Inv. Mgmt/Hemmingsen, Nielsen</t>
  </si>
  <si>
    <t xml:space="preserve">    Nordea Global Dividend B growth</t>
  </si>
  <si>
    <t xml:space="preserve">    Nordea Global Dividend I growth</t>
  </si>
  <si>
    <t>Nordea Global Passive B K</t>
  </si>
  <si>
    <t xml:space="preserve">    Nordea Global Passive I K</t>
  </si>
  <si>
    <t>Nordea Pro Stable Return</t>
  </si>
  <si>
    <t>Nordea Inv. Mgmt/ C. Vorm</t>
  </si>
  <si>
    <t>Nordea Stabile Aksjer Global Fund</t>
  </si>
  <si>
    <t>Nordea Stabile Aksjer Global Valutasikret Fund S growth NOK</t>
  </si>
  <si>
    <t>50 000 000</t>
  </si>
  <si>
    <t>Nordea Sustainable Equities Global Fund A growth</t>
  </si>
  <si>
    <t>Nordea World Passive A K</t>
  </si>
  <si>
    <t>OP-Climate A</t>
  </si>
  <si>
    <t xml:space="preserve">    OP-Climate B</t>
  </si>
  <si>
    <t xml:space="preserve">    OP-Climate III A</t>
  </si>
  <si>
    <t xml:space="preserve">    OP-Climate IV A</t>
  </si>
  <si>
    <t>OP-Sustainable Wellbeing A</t>
  </si>
  <si>
    <t xml:space="preserve">    OP-Sustainable Wellbeing B</t>
  </si>
  <si>
    <t xml:space="preserve">    OP-Sustainable Wellbeing III A</t>
  </si>
  <si>
    <t xml:space="preserve">    OP-Sustainable Wellbeing IV A</t>
  </si>
  <si>
    <t>OP-World A</t>
  </si>
  <si>
    <t xml:space="preserve">    OP-World B</t>
  </si>
  <si>
    <t xml:space="preserve">    OP-World III A</t>
  </si>
  <si>
    <t xml:space="preserve">    OP-World III B</t>
  </si>
  <si>
    <t xml:space="preserve">    OP-World IV A</t>
  </si>
  <si>
    <t>OP-World Index A</t>
  </si>
  <si>
    <t xml:space="preserve">    OP-World Index B</t>
  </si>
  <si>
    <t xml:space="preserve">    OP-World Index II A</t>
  </si>
  <si>
    <t xml:space="preserve">    OP-World Index II B</t>
  </si>
  <si>
    <t>OP-Private Stock Strategy (Non-UCITS) A *</t>
  </si>
  <si>
    <t xml:space="preserve">    OP-Private Stock Strategy (Non-UCITS) IIA *</t>
  </si>
  <si>
    <t>OP-Clean Water A</t>
  </si>
  <si>
    <t xml:space="preserve">    OP-Clean Water B</t>
  </si>
  <si>
    <t xml:space="preserve">    OP-Clean Water IV A</t>
  </si>
  <si>
    <t>OP-Low-carbon World Fund A</t>
  </si>
  <si>
    <t xml:space="preserve">    OP-Low-carbon World Fund B</t>
  </si>
  <si>
    <t xml:space="preserve">    OP-Low-carbon World III A</t>
  </si>
  <si>
    <t xml:space="preserve">    OP-Low-carbon World IV A</t>
  </si>
  <si>
    <t>POP Global *</t>
  </si>
  <si>
    <t>S-Bank Climate Target World Equity A</t>
  </si>
  <si>
    <t xml:space="preserve">    S-Bank Climate Target World Equity F</t>
  </si>
  <si>
    <t>Seligson &amp; Co Global Top 25 Brands</t>
  </si>
  <si>
    <t>Seligson &amp; Co Perheyhtiöt A</t>
  </si>
  <si>
    <t>Seligson &amp; Co Phoebus</t>
  </si>
  <si>
    <t>A. Oldenburg</t>
  </si>
  <si>
    <t>Evli Impact Equity B</t>
  </si>
  <si>
    <t>Olga Marjasova</t>
  </si>
  <si>
    <t>Visio Compounder</t>
  </si>
  <si>
    <t>Antti Aalto, Jouni Saario</t>
  </si>
  <si>
    <t>Savingsbank Equity Global B</t>
  </si>
  <si>
    <t>Alandsbanken Global Equity Fund B</t>
  </si>
  <si>
    <t>RBC Glob. Asset Mgmt (UK) Ltd/ H.Subjally</t>
  </si>
  <si>
    <t xml:space="preserve">    Alandsbanken Global Equity Fund S</t>
  </si>
  <si>
    <t xml:space="preserve">    S-Banken Global Equity A</t>
  </si>
  <si>
    <t>MSCI World Index (TR USD Net Dividend)</t>
  </si>
  <si>
    <t>EQUITY FUNDS SECTORS: FINANCE AND REAL ESTATE</t>
  </si>
  <si>
    <t>OP-Real Asset Companies A</t>
  </si>
  <si>
    <t xml:space="preserve">    OP-Real Asset Companies B</t>
  </si>
  <si>
    <t xml:space="preserve">    OP-Real Asset Companies III A</t>
  </si>
  <si>
    <t xml:space="preserve">    OP-Real Asset Companies IV A</t>
  </si>
  <si>
    <t>Säästöpankki Kiinteistöosake Eurooppa B</t>
  </si>
  <si>
    <t>UB Asia Real Estate Equity K</t>
  </si>
  <si>
    <t xml:space="preserve">    UB Asia Real Estate Equity A</t>
  </si>
  <si>
    <t>UB Europe Real Estate Equity K</t>
  </si>
  <si>
    <t xml:space="preserve">    UB Europe Real Estate Equity A</t>
  </si>
  <si>
    <t>UB Global Real Estate Equity K</t>
  </si>
  <si>
    <t xml:space="preserve">    UB Global Real Estate Equity A</t>
  </si>
  <si>
    <t>UB North America Real Estate Equity A</t>
  </si>
  <si>
    <t xml:space="preserve">    UB North America Real Estate Equity K</t>
  </si>
  <si>
    <t xml:space="preserve">    UB North America Real Estate Equity T</t>
  </si>
  <si>
    <t>MSCI World - Finance</t>
  </si>
  <si>
    <t>EQUITY FUNDS SECTORS: TECHNOLOGY &amp; TELECOM</t>
  </si>
  <si>
    <t>Danske Invest Technology Index K</t>
  </si>
  <si>
    <t>K.Thomsen</t>
  </si>
  <si>
    <t xml:space="preserve">    Danske Invest Technology Index W G</t>
  </si>
  <si>
    <t>MSCI World - Information Technology</t>
  </si>
  <si>
    <t>EQUITY FUNDS SECTORS: INDUSTRIALS &amp; MATERIALS</t>
  </si>
  <si>
    <t>Evli Silver and Gold B</t>
  </si>
  <si>
    <t>1000 EUR</t>
  </si>
  <si>
    <t xml:space="preserve">    Evli Silver and Gold IB</t>
  </si>
  <si>
    <t>LocalTapiola ESG Environment</t>
  </si>
  <si>
    <t>UB Emerging Markets Infra K</t>
  </si>
  <si>
    <t xml:space="preserve">    UB Emerging Markets Infra A</t>
  </si>
  <si>
    <t>UB Infra K</t>
  </si>
  <si>
    <t xml:space="preserve">    UB Infra A</t>
  </si>
  <si>
    <t>MSCI World - Industrials</t>
  </si>
  <si>
    <t>EQUITY FUNDS SECTORS: HEALTH CARE</t>
  </si>
  <si>
    <t>Danske Invest MediLife</t>
  </si>
  <si>
    <t xml:space="preserve">    Danske Invest MediLife W G</t>
  </si>
  <si>
    <t>Fondita Healthcare B</t>
  </si>
  <si>
    <t xml:space="preserve">J. Haahtela, M. Björkstén </t>
  </si>
  <si>
    <t>LocalTapiola ESG Wellbeing A</t>
  </si>
  <si>
    <t>Seligson &amp; Co Global Top 25 Pharmaceuticals</t>
  </si>
  <si>
    <t>MSCI World - Health Care</t>
  </si>
  <si>
    <t>ALTERNATIVE INVESTMENTS: HEDGE</t>
  </si>
  <si>
    <t>AJ Evli Value Hedge C *</t>
  </si>
  <si>
    <t xml:space="preserve">    AJ Evli Value Hedge A *</t>
  </si>
  <si>
    <t>Nordea 1 - Multi-Asset BP</t>
  </si>
  <si>
    <t xml:space="preserve">    Nordea 1 - Alpha 10 Multi-Asset BI - EUR</t>
  </si>
  <si>
    <t>R2 Crystal A *</t>
  </si>
  <si>
    <t>VISIO Allocator</t>
  </si>
  <si>
    <t>enint. 1%</t>
  </si>
  <si>
    <t>max. 0,5%</t>
  </si>
  <si>
    <t>P. Tuutti &amp; A. Aalto</t>
  </si>
  <si>
    <t>3 month Euribor Index</t>
  </si>
  <si>
    <t>ALTERNATIVE INVESTMENTS: REAL ESTATE</t>
  </si>
  <si>
    <t>3  mo.
(%)</t>
  </si>
  <si>
    <t>Aktia Residential A cash *</t>
  </si>
  <si>
    <t>Taaleri Pääomarahastot Oy</t>
  </si>
  <si>
    <t xml:space="preserve">    Aktia Residential A *</t>
  </si>
  <si>
    <t xml:space="preserve">    Aktia Residential E cash *</t>
  </si>
  <si>
    <t xml:space="preserve">    Aktia Residential I cash *</t>
  </si>
  <si>
    <t>eQ Commercial Properties Fund *</t>
  </si>
  <si>
    <t>eQ Varainhoito Oy</t>
  </si>
  <si>
    <t>eQ Community Properties Fund *</t>
  </si>
  <si>
    <t>Aktia Commercial Properties (AIF) A *</t>
  </si>
  <si>
    <t xml:space="preserve">    Aktia Commercial Properties (AIF) C *</t>
  </si>
  <si>
    <t xml:space="preserve">    Aktia Commercial Properties (AIF) E *</t>
  </si>
  <si>
    <t xml:space="preserve">    Aktia Commercial Properties (AIF) G *</t>
  </si>
  <si>
    <t xml:space="preserve">    Aktia Commercial Properties (AIF) I *</t>
  </si>
  <si>
    <t>Evli Logistiikkakiinteistöt A *</t>
  </si>
  <si>
    <t>max. 3 %</t>
  </si>
  <si>
    <t xml:space="preserve">    Evli Logistiikkakiinteistöt D *</t>
  </si>
  <si>
    <t>max. 3%</t>
  </si>
  <si>
    <t>Evli Rental Yield Fund A *</t>
  </si>
  <si>
    <t>H. Tilli</t>
  </si>
  <si>
    <t>10 000</t>
  </si>
  <si>
    <t>Evli Vuokratuotto II A *</t>
  </si>
  <si>
    <t xml:space="preserve">    Evli Vuokratuotto II E *</t>
  </si>
  <si>
    <t>LähiTapiola Sijoituskiinteistöt *</t>
  </si>
  <si>
    <t>max 4 %</t>
  </si>
  <si>
    <t>LähiTapiola Vaihtoehtorahastot Oy</t>
  </si>
  <si>
    <t>OP-Forest Owner Fund B *</t>
  </si>
  <si>
    <t>OP Kiinteistösijoitus Oy</t>
  </si>
  <si>
    <t xml:space="preserve">    OP-Forest Owner Fund (Non-UCITS) II B *</t>
  </si>
  <si>
    <t>OP Public Services Real Estate B *</t>
  </si>
  <si>
    <t xml:space="preserve">    OP Public Services Real Estate Fund II B *</t>
  </si>
  <si>
    <t>OP-Rental Yield (Non-UCITS) B *</t>
  </si>
  <si>
    <t>OP-Kiinteistösijoitus Oy</t>
  </si>
  <si>
    <t xml:space="preserve">    OP-Rental Yield (Non-UCITS) II B *</t>
  </si>
  <si>
    <t>S-Bank Housing C *</t>
  </si>
  <si>
    <t>max 4,0%</t>
  </si>
  <si>
    <t>J. Santaharju</t>
  </si>
  <si>
    <t xml:space="preserve">    S-Bank Housing A *</t>
  </si>
  <si>
    <t>S-Bank Forest C *</t>
  </si>
  <si>
    <t>max 4,0 %</t>
  </si>
  <si>
    <t>T. Hakulinen</t>
  </si>
  <si>
    <t xml:space="preserve">    S-Bank Forest A *</t>
  </si>
  <si>
    <t>S-Bank Property A *</t>
  </si>
  <si>
    <t>max 3,0 %</t>
  </si>
  <si>
    <t>T. Vuolle</t>
  </si>
  <si>
    <t xml:space="preserve">    S-Bank Property B *</t>
  </si>
  <si>
    <t>S-Bank Property C *</t>
  </si>
  <si>
    <t>S-Bank Building Plot A *</t>
  </si>
  <si>
    <t>max 5,0 %</t>
  </si>
  <si>
    <t>V. Vääränen</t>
  </si>
  <si>
    <t xml:space="preserve">    S-Bank Building Plot B *</t>
  </si>
  <si>
    <t xml:space="preserve">    S-Bank Building Plot C *</t>
  </si>
  <si>
    <t>S-Bank Regenerative Agriculture A *</t>
  </si>
  <si>
    <t>J. Nykänen</t>
  </si>
  <si>
    <t xml:space="preserve">    S-Bank Regenerative Agriculture B *</t>
  </si>
  <si>
    <t>50 000</t>
  </si>
  <si>
    <t xml:space="preserve">    S-Bank Regenerative Agriculture C *</t>
  </si>
  <si>
    <t>UB Timberland Fund (AIF) A *</t>
  </si>
  <si>
    <t>K. Kangas</t>
  </si>
  <si>
    <t xml:space="preserve">    UB Timberland Fund (AIF) I *</t>
  </si>
  <si>
    <t xml:space="preserve">    UB Timberland (AIF), POP *</t>
  </si>
  <si>
    <t>UB Nordic Property A *</t>
  </si>
  <si>
    <t>max 2,0%</t>
  </si>
  <si>
    <t>max 5,0%</t>
  </si>
  <si>
    <t xml:space="preserve">    UB Nordic Property I *</t>
  </si>
  <si>
    <t xml:space="preserve">    UB Nordic Property T *</t>
  </si>
  <si>
    <t xml:space="preserve">    Nordic Property Fund R *</t>
  </si>
  <si>
    <t>5%/min 1%</t>
  </si>
  <si>
    <t xml:space="preserve">    UB Nordic Property (AIF), POP R *</t>
  </si>
  <si>
    <t xml:space="preserve">    UB Nordic Property (AIF), POP A *</t>
  </si>
  <si>
    <t>UB Finnish Properties A (AIF) *</t>
  </si>
  <si>
    <t>Perttu Hokkanen</t>
  </si>
  <si>
    <t>20 000</t>
  </si>
  <si>
    <t xml:space="preserve">    UB Finnish Properties B (AIF) *</t>
  </si>
  <si>
    <t xml:space="preserve">    UB Finnish Properties I (AIF) *</t>
  </si>
  <si>
    <t>1 500 000</t>
  </si>
  <si>
    <t xml:space="preserve">    UB Finnish Properties (AIF), POP *</t>
  </si>
  <si>
    <t>Ålandsbanken Residential Property, Non-UCITS A *</t>
  </si>
  <si>
    <t>Ålandsbanken Rahastoyhtiö / Fondbolag</t>
  </si>
  <si>
    <t xml:space="preserve">    Ålandsbanken Residential Property, Non-UCITS C *</t>
  </si>
  <si>
    <t>Ålandsbanken Building Plot Fund, Non-UCITS A *</t>
  </si>
  <si>
    <t xml:space="preserve"> max.  4,0%</t>
  </si>
  <si>
    <t>ALTERNATIVE INVESTMENTS: OTHER</t>
  </si>
  <si>
    <t>Aktia Impact A *</t>
  </si>
  <si>
    <t>A. Pursiainen, T. Korpivaara</t>
  </si>
  <si>
    <t xml:space="preserve">    Aktia Impact T *</t>
  </si>
  <si>
    <t xml:space="preserve">    Aktia Impact E *</t>
  </si>
  <si>
    <t xml:space="preserve">    Aktia Impact D *</t>
  </si>
  <si>
    <t>Aktia Alternative Investments JB *</t>
  </si>
  <si>
    <t>K. Mäkitalo, A. Pursiainen</t>
  </si>
  <si>
    <t xml:space="preserve">    Aktia Alternative Investments JA *</t>
  </si>
  <si>
    <t>1 EUR</t>
  </si>
  <si>
    <t xml:space="preserve">    Aktia Alternative Investments JD *</t>
  </si>
  <si>
    <t>Alexandria Kiinteistö *</t>
  </si>
  <si>
    <t>T.Wesanko, T. Hahl</t>
  </si>
  <si>
    <t>Alexandria Small Cap B *</t>
  </si>
  <si>
    <t>Alexandria Rahastoyhtiö Oy</t>
  </si>
  <si>
    <t xml:space="preserve">    Alexandria Small Cap I *</t>
  </si>
  <si>
    <t>Alexandria Private Assets Alternative Investment Fund B *</t>
  </si>
  <si>
    <t>Toni Iivonen</t>
  </si>
  <si>
    <t>25 000</t>
  </si>
  <si>
    <t xml:space="preserve">    Alexandria Private Assets Alternative Investment Fund I *</t>
  </si>
  <si>
    <t>Alexandria Reaaliomaisuus *</t>
  </si>
  <si>
    <t>Tero Wesanko, Teemu Hahl</t>
  </si>
  <si>
    <t>Alexandria Environment AIF I *</t>
  </si>
  <si>
    <t xml:space="preserve">    Alexandria Environment AIF B *</t>
  </si>
  <si>
    <t>Evli Nordic Senior Secured Loan B *</t>
  </si>
  <si>
    <t>J. Hyyppä, M. Lundström</t>
  </si>
  <si>
    <t xml:space="preserve">    Evli Nordic Senior Secured Loan IB *</t>
  </si>
  <si>
    <t>Nordea 1 - Alpha 15 MA Fund BP - EUR</t>
  </si>
  <si>
    <t>Asbjørn Trolle Hansen</t>
  </si>
  <si>
    <t>Alpha 7 MA Fund - BP-EUR</t>
  </si>
  <si>
    <t>Nordea 1 - Global Equity Market Neutral BP - EUR</t>
  </si>
  <si>
    <t>Jakob Nordestedt</t>
  </si>
  <si>
    <t>Nordea 1 - Gl Real Estate Fund BP - EUR</t>
  </si>
  <si>
    <t>Geoffrey Dybas, Frank Haggerty</t>
  </si>
  <si>
    <t>Nordea 1 - Stable Return Fund BP - EUR</t>
  </si>
  <si>
    <t>Asbjørn Trolle Hansen, Claus Vorm &amp; Kurt Kongsted</t>
  </si>
  <si>
    <t>Nordea Global Private Markets (AIF) A *</t>
  </si>
  <si>
    <t>Nordea Invt. Managegement / Vibeke Flach Vaisalo</t>
  </si>
  <si>
    <t>OP-Alternative Portfolio A *</t>
  </si>
  <si>
    <t xml:space="preserve">    OP-Alternative Portfolio B *</t>
  </si>
  <si>
    <t xml:space="preserve">    OP-Alternative Portfolio II A *</t>
  </si>
  <si>
    <t xml:space="preserve">    OP-Alternative Portfolio II B *</t>
  </si>
  <si>
    <t>OP-Private Equity A *</t>
  </si>
  <si>
    <t xml:space="preserve">    OP-Private Equity II A *</t>
  </si>
  <si>
    <t>S-Bank European Private Credit B *</t>
  </si>
  <si>
    <t>max 2 %</t>
  </si>
  <si>
    <t>A. Henriksson</t>
  </si>
  <si>
    <t xml:space="preserve">    S-Bank European Private Credit C *</t>
  </si>
  <si>
    <t>max 2,0 %</t>
  </si>
  <si>
    <t>400 000</t>
  </si>
  <si>
    <t xml:space="preserve">    S-Bank European Private Credit D *</t>
  </si>
  <si>
    <t>S-Bank Global Private Assets B *</t>
  </si>
  <si>
    <t>125 000</t>
  </si>
  <si>
    <t xml:space="preserve">    S-Bank Global Private Assets C *</t>
  </si>
  <si>
    <t xml:space="preserve">    S-Bank Global Private Assets D *</t>
  </si>
  <si>
    <t>S-Bank Real Estate Asset Management A *</t>
  </si>
  <si>
    <t>V. Yrjölä</t>
  </si>
  <si>
    <t xml:space="preserve">    S-Bank Real Estate Asset Management B *</t>
  </si>
  <si>
    <t xml:space="preserve">    S-Bank Real Estate Asset Management C Gr *</t>
  </si>
  <si>
    <t xml:space="preserve">    S-Bank Real Estate Asset Management C Y *</t>
  </si>
  <si>
    <t>Säästöpankki Kiinteistö *</t>
  </si>
  <si>
    <t>L. Kallio</t>
  </si>
  <si>
    <t>Säästöpankki Ympäristö B *</t>
  </si>
  <si>
    <t>Anders Pelli</t>
  </si>
  <si>
    <t>UB Global A *</t>
  </si>
  <si>
    <t>Mats Skön</t>
  </si>
  <si>
    <t xml:space="preserve">    UB Global B *</t>
  </si>
  <si>
    <t xml:space="preserve">    UB Global C *</t>
  </si>
  <si>
    <t>UB Renewable Energy (AIF) A, accumulation *</t>
  </si>
  <si>
    <t>Staffan Söderholm</t>
  </si>
  <si>
    <t xml:space="preserve">    UB Renewable Energy (AIF) A, distribution *</t>
  </si>
  <si>
    <t xml:space="preserve">    UB Renewable Energy (AIF) I, accumulation *</t>
  </si>
  <si>
    <t xml:space="preserve">    UB Renewable Energy (AIF) R, accumulation *</t>
  </si>
  <si>
    <t>Ålandsbanken Wind Power Fund, Non-UCITS A *</t>
  </si>
  <si>
    <t xml:space="preserve">    Ålandsbanken Wind Power Fund, Non-UCITS B *</t>
  </si>
  <si>
    <t xml:space="preserve">    Ålandsbanken Wind Power Fund, Non-UCITS C *</t>
  </si>
  <si>
    <t xml:space="preserve">    Ålandsbanken Wind Power Fund, Non-UCITS D *</t>
  </si>
  <si>
    <t xml:space="preserve">    Ålandsbanken Wind Power Fund S *</t>
  </si>
  <si>
    <t>100 000 SEK</t>
  </si>
  <si>
    <t>ASSET ALLOCATION FUNDS: GLOBAL</t>
  </si>
  <si>
    <t>Aktia Equity Allocation A</t>
  </si>
  <si>
    <t>P. Moring, T. Tähtinen</t>
  </si>
  <si>
    <t xml:space="preserve">    Aktia Equity Allocation B</t>
  </si>
  <si>
    <t>Aktia Secura</t>
  </si>
  <si>
    <t>A. Bergman, L. Kotioja, J. Rantala</t>
  </si>
  <si>
    <t xml:space="preserve">    Aktia Secura E</t>
  </si>
  <si>
    <t xml:space="preserve">    Aktia Secura F</t>
  </si>
  <si>
    <t>Aktia Solida</t>
  </si>
  <si>
    <t>Aktia Wealth Allocation 25 A</t>
  </si>
  <si>
    <t xml:space="preserve">    Aktia Wealth Allocation 25 B</t>
  </si>
  <si>
    <t>Aktia Wealth Allocation 50 A</t>
  </si>
  <si>
    <t xml:space="preserve">    Aktia Wealth Allocation 50 B</t>
  </si>
  <si>
    <t>Aktia Wealth Allocation 75 A</t>
  </si>
  <si>
    <t xml:space="preserve">    Aktia Wealth Allocation 75 B</t>
  </si>
  <si>
    <t>Aktia Wealth Allocation+ Moderate B *</t>
  </si>
  <si>
    <t>S. Lang, P. Moring</t>
  </si>
  <si>
    <t xml:space="preserve">    Aktia Wealth Allocation+ Moderate A *</t>
  </si>
  <si>
    <t>Aktia Wealth Allocation+ Balanced Non-UCITS A *</t>
  </si>
  <si>
    <t xml:space="preserve">    Aktia Wealth Allocation+ Balanced Non-UCITS B *</t>
  </si>
  <si>
    <t>Aktia Wealth Allocation+ Return Focused Non-UCITS *</t>
  </si>
  <si>
    <t>Danske Invest Compass 25 K</t>
  </si>
  <si>
    <t xml:space="preserve">    Danske Invest Compass 25 W G</t>
  </si>
  <si>
    <t>Danske Invest Compass 50 K</t>
  </si>
  <si>
    <t xml:space="preserve">    Danske Invest Compass 50 W G</t>
  </si>
  <si>
    <t>Danske Invest Compass 75 K</t>
  </si>
  <si>
    <t xml:space="preserve">    Danske Invest Compass 75 W K</t>
  </si>
  <si>
    <t>Danske Invest 2030 K</t>
  </si>
  <si>
    <t>Danske Bank</t>
  </si>
  <si>
    <t>Danske Invest 2040 K</t>
  </si>
  <si>
    <t>eQ Mandate 1 K *</t>
  </si>
  <si>
    <t>K. Martin</t>
  </si>
  <si>
    <t xml:space="preserve">    eQ Mandate 2 K *</t>
  </si>
  <si>
    <t>Evli Optimaalivarainhoito B</t>
  </si>
  <si>
    <t>Evli Q7 B *</t>
  </si>
  <si>
    <t xml:space="preserve">    Evli Q7 IB *</t>
  </si>
  <si>
    <t>Evli Global Multi Manager 30 B</t>
  </si>
  <si>
    <t>Evli Global Multi Manager 50 B</t>
  </si>
  <si>
    <t>LocalTapiola 2025 ESG</t>
  </si>
  <si>
    <t>LocalTapiola 2035 ESG</t>
  </si>
  <si>
    <t>LocalTapiola 2045 ESG</t>
  </si>
  <si>
    <t>LocalTapiola World 20 A</t>
  </si>
  <si>
    <t>LocalTapiola World 50</t>
  </si>
  <si>
    <t>LocalTapiola World 80</t>
  </si>
  <si>
    <t>LocalTapiola Shield</t>
  </si>
  <si>
    <t>LocalTapiola Star Asset Management 50 A</t>
  </si>
  <si>
    <t>LocalTapiola Star Asset Management 75 A</t>
  </si>
  <si>
    <t>Nora Five (EUR)</t>
  </si>
  <si>
    <t>Nora Five (SEK)</t>
  </si>
  <si>
    <t>Nora Five Master</t>
  </si>
  <si>
    <t>Nordea Inv. Mgmt/P. Walter</t>
  </si>
  <si>
    <t>Nora Four (EUR)</t>
  </si>
  <si>
    <t>Nora Four (NOK)</t>
  </si>
  <si>
    <t>Nora Four (SEK)</t>
  </si>
  <si>
    <t>Nora Four Master</t>
  </si>
  <si>
    <t>Nordea Inv. Mgmt/ P. Walter</t>
  </si>
  <si>
    <t>Nora Three (EUR)</t>
  </si>
  <si>
    <t>Nora Three (NOK)</t>
  </si>
  <si>
    <t>Nora Three (SEK)</t>
  </si>
  <si>
    <t>Nora Three Master</t>
  </si>
  <si>
    <t>Nora Two (SEK)</t>
  </si>
  <si>
    <t>Nora Two Master</t>
  </si>
  <si>
    <t>Nordea 1 - Balanced Income Fund BP - EUR</t>
  </si>
  <si>
    <t>K. Bierre, C. Henneberg,  S. Brogaard Lolle</t>
  </si>
  <si>
    <t>Nordea Allokeringsfond</t>
  </si>
  <si>
    <t>Nordea Inv. Mgmt/ C. Carøe</t>
  </si>
  <si>
    <t>Nordea Defensive A</t>
  </si>
  <si>
    <t>Nordea Inv. Mgmt/Hyllinen</t>
  </si>
  <si>
    <t>Nordea Discretionary Asset Allocation I K</t>
  </si>
  <si>
    <t>Nordea Inv. Mgmt/ J. Carping</t>
  </si>
  <si>
    <t>Nordea Plan Balansert Fund A growth NOK</t>
  </si>
  <si>
    <t>Jørn Klepp</t>
  </si>
  <si>
    <t>Nordea Plan Konservativ Fund A growth NOK</t>
  </si>
  <si>
    <t>Nordea Plan Moderat Fund A growth NOK</t>
  </si>
  <si>
    <t>Nordea Plan Offensiv Fund A growth NOK</t>
  </si>
  <si>
    <t>Nordea Plan Vekstorientert Fund A growth NOK</t>
  </si>
  <si>
    <t>Nordea Premium Vastuullinen Global Kasvu K</t>
  </si>
  <si>
    <t xml:space="preserve">    Nordea Yhteisö Vastuullinen Global Kasvu K</t>
  </si>
  <si>
    <t xml:space="preserve">    Nordea Instituutio Vastuullinen Global Kasvu K</t>
  </si>
  <si>
    <t>Nordea Premium Vastuullinen Global Maltti K</t>
  </si>
  <si>
    <t xml:space="preserve">    Nordea Yhteisö Vastuullinen Global Maltti K</t>
  </si>
  <si>
    <t xml:space="preserve">    Nordea Instituutio Vastuullinen Global Maltti K</t>
  </si>
  <si>
    <t>Nordea Premium Vastuullinen Global Tasapaino K</t>
  </si>
  <si>
    <t xml:space="preserve">    Nordea Yhteisö Vastuullinen Global Tasapaino K</t>
  </si>
  <si>
    <t xml:space="preserve">    Nordea Instituutio Vastuullinen Global Tasapaino K</t>
  </si>
  <si>
    <t>Nordea Premium Asset Management Growth K</t>
  </si>
  <si>
    <t>Nordea Inv. Mgmt/ K. Forsström</t>
  </si>
  <si>
    <t xml:space="preserve">    Nordea Corporate Asset Management Growth K</t>
  </si>
  <si>
    <t xml:space="preserve">    Nordea Institutional Asset Management Growth K</t>
  </si>
  <si>
    <t>Nordea Premium Asset Management Moderate K</t>
  </si>
  <si>
    <t xml:space="preserve">    Nordea Corporate Asset Management Moderate K</t>
  </si>
  <si>
    <t xml:space="preserve">    Nordea Institutional Asset Management Moderate K</t>
  </si>
  <si>
    <t>Nordea Premium Asset Management Balanced K</t>
  </si>
  <si>
    <t xml:space="preserve">    Nordea Corporate Asset Management Balanced K</t>
  </si>
  <si>
    <t xml:space="preserve">    Nordea Institutional Asset Management Balanced K</t>
  </si>
  <si>
    <t>Nordea Premium Asset Management Conservative K</t>
  </si>
  <si>
    <t xml:space="preserve">    Nordea Corporate Asset Management Conservative K</t>
  </si>
  <si>
    <t xml:space="preserve">    Nordea Institutional Asset Management Conservative K</t>
  </si>
  <si>
    <t>Nordea Stratega 90 A K</t>
  </si>
  <si>
    <t>Nordea Savings 15 K</t>
  </si>
  <si>
    <t>Nordea Inv. Mgmt/ T. Mattila</t>
  </si>
  <si>
    <t>Nordea Savings 30 K</t>
  </si>
  <si>
    <t>Nordea Savings 50</t>
  </si>
  <si>
    <t>Nordea Savings 75</t>
  </si>
  <si>
    <t>Nordea Stable Return A K</t>
  </si>
  <si>
    <t xml:space="preserve">    Nordea Stable Return I K</t>
  </si>
  <si>
    <t>Nordea Sustainable Selection Return A G</t>
  </si>
  <si>
    <t>Jessica Carping</t>
  </si>
  <si>
    <t>Nordea Sustainable Selection Return (SEK) A</t>
  </si>
  <si>
    <t>Nordea Sustainable Selection Growth Fund A (NOK)</t>
  </si>
  <si>
    <t>Nordea Sustainable Selection Growth Fund A (SEK)</t>
  </si>
  <si>
    <t>Nordea Sustainable Selection Moderate Fund (NOK) K</t>
  </si>
  <si>
    <t>Nordea Sustainable Selection Moderate Fund (SEK) K</t>
  </si>
  <si>
    <t>Nordea Sustainable Selection Balanced Fund A (NOK)</t>
  </si>
  <si>
    <t>Nordea Sustainable Selection Balanced Fund A (SEK)</t>
  </si>
  <si>
    <t>OP-Sustainable World A</t>
  </si>
  <si>
    <t xml:space="preserve">    OP-Sustainable World B</t>
  </si>
  <si>
    <t>OP-Moderate A</t>
  </si>
  <si>
    <t xml:space="preserve">    OP-Moderate B</t>
  </si>
  <si>
    <t>OP-Tactical Portfolio Fund</t>
  </si>
  <si>
    <t xml:space="preserve">    OP-Tactical Portfolio Fund</t>
  </si>
  <si>
    <t>OP-Private Strategi 25 A *</t>
  </si>
  <si>
    <t xml:space="preserve">    OP-Private Strategi 25 IIA *</t>
  </si>
  <si>
    <t>OP-Private Strategy 50 (Non-UCITS) A *</t>
  </si>
  <si>
    <t xml:space="preserve">    OP-Private Strategy 50 (Non-UCITS) IIA *</t>
  </si>
  <si>
    <t>OP-Private Strategy 75 (Non-UCITS) A *</t>
  </si>
  <si>
    <t xml:space="preserve">    OP-Private Strategy 75 (Non-UCITS) IIA *</t>
  </si>
  <si>
    <t>OP-Brave A</t>
  </si>
  <si>
    <t xml:space="preserve">    OP-Brave B</t>
  </si>
  <si>
    <t>OP-Target 2 A</t>
  </si>
  <si>
    <t>OP-Target 3 A</t>
  </si>
  <si>
    <t>OP-Varainhoito Oy</t>
  </si>
  <si>
    <t>OP-Target 4 A</t>
  </si>
  <si>
    <t>OP-Conservative A</t>
  </si>
  <si>
    <t xml:space="preserve">    OP-Conservative B</t>
  </si>
  <si>
    <t>POP Optimum *</t>
  </si>
  <si>
    <t>POP Tarmo B</t>
  </si>
  <si>
    <t>Lassi Kallio</t>
  </si>
  <si>
    <t>POP Stable *</t>
  </si>
  <si>
    <t>M. Rautiainen, O. Tuuri</t>
  </si>
  <si>
    <t>S-Bank Asset Management 100 A</t>
  </si>
  <si>
    <t>A. Pakarinen</t>
  </si>
  <si>
    <t>S-Bank Asset Management 30 A Growth</t>
  </si>
  <si>
    <t>Pakarinen</t>
  </si>
  <si>
    <t>S-Bank Asset Management 50 A Growth</t>
  </si>
  <si>
    <t>S-Bank Asset Management 70 A</t>
  </si>
  <si>
    <t>S-Bank Asset Management Saver 10</t>
  </si>
  <si>
    <t>S-Bank Asset Management Saver 100</t>
  </si>
  <si>
    <t>Seligson &amp; Co Pharos</t>
  </si>
  <si>
    <t>Alexandria Maltillinen</t>
  </si>
  <si>
    <t xml:space="preserve">    Alexandria Maltillinen BI</t>
  </si>
  <si>
    <t>Alexandria Balanced Manager</t>
  </si>
  <si>
    <t xml:space="preserve">    Alexandria Tasapainoinen BI</t>
  </si>
  <si>
    <t>Alexandria Tuottohakuinen</t>
  </si>
  <si>
    <t xml:space="preserve">    Alexandria Tuottohakuinen IB</t>
  </si>
  <si>
    <t>Nordea Sustainable Selection Return (NOK) A</t>
  </si>
  <si>
    <t>Säästöpankki Kantti B</t>
  </si>
  <si>
    <t>Säästöpankki Korkopainoinen B *</t>
  </si>
  <si>
    <t>Säästöpankki Maltti B</t>
  </si>
  <si>
    <t>Säästöpankki Osakepainoinen B *</t>
  </si>
  <si>
    <t>Säästöpankki Ryhti B</t>
  </si>
  <si>
    <t>Säästöpankki Tasapainoinen B *</t>
  </si>
  <si>
    <t>Säästöpankki Tuottohakuinen B *</t>
  </si>
  <si>
    <t>UB Metsä Global I  (kasvuosuussarja) *</t>
  </si>
  <si>
    <t xml:space="preserve">    UB Metsä Global A (kasvuosuussarja) *</t>
  </si>
  <si>
    <t>UB Smart *</t>
  </si>
  <si>
    <t xml:space="preserve">UB Omaisuudenhoito Oy </t>
  </si>
  <si>
    <t xml:space="preserve">    UB Smart A *</t>
  </si>
  <si>
    <t xml:space="preserve">    UB Smart, POP *</t>
  </si>
  <si>
    <t>Alandsbanken Asset Management Fund B</t>
  </si>
  <si>
    <t>ASSET ALLOCATION FUNDS: EUROPE</t>
  </si>
  <si>
    <t>Evli Finland Mix B</t>
  </si>
  <si>
    <t>J. Kasanen, J. Kujala</t>
  </si>
  <si>
    <t>Nordea Tactical Asset Allocation I</t>
  </si>
  <si>
    <t>Nordea Inv. Mgmt/Forsström, Mattila</t>
  </si>
  <si>
    <t>Säästöpankki Korko Plus</t>
  </si>
  <si>
    <t>BOND FUNDS: GOVERNMENT BOND EUROZONE</t>
  </si>
  <si>
    <t>Duration</t>
  </si>
  <si>
    <t>Aktia Sustainable Government Bond B</t>
  </si>
  <si>
    <t>L. Kotioja, A. Alenius</t>
  </si>
  <si>
    <t xml:space="preserve">    Aktia Sustainable Government Bond D</t>
  </si>
  <si>
    <t xml:space="preserve">    Aktia Sustainable Government Bond X</t>
  </si>
  <si>
    <t>Danske Invest Euro Government Bond Index K</t>
  </si>
  <si>
    <t xml:space="preserve">    Danske Invest Euro Government Bond Index W K</t>
  </si>
  <si>
    <t>Danske Invest Bond K</t>
  </si>
  <si>
    <t xml:space="preserve">    Danske Invest Bond W G</t>
  </si>
  <si>
    <t xml:space="preserve">    Danske Invest Bond IW G</t>
  </si>
  <si>
    <t xml:space="preserve">    Danske Invest Bond I G</t>
  </si>
  <si>
    <t>eQ Government Bond 1 K</t>
  </si>
  <si>
    <t>T. Petersen</t>
  </si>
  <si>
    <t>Evli Euro Government Bond B</t>
  </si>
  <si>
    <t xml:space="preserve">J. Heikkilä </t>
  </si>
  <si>
    <t xml:space="preserve">    Evli Euro Government Bond IB</t>
  </si>
  <si>
    <t>LocalTapiola Bond ESG</t>
  </si>
  <si>
    <t>LocalTapiola Inflation Bond ESG A</t>
  </si>
  <si>
    <t>LocalTapiola ESG Institution Bond A</t>
  </si>
  <si>
    <t>Nordea 1 - European Financial Debt Fund BP - EUR</t>
  </si>
  <si>
    <t>Jacob Topp</t>
  </si>
  <si>
    <t>Nordea Euro Medium Term Bond A K</t>
  </si>
  <si>
    <t>H. Stille</t>
  </si>
  <si>
    <t>Nordea Euro Bond A K</t>
  </si>
  <si>
    <t xml:space="preserve">T.Rüst </t>
  </si>
  <si>
    <t xml:space="preserve">    Nordea Euro Bond I K</t>
  </si>
  <si>
    <t>Nordea FRN Kreditt Fund I</t>
  </si>
  <si>
    <t>Lise Johannessen</t>
  </si>
  <si>
    <t>Nordea Kort Obligasjon Pluss Fund I</t>
  </si>
  <si>
    <t>Linn Helen Eilen Yver</t>
  </si>
  <si>
    <t xml:space="preserve">    Nordea Kort Obligasjon Pluss Fund S</t>
  </si>
  <si>
    <t>Nordea Obligasjon II Fund I</t>
  </si>
  <si>
    <t>Harald Willersrud</t>
  </si>
  <si>
    <t>Nordea Obligasjon III Fund I</t>
  </si>
  <si>
    <t>20 000 000</t>
  </si>
  <si>
    <t>Nordea Pro Euro Bond</t>
  </si>
  <si>
    <t>H. Stille, N. Bertelsen</t>
  </si>
  <si>
    <t>OP-Bond Prima A</t>
  </si>
  <si>
    <t xml:space="preserve">    OP-Bond Prima B</t>
  </si>
  <si>
    <t xml:space="preserve">    OP-Bond Prima III A</t>
  </si>
  <si>
    <t>OP-Bond Yield A</t>
  </si>
  <si>
    <t xml:space="preserve">    OP-Bond Yield B</t>
  </si>
  <si>
    <t xml:space="preserve">    OP-Bond Yield III A</t>
  </si>
  <si>
    <t>S-Bank Euro Government Bond Yield A</t>
  </si>
  <si>
    <t>M. Utriainen</t>
  </si>
  <si>
    <t xml:space="preserve">    S-Bank Euro Government Bond Yield F</t>
  </si>
  <si>
    <t>Seligson &amp; Co Euro-obligation</t>
  </si>
  <si>
    <t>Säästöpankki Pitkäkorko</t>
  </si>
  <si>
    <t>M-P. Rautiainen</t>
  </si>
  <si>
    <t>ICE BofA Euro Government Index EUR Unhedged</t>
  </si>
  <si>
    <t>BOND FUNDS: GOVERNMENT BOND</t>
  </si>
  <si>
    <t>Danske Invest Reaalikorko Maailma EUR h</t>
  </si>
  <si>
    <t>Nordea 1 - Global Bond Fund BP - EUR</t>
  </si>
  <si>
    <t>Anton Nykvist, Thede Rüst</t>
  </si>
  <si>
    <t>Nordea Global Statsobligasjon Fund I growth NOK</t>
  </si>
  <si>
    <t>Henrik Stille</t>
  </si>
  <si>
    <t>Nordea SWE Inflation Linked Bond</t>
  </si>
  <si>
    <t>Nordea Inv. Mgmt/A. Burholt, J. Matero</t>
  </si>
  <si>
    <t>ICE BofA Global Government Index EUR Unhedged</t>
  </si>
  <si>
    <t>BOND FUNDS: EMERGING MARKETS</t>
  </si>
  <si>
    <t>Aktia Emerging Market Bond+</t>
  </si>
  <si>
    <t>J. Atrila, H. Paldynski</t>
  </si>
  <si>
    <t xml:space="preserve">    Aktia Emerging Market Bond+</t>
  </si>
  <si>
    <t xml:space="preserve">    Aktia Emerging Market Bond+ X</t>
  </si>
  <si>
    <t>Aktia Emerging Market Corporate Bond+ B</t>
  </si>
  <si>
    <t>BankInvest AM Fondsmæglerselskab A/S</t>
  </si>
  <si>
    <t xml:space="preserve">    Aktia Emerging Market Corporate Bond+ A</t>
  </si>
  <si>
    <t xml:space="preserve">    Aktia Emerging Market Corporate Bond+ D</t>
  </si>
  <si>
    <t xml:space="preserve">    Aktia Emerging Market Corporate Bond+ C</t>
  </si>
  <si>
    <t>Aktia Emerging Market Local Currency Bond+</t>
  </si>
  <si>
    <t>K. Paulamäki, T. Leinonen, M. Kuisma</t>
  </si>
  <si>
    <t xml:space="preserve">    Aktia Emerging Market Local Currency Bond+ C/D</t>
  </si>
  <si>
    <t xml:space="preserve">    Aktia Emerging Market Local Currency Bond+ H</t>
  </si>
  <si>
    <t xml:space="preserve">    Aktia Emerging Market Local Currency Bond+ X</t>
  </si>
  <si>
    <t>Aktia Emerging Market Local Currency Frontier Bond+ A</t>
  </si>
  <si>
    <t>T. Leinonen, H. Paldynski</t>
  </si>
  <si>
    <t xml:space="preserve">    Aktia Emerging Market Local Currency Frontier Bond+ B</t>
  </si>
  <si>
    <t xml:space="preserve">    Aktia Emerging Market Local Currency Frontier Bond+ C</t>
  </si>
  <si>
    <t xml:space="preserve">    Aktia Emerging Market Local Currency Frontier Bond+ D</t>
  </si>
  <si>
    <t xml:space="preserve">    Aktia Emerging Market Local Currency Frontier Bond+ H</t>
  </si>
  <si>
    <t xml:space="preserve">    Aktia Emerging Market Local Currency Frontier Bond+ X</t>
  </si>
  <si>
    <t>Aktia EM Sustainable Development Bond+ A *</t>
  </si>
  <si>
    <t>A. Alenius, N. Nortamo</t>
  </si>
  <si>
    <t>Danske Invest Emerging Markets Debt K *</t>
  </si>
  <si>
    <t xml:space="preserve">    Danske Invest Emerging Markets Debt W K</t>
  </si>
  <si>
    <t>Danske Invest Emerging Markets Debt HC, EUR W h</t>
  </si>
  <si>
    <t>Danske Invest Kehittyvät Korkomarkkinat, paik.val., EUR</t>
  </si>
  <si>
    <t xml:space="preserve">    Danske Invest Kehittyvät Korkomarkkinat paik.val. W K</t>
  </si>
  <si>
    <t>eQ EM Corporate Bond HC 1 K</t>
  </si>
  <si>
    <t>1,0% / 20 EUR</t>
  </si>
  <si>
    <t>J. Tanskanen</t>
  </si>
  <si>
    <t>eQ EM Corporate Bond LC 1 K *</t>
  </si>
  <si>
    <t>A. Savelainen</t>
  </si>
  <si>
    <t>Evli Emerging Markets Credit B</t>
  </si>
  <si>
    <t xml:space="preserve">J. Mäntykorpi </t>
  </si>
  <si>
    <t xml:space="preserve">    Evli Emerging Markets Credit IB</t>
  </si>
  <si>
    <t>LocalTapiola Emerging Market Debt A</t>
  </si>
  <si>
    <t>Nordea 1 - EM Corporate Bond HBI</t>
  </si>
  <si>
    <t>T. Rowe Price International</t>
  </si>
  <si>
    <t xml:space="preserve">    Nordea 1 - EM Corporate Bond HB</t>
  </si>
  <si>
    <t>Nordea 1 - Emerging Market Corporate Bond Fund BP - EUR</t>
  </si>
  <si>
    <t>S. Moses, CFA, T. Howard, CFA</t>
  </si>
  <si>
    <t>Nordea 1 - Emerging Stars Bond Fund BP - EUR</t>
  </si>
  <si>
    <t>T. Rüst (Lead PM), I. Andreasen, A. Ege</t>
  </si>
  <si>
    <t>Nordea 1 - Emerging Stars Local Bond Fund BP - EUR</t>
  </si>
  <si>
    <t>T. Rüst</t>
  </si>
  <si>
    <t>Nordea Emerging Market Bond A K</t>
  </si>
  <si>
    <t>Nordea Inv. Mgmt (PGIM/ C. Hepworth)</t>
  </si>
  <si>
    <t>OP-Emerging Market Debt Fund A</t>
  </si>
  <si>
    <t xml:space="preserve">    OP-Emerging Market Debt Fund B</t>
  </si>
  <si>
    <t xml:space="preserve">    OP-Emerging Market Debt Fund III A</t>
  </si>
  <si>
    <t>S-Bank Emerging Markets Yield A</t>
  </si>
  <si>
    <t>A. Sahramaa, L. Kotioja</t>
  </si>
  <si>
    <t xml:space="preserve">    S-Bank Emerging Markets Yield F</t>
  </si>
  <si>
    <t>Säästöpankki Kehittyvät Korkomarkkinat B *</t>
  </si>
  <si>
    <t>E. Artemenkov</t>
  </si>
  <si>
    <t>ICE BofA EUR High Yield Country External Corporate &amp; Government Index EUR Unhedged</t>
  </si>
  <si>
    <t>BOND FUNDS: EUROZONE INVESTMENT GRADE</t>
  </si>
  <si>
    <t>Aktia Corporate Bond+</t>
  </si>
  <si>
    <t>L. Kotioja, J. Sandström, J. Rantala</t>
  </si>
  <si>
    <t xml:space="preserve">    Aktia Corporate Bond+ C/D</t>
  </si>
  <si>
    <t xml:space="preserve">    Aktia Corporate Bond+ X</t>
  </si>
  <si>
    <t>Danske Invest Euro Corporate Bond</t>
  </si>
  <si>
    <t xml:space="preserve">    Danske Invest Euro Corporate Bond W G</t>
  </si>
  <si>
    <t>Danske Invest SICAV European Bond Class A</t>
  </si>
  <si>
    <t>Enint. 2%</t>
  </si>
  <si>
    <t>B. Høegh-Jensen</t>
  </si>
  <si>
    <t>Danske Invest Compass Liquidity K</t>
  </si>
  <si>
    <t xml:space="preserve">    Danske Invest Compass Liquidity W G</t>
  </si>
  <si>
    <t>Danske Invest Pohjoisen Yrityslainat EUR h</t>
  </si>
  <si>
    <t xml:space="preserve"> 0,5%/min 8EUR</t>
  </si>
  <si>
    <t>Danske Invest SICAV Euro Investment Grade Corporate Bond Class A</t>
  </si>
  <si>
    <t>Danske SICAV European Corp. Sust. Bond A</t>
  </si>
  <si>
    <t xml:space="preserve">    Danske Invest SICAV European Corporate Sustainable Bond I</t>
  </si>
  <si>
    <t xml:space="preserve">    Danske SICAV European Corp Sust. Bond WA</t>
  </si>
  <si>
    <t>eQ Euro Investment Grade 1 K</t>
  </si>
  <si>
    <t>eQ Euro Investment Grade Bond Index 1 K *</t>
  </si>
  <si>
    <t>Evli Green Corporate Bond B</t>
  </si>
  <si>
    <t>Juhamatti Pukka</t>
  </si>
  <si>
    <t xml:space="preserve">    Evli Green Corporate Bond IB</t>
  </si>
  <si>
    <t>Evli European Investment Grade B</t>
  </si>
  <si>
    <t>J. Kurppa</t>
  </si>
  <si>
    <t xml:space="preserve">    Evli European Investment Grade IB</t>
  </si>
  <si>
    <t>Evli Short Corporate Bond B</t>
  </si>
  <si>
    <t>J. Pukka</t>
  </si>
  <si>
    <t xml:space="preserve">    Evli Short Corporate Bond IB</t>
  </si>
  <si>
    <t>Evli Corporate Bond B</t>
  </si>
  <si>
    <t>M. Lundström, J. Kurppa</t>
  </si>
  <si>
    <t xml:space="preserve">    Evli Corporate Bond IB</t>
  </si>
  <si>
    <t>LocalTapiola ESG Institution Corporate Bond A</t>
  </si>
  <si>
    <t>LocalTapiola Corporate Bond ESG A</t>
  </si>
  <si>
    <t>Nordea 1 - European Corporate Bond Fund BP - EUR</t>
  </si>
  <si>
    <t>Jan Sørensen</t>
  </si>
  <si>
    <t>Nordea 1 - European Corporate Stars Bond Fund BP - EUR</t>
  </si>
  <si>
    <t>J. Sørensen</t>
  </si>
  <si>
    <t>Nordea 1 - European Covered Bond BP</t>
  </si>
  <si>
    <t>Nordea Inv. Mgmt/ M. Nielsen</t>
  </si>
  <si>
    <t>Nordea 1 - European Covered Bond Opportunities Fund BP - EUR</t>
  </si>
  <si>
    <t>Nordea Corporate Bond A K</t>
  </si>
  <si>
    <t>Nordea Inv. Mgmt/ J. Sørensen</t>
  </si>
  <si>
    <t xml:space="preserve">    Nordea Corporate Bond I</t>
  </si>
  <si>
    <t xml:space="preserve">    Nordea Corporate Bond I duration-hedged</t>
  </si>
  <si>
    <t>Nordea Focus Fixed Income A K</t>
  </si>
  <si>
    <t>T. Hyllinen</t>
  </si>
  <si>
    <t xml:space="preserve">    Nordea Focus Fixed Income I K</t>
  </si>
  <si>
    <t>Nordea FRN OMF Fund I growth NOK</t>
  </si>
  <si>
    <t>Nordea FRN Pensjon Fund I growth NOK</t>
  </si>
  <si>
    <t>Nordea Nordic Covered Bond Fund A G (SEK)</t>
  </si>
  <si>
    <t>NIM - Christian Birkehøj Jensen</t>
  </si>
  <si>
    <t>Nordea Savings Fixed Income</t>
  </si>
  <si>
    <t>OP-Sustainable Corporate Bond Fund A</t>
  </si>
  <si>
    <t xml:space="preserve">    OP-Sustainable Corporate Bond B</t>
  </si>
  <si>
    <t xml:space="preserve">    OP-Sustainable Corporate Bond III A</t>
  </si>
  <si>
    <t>OP-Fixed Income Portfolio A</t>
  </si>
  <si>
    <t xml:space="preserve">    OP-Fixed Income Portfolio B</t>
  </si>
  <si>
    <t xml:space="preserve">    OP-Fixed Income Portfolio III A</t>
  </si>
  <si>
    <t>OP-Corporate Bond A</t>
  </si>
  <si>
    <t xml:space="preserve">    OP-Corporate Bond B</t>
  </si>
  <si>
    <t xml:space="preserve">    OP-Corporate Bond III A</t>
  </si>
  <si>
    <t>S-Bank Fixed-Income Asset Management A Growth *</t>
  </si>
  <si>
    <t>M. Ojala</t>
  </si>
  <si>
    <t xml:space="preserve">S-Bank Corporate Bond ESG Yield A </t>
  </si>
  <si>
    <t>J. Nisula</t>
  </si>
  <si>
    <t xml:space="preserve">    S-Bank Corporate Bond ESG Yield F</t>
  </si>
  <si>
    <t>Seligson &amp; Co Euro Corporate Bond</t>
  </si>
  <si>
    <t>Säästöpankki Yrityslaina</t>
  </si>
  <si>
    <t>M. Mattila</t>
  </si>
  <si>
    <t>Alandsbanken Euro Bond Fund B</t>
  </si>
  <si>
    <t>Ålandsbanken Fondbolag Ab</t>
  </si>
  <si>
    <t>Alandsbanken Green Bond ESG Fund B</t>
  </si>
  <si>
    <t xml:space="preserve">    Alandsbanken Green Bond ESG Fund S</t>
  </si>
  <si>
    <t xml:space="preserve">    Alandsbanken Green Bond ESG Fund C</t>
  </si>
  <si>
    <t>ICE BofA Euro Corporate Index EUR Unhedged</t>
  </si>
  <si>
    <t>BOND FUNDS: GLOBAL INVESTMENT GRADE</t>
  </si>
  <si>
    <t>Aktia Bond Allocation B *</t>
  </si>
  <si>
    <t xml:space="preserve">    Aktia Bond Allocation D *</t>
  </si>
  <si>
    <t>Evli Nordic Corporate Bond B</t>
  </si>
  <si>
    <t xml:space="preserve">    Evli Nordic Corporate Bond IB</t>
  </si>
  <si>
    <t>LocalTapiola Sustainable Impact Bond A</t>
  </si>
  <si>
    <t>Nordea 1 - Emerging Market Bond Fund</t>
  </si>
  <si>
    <t>T.Rüst (Lead PM), I. Andreasen, A. Ege</t>
  </si>
  <si>
    <t>Nordea 1 - Flexible Fixed Income Plus BP - EUR</t>
  </si>
  <si>
    <t>K. Bierre, C. Henneberg, S. Brogaard Lolle</t>
  </si>
  <si>
    <t>Nordea 1 - Swedish Bond Fund</t>
  </si>
  <si>
    <t>Niclas Svennberg</t>
  </si>
  <si>
    <t>Nordea 1 - US Corporate Bond BP</t>
  </si>
  <si>
    <t xml:space="preserve">    Nordea 1 - US Corporate Bond HB</t>
  </si>
  <si>
    <t>Nordea 1 - US Total Return Bond Fund BP - EUR</t>
  </si>
  <si>
    <t>Jeffrey Gundlach, Andrew Hsu</t>
  </si>
  <si>
    <t>Nordea Bærekraftige Obligasjoner Global</t>
  </si>
  <si>
    <t xml:space="preserve">Nordea Inv. Mgmt (syöttör./feeder) </t>
  </si>
  <si>
    <t>Nordea Fixed Income Credit Opportunities I K</t>
  </si>
  <si>
    <t>Nordea Inv. Mgmt/T. Hyllinen</t>
  </si>
  <si>
    <t>Nordea Hållbarhetsfond Obligationer Global Fund K</t>
  </si>
  <si>
    <t>Nordea Obligasjon Stars A</t>
  </si>
  <si>
    <t>Nordea Inv. Mgmt/L. Andreas Løve Løtvedt</t>
  </si>
  <si>
    <t>Nordea Stratega Fixed Income</t>
  </si>
  <si>
    <t>Nordea Inv. Mgmt/Hallberg, Carping</t>
  </si>
  <si>
    <t>Nordea Sustainable Fixed Income Global A</t>
  </si>
  <si>
    <t>Nordea Inv. Mgmt/K.Hallberg</t>
  </si>
  <si>
    <t>OP-US Corporate Bond A</t>
  </si>
  <si>
    <t xml:space="preserve">    OP-US Corporate Bond B</t>
  </si>
  <si>
    <t xml:space="preserve">    OP-US Corporate Bond III A</t>
  </si>
  <si>
    <t>POP Fixed Income Portfolio *</t>
  </si>
  <si>
    <t>Säästöpankki Korkosalkku *</t>
  </si>
  <si>
    <t>ICE BofA Global Corporate Index EUR Hedged</t>
  </si>
  <si>
    <t>BOND FUNDS: EUROZONE HIGH YIELD BONDS</t>
  </si>
  <si>
    <t>Aktia European High Yield Bond+ A</t>
  </si>
  <si>
    <t>T. Jokisaari, K. Leppelmeier</t>
  </si>
  <si>
    <t xml:space="preserve">    Aktia European High Yield Bond+ B</t>
  </si>
  <si>
    <t xml:space="preserve">    Aktia European High Yield Bond+ C</t>
  </si>
  <si>
    <t xml:space="preserve">    Aktia European High Yield Bond+ D</t>
  </si>
  <si>
    <t xml:space="preserve">    Aktia European High Yield Bond+ X</t>
  </si>
  <si>
    <t>Aktia Nordic High Yield A</t>
  </si>
  <si>
    <t>K. Leppelmeier, T. Jokisaari</t>
  </si>
  <si>
    <t xml:space="preserve">    Aktia Nordic High Yield X</t>
  </si>
  <si>
    <t>Alexandria Corporate Bond B *</t>
  </si>
  <si>
    <t xml:space="preserve">    Alexandria Corporate Bond Fund I *</t>
  </si>
  <si>
    <t>Danske Invest Euro High Yield</t>
  </si>
  <si>
    <t xml:space="preserve">    Danske Invest Euro High Yield W G</t>
  </si>
  <si>
    <t>Danske Invest Pohjoisen Yrityslainat Plus K</t>
  </si>
  <si>
    <t>Danske Invest Pohjoisen Yrityslainat Plus W K</t>
  </si>
  <si>
    <t>eQ High Yield 1 K</t>
  </si>
  <si>
    <t>UB High Yield (non-UCITS) *</t>
  </si>
  <si>
    <t>Jarmo Riikonen</t>
  </si>
  <si>
    <t>Evli European High Yield B</t>
  </si>
  <si>
    <t>M. Lundström, E. Jalonen</t>
  </si>
  <si>
    <t xml:space="preserve">    Evli European High Yield IB</t>
  </si>
  <si>
    <t>LocalTapiola ESG Europe High Yield A</t>
  </si>
  <si>
    <t xml:space="preserve">    LocalTapiola ESG Europe High Yield B</t>
  </si>
  <si>
    <t>LocalTapiola Northern Corporate Bond ESG A</t>
  </si>
  <si>
    <t>Nordea 1 - European Cross Credit BP</t>
  </si>
  <si>
    <t xml:space="preserve">    Nordea 1 - European Cross Credit BI</t>
  </si>
  <si>
    <t>Nordea 1 - European High Yield Bond Fund BP - EUR</t>
  </si>
  <si>
    <t>S. Naef, T. Skødeberg, L. Johnsen</t>
  </si>
  <si>
    <t>Nordea 1 - European High Yield Credit Fund BP - EUR</t>
  </si>
  <si>
    <t>F. Strand, M. Ovesen</t>
  </si>
  <si>
    <t>Nordea 1 - European High Yield Stars Bond Fund BP - EUR</t>
  </si>
  <si>
    <t>F. Strand, K. Hagelin, M. Ovesen</t>
  </si>
  <si>
    <t>Nordea 1 - Flexible Credit Fund BP - EUR</t>
  </si>
  <si>
    <t>Nordea Discretionary Corporate Credit</t>
  </si>
  <si>
    <t>Nordea Inv. Mgmt/K. Hallberg</t>
  </si>
  <si>
    <t>Nordea European High Yield A K</t>
  </si>
  <si>
    <t>Nordea Inv. Mgmt/F. Strand</t>
  </si>
  <si>
    <t>OP-High Yield A</t>
  </si>
  <si>
    <t xml:space="preserve">    OP-High Yield B</t>
  </si>
  <si>
    <t xml:space="preserve">    OP-High Yield III A</t>
  </si>
  <si>
    <t>S-Bank High Yield Europe ESG Yield A</t>
  </si>
  <si>
    <t>P. Siltala</t>
  </si>
  <si>
    <t xml:space="preserve">    S-Bank High Yield Europe ESG Yield F</t>
  </si>
  <si>
    <t>Säästöpankki High Yield B *</t>
  </si>
  <si>
    <t>Alandsbanken Euro High Yield Fund B</t>
  </si>
  <si>
    <t>ICE BofA Euro High Yield Index EUR Unhedged</t>
  </si>
  <si>
    <t>BOND FUNDS: GLOBAL HIGH YIELD BONDS</t>
  </si>
  <si>
    <t>Danske Invest Global High Yield Bonds EUR W h</t>
  </si>
  <si>
    <t>Evli Nordic 2025 Target Maturity B</t>
  </si>
  <si>
    <t>J. Kurppa, J. Pukka</t>
  </si>
  <si>
    <t>LocalTapiola High Yield</t>
  </si>
  <si>
    <t>LocalTapiola Fixed Income 100</t>
  </si>
  <si>
    <t>LocalTapiola Bond World</t>
  </si>
  <si>
    <t>Nordea 1 - International High Yield Opportunities Fund BP</t>
  </si>
  <si>
    <t>Aegon USA Inv. Mgmt.</t>
  </si>
  <si>
    <t xml:space="preserve">    Nordea 1 - International High Yield Opportunities Fund HBI</t>
  </si>
  <si>
    <t xml:space="preserve">    Nordea 1 - International High Yield Opportunities Fund HB</t>
  </si>
  <si>
    <t>Nordea 1 - North American High Yield Bond Fund BP - EUR</t>
  </si>
  <si>
    <t>J. Schaeffer, B. Miller, K. Bakker</t>
  </si>
  <si>
    <t>Nordea 1 - US Corporate Stars Bond Fund BP - EUR</t>
  </si>
  <si>
    <t>E. Gold, M. Jacob, S. Tan</t>
  </si>
  <si>
    <t>Nordea 1 - US High Yield Bond Fund BP - EUR</t>
  </si>
  <si>
    <t>Eric Gold, Matt Jacob, Shu-Yang Tan</t>
  </si>
  <si>
    <t>Nordea 1 - Low Duration US High Yield Bond BP</t>
  </si>
  <si>
    <t xml:space="preserve">    Nordea 1 - Low Duration US High Yield Bond HB</t>
  </si>
  <si>
    <t>Nordea Global High Yield</t>
  </si>
  <si>
    <t>Nordea Inv. Mgmt (MacKay Shields/Cantwell)</t>
  </si>
  <si>
    <t>OP-Private Fixed Income Strategy (Non-UCITS) A *</t>
  </si>
  <si>
    <t xml:space="preserve">    OP-Private Fixed Income Strategy (Non-UCITS) IIA *</t>
  </si>
  <si>
    <t>ICE BofA Global High Yield Constrained Index EUR Hedged</t>
  </si>
  <si>
    <t>MONEY MARKETS FUNDS</t>
  </si>
  <si>
    <t>Seligson &amp; Co Euro Money Market Fund A</t>
  </si>
  <si>
    <t>OTHER SHORT TERM BOND FUNDS</t>
  </si>
  <si>
    <t>Aktia Short-Term Corporate Bond+ B</t>
  </si>
  <si>
    <t>A. Alenius, J. Sandström, N. Nortamo</t>
  </si>
  <si>
    <t xml:space="preserve">    Aktia Short-Term Corporate Bond+ D</t>
  </si>
  <si>
    <t xml:space="preserve">    Aktia Short-Term Corporate Bond+ X</t>
  </si>
  <si>
    <t>Alexandria Short-Term Bond Fund (UCITS)</t>
  </si>
  <si>
    <t>Alexandria / UB Fund Management</t>
  </si>
  <si>
    <t>Danske Invest Liquidity K</t>
  </si>
  <si>
    <t xml:space="preserve">    Danske Invest Liquidity W G</t>
  </si>
  <si>
    <t>Danske Invest Institutional Liquidity K</t>
  </si>
  <si>
    <t xml:space="preserve">    Danske Invest Institutional Liquidity W G</t>
  </si>
  <si>
    <t>Danske Invest Institutional Liquidity Plus K</t>
  </si>
  <si>
    <t xml:space="preserve">    Danske Invest Institutional Liquidity Plus W G</t>
  </si>
  <si>
    <t>eQ Euro Short Term 1 K</t>
  </si>
  <si>
    <t>eQ Euro Floating Rate 1 K</t>
  </si>
  <si>
    <t>Evli Euro Liquidity B</t>
  </si>
  <si>
    <t>J. Heikkilä</t>
  </si>
  <si>
    <t xml:space="preserve">    Evli Euro Liquidity IB</t>
  </si>
  <si>
    <t>LocalTapiola ESG Short Bond</t>
  </si>
  <si>
    <t>Nordea 1 - Low Duration European Covered Bond Fund BP - EUR</t>
  </si>
  <si>
    <t>Nordea 1 - Swedish Short-Term Bond Fund BP - EUR</t>
  </si>
  <si>
    <t>P. Janson</t>
  </si>
  <si>
    <t>Nordea Moderate Yield A K</t>
  </si>
  <si>
    <t>Nordea Inv. Mgmt/ J. Topp</t>
  </si>
  <si>
    <t xml:space="preserve">    Nordea Moderate Yield B</t>
  </si>
  <si>
    <t xml:space="preserve">    Nordea Moderate Yield I K</t>
  </si>
  <si>
    <t xml:space="preserve">    Nordea Moderate Yield S</t>
  </si>
  <si>
    <t>Nordea Yield A</t>
  </si>
  <si>
    <t xml:space="preserve">    Nordea Yield B</t>
  </si>
  <si>
    <t xml:space="preserve">    Nordea Yield I</t>
  </si>
  <si>
    <t>Nordea Kreditt Stars A</t>
  </si>
  <si>
    <t>Nordea Korko Varovainen A</t>
  </si>
  <si>
    <t xml:space="preserve">    Nordea Korko Varovainen B</t>
  </si>
  <si>
    <t xml:space="preserve">    Nordea Korko Varovainen I</t>
  </si>
  <si>
    <t>Nordea SEK Instituutiokorko K</t>
  </si>
  <si>
    <t>Nordea Inv. Mgmt/ A. Eineljung</t>
  </si>
  <si>
    <t>1000000 SEK</t>
  </si>
  <si>
    <t>OP-Euro A</t>
  </si>
  <si>
    <t xml:space="preserve">    OP-Euro B</t>
  </si>
  <si>
    <t xml:space="preserve">    OP-Euro III A</t>
  </si>
  <si>
    <t>OP-Yield III B</t>
  </si>
  <si>
    <t xml:space="preserve">    OP-Yield A</t>
  </si>
  <si>
    <t xml:space="preserve">    OP-Yield B</t>
  </si>
  <si>
    <t>S-Bank Short-Term Bond A</t>
  </si>
  <si>
    <t>H. Kuoppala</t>
  </si>
  <si>
    <t xml:space="preserve">    S-Bank Short-Term Bond F</t>
  </si>
  <si>
    <t>Säästöpankki Lyhytkorko</t>
  </si>
  <si>
    <t>UB Fixed Income Plus</t>
  </si>
  <si>
    <t>UB Short-Term Bond</t>
  </si>
  <si>
    <t>J. Riikonen</t>
  </si>
  <si>
    <t>Alandsbanken Short Term Corporate Bond Fund B</t>
  </si>
  <si>
    <t>NON-MEMBER FUNDS</t>
  </si>
  <si>
    <t>Handelsbanken Finland Småbolag (A1 EUR)</t>
  </si>
  <si>
    <t>Sweden</t>
  </si>
  <si>
    <t>C. Auvray</t>
  </si>
  <si>
    <t>Nordnet Suomi Indeksi</t>
  </si>
  <si>
    <t>Tobias Övelius</t>
  </si>
  <si>
    <t>SEB Finland Optimized Exposure IC</t>
  </si>
  <si>
    <t>Martin Rydell</t>
  </si>
  <si>
    <t xml:space="preserve">    SEB Finland Optimized Exposure IC</t>
  </si>
  <si>
    <t>SEB Finland Small Cap C</t>
  </si>
  <si>
    <t>V. Simo</t>
  </si>
  <si>
    <t>C WorldWide Sweden Small Cap 1A</t>
  </si>
  <si>
    <t>Henrik Söderberg, Peter Holt, Ulf Arvid</t>
  </si>
  <si>
    <t>10 000 SEK</t>
  </si>
  <si>
    <t>Didner &amp; Gerge Aktiefond SEK</t>
  </si>
  <si>
    <t>C. Bertilsson, S. Peterson</t>
  </si>
  <si>
    <t>Didner &amp; Gerge Småbolag SEK</t>
  </si>
  <si>
    <t>Carl Gustafsson, Kristian Åkesson</t>
  </si>
  <si>
    <t>DNB Fund Nordic Small Cap Institutional A (EUR)</t>
  </si>
  <si>
    <t>Hans-Marius Lee Ludvigsen</t>
  </si>
  <si>
    <t xml:space="preserve">    DNB Fund Nordic Small Cap Retail A (EUR)</t>
  </si>
  <si>
    <t>Handelsbanken Pohjoismaat (A1 EUR)</t>
  </si>
  <si>
    <t>Handelsbanken Norden Index (A1 EUR)</t>
  </si>
  <si>
    <t>Caroline Mebius</t>
  </si>
  <si>
    <t>Handelsbanken Pohjoismaat Selective (A1 EUR)</t>
  </si>
  <si>
    <t>M. Rylander</t>
  </si>
  <si>
    <t xml:space="preserve">    Handelsbanken Pohjoismaat Selective (A9 EUR)</t>
  </si>
  <si>
    <t xml:space="preserve">    Handelsbanken Pohjoismaat Selective (B1 EUR)</t>
  </si>
  <si>
    <t>Handelsbanken Pohjoismaiset Pienyhtiöt (A1 EUR)</t>
  </si>
  <si>
    <t>T. Marken</t>
  </si>
  <si>
    <t>Handelsbanken Ruotsalaiset Pienyhtiöt (A1 EUR)</t>
  </si>
  <si>
    <t>C. Brunlid</t>
  </si>
  <si>
    <t>Handelsbanken Ruotsi Selective (A1 EUR)</t>
  </si>
  <si>
    <t>J. Mårtensson</t>
  </si>
  <si>
    <t xml:space="preserve">    Handelsbanken Ruotsi Selective (B1 EUR)</t>
  </si>
  <si>
    <t xml:space="preserve">    Handelsbanken Ruotsi Selective (A9 EUR)</t>
  </si>
  <si>
    <t>Investors Nordic Small Cap B</t>
  </si>
  <si>
    <t>T. Hillukkala</t>
  </si>
  <si>
    <t xml:space="preserve">    Investors Nordic Small Cap A </t>
  </si>
  <si>
    <t>Mandatum SICAV-UCITS Nordic Active Ownership Equity Fund I</t>
  </si>
  <si>
    <t>Jukka Järvelä, Julius Rapeli</t>
  </si>
  <si>
    <t>15 000 000</t>
  </si>
  <si>
    <t>Nordnet Danmark Indeks A</t>
  </si>
  <si>
    <t>Nordnet Norge Indeks</t>
  </si>
  <si>
    <t>Nordnet Small Cap Sweden Index</t>
  </si>
  <si>
    <t>Ireland</t>
  </si>
  <si>
    <t>Nordnet Bank AB, JPM Mansart management Ltd</t>
  </si>
  <si>
    <t>Nordnet Sverige Index</t>
  </si>
  <si>
    <t>ODIN Norden C</t>
  </si>
  <si>
    <t>Norway</t>
  </si>
  <si>
    <t>V. Almestad</t>
  </si>
  <si>
    <t>ODIN Norge C</t>
  </si>
  <si>
    <t>A. Hauge</t>
  </si>
  <si>
    <t>ODIN Small Cap C EUR</t>
  </si>
  <si>
    <t>Jonathan Schönbäck</t>
  </si>
  <si>
    <t>ODIN Sverige C</t>
  </si>
  <si>
    <t>J. Schönbäck</t>
  </si>
  <si>
    <t>SEB Nordic Future Opportunity C EUR</t>
  </si>
  <si>
    <t>T. Saukkoriipi</t>
  </si>
  <si>
    <t>SEB WWF Nordenfond</t>
  </si>
  <si>
    <t>J. Linnell</t>
  </si>
  <si>
    <t>abrdn SICAV II - European Smaller Companies Fund D Acc EUR</t>
  </si>
  <si>
    <t>A. Paisley</t>
  </si>
  <si>
    <t>Carmignac Portfolio Grande Europe F EUR Acc</t>
  </si>
  <si>
    <t>Denham, M.</t>
  </si>
  <si>
    <t>1 share</t>
  </si>
  <si>
    <t>Comgest Growth Europe EUR I ACC</t>
  </si>
  <si>
    <t>Pierre Lamelin, Franz Weis, Alistair Wittet</t>
  </si>
  <si>
    <t>750 000</t>
  </si>
  <si>
    <t xml:space="preserve">    Comgest Growth Europe EUR I DIS</t>
  </si>
  <si>
    <t>Comgest Growth Europe Smaller Companies EUR I ACC</t>
  </si>
  <si>
    <t>Eva Fornadi, Denis Callioni</t>
  </si>
  <si>
    <t xml:space="preserve">    Comgest Growth Europe Smaller Companies EUR I DIS</t>
  </si>
  <si>
    <t>Didner &amp; Gerge Small and Microcap SEK</t>
  </si>
  <si>
    <t>Carl Granath, Henrik Sandell</t>
  </si>
  <si>
    <t>Handelsbanken Eurooppa Indeksi Criteria (B1 EUR)</t>
  </si>
  <si>
    <t>K. Nygren</t>
  </si>
  <si>
    <t xml:space="preserve">    Handelsbanken Eurooppa Indeksi Criteria (A1 EUR)</t>
  </si>
  <si>
    <t>Handelsbanken Eurooppa Selective (A1 EUR)</t>
  </si>
  <si>
    <t>A. Tegeback</t>
  </si>
  <si>
    <t xml:space="preserve">    Handelsbanken Eurooppa Selective (A9 EUR)</t>
  </si>
  <si>
    <t xml:space="preserve">    Handelsbanken Eurooppa Selective (B1 EUR)</t>
  </si>
  <si>
    <t>Handelsbanken Europa Småbolag (A1 EUR)</t>
  </si>
  <si>
    <t>P. Andersson</t>
  </si>
  <si>
    <t>JPM Euroland Dynamic A (perf) (acc) - EUR</t>
  </si>
  <si>
    <t>J. Ingram, J. Baker, A. Whyte</t>
  </si>
  <si>
    <t>35 000 USD</t>
  </si>
  <si>
    <t>JPM Euroland Equity A (dist) - EUR</t>
  </si>
  <si>
    <t>R.Webb, P.Clough, C.Abbot</t>
  </si>
  <si>
    <t xml:space="preserve">    JPM Euroland Equity A (acc) - EUR</t>
  </si>
  <si>
    <t>JPM Europe Dynamic A (dist) - EUR</t>
  </si>
  <si>
    <t>J. Ingram, J. Baker, B. Crawford</t>
  </si>
  <si>
    <t>JPM Europe Equity A (dist) - EUR</t>
  </si>
  <si>
    <t>A. Howard, P. Clough, J. Crompton</t>
  </si>
  <si>
    <t xml:space="preserve">    JPM Europe Equity A (acc) - EUR</t>
  </si>
  <si>
    <t>JPM Europe Select Equity A (acc) - EUR</t>
  </si>
  <si>
    <t>R.Tanna, T.Lewis, M.Wasilewicz</t>
  </si>
  <si>
    <t xml:space="preserve">    JPM Europe Select Equity A (acc) - USD</t>
  </si>
  <si>
    <t>JPM Europe Select Equity A (dist) - GBP</t>
  </si>
  <si>
    <t>R. Tanna,T. Lewis</t>
  </si>
  <si>
    <t>35 000 USD</t>
  </si>
  <si>
    <t>JPM Europe Small Cap A (dist) - EUR</t>
  </si>
  <si>
    <t>F.Conte,G.Brittain,E.Greaves</t>
  </si>
  <si>
    <t xml:space="preserve">    JPM Europe Small Cap A (acc) - EUR</t>
  </si>
  <si>
    <t>JPM Europe Strategic Dividend A (dist) - EUR</t>
  </si>
  <si>
    <t>M. Barakos, T. Buckingham, I. Butler</t>
  </si>
  <si>
    <t>JPM Europe Strategic Growth A (dist) - EUR</t>
  </si>
  <si>
    <t>M. Barakos, B. Stapley</t>
  </si>
  <si>
    <t xml:space="preserve">    JPM Europe Strategic Growth A (acc) - EUR</t>
  </si>
  <si>
    <t>JPM Europe Strategic Value A (dist) - EUR</t>
  </si>
  <si>
    <t>M. Barakos, I. Butler, T. Buckingham</t>
  </si>
  <si>
    <t xml:space="preserve">    JPM Europe Strategic Value A (acc) - EUR</t>
  </si>
  <si>
    <t>JPM Europe Sustainable Equity A (acc) - EUR</t>
  </si>
  <si>
    <t>R. Webb, J. Crompton, A. Sentuc</t>
  </si>
  <si>
    <t>JPMorgan ETFs (Ireland) ICAV - Europe Research Enhanced Index Equity UCITS ETF (acc.)</t>
  </si>
  <si>
    <t>P. E. Grassi, N. Farserotu</t>
  </si>
  <si>
    <t>1 250 000</t>
  </si>
  <si>
    <t>JPM Eurozone Research Enhanced Index Equity (ESG) UCITS ETF - EUR (acc)</t>
  </si>
  <si>
    <t>Piera Elisa Grassi|Nicholas Farserotu|Winnie Cheung</t>
  </si>
  <si>
    <t xml:space="preserve">    JPM Eurozone Research Enhanced Index Equity (ESG) UCITS ETF - EUR (dist)</t>
  </si>
  <si>
    <t>JPMorgan ETFs (Ireland) ICAV - Nasdaq Equity Premium Income Active UCITS ETF</t>
  </si>
  <si>
    <t>Hamilton Reiner, Eric M Moreau, Andrew R. Stern, Matthew P Bensen, Judy Jansen</t>
  </si>
  <si>
    <t>JPM Eur Sus Small Cap Eq A (acc) - EUR</t>
  </si>
  <si>
    <t>F. Conte, K. Patel, J. Featherby</t>
  </si>
  <si>
    <t>Jupiter European Growth I Eur Acc</t>
  </si>
  <si>
    <t>A. Darwall</t>
  </si>
  <si>
    <t>Jupiter Global Fund - Jupiter Pan European Smaller Companies I Acc</t>
  </si>
  <si>
    <t>Mark Heslop</t>
  </si>
  <si>
    <t>Mandatum SICAV-UCITS European Small&amp;Midcap Equity Fund S1 EUR cap.</t>
  </si>
  <si>
    <t>J. Järvelä &amp; M. Heikkinen</t>
  </si>
  <si>
    <t>Mandatum SICAV-UCITS Stamina Equity Fund S1 EUR cap.</t>
  </si>
  <si>
    <t>J. Järvelä, M. Heikkinen</t>
  </si>
  <si>
    <t>Nordnet Eurooppa Indeksi</t>
  </si>
  <si>
    <t>Pictet-Euroland Index-P EUR</t>
  </si>
  <si>
    <t>Riat, Piuz</t>
  </si>
  <si>
    <t>Pictet-Europe Index-P EUR</t>
  </si>
  <si>
    <t>Pictet-Quest Europe Sustainable Equities P EUR</t>
  </si>
  <si>
    <t>Nguyen</t>
  </si>
  <si>
    <t>Pictet-Family-P EUR</t>
  </si>
  <si>
    <t>J. Harvey, C. Benier</t>
  </si>
  <si>
    <t>SEB Europa Småbolagsfond</t>
  </si>
  <si>
    <t>H. Rygaard</t>
  </si>
  <si>
    <t>SEB Europe Exposure IC (EUR)</t>
  </si>
  <si>
    <t>SEB Inv. Management</t>
  </si>
  <si>
    <t>SEB European Equity Small Caps C (EUR)</t>
  </si>
  <si>
    <t xml:space="preserve">    SEB European Equity Small Caps IC (EUR)</t>
  </si>
  <si>
    <t>Storebrand Europa A EUR</t>
  </si>
  <si>
    <t>Bård Bringedal, Lars Qvigstad Sørensen</t>
  </si>
  <si>
    <t>Storebrand Europa Plus A EUR</t>
  </si>
  <si>
    <t>Lars Qvigstad Sørensen</t>
  </si>
  <si>
    <t>VanEck Sustainable European Equal Weight UCITS</t>
  </si>
  <si>
    <t>Netherlands</t>
  </si>
  <si>
    <t>VanEck (Europe) GmbH</t>
  </si>
  <si>
    <t>BA Beutel Goodman US Value Fund Dollar Class SI Acc Unhedged</t>
  </si>
  <si>
    <t>Rui Cardoso, Glenn Fortin</t>
  </si>
  <si>
    <t>Brown Advisory US Flexible Equity Dollar B Acc</t>
  </si>
  <si>
    <t>Maneesh Bajaj &amp; Hutch Vernon</t>
  </si>
  <si>
    <t>10 000 000 USD</t>
  </si>
  <si>
    <t>Brown Advisory US Mid Cap Growth Dollar C Acc</t>
  </si>
  <si>
    <t>George Sakellaris &amp; Chris Berrier</t>
  </si>
  <si>
    <t>Brown Advisory US Smaller Companies Fund Dollar Class B Acc</t>
  </si>
  <si>
    <t>Christopher Berrier</t>
  </si>
  <si>
    <t>Brown Advisory US Sustainable Growth Dollar Class  B Dis</t>
  </si>
  <si>
    <t>Karina Funk &amp; David Powell</t>
  </si>
  <si>
    <t>Comgest Growth America USD I ACC</t>
  </si>
  <si>
    <t>Christophe Nagy, Justin Streeter, Louis Citroën</t>
  </si>
  <si>
    <t xml:space="preserve">    Comgest Growth America EUR I ACC</t>
  </si>
  <si>
    <t>CT (Lux) American Smaller Companies IU USD</t>
  </si>
  <si>
    <t>Nicolas Janvier, Louis Ubaka</t>
  </si>
  <si>
    <t>Didner &amp; Gerge US Small and Microcap SEK</t>
  </si>
  <si>
    <t>J. Eskilsson Franck, L. Hansson</t>
  </si>
  <si>
    <t>Handelsbanken Amerika Småbolag Tema (A1 EUR)</t>
  </si>
  <si>
    <t>Joakim By</t>
  </si>
  <si>
    <t>Handelsbanken Amerikka Teema (A1 EUR)</t>
  </si>
  <si>
    <t>J. By</t>
  </si>
  <si>
    <t>Handelsbanken USA Index Criteria (A1 EUR)</t>
  </si>
  <si>
    <t>M. Zetterlund</t>
  </si>
  <si>
    <t>JPM America Equity A (dist) - USD</t>
  </si>
  <si>
    <t>J.Simon, T.Parton, F.Agranoff, D.Percella</t>
  </si>
  <si>
    <t xml:space="preserve">    JPM America Equity A (acc) - USD</t>
  </si>
  <si>
    <t>JPM BetaBuild USSmallCapEq UETF USD dist</t>
  </si>
  <si>
    <t>Nicholas D'Eramo|Michael Loeffler|Oliver Furby|Alex Hamilton</t>
  </si>
  <si>
    <t>JPM BetaBuilders US Small Cap Equity UCITS ETF A</t>
  </si>
  <si>
    <t>Nicholas D'Eramo, Michael Loeffler, Oliver Furby, Alex Hamilton</t>
  </si>
  <si>
    <t>JPM US Equity Active UCITS ETF - USD (dist)</t>
  </si>
  <si>
    <t>David Small</t>
  </si>
  <si>
    <t xml:space="preserve">    JPM US Equity Active UCITS ETF - EUR Hedged (acc)</t>
  </si>
  <si>
    <t xml:space="preserve">    JPM US Equity Active UCITS ETF - USD (acc)</t>
  </si>
  <si>
    <t>JPM US Growth Equity Active UCITS ETF - USD (dist)</t>
  </si>
  <si>
    <t>Giri Devulapally|Felise Agranoff|Timothy Parton</t>
  </si>
  <si>
    <t xml:space="preserve">    JPM US Growth Equity Active UCITS ETF - USD (acc)</t>
  </si>
  <si>
    <t xml:space="preserve">    JPM US Growth Equity Active UCITS ETF - EUR Hedged (acc)</t>
  </si>
  <si>
    <t>JPM US Value Equity Active UCITS ETF - EUR Hedged (acc)</t>
  </si>
  <si>
    <t>Clare Hart|Andrew Brandon|David Silberman|Scott Blasdell</t>
  </si>
  <si>
    <t xml:space="preserve">    JPM US Value Equity Active UCITS ETF - USD (dist)</t>
  </si>
  <si>
    <t xml:space="preserve">    JPM US Value Equity Active UCITS ETF - USD (acc)</t>
  </si>
  <si>
    <t>JPM US Equity All Cap A (acc) - USD</t>
  </si>
  <si>
    <t>J.Simon, T.Parton, F.Agranoff</t>
  </si>
  <si>
    <t>35000 USD</t>
  </si>
  <si>
    <t>JPM US Growth A (dist) - USD</t>
  </si>
  <si>
    <t>G. Devulapally, J Wilson</t>
  </si>
  <si>
    <t xml:space="preserve">    JPM US Growth A (acc) - USD</t>
  </si>
  <si>
    <t>JPM US Research Enhanced Index Equity SRI Paris Aligned UCITS ETF - USD acc</t>
  </si>
  <si>
    <t>Raffaele Zingone|Piera Elisa Grassi</t>
  </si>
  <si>
    <t>JPM US Research Enhanced Index Equity SRI Paris Aligned UCITS ETF - USD dist</t>
  </si>
  <si>
    <t>JPM US ResEnhanced Idx Eq ESG UETF - CHF Hedged (acc)</t>
  </si>
  <si>
    <t>JPM US Select Equity A (acc) - USD</t>
  </si>
  <si>
    <t>S. Davis, S. Raina</t>
  </si>
  <si>
    <t xml:space="preserve">    JPM US Select Equity A (acc) - EUR</t>
  </si>
  <si>
    <t>JPM US Select Equity A (dist) - GBP</t>
  </si>
  <si>
    <t>JPM US Select Equity Plus A (acc) - USD</t>
  </si>
  <si>
    <t>S. Bao, S. Lee</t>
  </si>
  <si>
    <t xml:space="preserve">    JPM US Select Equity Plus A (dist) - USD</t>
  </si>
  <si>
    <t xml:space="preserve">    JPM US Select Equity Plus A (acc) - EUR</t>
  </si>
  <si>
    <t xml:space="preserve">    JPMorgan US Select Equity Plus A (dist) EUR</t>
  </si>
  <si>
    <t>JPM US Small Cap Growth A (acc) - EUR</t>
  </si>
  <si>
    <t>E. Shapiro, M. Cohen</t>
  </si>
  <si>
    <t>JPM US Value A (dist) - USD</t>
  </si>
  <si>
    <t>C. Hart, A. Brandon, D. Silberman</t>
  </si>
  <si>
    <t xml:space="preserve">    JPM US Value A (acc) - USD</t>
  </si>
  <si>
    <t>JPM BetaBuilders US Equity UCITS ETF - USD (acc)</t>
  </si>
  <si>
    <t>N. D'Eramo,M. Loeffler,O. Furby,A. Hamilton</t>
  </si>
  <si>
    <t>1 250 000 USD</t>
  </si>
  <si>
    <t xml:space="preserve">    JPM BetaBuilders US Equity UCITS ETF - USD (dist)</t>
  </si>
  <si>
    <t>JPMorgan ETFs (Ireland) ICAV - US Equity Premium Income Active UCITS ETF</t>
  </si>
  <si>
    <t>Hamilton Reiner, Raffaele Zingone, Matthew P Bensen, Judy Jansen</t>
  </si>
  <si>
    <t>JPM US Research Enhanced Index Equity SRI Paris Aligned UCITS ETF - CHF Hedged (acc)</t>
  </si>
  <si>
    <t xml:space="preserve">    JPM US Research Enhanced Index Equity SRI Paris Aligned UCITS ETF - EUR Hedged (acc)</t>
  </si>
  <si>
    <t>JPM US Research Enhanced Index Equity UCITS ETF - USD (acc)</t>
  </si>
  <si>
    <t>R. Zingone, P. E. Grassi</t>
  </si>
  <si>
    <t xml:space="preserve">    JPM US Research Enhanced Index Equity (ESG) UCITS ETF - USD (dist)</t>
  </si>
  <si>
    <t>JPM US Sustainable Equity A (acc) - USD</t>
  </si>
  <si>
    <t>David Small, Danielle Hines</t>
  </si>
  <si>
    <t xml:space="preserve">    JPM US Sustainable Equity C (acc) - USD</t>
  </si>
  <si>
    <t xml:space="preserve">    JPM US Sustainable Equity A (dist) - USD</t>
  </si>
  <si>
    <t xml:space="preserve">    JPM US Sustainable Equity Fund A-EUR (H) Cap</t>
  </si>
  <si>
    <t>35 000</t>
  </si>
  <si>
    <t>JPM US Smaller Companies A (acc) - EUR (hedged)</t>
  </si>
  <si>
    <t>Don San Jose, Dan Percella, Jon Brachle</t>
  </si>
  <si>
    <t>Nordnet USA Indeksi</t>
  </si>
  <si>
    <t>ODIN USA C</t>
  </si>
  <si>
    <t>H. Nissen</t>
  </si>
  <si>
    <t xml:space="preserve">    ODIN USA B</t>
  </si>
  <si>
    <t>Pictet-USA Index-P USD</t>
  </si>
  <si>
    <t>D. Billaux, S. Cornet</t>
  </si>
  <si>
    <t>SEB Nordamerikafond Små och Medelstora Bolag</t>
  </si>
  <si>
    <t>M. Sherlock</t>
  </si>
  <si>
    <t>SEB US Exposure IC (USD)</t>
  </si>
  <si>
    <t>SEB US Focus Core Fund</t>
  </si>
  <si>
    <t>J. Wilhelm Jr</t>
  </si>
  <si>
    <t>Storebrand USA A EUR</t>
  </si>
  <si>
    <t>Andreas Poole</t>
  </si>
  <si>
    <t>Storebrand USA Plus A EUR</t>
  </si>
  <si>
    <t>Geir Magne Bøe</t>
  </si>
  <si>
    <t>VanEck Morningstar US SMID Moat UCITS ETF</t>
  </si>
  <si>
    <t>VanEck Morningstar US Sustainable Wide Moat UCITS ETF</t>
  </si>
  <si>
    <t>VanEck Morningstar US Wide Moat UCITS ETF</t>
  </si>
  <si>
    <t>Vontobel Fund US Equity I</t>
  </si>
  <si>
    <t>Matthew Benkendorf</t>
  </si>
  <si>
    <t>0 share</t>
  </si>
  <si>
    <t>Comgest Growth Japan EUR I ACC</t>
  </si>
  <si>
    <t>Richard Kaye, Chantana Ward, Makoto Egami</t>
  </si>
  <si>
    <t xml:space="preserve">    Comgest Growth Japan EUR I DIS</t>
  </si>
  <si>
    <t>Handelsbanken Japani Teema (A1 EUR)</t>
  </si>
  <si>
    <t>L. Hansson</t>
  </si>
  <si>
    <t>JPM Japan Research Enhanced Index Equity (ESG) UCITS ETF - EUR Hedged (acc)</t>
  </si>
  <si>
    <t>Masaki Uchida|Piera Elisa Grassi|Winnie Cheung|Geoff Hoare</t>
  </si>
  <si>
    <t>JPM Japan Research Enhanced Index Equity (ESG) UCITS ETF - CHF Hedged Acc</t>
  </si>
  <si>
    <t>5 000 000 CHF</t>
  </si>
  <si>
    <t>JPM Japan ResEnhInEq ESG UCITS ETF JPYAc</t>
  </si>
  <si>
    <t>JPM Japan Sustainable Equity A (acc) - JPY</t>
  </si>
  <si>
    <t>S. Mizusawa, N. Ozawa, M. Sakai</t>
  </si>
  <si>
    <t xml:space="preserve">    JPM Japan Sustainable Equity A (acc) - EUR</t>
  </si>
  <si>
    <t>JPM Japan Research Enhanced Index Equity (ESG) UCITS ETF - USD (acc)</t>
  </si>
  <si>
    <t>5 000 000 USD</t>
  </si>
  <si>
    <t xml:space="preserve">    JPM Japan Research Enhanced Index Equity (ESG) UCITS ETF - USD (dist)</t>
  </si>
  <si>
    <t>JPM Japan Equity A (acc) - EUR</t>
  </si>
  <si>
    <t>N. Weindling, M. Urabe, S. Mizusawa</t>
  </si>
  <si>
    <t xml:space="preserve">    JPM Japan Equity A (dist) - USD</t>
  </si>
  <si>
    <t xml:space="preserve">    JPM Japan Equity A (acc) - USD</t>
  </si>
  <si>
    <t xml:space="preserve">    JPM Japan Equity A (acc) - JPY</t>
  </si>
  <si>
    <t xml:space="preserve">    JPM Japan Equity A (acc) - EUR (hedged)</t>
  </si>
  <si>
    <t xml:space="preserve">    JPM Japan Equity A (acc) - USD (hedged)</t>
  </si>
  <si>
    <t>Jupiter Japan Select L EUR Acc</t>
  </si>
  <si>
    <t>D. Carter</t>
  </si>
  <si>
    <t>Pictet-Japan Index-P JPY</t>
  </si>
  <si>
    <t>D. Billaux, S. Gorgerat</t>
  </si>
  <si>
    <t>Pictet-Japanese Equity Opportunities-P JPY</t>
  </si>
  <si>
    <t>A. Hickey</t>
  </si>
  <si>
    <t>Pictet-Japanese Equity Selection-P JPY</t>
  </si>
  <si>
    <t>S. Perry</t>
  </si>
  <si>
    <t>abrdn Asian SDG Equity Fund I Acc USD</t>
  </si>
  <si>
    <t>Abrdn</t>
  </si>
  <si>
    <t>JPM Asia Pacific Equity A (dist) - USD</t>
  </si>
  <si>
    <t>J.Roskell,J.Ho,R.Lienhard,S.Ho,S.Yu</t>
  </si>
  <si>
    <t>JPM Carbon Transition China Equity (CTB) UCITS ETF - USD (acc)</t>
  </si>
  <si>
    <t>Yazann Romahi, Aijaz Hussain, Victor Li</t>
  </si>
  <si>
    <t>80 000 shares</t>
  </si>
  <si>
    <t>JPM US Research Enhanced Index Equity (ESG) UCITS ETF - EUR Hedged (acc)</t>
  </si>
  <si>
    <t>JPM China A (dist) - USD</t>
  </si>
  <si>
    <t>R.Jiang, L.Tan</t>
  </si>
  <si>
    <t xml:space="preserve">    JPM China A (acc) - USD</t>
  </si>
  <si>
    <t>JPM AC Asia Pacific ex Japan Research Enhanced Index Equity (ESG) UCITS ETF - USD (dist) A</t>
  </si>
  <si>
    <t>Lina Nassar|Sonal Tanna</t>
  </si>
  <si>
    <t xml:space="preserve">    JPM AC Asia Pacific ex Japan Research Enhanced Index Equity (ESG) UCITS ETF - USD (acc) A</t>
  </si>
  <si>
    <t>JPM Pacific Equity A (acc) - USD</t>
  </si>
  <si>
    <t>A. Ogoshi, R. Lloyd</t>
  </si>
  <si>
    <t>Pictet-Asian Equities Ex Japan-P USD</t>
  </si>
  <si>
    <t>A. Ora, J. Kenney, P. Kothari</t>
  </si>
  <si>
    <t>Pictet-Pacific Ex Japan Index-P USD</t>
  </si>
  <si>
    <t>S. Gorgerat, D. Billaux</t>
  </si>
  <si>
    <t xml:space="preserve">SEB Asienfond ex Japan </t>
  </si>
  <si>
    <t>M. Meldahl</t>
  </si>
  <si>
    <t xml:space="preserve">Handelsbanken EMEA Theme (A1 EUR) </t>
  </si>
  <si>
    <t>C. Sundman</t>
  </si>
  <si>
    <t>JPM Emerging Europe Equity A ACCU EUR</t>
  </si>
  <si>
    <t>O.Biryulyov, P.Omaset, H.Saikaly</t>
  </si>
  <si>
    <t xml:space="preserve">    JPM Emerging Europe Equity A ACCU USD</t>
  </si>
  <si>
    <t>Pictet-Russian Equities-P USD</t>
  </si>
  <si>
    <t>H. Bain, C. Bannon</t>
  </si>
  <si>
    <t>abrdn SICAV I - Emerging Markets SDG Equity Fund I Acc USD</t>
  </si>
  <si>
    <t>Catriona Macnair, Mubashira Bukhari Kh, Daniel Ng, David A Smith, Nina Petry, Jerry Goh Catriona Macnair, Mubashira Bukhari Kh, Daniel Ng, David A Smith, Nina Petry, Jerry Goh</t>
  </si>
  <si>
    <t>C WorldWide Emerging Markets 1A</t>
  </si>
  <si>
    <t>M. Springborg</t>
  </si>
  <si>
    <t>Carmignac Portfolio Emergents F EUR Acc</t>
  </si>
  <si>
    <t>France</t>
  </si>
  <si>
    <t>X. Hovasse</t>
  </si>
  <si>
    <t>Carmignac Portfolio Emerging Discovery F EUR Acc</t>
  </si>
  <si>
    <t>X. Hovasse &amp; D. Park</t>
  </si>
  <si>
    <t>Handelsbanken Emerging Markets Index (A1 EUR)</t>
  </si>
  <si>
    <t>Anders Dolata</t>
  </si>
  <si>
    <t xml:space="preserve">    Handelsbanken Tillväxtmarknad Index (A9 EUR)</t>
  </si>
  <si>
    <t>Handelsbanken Kehittyvät Markkinat Teema (A1 EUR)</t>
  </si>
  <si>
    <t>L. Synning</t>
  </si>
  <si>
    <t>JPM Emer. Markets Opportunities A dis EUR</t>
  </si>
  <si>
    <t>A. Arora, S. Tanna</t>
  </si>
  <si>
    <t xml:space="preserve">    JPM Emerg. Mark. Opportunities A Acc-EUR</t>
  </si>
  <si>
    <t>JPM Emerging Markets Dividend A (acc) EUR</t>
  </si>
  <si>
    <t>O. Negyal, J. Roskell, I.Thong</t>
  </si>
  <si>
    <t xml:space="preserve">    JPM Emerging Markets Dividend A (acc) USD</t>
  </si>
  <si>
    <t xml:space="preserve">    JPM Emerging Markets Dividend D (acc) EUR</t>
  </si>
  <si>
    <t>5 000 USD</t>
  </si>
  <si>
    <t>JPM Emerging Markets Equity A (dist) - USD</t>
  </si>
  <si>
    <t>L.Eidelman, A.Forey</t>
  </si>
  <si>
    <t xml:space="preserve">    JPM Emerging Markets Equity A (acc) - USD</t>
  </si>
  <si>
    <t xml:space="preserve">    JPM Emerging Markets Equity A acc EUR Hgd</t>
  </si>
  <si>
    <t>JPM Russia A (acc) - USD</t>
  </si>
  <si>
    <t>O. Biryulyov, P. Omaset, H. Saikaly</t>
  </si>
  <si>
    <t>JPMorgan Funds - China A-Share Opportunities</t>
  </si>
  <si>
    <t>JPM Global Emerging Markets Research Enhanced Index Equity (ESG) UCITS ETF - USD (acc)</t>
  </si>
  <si>
    <t>L. Nassar, S. Tanna</t>
  </si>
  <si>
    <t xml:space="preserve">    JPMorgan Global Emerging Markets Research Enhanced Index Equity (ESG) UCITS ETF USD (dist)</t>
  </si>
  <si>
    <t>JPM Emerging Markets Diversified Equity Plus A (acc) - EUR</t>
  </si>
  <si>
    <t>H.Yu, J.Weng, A.Arora</t>
  </si>
  <si>
    <t>JPM Emerging Markets Social Advancement A (acc) - EUR</t>
  </si>
  <si>
    <t>Habib Saikaly|Pauline Ng|Aijaz Hussain</t>
  </si>
  <si>
    <t xml:space="preserve">    JPM Emerging Markets Social Advancement A (dist) - EUR</t>
  </si>
  <si>
    <t xml:space="preserve">    JPM Emerging Markets Social Advancement A (acc) - USD</t>
  </si>
  <si>
    <t xml:space="preserve">    JPM Emerging Markets Social Advancement A (dist) - USD</t>
  </si>
  <si>
    <t>JPM Emerging Markets Sustainable Equity A (dist) - EUR</t>
  </si>
  <si>
    <t>A. Mehta, J.Citron</t>
  </si>
  <si>
    <t xml:space="preserve">    JPMorgan Funds - Emerging Markets Sustainable Equity Fund A (acc)</t>
  </si>
  <si>
    <t xml:space="preserve">    JPMorgan Funds - Emerging Markets Sustainable Equity Fund A USD</t>
  </si>
  <si>
    <t xml:space="preserve">    JPMorgan Funds - Emerging Markets Sustainable Equity Fund</t>
  </si>
  <si>
    <t>Nordnet Kehittyvät Markkinat Indeksi</t>
  </si>
  <si>
    <t>Nordnet Bank AB, JPM Mansart Management Ltd</t>
  </si>
  <si>
    <t>ODIN Emerging Markets C</t>
  </si>
  <si>
    <t>D. E. Glover</t>
  </si>
  <si>
    <t>Pictet-Emerging Markets-P USD</t>
  </si>
  <si>
    <t>A. Ora, Y. J. Lee, J. Kenney</t>
  </si>
  <si>
    <t>Pictet-Emerging Markets Index-P USD</t>
  </si>
  <si>
    <t>R. Riat, J-M. Piuz</t>
  </si>
  <si>
    <t>SEB Emerging Markets Exposure D</t>
  </si>
  <si>
    <t>Rickard Lundquist</t>
  </si>
  <si>
    <t xml:space="preserve">    SEB Emerging Markets Exposure D</t>
  </si>
  <si>
    <t>SEB Emerging Markets Fund</t>
  </si>
  <si>
    <t xml:space="preserve">M-A. Meldahl </t>
  </si>
  <si>
    <t>Storebrand Emerging Markets A EUR</t>
  </si>
  <si>
    <t>Henrik Wold Nilsen</t>
  </si>
  <si>
    <t>Storebrand Emerging Markets Plus A EUR</t>
  </si>
  <si>
    <t>Threadneedle (Lux) Emerging Market ESG Equities AE EUR</t>
  </si>
  <si>
    <t>Y. K. Kim</t>
  </si>
  <si>
    <t>2 500</t>
  </si>
  <si>
    <t>Threadneedle (Lux) Global Emerging Market Equities</t>
  </si>
  <si>
    <t>D. White</t>
  </si>
  <si>
    <t xml:space="preserve">    Threadneedle (Lux) Global Emerging Market Equities - XU - USD</t>
  </si>
  <si>
    <t>Titanium Emerging Markets Dividend Growth ESG (UCITS) A</t>
  </si>
  <si>
    <t>Titanium Rahastoyhtiö Oy</t>
  </si>
  <si>
    <t>Vontobel Fund mtx Emerging Markets Leaders ex China I</t>
  </si>
  <si>
    <t>Roger Merz</t>
  </si>
  <si>
    <t>Vontobel Fund mtx Sustainable Emerging Markets Leaders I</t>
  </si>
  <si>
    <t>C WorldWide Asia 1A</t>
  </si>
  <si>
    <t>Allan Christensen, Mogens Akselsen</t>
  </si>
  <si>
    <t>DC Developing Markets Strategies plc - Vietnam Equity (UCITS) A</t>
  </si>
  <si>
    <t>Le Yen Quynh</t>
  </si>
  <si>
    <t xml:space="preserve">    DC Developing Markets Strategies plc - Vietnam Equity (UCITS) B</t>
  </si>
  <si>
    <t>Handelsbanken Aasia Teema (A1 EUR)</t>
  </si>
  <si>
    <t>M. Sens</t>
  </si>
  <si>
    <t>Handelsbanken Kiina (A1 EUR)</t>
  </si>
  <si>
    <t>JPM ASEAN Equity A (acc) - EUR</t>
  </si>
  <si>
    <t>P.Ng, C.Q.Ong, D.Loh, S.Neo</t>
  </si>
  <si>
    <t xml:space="preserve">    JPM ASEAN Equity A (acc) - USD</t>
  </si>
  <si>
    <t xml:space="preserve">    JPM ASEAN Equity A (dist) - USD</t>
  </si>
  <si>
    <t>JPM Greater China A (dist) - USD</t>
  </si>
  <si>
    <t>R. Jiang, L. Tan</t>
  </si>
  <si>
    <t xml:space="preserve">    JPM Greater China A (acc) - USD</t>
  </si>
  <si>
    <t>JPM India A (dist) - USD</t>
  </si>
  <si>
    <t>A. Mehta, A. Ebrahim, S. Patodia</t>
  </si>
  <si>
    <t xml:space="preserve">    JPM India A (acc) - USD</t>
  </si>
  <si>
    <t>JPM Taiwan A (dist) - USD</t>
  </si>
  <si>
    <t>J. Yeh, C. Shen</t>
  </si>
  <si>
    <t xml:space="preserve">    JPMTaiwan A (acc) - USD</t>
  </si>
  <si>
    <t>Jupiter India Select L Eur Acc</t>
  </si>
  <si>
    <t>A. Vazirani</t>
  </si>
  <si>
    <t>Kenno – Asia Top Picks A *</t>
  </si>
  <si>
    <t>-</t>
  </si>
  <si>
    <t xml:space="preserve">    Kenno – Asia Top Picks B *</t>
  </si>
  <si>
    <t>Pictet-China Equities-P USD</t>
  </si>
  <si>
    <t>J. Kenney</t>
  </si>
  <si>
    <t>Pictet-Indian Equities-P USD</t>
  </si>
  <si>
    <t>P. Kothari, V. Sanjeevi</t>
  </si>
  <si>
    <t>PYN Elite *</t>
  </si>
  <si>
    <t>P. Deryng</t>
  </si>
  <si>
    <t>VanEck New China ESG UCITS ETF</t>
  </si>
  <si>
    <t>Vanguard ESG Emerging Markets All Cap Equity Index Fund - EUR Acc (VAEAIIE)</t>
  </si>
  <si>
    <t>Vanguard Global Advisers, LLC</t>
  </si>
  <si>
    <t>Handelsbanken Latinalainen Amerikka (A1 EUR)</t>
  </si>
  <si>
    <t>C. Halldin</t>
  </si>
  <si>
    <t>JPM Latin America Equity A (dist) - USD</t>
  </si>
  <si>
    <t>L. Carrillo, R. Rodrigues</t>
  </si>
  <si>
    <t xml:space="preserve">    JPM Latin America Equity A (acc) - USD</t>
  </si>
  <si>
    <t xml:space="preserve">    JPM Latin America Equity A (acc) - EUR</t>
  </si>
  <si>
    <t>abrdn Future Real Estate UCITS ETF</t>
  </si>
  <si>
    <t>Carne Global Fund Managers (Ireland) Limited</t>
  </si>
  <si>
    <t>abrdn SICAV I - Global Dynamic Dividend Fund A Acc EUR</t>
  </si>
  <si>
    <t>Josh Duitz</t>
  </si>
  <si>
    <t>BMC Global Select I</t>
  </si>
  <si>
    <t>A. Brock, H. Milton</t>
  </si>
  <si>
    <t xml:space="preserve">    BMC Global Select R</t>
  </si>
  <si>
    <t>Brown Advisory Global Leaders Fund Dollar Class C Acc</t>
  </si>
  <si>
    <t>Mick Dillon</t>
  </si>
  <si>
    <t>Brown Advisory Global Leaders Sustainable Fund Dollar C Acc</t>
  </si>
  <si>
    <t>C WorldWide Global Equities 1A</t>
  </si>
  <si>
    <t>M. Randel</t>
  </si>
  <si>
    <t>C WorldWide Global Equities Ethical 1A</t>
  </si>
  <si>
    <t>Carnegie Asset Management</t>
  </si>
  <si>
    <t>Carmignac Portfolio Investissement F EUR Acc</t>
  </si>
  <si>
    <t>D. Older</t>
  </si>
  <si>
    <t>JPM Climate Change Solutions UCITS ETF - USD (acc)</t>
  </si>
  <si>
    <t>Francesco Conte|Yazann Romahi|Sara Bellenda</t>
  </si>
  <si>
    <t>1 000 000 USD</t>
  </si>
  <si>
    <t>Comgest Growth Global USD I ACC</t>
  </si>
  <si>
    <t>Laure Negiar, Zak Smerczak, Alexandre Narboni</t>
  </si>
  <si>
    <t xml:space="preserve">    Comgest Growth Global EUR I ACC</t>
  </si>
  <si>
    <t>Didner &amp; Gerge Global SEK</t>
  </si>
  <si>
    <t>Lars Johansson, Henrik Andersson</t>
  </si>
  <si>
    <t>DNB Fund Future Waves Institutional A (EUR)</t>
  </si>
  <si>
    <t>Mikkel Nyholt-Smedseng, Audun Wickstrand Iversen</t>
  </si>
  <si>
    <t>DNB Fund Renewable Energy Institutional A (EUR)</t>
  </si>
  <si>
    <t>Christian Bergholt Rom, Stian Melhus Ueland</t>
  </si>
  <si>
    <t>Finlandia 2050</t>
  </si>
  <si>
    <t>Sh. Tiimi</t>
  </si>
  <si>
    <t xml:space="preserve">    Finlandia 2050 B</t>
  </si>
  <si>
    <t>Finlandia Quality Companies</t>
  </si>
  <si>
    <t xml:space="preserve">    Finlandia Quality Companies B</t>
  </si>
  <si>
    <t>Handelsbanken Global Index Criteria (A1 EUR)</t>
  </si>
  <si>
    <t>Stefan Hagman</t>
  </si>
  <si>
    <t xml:space="preserve">    Handelsbanken Global Index Criteria (A9 EUR)</t>
  </si>
  <si>
    <t>Handelsbanken Global High Dividend Low Volatility Criteria (A1 EUR)</t>
  </si>
  <si>
    <t>Handelsbanken Global Småbolag Index Criteria (A1 EUR)</t>
  </si>
  <si>
    <t>Karl Nygren</t>
  </si>
  <si>
    <t>Handelsbanken Global Selective (A1 EUR)</t>
  </si>
  <si>
    <t>Linn Hansson</t>
  </si>
  <si>
    <t xml:space="preserve">    Handelsbanken Global Selective (A9 EUR)</t>
  </si>
  <si>
    <t xml:space="preserve">    Handelsbanken Global Selective (B1 EUR)</t>
  </si>
  <si>
    <t>Handelsbanken Global Teema (A1 EUR)</t>
  </si>
  <si>
    <t>S. Lindfeldt</t>
  </si>
  <si>
    <t>Handelsbanken Kestävä Energia (A1 EUR)</t>
  </si>
  <si>
    <t>P. Lindqvist</t>
  </si>
  <si>
    <t>Handelsbanken Multi Asset 100 (A1 EUR)</t>
  </si>
  <si>
    <t>M. Embrink</t>
  </si>
  <si>
    <t>HCP Focus *</t>
  </si>
  <si>
    <t>P. Havia</t>
  </si>
  <si>
    <t>HCP Quant *</t>
  </si>
  <si>
    <t xml:space="preserve">Investors Global Aristocrats B </t>
  </si>
  <si>
    <t xml:space="preserve">    Investors Global Aristocrats A </t>
  </si>
  <si>
    <t>JPM China A Research Enhanced Index Equity (ESG) UCITS ETF - USD (acc) A</t>
  </si>
  <si>
    <t>Lina Nassar, Sonal Tanna</t>
  </si>
  <si>
    <t>JPM China A Research Enhanced Index Equity (ESG) UCITS ETF - USD (dist) A</t>
  </si>
  <si>
    <t>JPM Global Equity Premium Income Active UCITS ETF - USD (dist)</t>
  </si>
  <si>
    <t>Hamilton Reiner|Piera Elisa Grassi|Nicholas Farserotu|Matthew P Bensen|Judy Jansen</t>
  </si>
  <si>
    <t xml:space="preserve">    JPM Global Equity Premium Income Active UCITS ETF - USD (acc)</t>
  </si>
  <si>
    <t>JPM Thematics - Genetic Therapies A (acc) - USD</t>
  </si>
  <si>
    <t>Y.Romahi, A.Hussain</t>
  </si>
  <si>
    <t>JPM Thematics - Genetic Therapies A (acc) - EUR (hedged)</t>
  </si>
  <si>
    <t xml:space="preserve">    JPM Thematics - Genetic Therapies A (dist) - EUR (hedged)</t>
  </si>
  <si>
    <t xml:space="preserve">    JPM Thematics Genetic Therapies A (dist) USD</t>
  </si>
  <si>
    <t>JPM Gb HY CorpBd M-F UCITS ETF EUR Hedged (dist)</t>
  </si>
  <si>
    <t>Eric Isenberg, Naveen Kumar, Niels Schuehle</t>
  </si>
  <si>
    <t>JPM Global Convertibles Conservative A (acc) - EUR (hedged)</t>
  </si>
  <si>
    <t>Hart Woodson, Paul Levene</t>
  </si>
  <si>
    <t>JPM Global Dividend A (acc) - EUR</t>
  </si>
  <si>
    <t>H. Skibeli, S. Witherow, M. Rossi</t>
  </si>
  <si>
    <t>JPM Global Focus A (dist) - EUR</t>
  </si>
  <si>
    <t>H. Skibeli, J. Cook, T. Woodhouse</t>
  </si>
  <si>
    <t xml:space="preserve">    JPM Global Focus A (acc) - EUR</t>
  </si>
  <si>
    <t>JPM Global Research Enhanced Index Equity</t>
  </si>
  <si>
    <t>Piera Elisa Grassi|Raffaele Zingone</t>
  </si>
  <si>
    <t>JPM Glb Res Enh Ind Eq A acc CHF hedged</t>
  </si>
  <si>
    <t>JPM Global Research Enhanced Index Equity A (acc) - EUR</t>
  </si>
  <si>
    <t>JPM Global Research Enhanced Index Equity A (acc) - EUR (hedged)</t>
  </si>
  <si>
    <t>Piera Elisa Grassi, Raffaele Zingone</t>
  </si>
  <si>
    <t>JPM Global Research Enhanced Index Equity A (acc) - SGD</t>
  </si>
  <si>
    <t>JPM Global Research Enhanced Index Equity A (dist) - EUR</t>
  </si>
  <si>
    <t>JPM Global Research Enhanced Index Equity A (dist) - GBP</t>
  </si>
  <si>
    <t>JPM Global Research Enhanced Index Equity A (dist) - USD</t>
  </si>
  <si>
    <t>JPM Global Select Equity A (acc) - USD</t>
  </si>
  <si>
    <t>H.Skibeli, C.Pecher</t>
  </si>
  <si>
    <t xml:space="preserve">    JPM Global Select Equity A (acc) - EUR</t>
  </si>
  <si>
    <t>JPM Global Sustainable Equity A (acc) - EUR A</t>
  </si>
  <si>
    <t>Timothy Woodhouse, Joanna Crompton, Sophie Wright</t>
  </si>
  <si>
    <t>JPMorgan Funds – Global Growth Fund (USD) A (dist) - USD</t>
  </si>
  <si>
    <t>R. Tanna, C. Keen</t>
  </si>
  <si>
    <t xml:space="preserve">    JPMorgan Funds – Global Growth Fund (USD) A (acc) - USD</t>
  </si>
  <si>
    <t xml:space="preserve">    JPMorgan Funds – Global Growth Fund (USD) A (acc) - EUR</t>
  </si>
  <si>
    <t>JPM Carbon Transition Global Equity UCITS ETF - EUR Hedged (acc)</t>
  </si>
  <si>
    <t>HX76</t>
  </si>
  <si>
    <t>2 500 000</t>
  </si>
  <si>
    <t xml:space="preserve">    JPM Carbon Transition Global Equity UCITS ETF - USD (acc)</t>
  </si>
  <si>
    <t>2 500 000 USD</t>
  </si>
  <si>
    <t>JPM Global Equity Multi-Factor UCITS ETF - USD (acc)</t>
  </si>
  <si>
    <t>Y. Romahi, K. Aiyar, J. Staines, S. Wu, A. Hussain</t>
  </si>
  <si>
    <t>JPM Global Research Enhanced Index Equity (ESG) UCITS ETF - USD (acc)</t>
  </si>
  <si>
    <t>P. E. Grassi, R. Zingone</t>
  </si>
  <si>
    <t xml:space="preserve">    JPMorgan Global Research Enhanced Index Equity (ESG) UCITS ETF USD (dist)</t>
  </si>
  <si>
    <t xml:space="preserve">    JPM Global Research Enhanced Index Equity (ESG) UCITS ETF - EUR Hedged (acc)</t>
  </si>
  <si>
    <t>JPM Global Research Enhanced Index Equity SRI Paris Aligned UCITS ETF - USD (acc)</t>
  </si>
  <si>
    <t>Piera Elisa Grassi|Raffaele Zingone|Sebastian JM Wiseman</t>
  </si>
  <si>
    <t xml:space="preserve">    JPM Global Research Enhanced Index Equity SRI Paris Aligned UCITS ETF - USD (dist)</t>
  </si>
  <si>
    <t xml:space="preserve">    JPM Global Research Enhanced Index Equity SRI Paris Aligned UCITS ETF - CHF Hedged (acc)</t>
  </si>
  <si>
    <t xml:space="preserve">    JPM Global Research Enhanced Index Equity SRI Paris Aligned UCITS ETF - EUR Hedged (acc)</t>
  </si>
  <si>
    <t xml:space="preserve">    JPM Global Research Enhanced Index Equity SRI Paris Aligned UCITS ETF - EUR (acc)</t>
  </si>
  <si>
    <t>JPMorgan Europe Research Enhanced Index Equity (ESG) UCITS ETF EUR (dist)</t>
  </si>
  <si>
    <t>Piera Elisa Grassi,Nicholas Farserotu</t>
  </si>
  <si>
    <t>JPM Global Value A (acc) - USD</t>
  </si>
  <si>
    <t>Kyle Williams,Thomas Buckingham,Ian Butler</t>
  </si>
  <si>
    <t xml:space="preserve">    JPM Global Value A (acc) - EUR</t>
  </si>
  <si>
    <t>JPM Middle East, Africa and Emerging Europe Opportunities A (acc) - EUR</t>
  </si>
  <si>
    <t>Oleg Biryulyov|Pandora Omaset|Luis Carrillo</t>
  </si>
  <si>
    <t xml:space="preserve">    JPM Middle East, Africa and Emerging Europe Opportunities A (acc) - USD</t>
  </si>
  <si>
    <t xml:space="preserve">    JPM Middle East, Africa and Emerging Europe Opportunities A (dist) - EUR</t>
  </si>
  <si>
    <t xml:space="preserve">    JPM Middle East, Africa and Emerging Europe Opportunities A (dist) - USD</t>
  </si>
  <si>
    <t xml:space="preserve">    JPM Middle East, Africa and Emerging Europe Opportunities A (dist) - GBP</t>
  </si>
  <si>
    <t xml:space="preserve">    JPM Middle East, Africa and Emerging Europe Opportunities A (acc) - EUR (hedged)</t>
  </si>
  <si>
    <t xml:space="preserve">    JPM Middle East, Africa and Emerging Europe Opportunities A (dist) - EUR (hedged)</t>
  </si>
  <si>
    <t>Jupiter Global Ecology Growth L Eur Acc</t>
  </si>
  <si>
    <t>C. Thomas</t>
  </si>
  <si>
    <t>The Jupiter Global Fund - Jupiter Global Value</t>
  </si>
  <si>
    <t>Ben Whitmore, Dermot Murphy</t>
  </si>
  <si>
    <t>Nordnet Maailma Indeksi</t>
  </si>
  <si>
    <t>Nordnet Global Index 125</t>
  </si>
  <si>
    <t>ODIN Global C</t>
  </si>
  <si>
    <t>H. Nissen, H. Opland</t>
  </si>
  <si>
    <t>ODIN Sustainable Equities EUR F</t>
  </si>
  <si>
    <t>Harald Nissen</t>
  </si>
  <si>
    <t>Pictet-Global Megatrend Selection-P USD</t>
  </si>
  <si>
    <t>H. P. Portner</t>
  </si>
  <si>
    <t>Pictet-Premium Brands-P EUR</t>
  </si>
  <si>
    <t>C.Reyl, L.Belloni, A.Liégé</t>
  </si>
  <si>
    <t>Pictet-Security-P USD</t>
  </si>
  <si>
    <t>Y. Kramer, A. Mouthon, R. Beata</t>
  </si>
  <si>
    <t>SEB Global Climate Opportunity C EUR</t>
  </si>
  <si>
    <t>C. Darenhill</t>
  </si>
  <si>
    <t>SEB Global Exposure Fund</t>
  </si>
  <si>
    <t>R. Lundquist</t>
  </si>
  <si>
    <t>SEB Global Focus Fund</t>
  </si>
  <si>
    <t xml:space="preserve">C. Darenhill </t>
  </si>
  <si>
    <t>Storebrand Global All Countries A EUR</t>
  </si>
  <si>
    <t>Storebrand Global Plus A EUR</t>
  </si>
  <si>
    <t>Storebrand Global Solutions A EUR</t>
  </si>
  <si>
    <t>Philip Ripman</t>
  </si>
  <si>
    <t>Threadneedle (Lux) Global Focus AU EUR</t>
  </si>
  <si>
    <t>D. Dudding</t>
  </si>
  <si>
    <t>Threadneedle (Lux) Global Smaller Companies AE EUR</t>
  </si>
  <si>
    <t>S. Woods</t>
  </si>
  <si>
    <t>Titanium Dividend Growth ESG</t>
  </si>
  <si>
    <t>VanEck Circular Economy UCITS ETF</t>
  </si>
  <si>
    <t>VanEck Global Real Estate UCITS ETF</t>
  </si>
  <si>
    <t>Gijs Koning, Aaron Renkers, Ernst Löwensteijn</t>
  </si>
  <si>
    <t>VanEck Morningstar Developed Markets Dividend Leaders UCITS ETF</t>
  </si>
  <si>
    <t>VanEck Morningstar Global Wide Moat UCITS ETF</t>
  </si>
  <si>
    <t>VanEck Sustainable Future of Food UCITS ETF</t>
  </si>
  <si>
    <t>VanEck Sustainable World Equal Weight UCITS ETF</t>
  </si>
  <si>
    <t>Vanguard ESG Developed World All Cap Equity Index Fund - EUR Acc (VGSGSIE)</t>
  </si>
  <si>
    <t>Vontobel Fund Global Environmental Change I</t>
  </si>
  <si>
    <t>Pascal Dudle</t>
  </si>
  <si>
    <t>Vontobel Fund II mtx Emerging Markets Sustainability Champions I</t>
  </si>
  <si>
    <t>Raphael Lüscher</t>
  </si>
  <si>
    <t>EQUITY FUNDS SECTORS: CONSUMER STAPLES AND DISCRETIONARIES</t>
  </si>
  <si>
    <t>Pictet – Nutrition P EUR</t>
  </si>
  <si>
    <t>M. Al Midani, A. Howson</t>
  </si>
  <si>
    <t>MSCI World - Consumer Staples</t>
  </si>
  <si>
    <t>DPAM Invest B Real Estate Europe F</t>
  </si>
  <si>
    <t xml:space="preserve">1 % / 25000 </t>
  </si>
  <si>
    <t>Belgium</t>
  </si>
  <si>
    <t>Olivier Hertoghe</t>
  </si>
  <si>
    <t>DPAM Invest B Real Estate Europe Dividend F</t>
  </si>
  <si>
    <t>Olivier Hertoghe &amp; Damien Marichal</t>
  </si>
  <si>
    <t>Jupiter Global Fund - Jupiter Financial Innovation L Acc</t>
  </si>
  <si>
    <t>G. De Blonay</t>
  </si>
  <si>
    <t>ODIN Kiinteistö C</t>
  </si>
  <si>
    <t>N. Hast</t>
  </si>
  <si>
    <t xml:space="preserve">    ODIN Eiendom B</t>
  </si>
  <si>
    <t>EQUITY FUNDS SECTORS: ENERGY AND UTILITIES</t>
  </si>
  <si>
    <t>Pictet-Clean Energy Transition-P USD</t>
  </si>
  <si>
    <t>X. Chollet, C. Roessing, M. Losa</t>
  </si>
  <si>
    <t>Pictet-Water-P EUR</t>
  </si>
  <si>
    <t>C. Lecamp, L. Veilleux</t>
  </si>
  <si>
    <t>VanEck Hydrogen Economy UCITS ETF</t>
  </si>
  <si>
    <t>VanEck Oil Services UCITS ETF</t>
  </si>
  <si>
    <t>VanEck Uranium and Nuclear Technologies UCITS ETF</t>
  </si>
  <si>
    <t>MSCI World - Energy</t>
  </si>
  <si>
    <t>DNB Fund Technology Institutional A (EUR)</t>
  </si>
  <si>
    <t>Anders Tandberg-Johansen, Sverre Bergland, Erling Thune, Erling Haugan Kise</t>
  </si>
  <si>
    <t>Nordnet Teknologia Indeksi</t>
  </si>
  <si>
    <t>Pictet - Digital P USD</t>
  </si>
  <si>
    <t>S. Sejournet, S. Effront, C. Lepetitpas</t>
  </si>
  <si>
    <t>SEB Artificial Intelligence Fund</t>
  </si>
  <si>
    <t>VanEck Crypto and Blockchain Innovators UCITS ETF</t>
  </si>
  <si>
    <t>VanEck Semiconductor UCITS ETF</t>
  </si>
  <si>
    <t>VanEck Space Innovators UCITS ETF</t>
  </si>
  <si>
    <t>VanEck Video Gaming and eSports UCITS ETF</t>
  </si>
  <si>
    <t>JPM Global Natural Resources A (acc) - EUR</t>
  </si>
  <si>
    <t>C. Korpan, V. Lysogorskaya</t>
  </si>
  <si>
    <t>Pictet-Timber-P USD</t>
  </si>
  <si>
    <t>C. Butz, M. Jafs</t>
  </si>
  <si>
    <t>VanEck Defense UCITS ETF</t>
  </si>
  <si>
    <t>VanEck Global Mining UCITS ETF</t>
  </si>
  <si>
    <t>VanEck Gold Miners UCITS ETF</t>
  </si>
  <si>
    <t>VanEck Junior Gold Miners UCITS ETF</t>
  </si>
  <si>
    <t>VanEck Rare Earth and Strategic Metals UCITS ETF</t>
  </si>
  <si>
    <t>C WorldWide Healthcare Select 1A</t>
  </si>
  <si>
    <t>A. Fatouros</t>
  </si>
  <si>
    <t>Handelsbanken Health Theme (A1 EUR)</t>
  </si>
  <si>
    <t>A. Samuelsson</t>
  </si>
  <si>
    <t>JPMorgan Funds - Global Healthcare Fund -A (acc) - EUR</t>
  </si>
  <si>
    <t>M. Cohen, H. Fleiss, D. Valder</t>
  </si>
  <si>
    <t>Pictet-Biotech-P USD</t>
  </si>
  <si>
    <t>T. Storni, L. Haueter, M. Minonne, E. Martin-Fougeroux</t>
  </si>
  <si>
    <t>Pictet-Health-P USD</t>
  </si>
  <si>
    <t>G. Biollaz, M. Dullinger, T. Storni</t>
  </si>
  <si>
    <t>SEB Concept Biotechnology</t>
  </si>
  <si>
    <t>Maria Werner</t>
  </si>
  <si>
    <t>VanEck Bionic Engineering UCITS ETF</t>
  </si>
  <si>
    <t>VanEck Genomics and Healthcare Innovators UCITS ETF</t>
  </si>
  <si>
    <t>HCP Black *</t>
  </si>
  <si>
    <t>T. Kemppainen</t>
  </si>
  <si>
    <t>JPM Global Macro Opportunities A (acc) - EUR</t>
  </si>
  <si>
    <t>S.Shah, J.Berelowitz</t>
  </si>
  <si>
    <t>Mandatum SICAV-UCITS Managed Futures Fund A USD cap. perf.</t>
  </si>
  <si>
    <t>Ville Rantanen</t>
  </si>
  <si>
    <t>Pictet TR - Diversified Alpha I EUR *</t>
  </si>
  <si>
    <t>P. De Weck, F. Canè</t>
  </si>
  <si>
    <t xml:space="preserve">    Pictet TR - Diversified Alpha P EUR *</t>
  </si>
  <si>
    <t xml:space="preserve">    Pictet TR - Diversified Alpha HI USD *</t>
  </si>
  <si>
    <t xml:space="preserve">    Pictet TR - Diversified Alpha HP USD *</t>
  </si>
  <si>
    <t xml:space="preserve">    Pictet TR - Diversified Alpha HI CHF *</t>
  </si>
  <si>
    <t xml:space="preserve">    Pictet TR - Diversified Alpha HP CHF *</t>
  </si>
  <si>
    <t xml:space="preserve">    Pictet TR - Diversified Alpha HI JPY *</t>
  </si>
  <si>
    <t xml:space="preserve">    Pictet TR - Diversified Alpha J EUR *</t>
  </si>
  <si>
    <t xml:space="preserve">    Pictet TR - Diversified Alpha HJ USD *</t>
  </si>
  <si>
    <t xml:space="preserve">    Pictet TR - Diversified Alpha HJ CHF *</t>
  </si>
  <si>
    <t xml:space="preserve">    Pictet TR - Diversified Alpha HP GBP *</t>
  </si>
  <si>
    <t>CapMan Nordic Property Income A *</t>
  </si>
  <si>
    <t>1,0%-3,0%</t>
  </si>
  <si>
    <t>M. Matikainen</t>
  </si>
  <si>
    <t xml:space="preserve">    CapMan Nordic Property Income B *</t>
  </si>
  <si>
    <t xml:space="preserve">    CapMan Nordic Property Income C *</t>
  </si>
  <si>
    <t>0,5%-3,0%</t>
  </si>
  <si>
    <t xml:space="preserve">    CapMan Nordic Property Income D *</t>
  </si>
  <si>
    <t>0,0%-4,0%</t>
  </si>
  <si>
    <t xml:space="preserve">    CapMan Nordic Property Income E *</t>
  </si>
  <si>
    <t>0,0%-5,0%</t>
  </si>
  <si>
    <t xml:space="preserve">    CapMan Nordic Property Income Nordea *</t>
  </si>
  <si>
    <t>HCP Bricks *</t>
  </si>
  <si>
    <t>Timo Vertala, Christoffer Sundberg, Mattias Lindfors</t>
  </si>
  <si>
    <t>Titanium Housing *</t>
  </si>
  <si>
    <t xml:space="preserve"> 1,0 % 3,0 %</t>
  </si>
  <si>
    <t>Titanium Baltic Real Estate *</t>
  </si>
  <si>
    <t xml:space="preserve"> 1,0%-3,0%</t>
  </si>
  <si>
    <t>Titanium Care Real Estate (AIF) *</t>
  </si>
  <si>
    <t>Accunia Alpha Credit Fund B *</t>
  </si>
  <si>
    <t>C. Grane</t>
  </si>
  <si>
    <t>Accunia Dynamic Credit Strategies Akk *</t>
  </si>
  <si>
    <t>Accunia European CLO Investment Grade EUR</t>
  </si>
  <si>
    <t>AeAM Dutch Mortgage Fund 2* *</t>
  </si>
  <si>
    <t>Frank Meijer</t>
  </si>
  <si>
    <t>Aegon European ABS Fund Euro Class I Acc</t>
  </si>
  <si>
    <t xml:space="preserve">    Aegon European ABS Fund Euro Class B Acc</t>
  </si>
  <si>
    <t>ETC Group Core Bitcoin ETP *</t>
  </si>
  <si>
    <t>Germany</t>
  </si>
  <si>
    <t>ETC Issuance GmbH</t>
  </si>
  <si>
    <t>ETC Group Ethereum Staking ETP *</t>
  </si>
  <si>
    <t>ETC Group MSCI Digital Assets Select 20 ETP *</t>
  </si>
  <si>
    <t>ETC Group Physical Bitcoin Acc. *</t>
  </si>
  <si>
    <t>ETC Group Physical Cardano Acc. *</t>
  </si>
  <si>
    <t>ETC Group Physical Ethereum Acc. *</t>
  </si>
  <si>
    <t>ETC Group Physical Litecoin Acc. *</t>
  </si>
  <si>
    <t>ETC Group Physical Solana Acc. *</t>
  </si>
  <si>
    <t>ETC Group Physical XRP Acc. *</t>
  </si>
  <si>
    <t>JPM APAC Managed Reserves Fund A (Acc) USD</t>
  </si>
  <si>
    <t>Aidan Shevlin|Neil Hutchison|Masaomi Shimada|Jeffrey Schill</t>
  </si>
  <si>
    <t>JPM IF - Global Macro Sustainable Fund A</t>
  </si>
  <si>
    <t>JPM Global Macro A (acc) - USD</t>
  </si>
  <si>
    <t xml:space="preserve">    JPM Global Macro A (acc) - EUR (hedged)</t>
  </si>
  <si>
    <t xml:space="preserve">    JPM Global Macro A (dist) - EUR (hedged)</t>
  </si>
  <si>
    <t>SEB Listed Private Equity</t>
  </si>
  <si>
    <t>V. Lang</t>
  </si>
  <si>
    <t>VanEck Bitcoin ETN</t>
  </si>
  <si>
    <t>Liechtenstein</t>
  </si>
  <si>
    <t>VanEck Crypto Leaders ETN</t>
  </si>
  <si>
    <t>VanEck Ethereum ETN</t>
  </si>
  <si>
    <t>VanEck Smart Contract Leaders ETN</t>
  </si>
  <si>
    <t>VanEck Solana ETN</t>
  </si>
  <si>
    <t>Vontobel Fund - Commodity I</t>
  </si>
  <si>
    <t>Kerstin Hottner</t>
  </si>
  <si>
    <t>Carmignac Portfolio Patrimoine F EUR Acc</t>
  </si>
  <si>
    <t>David Older, Rose Ouahba</t>
  </si>
  <si>
    <t>Titanium Wealth Management *</t>
  </si>
  <si>
    <t>1 - 2 %</t>
  </si>
  <si>
    <t>Titanium Rahastoyhtiö</t>
  </si>
  <si>
    <t>Finlandia Asset Allocator 25 Non-UCITS *</t>
  </si>
  <si>
    <t>Finlandia Rahastoyhtiö Oyj</t>
  </si>
  <si>
    <t>Finlandia Asset Allocator 75 Non-UCITS Fund *</t>
  </si>
  <si>
    <t>Finlandia Group Oyj</t>
  </si>
  <si>
    <t>Finlandia Asset Allocator 50 Non-UCITS *</t>
  </si>
  <si>
    <t>Handelsbanken Varainhoito 25</t>
  </si>
  <si>
    <t>J. Guggi</t>
  </si>
  <si>
    <t>Handelsbanken Varainhoito 50</t>
  </si>
  <si>
    <t>Handelsbanken Varainhoito 75</t>
  </si>
  <si>
    <t>JPM Global Balanced A (acc) - EUR</t>
  </si>
  <si>
    <t>K.Thorneycroft,J.Cummings,G.Witcomb</t>
  </si>
  <si>
    <t>JPM Global Income A (div) - EUR</t>
  </si>
  <si>
    <t>M.Schoenhaut, E.Bernbaum, G.Herbert</t>
  </si>
  <si>
    <t xml:space="preserve">    JPM Global Income A (acc) EUR</t>
  </si>
  <si>
    <t xml:space="preserve">    JPM Global Income A (acc) - USD (hedged)</t>
  </si>
  <si>
    <t>JPM Global Income Conservative A (Acc) - EUR</t>
  </si>
  <si>
    <t>JPM Asia Pacific Income A (dist) - USD</t>
  </si>
  <si>
    <t>J. Roskell,J. Ho,R.  Lienhard,S. Ho,S. Yu</t>
  </si>
  <si>
    <t xml:space="preserve">    JPM Asia Pacific Income A (acc) - USD</t>
  </si>
  <si>
    <t>Nordnet One Rohkea EUR</t>
  </si>
  <si>
    <t>Henrik Wiklund</t>
  </si>
  <si>
    <t>Nordnet One Tasapaino EUR</t>
  </si>
  <si>
    <t>Nordnet One Varovainen EUR</t>
  </si>
  <si>
    <t>Pictet - Multi Asset Global Opportunities P EUR</t>
  </si>
  <si>
    <t>A. Delitala,M. Piersimoni</t>
  </si>
  <si>
    <t>VanEck Multi-Asset Balanced Allocation UCITS ETF</t>
  </si>
  <si>
    <t>VanEck Multi-Asset Conservative Allocation UCITS ETF</t>
  </si>
  <si>
    <t>VanEck Multi-Asset Growth Allocation UCITS ETF</t>
  </si>
  <si>
    <t>Handelsbanken Euro Obligaatio (A1 EUR)</t>
  </si>
  <si>
    <t>L. Fahlén</t>
  </si>
  <si>
    <t>JPM BetaBuilders EUR Govt Bond UCITS ETF (acc)</t>
  </si>
  <si>
    <t>E. Isenberg, N. Kumar, J. Msika</t>
  </si>
  <si>
    <t>JPM Euro Government Short Duration Bond A Acc (EUR)</t>
  </si>
  <si>
    <t>I.Stealey, S.Mac Gorain, N.Wall</t>
  </si>
  <si>
    <t>JPMorgan ETFs (Ireland) ICAV - BetaBuilders UK Gilt UCITS ETF (dist)</t>
  </si>
  <si>
    <t>E.Isenberg, N.Kumar, J.Msika</t>
  </si>
  <si>
    <t>Pictet-EUR Government Bonds-P </t>
  </si>
  <si>
    <t>A. S. Balcazar, D. Bopp, O. Valtanen</t>
  </si>
  <si>
    <t>SEB Euro Bond C B-Class FIN</t>
  </si>
  <si>
    <t>P. Sandström</t>
  </si>
  <si>
    <t>VanEck iBoxx EUR Sovereign Capped AAA-AA 1-5 UCITS ETF</t>
  </si>
  <si>
    <t>VanEck iBoxx EUR Sovereign Diversified 1-10 UCITS ETF</t>
  </si>
  <si>
    <t>abrdn SICAV I - GDP Weighted Global Government Bond Fund A Acc EUR</t>
  </si>
  <si>
    <t>James Athey</t>
  </si>
  <si>
    <t>JPM BetaBuilders US Treas Bond UCITS ETF -USD (acc) *</t>
  </si>
  <si>
    <t>E. Isenberg, N. Kumar, B. Noei, J. Msika</t>
  </si>
  <si>
    <t xml:space="preserve">    JPM BetaBuilders US Treasury Bond UCITS ETF - GBP Hedged (acc) *</t>
  </si>
  <si>
    <t>288000 USD</t>
  </si>
  <si>
    <t>JPM Global Government Bond A Acc (EUR)</t>
  </si>
  <si>
    <t>I. Stealey, S.M. Gorain, N. Wall</t>
  </si>
  <si>
    <t>JPM Global Government Short Duration Bond A (acc) EUR</t>
  </si>
  <si>
    <t>S. Mac Gorain, I. Stealey</t>
  </si>
  <si>
    <t>JPM US Short Duration Bond A (acc) - USD</t>
  </si>
  <si>
    <t>C.Fitzgerald, T. Maczka</t>
  </si>
  <si>
    <t xml:space="preserve">    JPM US Short Duration Bond A (acc) - EUR (Hedged)</t>
  </si>
  <si>
    <t>JPM BetaBuilders US Treasury Bond 0-1 yr UCITS ETF - USD (acc)</t>
  </si>
  <si>
    <t>JPM BetaBuilders EUR Govt Bond 1-3 yr UCITS ETF - EUR (acc)</t>
  </si>
  <si>
    <t xml:space="preserve">    JPMorgan ETFs (Ireland) ICAV - BetaBuilders US Treasury Bond UCITS ETF (acc)</t>
  </si>
  <si>
    <t>JPM EUR Corporate Bond 1-5 yr Research Enhanced Index (ESG) UCITS ETF - EUR (acc)</t>
  </si>
  <si>
    <t>L. Coleman,U. Naeem,A. Michalitsianos,N. Kumar,Q. Zhu</t>
  </si>
  <si>
    <t>JPM EUR Corporate Bond Research Enhanced Index (ESG) UCITS ETF - EUR (acc)</t>
  </si>
  <si>
    <t>L. Coleman,U. Naeem,A. Michalitsianos, N. Kumar, Q. Zhu</t>
  </si>
  <si>
    <t>JPM USD Corporate Bond Research Enhanced Index (ESG) UCITS ETF - USD (acc)</t>
  </si>
  <si>
    <t>L. Coleman,S. Iqbal,L. Napolitano,N. Kumar,Q. Zhu</t>
  </si>
  <si>
    <t xml:space="preserve">    JPM USD Corporate Bond Research Enhanced Index (ESG) UCITS ETF - USD (dist)</t>
  </si>
  <si>
    <t>JPM Global Bond Opportunities Sustainable A (acc) - USD</t>
  </si>
  <si>
    <t>Bob Michele|Iain Stealey|Lisa Coleman|Andrew Headley|Jeff Hutz</t>
  </si>
  <si>
    <t>Pictet - Global Bonds-P USD *</t>
  </si>
  <si>
    <t xml:space="preserve">    Pictet - Global Bonds-P EUR *</t>
  </si>
  <si>
    <t>Pictet-USD Government Bonds-P</t>
  </si>
  <si>
    <t>Pictet-USD Short Mid-Term Bonds-P </t>
  </si>
  <si>
    <t>M. Magnin, F. Salmon, K. Kloc</t>
  </si>
  <si>
    <t>Vanguard Global Credit Bond Fund - Institutional EUR Hedged Acc (VGCINEH)</t>
  </si>
  <si>
    <t>Vanguard Global Advisers, LLC. Vanguard Global Fixed Income Team</t>
  </si>
  <si>
    <t>abrdn SICAV I  - Emerging Markets SDG Corporate Bond Fund I Acc Hedged EUR</t>
  </si>
  <si>
    <t>Samuel Bevan</t>
  </si>
  <si>
    <t>abrdn SICAV I - Emerging Markets Corporate Bond Fund I Acc Hedged EUR</t>
  </si>
  <si>
    <t>Siddharth Dahiya</t>
  </si>
  <si>
    <t>DPAM L Bonds Emerging Markets Sustainable F</t>
  </si>
  <si>
    <t>Michael Vander Elst</t>
  </si>
  <si>
    <t>Handelsbanken Tillväxtmarknad Obligation (A1 EUR)</t>
  </si>
  <si>
    <t>Alexander Gullnäs</t>
  </si>
  <si>
    <t xml:space="preserve">    Handelsbanken Tillväxtmarknad Obligation (A9 EUR)</t>
  </si>
  <si>
    <t>JPM EM IG Bond A (Acc) - USD</t>
  </si>
  <si>
    <t>P. Bareau, S. McKee &amp; E. Babayev</t>
  </si>
  <si>
    <t xml:space="preserve">    JPM EM IG Bond A (Acc) - EUR (hedged)</t>
  </si>
  <si>
    <t xml:space="preserve">    JPM Emerging Markets Investment Grade Bond A (dist) - EUR (hedged)</t>
  </si>
  <si>
    <t xml:space="preserve">    JPM EM IG Bond A (dist) - USD</t>
  </si>
  <si>
    <t>JPM Emerging Markets Debt A (dist) - EUR (hedged)</t>
  </si>
  <si>
    <t>P. Bareau &amp; E. Babayev</t>
  </si>
  <si>
    <t xml:space="preserve">    JPM Emerging Markets Debt A (acc) - EUR Hedged</t>
  </si>
  <si>
    <t>JPM Emerging Markets Local Currency Debt A (acc) EUR</t>
  </si>
  <si>
    <t>D. Lambert, J. Allard, P-Y. Bareau</t>
  </si>
  <si>
    <t xml:space="preserve">    JPM Emerging Markets Local Currency Debt A (acc) USD</t>
  </si>
  <si>
    <t>JPM EM Sovereign Bond UCITS ETF USD acc</t>
  </si>
  <si>
    <t>Eric Isenberg, Niels Schuehle, Naveen Kumar</t>
  </si>
  <si>
    <t>JPM Emerging Markets Strategic Bond A (acc) - EUR (hedged)</t>
  </si>
  <si>
    <t>P. Bareau, J. Baxter</t>
  </si>
  <si>
    <t>JPM Emerging Markets Strategic Bond A (perf) (acc) - USD</t>
  </si>
  <si>
    <t>P. Bareau, L. Galli, T.Hamzaoglu</t>
  </si>
  <si>
    <t xml:space="preserve">    JPM Emerging Markets Strategic Bond A (perf) (acc) - EUR (hedged)</t>
  </si>
  <si>
    <t>JPMorgan Funds - Green Social Sustainable Bond Fund</t>
  </si>
  <si>
    <t>E.Fitzpatrick, S.Dontas, U.Naeem</t>
  </si>
  <si>
    <t>JPM Total Emerging Markets Income A (acc) - EUR</t>
  </si>
  <si>
    <t>O. Negyal, P. Bareau, I. Thong, L. Galli</t>
  </si>
  <si>
    <t xml:space="preserve">    JPM Total Emerging Markets Income A (acc) - USD</t>
  </si>
  <si>
    <t>JPM BetaBuilders China Aggregate Bond UCITS ETF - USD (dist) A</t>
  </si>
  <si>
    <t xml:space="preserve">    JPM BetaBuilders China Aggregate Bond UCITS ETF - USD (acc) A</t>
  </si>
  <si>
    <t xml:space="preserve">    JPM BetaBuilders China Aggregate Bond UCITS ETF - USD Hedged (dist)</t>
  </si>
  <si>
    <t xml:space="preserve">    JPM BetaBuilders China Aggregate Bond UCITS ETF - EUR Hedged (acc)</t>
  </si>
  <si>
    <t>JPM USD Emerging Markets Sovereign Bond UCITS ETF - EUR Hedged (acc)</t>
  </si>
  <si>
    <t>Eric Isenberg,Niels Schuehle,Naveen Kumar</t>
  </si>
  <si>
    <t xml:space="preserve">    JPM USD Emerging Markets Sovereign Bond UCITS ETF - USD (dist)</t>
  </si>
  <si>
    <t>Jupiter Global Fund - Jupiter Global Emerging Markets Short Duration Bond</t>
  </si>
  <si>
    <t>Alejandro Arevalo</t>
  </si>
  <si>
    <t>Pictet-Asian Local Currency Debt-P USD</t>
  </si>
  <si>
    <t>A. Gocer, A. B.Yigitbasioglu, C. Liaw</t>
  </si>
  <si>
    <t>Pictet-Emerging Local Currency Debt-P USD</t>
  </si>
  <si>
    <t>A. Gocer, A. Cristea, A. B. Yigitbasioglu, C. Liaw</t>
  </si>
  <si>
    <t>Pictet-Global Emerging Debt-P USD</t>
  </si>
  <si>
    <t>A. Gocer, R. Simpson, G. Chamorro</t>
  </si>
  <si>
    <t>VanEck Emerging Markets High Yield Bond UCITS ETF</t>
  </si>
  <si>
    <t>VanEck J.P. Morgan EM Local Currency Bond UCITS ETF</t>
  </si>
  <si>
    <t>Vanguard Emerging Markets Bond Fund - Investor EUR Hedged Acc</t>
  </si>
  <si>
    <t>Vontobel Fund Emerging Markets Blend HI</t>
  </si>
  <si>
    <t>Luc D'hooge</t>
  </si>
  <si>
    <t>Vontobel Fund Emerging Markets Corporate Bond HI</t>
  </si>
  <si>
    <t>Wouter Van Overfelt</t>
  </si>
  <si>
    <t>abrdn SICAV II - Euro Corporate Bond Fund D Acc EUR</t>
  </si>
  <si>
    <t>C. MacDonald</t>
  </si>
  <si>
    <t>CT (Lux) European Social Bond IUH USD</t>
  </si>
  <si>
    <t>Tammie Tang</t>
  </si>
  <si>
    <t>Finlandia Fixed Income Strategy A</t>
  </si>
  <si>
    <t>Tommi Pietarinen</t>
  </si>
  <si>
    <t>Finlandia Yield *</t>
  </si>
  <si>
    <t>T. Pietarinen</t>
  </si>
  <si>
    <t xml:space="preserve">    Finlandia Yield B *</t>
  </si>
  <si>
    <t>JPM Euro Aggregate Bond A Acc EUR</t>
  </si>
  <si>
    <t>M. Bradshaw, I. Stealey, L. Raggi, A. Michalitsianos, S. Mac Gorain</t>
  </si>
  <si>
    <t>JPM Euro Corporate Bond A Acc (EUR)</t>
  </si>
  <si>
    <t>A. Michalitsianos, U. Naeem</t>
  </si>
  <si>
    <t>Mandatum SICAV-UCITS Fixed Income Total Return Fund I2 EUR cap.</t>
  </si>
  <si>
    <t>Juhani Lehtonen</t>
  </si>
  <si>
    <t>30 000 000</t>
  </si>
  <si>
    <t>Pictet-EUR Bonds-P</t>
  </si>
  <si>
    <t>O. Valtanen, A. S. Balcazar, D. Bopp</t>
  </si>
  <si>
    <t>Pictet-EUR Short Mid-Term Bonds-P </t>
  </si>
  <si>
    <t>SEB Corporate Bond Fund EUR</t>
  </si>
  <si>
    <t>M. Anttila</t>
  </si>
  <si>
    <t>Threadneedle (Lux) European Corporate Bond AE EUR</t>
  </si>
  <si>
    <t>A. Ross</t>
  </si>
  <si>
    <t>Threadneedle (Lux) European Social Bond IE EUR</t>
  </si>
  <si>
    <t>T. Tang</t>
  </si>
  <si>
    <t>VanEck iBoxx EUR Corporates UCITS ETF</t>
  </si>
  <si>
    <t>Vontobel Fund TwentyFour Absolute Return Credit Fund HI</t>
  </si>
  <si>
    <t>TwentyFour Asset Management LLP</t>
  </si>
  <si>
    <t>Brown Advisory Global Sustainable Total Return Bond Fund (USD) Dollar Class B Acc Shares</t>
  </si>
  <si>
    <t>Ryan Myerberg, Chris Diaz, Colby Stilson</t>
  </si>
  <si>
    <t>Carmignac Portfolio Flexible Bond F EUR Acc</t>
  </si>
  <si>
    <t>C. Galvis, J. Cheron</t>
  </si>
  <si>
    <t>CT (Lux) Global Social Bond IU USD</t>
  </si>
  <si>
    <t>JPM Aggregate Bond A Acc USD</t>
  </si>
  <si>
    <t>M.Bradshaw, I.Stealey, L.Raggi, S.M.Gorain, A.Michalitsianos, N.Wall</t>
  </si>
  <si>
    <t xml:space="preserve">    JPM Aggregate Bond A Acc EUR Hedged</t>
  </si>
  <si>
    <t>JPM Global Aggregate Bond Active UCITS ETF - USD Hedged (acc)</t>
  </si>
  <si>
    <t>Myles Bradshaw|Linda Raggi|Alvaro Quiros|Iain Stealey|Seamus Mac Gorain|Andreas Michalitsianos|Nicholas Wall</t>
  </si>
  <si>
    <t xml:space="preserve">    JPM Global Aggregate Bond Active UCITS ETF - USD (acc)</t>
  </si>
  <si>
    <t xml:space="preserve">    JPM Global Aggregate Bond Active UCITS ETF - USD (dist)</t>
  </si>
  <si>
    <t xml:space="preserve">    JPM Global Aggregate Bond Active UCITS ETF - EUR Hedged (acc)</t>
  </si>
  <si>
    <t>JPM Global Aggregate Bond A (dist) - USD</t>
  </si>
  <si>
    <t>M. Bradshaw, I. Stealey, L. Raggi, S.M. Gorain, A. Michalitsianos, N. Wall</t>
  </si>
  <si>
    <t xml:space="preserve">    JPM Global Aggregate Bond A (acc) - USD</t>
  </si>
  <si>
    <t>JPM Global Bond Opportunities A (acc)-USD</t>
  </si>
  <si>
    <t>B. Michele,I. Stealey,L. Coleman,A. Headley,J. Hutz</t>
  </si>
  <si>
    <t xml:space="preserve">    JJPM Global Bond Opportunities A (dist) - USD</t>
  </si>
  <si>
    <t xml:space="preserve">    JPM Global Bond Opportunities A (acc) - EUR (hedged)</t>
  </si>
  <si>
    <t>JPM Global Corporate Bond A Acc USD</t>
  </si>
  <si>
    <t>L. Coleman,A. Michalitsianos,L. Napolitano,U. Naeem</t>
  </si>
  <si>
    <t xml:space="preserve">    JPM Global Corporate Bond A Acc EUR Hedged</t>
  </si>
  <si>
    <t xml:space="preserve">    JPM Global Corporate Bond A Acc (SEK hedged)</t>
  </si>
  <si>
    <t xml:space="preserve">    JPM Global Corporate Bond A(d) - EUR(h)</t>
  </si>
  <si>
    <t>JPM Global Corporate Bond Duration-Hedged A (acc) - EUR (hedged)</t>
  </si>
  <si>
    <t>JPM Global Strategic Bond A (perf) (acc) - SEK (hedged)</t>
  </si>
  <si>
    <t xml:space="preserve">    JPM Global Strategic Bond A (acc) - EUR (hedged)</t>
  </si>
  <si>
    <t>JPM Green Social Sustainable Bond UCITS ETF - EUR Hedged Acc</t>
  </si>
  <si>
    <t>Ed Fitzpatrick|Stephanie Dontas|Usman Naeem|Qiwei Zhu</t>
  </si>
  <si>
    <t>JPM Green Social Sustainable Bond UCITS ETF - USD Acc</t>
  </si>
  <si>
    <t>Ed Fitzpatrick, Stephanie Dontas, Usman Naeem, Qiwei Zhu</t>
  </si>
  <si>
    <t>JPM Income Opportunity A (perf) (acc) - EUR (hedged)</t>
  </si>
  <si>
    <t>W. Eigen,J. Wheeler</t>
  </si>
  <si>
    <t xml:space="preserve">    JPM Income Opportunity A (perf) (acc) – USD</t>
  </si>
  <si>
    <t xml:space="preserve">    JPM Income Opportunity A (perf) (dist) - EUR (hedged)</t>
  </si>
  <si>
    <t xml:space="preserve">    JPM Income Opportunity I (perf) (dist) - EUR</t>
  </si>
  <si>
    <t>JPM US Aggregate Bond A (dist) - USD</t>
  </si>
  <si>
    <t>R.Figuly, J.Rucker, S.Lear, A.Melchiorre, E.Fitzpatrick</t>
  </si>
  <si>
    <t xml:space="preserve">    JPM US Aggregate Bond A (acc) - USD</t>
  </si>
  <si>
    <t xml:space="preserve">    JPM US Aggregate Bond A (acc)-EUR hedged</t>
  </si>
  <si>
    <t>Jupiter Dynamic Bond I Eur Acc</t>
  </si>
  <si>
    <t>A. Bezalel</t>
  </si>
  <si>
    <t>Pictet - Absolute Return Fixed Income</t>
  </si>
  <si>
    <t>A. S. Balcazar, O. Valtanen, D. Bopp</t>
  </si>
  <si>
    <t>Pictet-EUR Corporate Bonds-P </t>
  </si>
  <si>
    <t>M. Magni, F. Salmo, K Kloc</t>
  </si>
  <si>
    <t>Threadneedle (Lux) Global Investment Grade Credit Opportunities AE EUR</t>
  </si>
  <si>
    <t>VanEck Global Fallen Angel High Yield Bond UCITS ETF</t>
  </si>
  <si>
    <t>VanEck US Fallen Angel High Yield Bond UCITS ETF</t>
  </si>
  <si>
    <t>Vontobel Fund TwentyFour Strategic Income Fund HI</t>
  </si>
  <si>
    <t>abrdn SICAV I - Euro High Yield Bond Fund</t>
  </si>
  <si>
    <t>Ben Pakenham</t>
  </si>
  <si>
    <t>Accunia European High Yield EUR *</t>
  </si>
  <si>
    <t>DPAM L Bonds EUR Corporate High Yield F</t>
  </si>
  <si>
    <t>Bernard Laliere</t>
  </si>
  <si>
    <t>DPAM L Bonds EUR High Yield Short Term F</t>
  </si>
  <si>
    <t>JPM Europe High Yield Short Duration Bond A (acc) EUR</t>
  </si>
  <si>
    <t>P. Aspbury,R. Taylor</t>
  </si>
  <si>
    <t>Mandatum SICAV-UCITS Nordic High Yield Total Return Fund A EUR cap.</t>
  </si>
  <si>
    <t>J. Lehtonen</t>
  </si>
  <si>
    <t>Pictet-EUR High Yield-P</t>
  </si>
  <si>
    <t>K. Kloc, F. Salmon, M. Magnin</t>
  </si>
  <si>
    <t>Threadneedle (Lux) European High Yield Bond IE EUR</t>
  </si>
  <si>
    <t>G. Simmons</t>
  </si>
  <si>
    <t>Titanium Fixed Income (UCITS)</t>
  </si>
  <si>
    <t>Patrik Wallin</t>
  </si>
  <si>
    <t>DNB Fund High Yield Institutional A (EUR)</t>
  </si>
  <si>
    <t>Anders Buvik, Lene Christin Våge, Svein Aage Aanes</t>
  </si>
  <si>
    <t>JPM Global Convertibles (EUR) A (dist) - EUR</t>
  </si>
  <si>
    <t>H. Woodson,P.Levene,E. Wehbe</t>
  </si>
  <si>
    <t xml:space="preserve">    JPM Global Convertibles (EUR) A (acc) - EUR</t>
  </si>
  <si>
    <t xml:space="preserve">    JPM Global Convertibles (USD) A acc USD</t>
  </si>
  <si>
    <t xml:space="preserve">    JPM Global Convertibles (EUR) A (acc) - USD (hedged)</t>
  </si>
  <si>
    <t>JPM Flexible Credit A (acc) - USD</t>
  </si>
  <si>
    <t>L. Coleman, A. Michalitsianos, U. Naeem, A. Sammarco</t>
  </si>
  <si>
    <t xml:space="preserve">    JPM Flexible Credit A (acc) - EUR (hedged)</t>
  </si>
  <si>
    <t>JPM Global High Yield Bond A (acc) - EUR Hedged</t>
  </si>
  <si>
    <t>R.Cook, T.Hauser, J.Lovell</t>
  </si>
  <si>
    <t xml:space="preserve">    JPM Global High Yield Bond A dist-USD</t>
  </si>
  <si>
    <t>JPM Global High Yield Corporate Bond Multi-Factor UCITS ETF - USD (acc)</t>
  </si>
  <si>
    <t>E. Isenberg, N. Kumar, N. Schuehle</t>
  </si>
  <si>
    <t xml:space="preserve">    JPMGlob HYCorp Bd MFac UCITS ETF-USDdist</t>
  </si>
  <si>
    <t xml:space="preserve">    JPM Global High Yield Corporate Bond Multi-Factor UCITS ETF - CHF Hedged</t>
  </si>
  <si>
    <t xml:space="preserve">    JPM Global High Yield Corporate Bond Multi-Factor UCITS ETF - USD Hedged (acc)</t>
  </si>
  <si>
    <t>Pictet-Global High Yield</t>
  </si>
  <si>
    <t>Vanguard ESG Global Corporate Bond Index Fund - EUR Hedged Acc (VESGCIH)</t>
  </si>
  <si>
    <t>CASH FUNDS</t>
  </si>
  <si>
    <t>JPM USD Standard Money Market VNAV A (acc.)</t>
  </si>
  <si>
    <t>D.Grillo, K.Noh, H.Bhalla</t>
  </si>
  <si>
    <t>50 000 USD</t>
  </si>
  <si>
    <t>Pictet-Short-Term Money Market CHF-P</t>
  </si>
  <si>
    <t>M. Junge, S. Mauron</t>
  </si>
  <si>
    <t>Pictet-Short-Term Money Market EUR-P</t>
  </si>
  <si>
    <t>P. Billot, S. Mauron</t>
  </si>
  <si>
    <t>Pictet-Short-Term Money Market JPY-P *</t>
  </si>
  <si>
    <t>S. Mauron, J. Braun</t>
  </si>
  <si>
    <t>Pictet-Short-Term Money Market USD-P</t>
  </si>
  <si>
    <t>J. Braun, P. Billot</t>
  </si>
  <si>
    <t>Pictet-Sovereign Short-Term Money Market EUR-P</t>
  </si>
  <si>
    <t>1 month Euribor Index</t>
  </si>
  <si>
    <t>JPM EUR Standard Money Market VNAV A (acc.)</t>
  </si>
  <si>
    <t>N.Hutchison, J.McConnell</t>
  </si>
  <si>
    <t>JPM EUR Money Market VNAV A (acc) - EUR</t>
  </si>
  <si>
    <t>J. McConnell,O. Maguire</t>
  </si>
  <si>
    <t>JPM Global Income Sustainable A (acc) - USD (hedged)</t>
  </si>
  <si>
    <t xml:space="preserve">    JPM Global Income Sustainable A (acc) - EUR</t>
  </si>
  <si>
    <t>JPM USD Liquidity LVNAV A (acc.)</t>
  </si>
  <si>
    <t>J.McConnell, O.Maguire</t>
  </si>
  <si>
    <t>50 000 USD</t>
  </si>
  <si>
    <t xml:space="preserve">    JPM EUR Liquidity LVNAV A (acc.)</t>
  </si>
  <si>
    <t>JPM GBP Standard Money Market VNAV A (acc.)</t>
  </si>
  <si>
    <t>30 000 GBP</t>
  </si>
  <si>
    <t>Carmignac Portfolio Sécurité F Eur Acc</t>
  </si>
  <si>
    <t>M-A. Allier, K. Ney</t>
  </si>
  <si>
    <t>Handelsbanken Euro Korko (A1 EUR)</t>
  </si>
  <si>
    <t>A. Gullnäs</t>
  </si>
  <si>
    <t>JPM EUR Ultra-Short Income UCITS ETF (dist.)</t>
  </si>
  <si>
    <t>Neil Hutchison</t>
  </si>
  <si>
    <t>JPM Liquidity Funds - GBP Liquidity LVNAV Fund</t>
  </si>
  <si>
    <t>O.Maguire, J.McConnell, N.Hutchison</t>
  </si>
  <si>
    <t>JPM Managed Reserves Fund A acc USD</t>
  </si>
  <si>
    <t>D. Martucci, K. Noh, C. Junker, J. McNerny</t>
  </si>
  <si>
    <t xml:space="preserve">    JPM Managed Reserves Fund A acc EUR(h)</t>
  </si>
  <si>
    <t>JPM GBP Ultra-Short Income UCITS ETF - GBP (dist)</t>
  </si>
  <si>
    <t xml:space="preserve">    JPM GBP Ultra-Short Income UCITS ETF - GBP (acc)</t>
  </si>
  <si>
    <t>JPM USD Ultra-Short Income UCITS ETF - USD (dist)</t>
  </si>
  <si>
    <t>J.McNerny, D.Martucci, C.Junker, K.Noh</t>
  </si>
  <si>
    <t xml:space="preserve">    JPM USD Ultra-Short Income UCITS ETF - USD (acc)</t>
  </si>
  <si>
    <t>JPM Global Short Duration Corporate Bond Sustainable A (acc) - EUR (hedged)</t>
  </si>
  <si>
    <t>Andreas Michalitsianos|Stephanie Dontas|Usman Naeem</t>
  </si>
  <si>
    <t xml:space="preserve">    JPM Global Short Duration Corporate Bond Sustainable A (acc) - SEK (hedged)</t>
  </si>
  <si>
    <t xml:space="preserve">    JPM Global Short Duration Corporate Bond Sustainable A (acc) - USD</t>
  </si>
  <si>
    <t>Pictet-Sovereign S-T Money Market USD-P</t>
  </si>
  <si>
    <t>J. Braun, S. Mauron</t>
  </si>
  <si>
    <t>SEB Euro Short Rate C B-Class FIN</t>
  </si>
  <si>
    <t xml:space="preserve">    SEB Euro Short Rate HNWC BI-Class FIN</t>
  </si>
  <si>
    <t>Column7</t>
  </si>
  <si>
    <t>Column8</t>
  </si>
  <si>
    <t>Column9</t>
  </si>
  <si>
    <t>ESG funds</t>
  </si>
  <si>
    <t>Market share</t>
  </si>
  <si>
    <t xml:space="preserve">ESG quality score </t>
  </si>
  <si>
    <t>Other funds</t>
  </si>
  <si>
    <t>Simple avg</t>
  </si>
  <si>
    <t>Size weighted avg</t>
  </si>
  <si>
    <t>Size</t>
  </si>
  <si>
    <t>Subscription</t>
  </si>
  <si>
    <t>Funds</t>
  </si>
  <si>
    <t>Nordea Global Passive I K</t>
  </si>
  <si>
    <t>Nordea World Fund I K</t>
  </si>
  <si>
    <t>ESG?</t>
  </si>
  <si>
    <t>Upper</t>
  </si>
  <si>
    <t>Lower</t>
  </si>
  <si>
    <t>1yr</t>
  </si>
  <si>
    <t>3yr</t>
  </si>
  <si>
    <t>5yr</t>
  </si>
  <si>
    <t>10yr</t>
  </si>
  <si>
    <t>Periods</t>
  </si>
  <si>
    <t>Bins_1yr</t>
  </si>
  <si>
    <t>Label</t>
  </si>
  <si>
    <t>Bins_3yr</t>
  </si>
  <si>
    <t>Bins_5yr</t>
  </si>
  <si>
    <t>Bins_10yr</t>
  </si>
  <si>
    <t>&lt;(-6%)</t>
  </si>
  <si>
    <t>(-6%) - (-4%)</t>
  </si>
  <si>
    <t>(-4%) - (-2%)</t>
  </si>
  <si>
    <t>(-2%) - 0%</t>
  </si>
  <si>
    <t xml:space="preserve"> </t>
  </si>
  <si>
    <t>Rank2</t>
  </si>
  <si>
    <t>Rank3</t>
  </si>
  <si>
    <t>Rank4</t>
  </si>
  <si>
    <t>Rank5</t>
  </si>
  <si>
    <t>Rank6</t>
  </si>
  <si>
    <t>% ESG</t>
  </si>
  <si>
    <t>% Non-ESG</t>
  </si>
  <si>
    <t>LocalTapiola esg Nordics A</t>
  </si>
  <si>
    <t>LocalTapiola Europe Mid Cap esg</t>
  </si>
  <si>
    <t>LocalTapiola esg Institution Europe A</t>
  </si>
  <si>
    <t>S-Bank Fossil Free Europe esg Equity A</t>
  </si>
  <si>
    <t xml:space="preserve">    S-Bank Fossil Free Europe esg Equity F</t>
  </si>
  <si>
    <t>S-Bank Passive Europe esg Equity A</t>
  </si>
  <si>
    <t xml:space="preserve">    S-Bank Passive Europe esg Equity C</t>
  </si>
  <si>
    <t>LocalTapiola USA Mid Cap esg</t>
  </si>
  <si>
    <t>LocalTapiola esg Institution USA A</t>
  </si>
  <si>
    <t>S-Bank Passive USA esg Equity A</t>
  </si>
  <si>
    <t xml:space="preserve">    S-Bank Passive USA esg Equity C</t>
  </si>
  <si>
    <t>LocalTapiola esg Developed Asia</t>
  </si>
  <si>
    <t>S-Bank Emerging Markets esg Equity A</t>
  </si>
  <si>
    <t xml:space="preserve">    S-Bank Emerging Markets esg Equity B</t>
  </si>
  <si>
    <t xml:space="preserve">    S-Bank Emerging Markets esg Equity F</t>
  </si>
  <si>
    <t>Fourton esg Dynasty A</t>
  </si>
  <si>
    <t>Danske Invest esg Equities G</t>
  </si>
  <si>
    <t>LocalTapiola esg Wellbeing A</t>
  </si>
  <si>
    <t>LocalTapiola 2025 esg</t>
  </si>
  <si>
    <t>LocalTapiola 2035 esg</t>
  </si>
  <si>
    <t>LocalTapiola 2045 esg</t>
  </si>
  <si>
    <t>LocalTapiola Bond esg</t>
  </si>
  <si>
    <t>LocalTapiola Inflation Bond esg A</t>
  </si>
  <si>
    <t>LocalTapiola esg Institution Bond A</t>
  </si>
  <si>
    <t>LocalTapiola esg Institution Corporate Bond A</t>
  </si>
  <si>
    <t>LocalTapiola Corporate Bond esg A</t>
  </si>
  <si>
    <t xml:space="preserve">S-Bank Corporate Bond esg Yield A </t>
  </si>
  <si>
    <t xml:space="preserve">    S-Bank Corporate Bond esg Yield F</t>
  </si>
  <si>
    <t>Alandsbanken Green Bond esg Fund B</t>
  </si>
  <si>
    <t xml:space="preserve">    Alandsbanken Green Bond esg Fund S</t>
  </si>
  <si>
    <t xml:space="preserve">    Alandsbanken Green Bond esg Fund C</t>
  </si>
  <si>
    <t>LocalTapiola esg Europe High Yield A</t>
  </si>
  <si>
    <t xml:space="preserve">    LocalTapiola esg Europe High Yield B</t>
  </si>
  <si>
    <t>LocalTapiola Northern Corporate Bond esg A</t>
  </si>
  <si>
    <t>S-Bank High Yield Europe esg Yield A</t>
  </si>
  <si>
    <t xml:space="preserve">    S-Bank High Yield Europe esg Yield F</t>
  </si>
  <si>
    <t>LocalTapiola esg Short Bond</t>
  </si>
  <si>
    <t>JPM Eurozone Research Enhanced Index Equity (esg) UCITS ETF - EUR (acc)</t>
  </si>
  <si>
    <t xml:space="preserve">    JPM Eurozone Research Enhanced Index Equity (esg) UCITS ETF - EUR (dist)</t>
  </si>
  <si>
    <t>JPM US ResEnhanced Idx Eq esg UETF - CHF Hedged (acc)</t>
  </si>
  <si>
    <t xml:space="preserve">    JPM US Research Enhanced Index Equity (esg) UCITS ETF - USD (dist)</t>
  </si>
  <si>
    <t>JPM Japan Research Enhanced Index Equity (esg) UCITS ETF - EUR Hedged (acc)</t>
  </si>
  <si>
    <t>JPM Japan Research Enhanced Index Equity (esg) UCITS ETF - CHF Hedged Acc</t>
  </si>
  <si>
    <t>JPM Japan ResEnhInEq esg UCITS ETF JPYAc</t>
  </si>
  <si>
    <t>JPM Japan Research Enhanced Index Equity (esg) UCITS ETF - USD (acc)</t>
  </si>
  <si>
    <t xml:space="preserve">    JPM Japan Research Enhanced Index Equity (esg) UCITS ETF - USD (dist)</t>
  </si>
  <si>
    <t>JPM US Research Enhanced Index Equity (esg) UCITS ETF - EUR Hedged (acc)</t>
  </si>
  <si>
    <t>JPM AC Asia Pacific ex Japan Research Enhanced Index Equity (esg) UCITS ETF - USD (dist) A</t>
  </si>
  <si>
    <t xml:space="preserve">    JPM AC Asia Pacific ex Japan Research Enhanced Index Equity (esg) UCITS ETF - USD (acc) A</t>
  </si>
  <si>
    <t>JPM Global Emerging Markets Research Enhanced Index Equity (esg) UCITS ETF - USD (acc)</t>
  </si>
  <si>
    <t xml:space="preserve">    JPMorgan Global Emerging Markets Research Enhanced Index Equity (esg) UCITS ETF USD (dist)</t>
  </si>
  <si>
    <t>Threadneedle (Lux) Emerging Market esg Equities AE EUR</t>
  </si>
  <si>
    <t>Titanium Emerging Markets Dividend Growth esg (UCITS) A</t>
  </si>
  <si>
    <t>VanEck New China esg UCITS ETF</t>
  </si>
  <si>
    <t>Vanguard esg Emerging Markets All Cap Equity Index Fund - EUR Acc (VAEAIIE)</t>
  </si>
  <si>
    <t>JPM China A Research Enhanced Index Equity (esg) UCITS ETF - USD (acc) A</t>
  </si>
  <si>
    <t>JPM China A Research Enhanced Index Equity (esg) UCITS ETF - USD (dist) A</t>
  </si>
  <si>
    <t>JPM Global Research Enhanced Index Equity (esg) UCITS ETF - USD (acc)</t>
  </si>
  <si>
    <t xml:space="preserve">    JPMorgan Global Research Enhanced Index Equity (esg) UCITS ETF USD (dist)</t>
  </si>
  <si>
    <t xml:space="preserve">    JPM Global Research Enhanced Index Equity (esg) UCITS ETF - EUR Hedged (acc)</t>
  </si>
  <si>
    <t>JPMorgan Europe Research Enhanced Index Equity (esg) UCITS ETF EUR (dist)</t>
  </si>
  <si>
    <t>Titanium Dividend Growth esg</t>
  </si>
  <si>
    <t>Vanguard esg Developed World All Cap Equity Index Fund - EUR Acc (VGSGSIE)</t>
  </si>
  <si>
    <t>JPM EUR Corporate Bond 1-5 yr Research Enhanced Index (esg) UCITS ETF - EUR (acc)</t>
  </si>
  <si>
    <t>JPM EUR Corporate Bond Research Enhanced Index (esg) UCITS ETF - EUR (acc)</t>
  </si>
  <si>
    <t>JPM USD Corporate Bond Research Enhanced Index (esg) UCITS ETF - USD (acc)</t>
  </si>
  <si>
    <t xml:space="preserve">    JPM USD Corporate Bond Research Enhanced Index (esg) UCITS ETF - USD (dist)</t>
  </si>
  <si>
    <t>Vanguard esg Global Corporate Bond Index Fund - EUR Hedged Acc (VesgCIH)</t>
  </si>
  <si>
    <t>Danske Invest Global sustainable Future EUR</t>
  </si>
  <si>
    <t>Fondita sustainable World B</t>
  </si>
  <si>
    <t>Nordea sustainable Equities Global Fund A growth</t>
  </si>
  <si>
    <t>OP-sustainable Wellbeing A</t>
  </si>
  <si>
    <t xml:space="preserve">    OP-sustainable Wellbeing B</t>
  </si>
  <si>
    <t xml:space="preserve">    OP-sustainable Wellbeing III A</t>
  </si>
  <si>
    <t xml:space="preserve">    OP-sustainable Wellbeing IV A</t>
  </si>
  <si>
    <t>Nordea sustainable Selection Return A G</t>
  </si>
  <si>
    <t>Nordea sustainable Selection Return (SEK) A</t>
  </si>
  <si>
    <t>Nordea sustainable Selection Growth Fund A (NOK)</t>
  </si>
  <si>
    <t>Nordea sustainable Selection Growth Fund A (SEK)</t>
  </si>
  <si>
    <t>Nordea sustainable Selection Moderate Fund (NOK) K</t>
  </si>
  <si>
    <t>Nordea sustainable Selection Moderate Fund (SEK) K</t>
  </si>
  <si>
    <t>Nordea sustainable Selection Balanced Fund A (NOK)</t>
  </si>
  <si>
    <t>Nordea sustainable Selection Balanced Fund A (SEK)</t>
  </si>
  <si>
    <t>OP-sustainable World A</t>
  </si>
  <si>
    <t xml:space="preserve">    OP-sustainable World B</t>
  </si>
  <si>
    <t>Nordea sustainable Selection Return (NOK) A</t>
  </si>
  <si>
    <t>Aktia sustainable Government Bond B</t>
  </si>
  <si>
    <t xml:space="preserve">    Aktia sustainable Government Bond X</t>
  </si>
  <si>
    <t>Aktia EM sustainable Development Bond+ A *</t>
  </si>
  <si>
    <t xml:space="preserve">    Danske Invest SICAV European Corporate sustainable Bond I</t>
  </si>
  <si>
    <t>OP-sustainable Corporate Bond Fund A</t>
  </si>
  <si>
    <t xml:space="preserve">    OP-sustainable Corporate Bond B</t>
  </si>
  <si>
    <t xml:space="preserve">    OP-sustainable Corporate Bond III A</t>
  </si>
  <si>
    <t>Nordea sustainable Fixed Income Global A</t>
  </si>
  <si>
    <t>JPM Europe sustainable Equity A (acc) - EUR</t>
  </si>
  <si>
    <t>Pictet-Quest Europe sustainable Equities P EUR</t>
  </si>
  <si>
    <t>VanEck sustainable European Equal Weight UCITS</t>
  </si>
  <si>
    <t>Brown Advisory US sustainable Growth Dollar Class  B Dis</t>
  </si>
  <si>
    <t>JPM US sustainable Equity A (acc) - USD</t>
  </si>
  <si>
    <t xml:space="preserve">    JPM US sustainable Equity C (acc) - USD</t>
  </si>
  <si>
    <t xml:space="preserve">    JPM US sustainable Equity A (dist) - USD</t>
  </si>
  <si>
    <t xml:space="preserve">    JPM US sustainable Equity Fund A-EUR (H) Cap</t>
  </si>
  <si>
    <t>VanEck Morningstar US sustainable Wide Moat UCITS ETF</t>
  </si>
  <si>
    <t>JPM Japan sustainable Equity A (acc) - JPY</t>
  </si>
  <si>
    <t>JPM Emerging Markets sustainable Equity A (dist) - EUR</t>
  </si>
  <si>
    <t xml:space="preserve">    JPMorgan Funds - Emerging Markets sustainable Equity Fund A (acc)</t>
  </si>
  <si>
    <t xml:space="preserve">    JPMorgan Funds - Emerging Markets sustainable Equity Fund A USD</t>
  </si>
  <si>
    <t xml:space="preserve">    JPMorgan Funds - Emerging Markets sustainable Equity Fund</t>
  </si>
  <si>
    <t>Vontobel Fund mtx sustainable Emerging Markets Leaders I</t>
  </si>
  <si>
    <t>Brown Advisory Global Leaders sustainable Fund Dollar C Acc</t>
  </si>
  <si>
    <t>JPM Global sustainable Equity A (acc) - EUR A</t>
  </si>
  <si>
    <t>ODIN sustainable Equities EUR F</t>
  </si>
  <si>
    <t>VanEck sustainable Future of Food UCITS ETF</t>
  </si>
  <si>
    <t>VanEck sustainable World Equal Weight UCITS ETF</t>
  </si>
  <si>
    <t>JPM IF - Global Macro sustainable Fund A</t>
  </si>
  <si>
    <t>JPM Global Bond Opportunities sustainable A (acc) - USD</t>
  </si>
  <si>
    <t>DPAM L Bonds Emerging Markets sustainable F</t>
  </si>
  <si>
    <t>Brown Advisory Global sustainable Total Return Bond Fund (USD) Dollar Class B Acc Shares</t>
  </si>
  <si>
    <t>JPM Global Income sustainable A (acc) - USD (hedged)</t>
  </si>
  <si>
    <t xml:space="preserve">    JPM Global Income sustainable A (acc) - EUR</t>
  </si>
  <si>
    <t>JPM Global Short Duration Corporate Bond sustainable A (acc) - EUR (hedged)</t>
  </si>
  <si>
    <t xml:space="preserve">    JPM Global Short Duration Corporate Bond sustainable A (acc) - SEK (hedged)</t>
  </si>
  <si>
    <t xml:space="preserve">    JPM Global Short Duration Corporate Bond sustainable A (acc) - USD</t>
  </si>
  <si>
    <t>eQ blue Planet 1 K</t>
  </si>
  <si>
    <t xml:space="preserve">    eQ blue Planet BSAG</t>
  </si>
  <si>
    <t>Nordea 1 - Global Gender diversity Fund BP-EUR</t>
  </si>
  <si>
    <t>Nordea 1 - Gl social Empowerment Fund BP - EUR</t>
  </si>
  <si>
    <t>JPM Emerging Markets social Advancement A (acc) - EUR</t>
  </si>
  <si>
    <t xml:space="preserve">    JPM Emerging Markets social Advancement A (dist) - EUR</t>
  </si>
  <si>
    <t xml:space="preserve">    JPM Emerging Markets social Advancement A (acc) - USD</t>
  </si>
  <si>
    <t xml:space="preserve">    JPM Emerging Markets social Advancement A (dist) - USD</t>
  </si>
  <si>
    <t>JPMorgan Funds - Green social sustainable Bond Fund</t>
  </si>
  <si>
    <t>CT (Lux) European social Bond IUH USD</t>
  </si>
  <si>
    <t>Threadneedle (Lux) European social Bond IE EUR</t>
  </si>
  <si>
    <t>CT (Lux) Global social Bond IU USD</t>
  </si>
  <si>
    <t>JPM Green social sustainable Bond UCITS ETF - EUR Hedged Acc</t>
  </si>
  <si>
    <t>JPM Green social sustainable Bond UCITS ETF - USD Acc</t>
  </si>
  <si>
    <t>LocalTapiola Europe climate Index</t>
  </si>
  <si>
    <t>LocalTapiola USA climate Index</t>
  </si>
  <si>
    <t>OP-climate A</t>
  </si>
  <si>
    <t xml:space="preserve">    OP-climate III A</t>
  </si>
  <si>
    <t xml:space="preserve">    OP-climate IV A</t>
  </si>
  <si>
    <t>S-Bank climate Target World Equity A</t>
  </si>
  <si>
    <t xml:space="preserve">    S-Bank climate Target World Equity F</t>
  </si>
  <si>
    <t>JPM climate Change Solutions UCITS ETF - USD (acc)</t>
  </si>
  <si>
    <t>SEB Global climate Opportunity C EUR</t>
  </si>
  <si>
    <t>Nordea 1 - climate and environment Equity BP</t>
  </si>
  <si>
    <t>LocalTapiola esg environment</t>
  </si>
  <si>
    <t>Alexandria environment AIF I *</t>
  </si>
  <si>
    <t xml:space="preserve">    Alexandria environment AIF B *</t>
  </si>
  <si>
    <t>Vontobel Fund Global environmental Change I</t>
  </si>
  <si>
    <t>OP-clean Water A</t>
  </si>
  <si>
    <t xml:space="preserve">    OP-clean Water IV A</t>
  </si>
  <si>
    <t>Pictet-clean Energy Transition-P USD</t>
  </si>
  <si>
    <t>OP-low-carbon World Fund A</t>
  </si>
  <si>
    <t xml:space="preserve">    OP-low-carbon World Fund B</t>
  </si>
  <si>
    <t xml:space="preserve">    OP-low-carbon World III A</t>
  </si>
  <si>
    <t xml:space="preserve">    OP-low-carbon World IV A</t>
  </si>
  <si>
    <t>Nordea 1 - Global climate and social impact BP - EUR</t>
  </si>
  <si>
    <t>Evli impact Equity B</t>
  </si>
  <si>
    <t>Aktia impact A *</t>
  </si>
  <si>
    <t xml:space="preserve">    Aktia impact T *</t>
  </si>
  <si>
    <t xml:space="preserve">    Aktia impact E *</t>
  </si>
  <si>
    <t xml:space="preserve">    Aktia impact D *</t>
  </si>
  <si>
    <t>LocalTapiola sustainable impact Bond A</t>
  </si>
  <si>
    <t>Mutual funds</t>
  </si>
  <si>
    <t>Equity funds: Global</t>
  </si>
  <si>
    <t>Nordea 1 - Global Small Cap BI</t>
  </si>
  <si>
    <t>Nordea Global Dividend B growth</t>
  </si>
  <si>
    <t>Nordea Global Dividend I growth</t>
  </si>
  <si>
    <t>OP-World B</t>
  </si>
  <si>
    <t>OP-World III A</t>
  </si>
  <si>
    <t>OP-World III B</t>
  </si>
  <si>
    <t>OP-Clean Water B</t>
  </si>
  <si>
    <t>OP-Climate B</t>
  </si>
  <si>
    <t>Aktia Global X</t>
  </si>
  <si>
    <t>Alexandria Maailma Osake IB</t>
  </si>
  <si>
    <t>Asilo Argo A *</t>
  </si>
  <si>
    <t>Asilo Argo S *</t>
  </si>
  <si>
    <t>eQ Blue Planet BSAG</t>
  </si>
  <si>
    <t>eQ Maailma 2T</t>
  </si>
  <si>
    <t>OP-Climate III A</t>
  </si>
  <si>
    <t>Evli Global IB</t>
  </si>
  <si>
    <t>Evli Global X IB</t>
  </si>
  <si>
    <t>Evli Equity Factor Global IB</t>
  </si>
  <si>
    <t>OP-Climate IV A</t>
  </si>
  <si>
    <t>OP-Sustainable Wellbeing B</t>
  </si>
  <si>
    <t>OP-Sustainable Wellbeing III A</t>
  </si>
  <si>
    <t>Nordea 1 - Global Stars Equity BI</t>
  </si>
  <si>
    <t>OP-Sustainable Wellbeing IV A</t>
  </si>
  <si>
    <t>OP-Clean Water IV A</t>
  </si>
  <si>
    <t>OP-Low-carbon World Fund B</t>
  </si>
  <si>
    <t>OP-Low-carbon World III A</t>
  </si>
  <si>
    <t>OP-Low-carbon World IV A</t>
  </si>
  <si>
    <t>S-Bank Climate Target World Equity F</t>
  </si>
  <si>
    <t>OP-World IV A</t>
  </si>
  <si>
    <t>OP-World Index B</t>
  </si>
  <si>
    <t>OP-World Index II A</t>
  </si>
  <si>
    <t>OP-World Index II B</t>
  </si>
  <si>
    <t>OP-Private Stock Strategy (Non-UCITS) IIA *</t>
  </si>
  <si>
    <t>Alandsbanken Global Equity Fund S</t>
  </si>
  <si>
    <t>S-Banken Global Equity A</t>
  </si>
  <si>
    <t>Danske Invest Finnish Equity I G</t>
  </si>
  <si>
    <t>Nordea Finnish Passive I</t>
  </si>
  <si>
    <t>OP-Finland B</t>
  </si>
  <si>
    <t>OP-Finland Small Firm B</t>
  </si>
  <si>
    <t>UB Finland A</t>
  </si>
  <si>
    <t>Aktia Nordic Small Cap C/D</t>
  </si>
  <si>
    <t>eQ Nordic Small Cap 2 K</t>
  </si>
  <si>
    <t>OP-Nordic Countries Index B</t>
  </si>
  <si>
    <t>OP-Nordic Countries Index II A</t>
  </si>
  <si>
    <t>OP-Nordic Countries Index II B</t>
  </si>
  <si>
    <t>Aktia Rhein Value A</t>
  </si>
  <si>
    <t>Nordea Europe Passive I K</t>
  </si>
  <si>
    <t>OP-Europa Index II B</t>
  </si>
  <si>
    <t>OP-Europa Index A</t>
  </si>
  <si>
    <t>OP-Europa Index B</t>
  </si>
  <si>
    <t>OP-Europe Dividend Firm B</t>
  </si>
  <si>
    <t>Nordea 1 - North American Stars HB</t>
  </si>
  <si>
    <t>Nordea 1 - North American Stars BI</t>
  </si>
  <si>
    <t>Nordea Pohjois-Amerikka Osinko I K</t>
  </si>
  <si>
    <t>OP-America Value Firm B</t>
  </si>
  <si>
    <t>OP-America Index II B</t>
  </si>
  <si>
    <t>OP-America Index A</t>
  </si>
  <si>
    <t>OP-America Index B</t>
  </si>
  <si>
    <t>OP-America Small Cap B</t>
  </si>
  <si>
    <t>UB American Equity A</t>
  </si>
  <si>
    <t>Nordea Japan I K</t>
  </si>
  <si>
    <t>OP-Japan B</t>
  </si>
  <si>
    <t>OP-Asia Index B</t>
  </si>
  <si>
    <t>OP-Asia Index II A</t>
  </si>
  <si>
    <t>OP-Asia Index II B</t>
  </si>
  <si>
    <t>Nordea 1 - Emerging Stars Equity BI</t>
  </si>
  <si>
    <t>OP-Emerging Markets Equity B</t>
  </si>
  <si>
    <t>OP-Emerging Middle Class B</t>
  </si>
  <si>
    <t>S-Bank Growing Economies Equity A</t>
  </si>
  <si>
    <t>OP-India B</t>
  </si>
  <si>
    <t>OP-China B</t>
  </si>
  <si>
    <t>OP-Real Asset Companies B</t>
  </si>
  <si>
    <t>UB Asia Real Estate Equity A</t>
  </si>
  <si>
    <t>UB Europe Real Estate Equity A</t>
  </si>
  <si>
    <t>UB Global Real Estate Equity A</t>
  </si>
  <si>
    <t>UB Emerging Markets Infra A</t>
  </si>
  <si>
    <t>UB Infra A</t>
  </si>
  <si>
    <t>Nordea 1 - Alpha 10 Multi-Asset BI - EUR</t>
  </si>
  <si>
    <t>S-Bank Housing A *</t>
  </si>
  <si>
    <t>S-Bank Property B *</t>
  </si>
  <si>
    <t>Ålandsbanken Residential Property, Non-UCITS C *</t>
  </si>
  <si>
    <t>Aktia Secura E</t>
  </si>
  <si>
    <t>Aktia Secura F</t>
  </si>
  <si>
    <t>Nordea Corporate Asset Management Growth K</t>
  </si>
  <si>
    <t>Nordea Corporate Asset Management Moderate K</t>
  </si>
  <si>
    <t>Nordea Corporate Asset Management Balanced K</t>
  </si>
  <si>
    <t>Nordea Corporate Asset Management Conservative K</t>
  </si>
  <si>
    <t>Nordea Stable Return I K</t>
  </si>
  <si>
    <t>OP-Moderate B</t>
  </si>
  <si>
    <t>OP-Brave B</t>
  </si>
  <si>
    <t>OP-Conservative B</t>
  </si>
  <si>
    <t>Evli Euro Government Bond IB</t>
  </si>
  <si>
    <t>Nordea Euro Bond I K</t>
  </si>
  <si>
    <t>OP-Bond Prima B</t>
  </si>
  <si>
    <t>OP-Bond Yield B</t>
  </si>
  <si>
    <t>Aktia Emerging Market Local Currency Bond+ C/D</t>
  </si>
  <si>
    <t>Nordea 1 - EM Corporate Bond HB</t>
  </si>
  <si>
    <t>OP-Emerging Market Debt Fund B</t>
  </si>
  <si>
    <t>Aktia Corporate Bond+ C/D</t>
  </si>
  <si>
    <t>Nordea Corporate Bond I</t>
  </si>
  <si>
    <t>Nordea Corporate Bond I duration-hedged</t>
  </si>
  <si>
    <t>Nordea Focus Fixed Income I K</t>
  </si>
  <si>
    <t>OP-Fixed Income Portfolio B</t>
  </si>
  <si>
    <t>OP-Corporate Bond B</t>
  </si>
  <si>
    <t>Aktia Bond Allocation D *</t>
  </si>
  <si>
    <t>Evli Nordic Corporate Bond IB</t>
  </si>
  <si>
    <t>Nordea 1 - US Corporate Bond HB</t>
  </si>
  <si>
    <t>Nordea 1 - European Cross Credit BI</t>
  </si>
  <si>
    <t>OP-High Yield B</t>
  </si>
  <si>
    <t>Nordea 1 - International High Yield Opportunities Fund HBI</t>
  </si>
  <si>
    <t>Nordea 1 - International High Yield Opportunities Fund HB</t>
  </si>
  <si>
    <t>Nordea 1 - Low Duration US High Yield Bond HB</t>
  </si>
  <si>
    <t>Aktia Short-Term Corporate Bond+ D</t>
  </si>
  <si>
    <t>Nordea Moderate Yield B</t>
  </si>
  <si>
    <t>Nordea Moderate Yield I K</t>
  </si>
  <si>
    <t>Nordea Moderate Yield S</t>
  </si>
  <si>
    <t>Nordea Yield B</t>
  </si>
  <si>
    <t>Nordea Yield I</t>
  </si>
  <si>
    <t>Nordea Korko Varovainen B</t>
  </si>
  <si>
    <t>Nordea Korko Varovainen I</t>
  </si>
  <si>
    <t>OP-Euro B</t>
  </si>
  <si>
    <t>OP-Yield A</t>
  </si>
  <si>
    <t>OP-Yield B</t>
  </si>
  <si>
    <t>Handelsbanken Pohjoismaat Selective (A9 EUR)</t>
  </si>
  <si>
    <t>Handelsbanken Pohjoismaat Selective (B1 EUR)</t>
  </si>
  <si>
    <t xml:space="preserve">Investors Nordic Small Cap A </t>
  </si>
  <si>
    <t>Handelsbanken Eurooppa Indeksi Criteria (A1 EUR)</t>
  </si>
  <si>
    <t>Handelsbanken Eurooppa Selective (A9 EUR)</t>
  </si>
  <si>
    <t>Handelsbanken Eurooppa Selective (B1 EUR)</t>
  </si>
  <si>
    <t>JPM Euroland Equity A (acc) - EUR</t>
  </si>
  <si>
    <t>JPM Europe Equity A (acc) - EUR</t>
  </si>
  <si>
    <t>JPM Europe Select Equity A (acc) - USD</t>
  </si>
  <si>
    <t>JPM Europe Small Cap A (acc) - EUR</t>
  </si>
  <si>
    <t>JPM Europe Strategic Growth A (acc) - EUR</t>
  </si>
  <si>
    <t>JPM Europe Strategic Value A (acc) - EUR</t>
  </si>
  <si>
    <t>JPM America Equity A (acc) - USD</t>
  </si>
  <si>
    <t>JPM US Growth A (acc) - USD</t>
  </si>
  <si>
    <t>JPM US Select Equity A (acc) - EUR</t>
  </si>
  <si>
    <t>JPM US Select Equity Plus A (dist) - USD</t>
  </si>
  <si>
    <t>JPM US Select Equity Plus A (acc) - EUR</t>
  </si>
  <si>
    <t>JPM US Value A (acc) - USD</t>
  </si>
  <si>
    <t>JPM Japan Equity A (dist) - USD</t>
  </si>
  <si>
    <t>JPM Japan Equity A (acc) - USD</t>
  </si>
  <si>
    <t>JPM Japan Equity A (acc) - JPY</t>
  </si>
  <si>
    <t>JPM Japan Equity A (acc) - EUR (hedged)</t>
  </si>
  <si>
    <t>JPM Japan Equity A (acc) - USD (hedged)</t>
  </si>
  <si>
    <t>JPM China A (acc) - USD</t>
  </si>
  <si>
    <t>JPM Emerging Europe Equity A ACCU USD</t>
  </si>
  <si>
    <t>JPM Emerg. Mark. Opportunities A Acc-EUR</t>
  </si>
  <si>
    <t>JPM Emerging Markets Dividend A (acc) USD</t>
  </si>
  <si>
    <t>JPM Emerging Markets Dividend D (acc) EUR</t>
  </si>
  <si>
    <t>JPM Emerging Markets Equity A (acc) - USD</t>
  </si>
  <si>
    <t>JPM Emerging Markets Equity A acc EUR Hgd</t>
  </si>
  <si>
    <t>JPM ASEAN Equity A (acc) - USD</t>
  </si>
  <si>
    <t>JPM Greater China A (acc) - USD</t>
  </si>
  <si>
    <t>JPM India A (acc) - USD</t>
  </si>
  <si>
    <t>JPMTaiwan A (acc) - USD</t>
  </si>
  <si>
    <t>JPM Latin America Equity A (acc) - USD</t>
  </si>
  <si>
    <t>JPM Latin America Equity A (acc) - EUR</t>
  </si>
  <si>
    <t>Comgest Growth Global EUR I ACC</t>
  </si>
  <si>
    <t>JPM Global Focus A (acc) - EUR</t>
  </si>
  <si>
    <t>JPM Global Select Equity A (acc) - EUR</t>
  </si>
  <si>
    <t>JPMorgan Funds – Global Growth Fund (USD) A (acc) - USD</t>
  </si>
  <si>
    <t>JPMorgan Funds – Global Growth Fund (USD) A (acc) - EUR</t>
  </si>
  <si>
    <t>OP-climate B</t>
  </si>
  <si>
    <t>OP-clean Water B</t>
  </si>
  <si>
    <t>Pictet TR - Diversified Alpha P EUR *</t>
  </si>
  <si>
    <t>Pictet TR - Diversified Alpha HI USD *</t>
  </si>
  <si>
    <t>Pictet TR - Diversified Alpha HP USD *</t>
  </si>
  <si>
    <t>Pictet TR - Diversified Alpha HI CHF *</t>
  </si>
  <si>
    <t>Pictet TR - Diversified Alpha HP CHF *</t>
  </si>
  <si>
    <t>Pictet TR - Diversified Alpha HI JPY *</t>
  </si>
  <si>
    <t>Pictet TR - Diversified Alpha J EUR *</t>
  </si>
  <si>
    <t>Pictet TR - Diversified Alpha HJ USD *</t>
  </si>
  <si>
    <t>Pictet TR - Diversified Alpha HJ CHF *</t>
  </si>
  <si>
    <t>JPM Global Macro A (acc) - EUR (hedged)</t>
  </si>
  <si>
    <t>JPM Global Income A (acc) EUR</t>
  </si>
  <si>
    <t>JPM Global Income A (acc) - USD (hedged)</t>
  </si>
  <si>
    <t>JPM Asia Pacific Income A (acc) - USD</t>
  </si>
  <si>
    <t>JPM US Short Duration Bond A (acc) - EUR (Hedged)</t>
  </si>
  <si>
    <t>JPM Japan sustainable Equity A (acc) - EUR</t>
  </si>
  <si>
    <t>Pictet - Global Bonds-P EUR *</t>
  </si>
  <si>
    <t>JPM EM IG Bond A (Acc) - EUR (hedged)</t>
  </si>
  <si>
    <t>JPM Emerging Markets Investment Grade Bond A (dist) - EUR (hedged)</t>
  </si>
  <si>
    <t>JPM EM IG Bond A (dist) - USD</t>
  </si>
  <si>
    <t>JPM Emerging Markets Debt A (acc) - EUR Hedged</t>
  </si>
  <si>
    <t>JPM Emerging Markets Local Currency Debt A (acc) USD</t>
  </si>
  <si>
    <t>JPM Emerging Markets Strategic Bond A (perf) (acc) - EUR (hedged)</t>
  </si>
  <si>
    <t>JPM Total Emerging Markets Income A (acc) - USD</t>
  </si>
  <si>
    <t>JPM Aggregate Bond A Acc EUR Hedged</t>
  </si>
  <si>
    <t>JPM Global Aggregate Bond A (acc) - USD</t>
  </si>
  <si>
    <t>JPM Global Bond Opportunities A (acc) - EUR (hedged)</t>
  </si>
  <si>
    <t>JPM Global Corporate Bond A Acc EUR Hedged</t>
  </si>
  <si>
    <t>JPM Global Corporate Bond A Acc (SEK hedged)</t>
  </si>
  <si>
    <t>JPM Global Corporate Bond A(d) - EUR(h)</t>
  </si>
  <si>
    <t>JPM Income Opportunity A (perf) (acc) – USD</t>
  </si>
  <si>
    <t>JPM US Aggregate Bond A (acc) - USD</t>
  </si>
  <si>
    <t>JPM US Aggregate Bond A (acc)-EUR hedged</t>
  </si>
  <si>
    <t>JPM Global Convertibles (EUR) A (acc) - EUR</t>
  </si>
  <si>
    <t>JPM Global Convertibles (USD) A acc USD</t>
  </si>
  <si>
    <t>JPM Flexible Credit A (acc) - EUR (hedged)</t>
  </si>
  <si>
    <t>JPM Global High Yield Bond A dist-USD</t>
  </si>
  <si>
    <t>Aktia sustainable Government Bond D</t>
  </si>
  <si>
    <t>JPM Managed Reserves Fund A acc EUR(h)</t>
  </si>
  <si>
    <t>SEB Euro Short Rate HNWC BI-Class FIN</t>
  </si>
  <si>
    <t>ESG</t>
  </si>
  <si>
    <t>Non-ESG</t>
  </si>
  <si>
    <t>Average subscriber fee</t>
  </si>
  <si>
    <t>Average redemption fee</t>
  </si>
  <si>
    <t>Average Management and customer fee</t>
  </si>
  <si>
    <t>Average ongoing charges</t>
  </si>
  <si>
    <t>Average volatility (%)</t>
  </si>
  <si>
    <t>1 yr.</t>
  </si>
  <si>
    <t>5 yr.</t>
  </si>
  <si>
    <t>Size %</t>
  </si>
  <si>
    <t>Others</t>
  </si>
  <si>
    <t>Size (MEUR)</t>
  </si>
  <si>
    <t>Net subscription from Jan (MEUR)</t>
  </si>
  <si>
    <t>Net subscriptions</t>
  </si>
  <si>
    <t>Netsubscription 1 month (MEUR)</t>
  </si>
  <si>
    <t>Net subscriptions since Jan. 2024 %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</si>
</sst>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 #,##0.00_-;_-* &quot;-&quot;??_-;_-@_-"/>
    <numFmt numFmtId="165" formatCode="0.0"/>
    <numFmt numFmtId="166" formatCode="0.0\ %"/>
    <numFmt numFmtId="167" formatCode="#,##0.0"/>
    <numFmt numFmtId="168" formatCode="mm\/yy"/>
    <numFmt numFmtId="169" formatCode="0.000"/>
    <numFmt numFmtId="170" formatCode="0.0%"/>
    <numFmt numFmtId="171" formatCode="#,##0;\(\-#,##0\)"/>
  </numFmts>
  <fonts count="17" x14ac:knownFonts="1">
    <font>
      <sz val="11"/>
      <color theme="1"/>
      <name val="Aptos Narrow"/>
      <family val="2"/>
      <scheme val="minor"/>
    </font>
    <font>
      <sz val="11"/>
      <color theme="1"/>
      <name val="Aptos Narrow"/>
      <family val="2"/>
      <scheme val="minor"/>
    </font>
    <font>
      <sz val="11"/>
      <color theme="1"/>
      <name val="Arial"/>
      <family val="2"/>
    </font>
    <font>
      <sz val="11"/>
      <color theme="0" tint="-0.499984740745262"/>
      <name val="Arial"/>
      <family val="2"/>
    </font>
    <font>
      <b/>
      <sz val="11"/>
      <color theme="4"/>
      <name val="Arial"/>
      <family val="2"/>
    </font>
    <font>
      <b/>
      <sz val="11"/>
      <color rgb="FFEE2C90"/>
      <name val="Arial"/>
      <family val="2"/>
    </font>
    <font>
      <b/>
      <sz val="14"/>
      <color theme="1"/>
      <name val="Arial"/>
      <family val="2"/>
    </font>
    <font>
      <i/>
      <sz val="11"/>
      <color theme="1"/>
      <name val="Arial"/>
      <family val="2"/>
    </font>
    <font>
      <b/>
      <sz val="11"/>
      <color theme="1"/>
      <name val="Arial"/>
      <family val="2"/>
    </font>
    <font>
      <b/>
      <i/>
      <sz val="11"/>
      <color theme="1"/>
      <name val="Arial"/>
      <family val="2"/>
    </font>
    <font>
      <sz val="11"/>
      <color rgb="FFFF0000"/>
      <name val="Aptos Narrow"/>
      <family val="2"/>
      <scheme val="minor"/>
    </font>
    <font>
      <b/>
      <sz val="11"/>
      <color theme="1"/>
      <name val="Aptos Narrow"/>
      <family val="2"/>
      <scheme val="minor"/>
    </font>
    <font>
      <sz val="11"/>
      <color rgb="FFFF0000"/>
      <name val="Arial"/>
      <family val="2"/>
    </font>
    <font>
      <b/>
      <sz val="11"/>
      <color rgb="FFFF0000"/>
      <name val="Arial"/>
      <family val="2"/>
    </font>
    <font>
      <b/>
      <i/>
      <sz val="11"/>
      <color rgb="FFFF0000"/>
      <name val="Arial"/>
      <family val="2"/>
    </font>
    <font>
      <i/>
      <sz val="11"/>
      <color rgb="FFFF0000"/>
      <name val="Arial"/>
      <family val="2"/>
    </font>
    <font>
      <sz val="8"/>
      <name val="Aptos Narrow"/>
      <family val="2"/>
      <scheme val="minor"/>
    </font>
  </fonts>
  <fills count="9">
    <fill>
      <patternFill patternType="none"/>
    </fill>
    <fill>
      <patternFill patternType="gray125"/>
    </fill>
    <fill>
      <patternFill patternType="solid">
        <fgColor rgb="FFDCDCDC"/>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2"/>
        <bgColor indexed="64"/>
      </patternFill>
    </fill>
    <fill>
      <patternFill patternType="solid">
        <fgColor theme="0"/>
        <bgColor indexed="64"/>
      </patternFill>
    </fill>
  </fills>
  <borders count="19">
    <border>
      <left/>
      <right/>
      <top/>
      <bottom/>
      <diagonal/>
    </border>
    <border>
      <left/>
      <right/>
      <top/>
      <bottom style="medium">
        <color rgb="FFEE2C90"/>
      </bottom>
      <diagonal/>
    </border>
    <border>
      <left/>
      <right/>
      <top/>
      <bottom style="thin">
        <color rgb="FFEE2C90"/>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rgb="FFEE2C9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6">
    <xf numFmtId="0" fontId="0" fillId="0" borderId="0" xfId="0"/>
    <xf numFmtId="0" fontId="2" fillId="0" borderId="0" xfId="0" applyFont="1"/>
    <xf numFmtId="165" fontId="2" fillId="0" borderId="0" xfId="0" applyNumberFormat="1" applyFont="1"/>
    <xf numFmtId="166" fontId="2" fillId="0" borderId="0" xfId="2" applyNumberFormat="1" applyFont="1"/>
    <xf numFmtId="0" fontId="2" fillId="0" borderId="0" xfId="0" applyFont="1" applyAlignment="1">
      <alignment horizontal="left"/>
    </xf>
    <xf numFmtId="3" fontId="2" fillId="0" borderId="0" xfId="1" applyNumberFormat="1" applyFont="1"/>
    <xf numFmtId="3" fontId="2" fillId="0" borderId="0" xfId="0" applyNumberFormat="1" applyFont="1"/>
    <xf numFmtId="0" fontId="3" fillId="0" borderId="0" xfId="0" applyFont="1" applyAlignment="1">
      <alignment horizontal="center"/>
    </xf>
    <xf numFmtId="165" fontId="2" fillId="0" borderId="0" xfId="0" applyNumberFormat="1" applyFont="1" applyAlignment="1">
      <alignment horizontal="right" vertical="center"/>
    </xf>
    <xf numFmtId="0" fontId="4" fillId="0" borderId="0" xfId="0" applyFont="1" applyAlignment="1">
      <alignment horizontal="right" vertical="center"/>
    </xf>
    <xf numFmtId="165" fontId="2" fillId="0" borderId="0" xfId="0" applyNumberFormat="1" applyFont="1" applyAlignment="1">
      <alignment horizontal="center" vertical="center"/>
    </xf>
    <xf numFmtId="0" fontId="5" fillId="0" borderId="0" xfId="0" applyFont="1" applyAlignment="1">
      <alignment horizontal="center" vertical="center"/>
    </xf>
    <xf numFmtId="0" fontId="2" fillId="0" borderId="0" xfId="0" applyFont="1" applyAlignment="1">
      <alignment horizontal="right" vertical="center"/>
    </xf>
    <xf numFmtId="166" fontId="2" fillId="0" borderId="0" xfId="2" applyNumberFormat="1" applyFont="1" applyAlignment="1">
      <alignment horizontal="right" vertical="center"/>
    </xf>
    <xf numFmtId="0" fontId="2" fillId="0" borderId="0" xfId="0" applyFont="1" applyAlignment="1">
      <alignment horizontal="left" vertical="center"/>
    </xf>
    <xf numFmtId="3" fontId="4" fillId="0" borderId="0" xfId="1" applyNumberFormat="1" applyFont="1" applyAlignment="1">
      <alignment horizontal="center" vertical="center"/>
    </xf>
    <xf numFmtId="3" fontId="2" fillId="0" borderId="0" xfId="0" applyNumberFormat="1" applyFont="1" applyAlignment="1">
      <alignment horizontal="right" vertical="center"/>
    </xf>
    <xf numFmtId="0" fontId="3" fillId="0" borderId="1" xfId="0" applyFont="1" applyBorder="1" applyAlignment="1">
      <alignment horizontal="left"/>
    </xf>
    <xf numFmtId="165" fontId="2" fillId="0" borderId="1" xfId="0" applyNumberFormat="1" applyFont="1" applyBorder="1"/>
    <xf numFmtId="0" fontId="2" fillId="0" borderId="1" xfId="0" applyFont="1" applyBorder="1"/>
    <xf numFmtId="3" fontId="2" fillId="0" borderId="0" xfId="1" applyNumberFormat="1" applyFont="1" applyAlignment="1">
      <alignment horizontal="right" vertical="center"/>
    </xf>
    <xf numFmtId="0" fontId="3" fillId="0" borderId="0" xfId="0" applyFont="1" applyAlignment="1">
      <alignment horizontal="right" vertical="center"/>
    </xf>
    <xf numFmtId="0" fontId="6" fillId="0" borderId="0" xfId="0" applyFont="1" applyAlignment="1">
      <alignment vertical="top"/>
    </xf>
    <xf numFmtId="165" fontId="2" fillId="0" borderId="0" xfId="0" applyNumberFormat="1" applyFont="1" applyAlignment="1">
      <alignment horizontal="right" vertical="top"/>
    </xf>
    <xf numFmtId="0" fontId="2" fillId="0" borderId="0" xfId="0" applyFont="1" applyAlignment="1">
      <alignment horizontal="right" vertical="top"/>
    </xf>
    <xf numFmtId="166" fontId="2" fillId="0" borderId="0" xfId="2" applyNumberFormat="1" applyFont="1" applyAlignment="1">
      <alignment horizontal="right" vertical="top"/>
    </xf>
    <xf numFmtId="0" fontId="2" fillId="0" borderId="0" xfId="0" applyFont="1" applyAlignment="1">
      <alignment horizontal="left" vertical="top"/>
    </xf>
    <xf numFmtId="167" fontId="2" fillId="0" borderId="0" xfId="0" applyNumberFormat="1" applyFont="1" applyAlignment="1">
      <alignment horizontal="right" vertical="top"/>
    </xf>
    <xf numFmtId="3" fontId="2" fillId="0" borderId="0" xfId="1" applyNumberFormat="1" applyFont="1" applyAlignment="1">
      <alignment horizontal="right" vertical="top"/>
    </xf>
    <xf numFmtId="3" fontId="2" fillId="0" borderId="0" xfId="0" applyNumberFormat="1" applyFont="1" applyAlignment="1">
      <alignment horizontal="right" vertical="top"/>
    </xf>
    <xf numFmtId="0" fontId="6" fillId="0" borderId="0" xfId="0" applyFont="1" applyAlignment="1">
      <alignment horizontal="center" vertical="top" wrapText="1"/>
    </xf>
    <xf numFmtId="165" fontId="2" fillId="0" borderId="0" xfId="0" applyNumberFormat="1" applyFont="1" applyAlignment="1">
      <alignment horizontal="right" vertical="top" wrapText="1"/>
    </xf>
    <xf numFmtId="0" fontId="2" fillId="0" borderId="0" xfId="0" applyFont="1" applyAlignment="1">
      <alignment horizontal="right" vertical="top" wrapText="1"/>
    </xf>
    <xf numFmtId="166" fontId="2" fillId="0" borderId="0" xfId="2" applyNumberFormat="1" applyFont="1" applyAlignment="1">
      <alignment horizontal="right" vertical="top" wrapText="1"/>
    </xf>
    <xf numFmtId="167" fontId="2" fillId="0" borderId="0" xfId="0" applyNumberFormat="1" applyFont="1" applyAlignment="1">
      <alignment horizontal="right" vertical="top" wrapText="1"/>
    </xf>
    <xf numFmtId="3" fontId="2" fillId="0" borderId="0" xfId="1" applyNumberFormat="1" applyFont="1" applyAlignment="1">
      <alignment horizontal="right" vertical="top" wrapText="1"/>
    </xf>
    <xf numFmtId="3" fontId="2" fillId="0" borderId="0" xfId="0" applyNumberFormat="1" applyFont="1" applyAlignment="1">
      <alignment horizontal="right" vertical="top" wrapText="1"/>
    </xf>
    <xf numFmtId="0" fontId="7" fillId="0" borderId="0" xfId="0" applyFont="1" applyAlignment="1">
      <alignment horizontal="right" vertical="center"/>
    </xf>
    <xf numFmtId="9" fontId="2" fillId="0" borderId="0" xfId="2" applyFont="1" applyAlignment="1">
      <alignment horizontal="right" vertical="center"/>
    </xf>
    <xf numFmtId="167" fontId="2" fillId="0" borderId="0" xfId="0" applyNumberFormat="1" applyFont="1" applyAlignment="1">
      <alignment horizontal="right" vertical="center"/>
    </xf>
    <xf numFmtId="0" fontId="2" fillId="2" borderId="0" xfId="0" applyFont="1" applyFill="1"/>
    <xf numFmtId="165" fontId="2" fillId="2" borderId="0" xfId="2" applyNumberFormat="1" applyFont="1" applyFill="1" applyAlignment="1">
      <alignment horizontal="right" vertical="center"/>
    </xf>
    <xf numFmtId="0" fontId="7" fillId="2" borderId="0" xfId="0" applyFont="1" applyFill="1" applyAlignment="1">
      <alignment horizontal="right" vertical="center"/>
    </xf>
    <xf numFmtId="165" fontId="2" fillId="2" borderId="0" xfId="1" applyNumberFormat="1" applyFont="1" applyFill="1" applyAlignment="1">
      <alignment horizontal="right" vertical="center"/>
    </xf>
    <xf numFmtId="0" fontId="2" fillId="2" borderId="0" xfId="2" applyNumberFormat="1" applyFont="1" applyFill="1" applyAlignment="1">
      <alignment horizontal="right" vertical="center"/>
    </xf>
    <xf numFmtId="166" fontId="2" fillId="2" borderId="0" xfId="2" applyNumberFormat="1" applyFont="1" applyFill="1" applyAlignment="1">
      <alignment horizontal="right" vertical="center"/>
    </xf>
    <xf numFmtId="0" fontId="2" fillId="2" borderId="0" xfId="0" applyFont="1" applyFill="1" applyAlignment="1">
      <alignment horizontal="left" vertical="center"/>
    </xf>
    <xf numFmtId="10" fontId="2" fillId="2" borderId="0" xfId="2" applyNumberFormat="1" applyFont="1" applyFill="1" applyAlignment="1">
      <alignment horizontal="right" vertical="center"/>
    </xf>
    <xf numFmtId="0" fontId="2" fillId="2" borderId="0" xfId="0" applyFont="1" applyFill="1" applyAlignment="1">
      <alignment horizontal="right" vertical="center"/>
    </xf>
    <xf numFmtId="4" fontId="2" fillId="2" borderId="0" xfId="0" applyNumberFormat="1" applyFont="1" applyFill="1" applyAlignment="1">
      <alignment horizontal="right" vertical="center"/>
    </xf>
    <xf numFmtId="165" fontId="2" fillId="2" borderId="0" xfId="0" applyNumberFormat="1" applyFont="1" applyFill="1" applyAlignment="1">
      <alignment horizontal="right" vertical="center"/>
    </xf>
    <xf numFmtId="3" fontId="2" fillId="2" borderId="0" xfId="1" applyNumberFormat="1" applyFont="1" applyFill="1" applyAlignment="1">
      <alignment horizontal="right" vertical="center"/>
    </xf>
    <xf numFmtId="168" fontId="2" fillId="2" borderId="0" xfId="0" applyNumberFormat="1" applyFont="1" applyFill="1" applyAlignment="1">
      <alignment horizontal="right" vertical="center"/>
    </xf>
    <xf numFmtId="3" fontId="2" fillId="2" borderId="0" xfId="0" applyNumberFormat="1" applyFont="1" applyFill="1" applyAlignment="1">
      <alignment horizontal="right" vertical="center"/>
    </xf>
    <xf numFmtId="167" fontId="2" fillId="2" borderId="0" xfId="0" applyNumberFormat="1" applyFont="1" applyFill="1" applyAlignment="1">
      <alignment horizontal="right" vertical="center"/>
    </xf>
    <xf numFmtId="165" fontId="2" fillId="0" borderId="0" xfId="2" applyNumberFormat="1" applyFont="1" applyFill="1" applyAlignment="1">
      <alignment horizontal="right" vertical="center"/>
    </xf>
    <xf numFmtId="165" fontId="2" fillId="0" borderId="0" xfId="1" applyNumberFormat="1" applyFont="1" applyFill="1" applyAlignment="1">
      <alignment horizontal="right" vertical="center"/>
    </xf>
    <xf numFmtId="0" fontId="2" fillId="0" borderId="0" xfId="2" applyNumberFormat="1" applyFont="1" applyFill="1" applyAlignment="1">
      <alignment horizontal="right" vertical="center"/>
    </xf>
    <xf numFmtId="166" fontId="2" fillId="0" borderId="0" xfId="2" applyNumberFormat="1" applyFont="1" applyFill="1" applyAlignment="1">
      <alignment horizontal="right" vertical="center"/>
    </xf>
    <xf numFmtId="10" fontId="2" fillId="0" borderId="0" xfId="2" applyNumberFormat="1" applyFont="1" applyFill="1" applyAlignment="1">
      <alignment horizontal="right" vertical="center"/>
    </xf>
    <xf numFmtId="4" fontId="2" fillId="0" borderId="0" xfId="0" applyNumberFormat="1" applyFont="1" applyAlignment="1">
      <alignment horizontal="right" vertical="center"/>
    </xf>
    <xf numFmtId="3" fontId="2" fillId="0" borderId="0" xfId="1" applyNumberFormat="1" applyFont="1" applyFill="1" applyAlignment="1">
      <alignment horizontal="right" vertical="center"/>
    </xf>
    <xf numFmtId="168" fontId="2" fillId="0" borderId="0" xfId="0" applyNumberFormat="1" applyFont="1" applyAlignment="1">
      <alignment horizontal="right" vertical="center"/>
    </xf>
    <xf numFmtId="165" fontId="8" fillId="2" borderId="0" xfId="2" applyNumberFormat="1" applyFont="1" applyFill="1" applyAlignment="1">
      <alignment horizontal="right" vertical="center"/>
    </xf>
    <xf numFmtId="0" fontId="9" fillId="2" borderId="0" xfId="0" applyFont="1" applyFill="1" applyAlignment="1">
      <alignment horizontal="right" vertical="center"/>
    </xf>
    <xf numFmtId="165" fontId="8" fillId="0" borderId="0" xfId="2" applyNumberFormat="1" applyFont="1" applyFill="1" applyAlignment="1">
      <alignment horizontal="right" vertical="center"/>
    </xf>
    <xf numFmtId="0" fontId="9" fillId="0" borderId="0" xfId="0" applyFont="1" applyAlignment="1">
      <alignment horizontal="right" vertical="center"/>
    </xf>
    <xf numFmtId="165" fontId="2" fillId="2" borderId="0" xfId="2" applyNumberFormat="1" applyFont="1" applyFill="1" applyBorder="1" applyAlignment="1">
      <alignment horizontal="right" vertical="center"/>
    </xf>
    <xf numFmtId="165" fontId="8" fillId="2" borderId="0" xfId="2" applyNumberFormat="1" applyFont="1" applyFill="1" applyBorder="1" applyAlignment="1">
      <alignment horizontal="right" vertical="center"/>
    </xf>
    <xf numFmtId="165" fontId="2" fillId="2" borderId="0" xfId="1" applyNumberFormat="1" applyFont="1" applyFill="1" applyBorder="1" applyAlignment="1">
      <alignment horizontal="right" vertical="center"/>
    </xf>
    <xf numFmtId="0" fontId="2" fillId="2" borderId="0" xfId="2" applyNumberFormat="1" applyFont="1" applyFill="1" applyBorder="1" applyAlignment="1">
      <alignment horizontal="right" vertical="center"/>
    </xf>
    <xf numFmtId="166" fontId="2" fillId="2" borderId="0" xfId="2" applyNumberFormat="1" applyFont="1" applyFill="1" applyBorder="1" applyAlignment="1">
      <alignment horizontal="right" vertical="center"/>
    </xf>
    <xf numFmtId="10" fontId="2" fillId="2" borderId="0" xfId="2" applyNumberFormat="1" applyFont="1" applyFill="1" applyBorder="1" applyAlignment="1">
      <alignment horizontal="right" vertical="center"/>
    </xf>
    <xf numFmtId="3" fontId="2" fillId="2" borderId="0" xfId="1" applyNumberFormat="1" applyFont="1" applyFill="1" applyBorder="1" applyAlignment="1">
      <alignment horizontal="right" vertical="center"/>
    </xf>
    <xf numFmtId="165" fontId="2" fillId="0" borderId="0" xfId="2" applyNumberFormat="1" applyFont="1" applyFill="1" applyBorder="1" applyAlignment="1">
      <alignment horizontal="right" vertical="center"/>
    </xf>
    <xf numFmtId="165" fontId="8" fillId="0" borderId="0" xfId="2" applyNumberFormat="1" applyFont="1" applyFill="1" applyBorder="1" applyAlignment="1">
      <alignment horizontal="right" vertical="center"/>
    </xf>
    <xf numFmtId="165" fontId="2" fillId="0" borderId="0" xfId="1" applyNumberFormat="1" applyFont="1" applyFill="1" applyBorder="1" applyAlignment="1">
      <alignment horizontal="right" vertical="center"/>
    </xf>
    <xf numFmtId="0" fontId="2" fillId="0" borderId="0" xfId="2" applyNumberFormat="1" applyFont="1" applyFill="1" applyBorder="1" applyAlignment="1">
      <alignment horizontal="right" vertical="center"/>
    </xf>
    <xf numFmtId="166" fontId="2" fillId="0" borderId="0" xfId="2" applyNumberFormat="1" applyFont="1" applyFill="1" applyBorder="1" applyAlignment="1">
      <alignment horizontal="right" vertical="center"/>
    </xf>
    <xf numFmtId="10" fontId="2" fillId="0" borderId="0" xfId="2" applyNumberFormat="1" applyFont="1" applyFill="1" applyBorder="1" applyAlignment="1">
      <alignment horizontal="right" vertical="center"/>
    </xf>
    <xf numFmtId="3" fontId="2" fillId="0" borderId="0" xfId="1" applyNumberFormat="1" applyFont="1" applyFill="1" applyBorder="1" applyAlignment="1">
      <alignment horizontal="right" vertical="center"/>
    </xf>
    <xf numFmtId="0" fontId="2" fillId="0" borderId="2" xfId="0" applyFont="1" applyBorder="1"/>
    <xf numFmtId="165" fontId="2" fillId="0" borderId="2" xfId="2" applyNumberFormat="1" applyFont="1" applyFill="1" applyBorder="1" applyAlignment="1">
      <alignment horizontal="right" vertical="center"/>
    </xf>
    <xf numFmtId="0" fontId="7" fillId="0" borderId="2" xfId="0" applyFont="1" applyBorder="1" applyAlignment="1">
      <alignment horizontal="right" vertical="center"/>
    </xf>
    <xf numFmtId="165" fontId="2" fillId="0" borderId="2" xfId="1" applyNumberFormat="1" applyFont="1" applyFill="1" applyBorder="1" applyAlignment="1">
      <alignment horizontal="right" vertical="center"/>
    </xf>
    <xf numFmtId="0" fontId="2" fillId="0" borderId="2" xfId="2" applyNumberFormat="1" applyFont="1" applyFill="1" applyBorder="1" applyAlignment="1">
      <alignment horizontal="right" vertical="center"/>
    </xf>
    <xf numFmtId="166" fontId="2" fillId="0" borderId="2" xfId="2" applyNumberFormat="1" applyFont="1" applyFill="1" applyBorder="1" applyAlignment="1">
      <alignment horizontal="right" vertical="center"/>
    </xf>
    <xf numFmtId="0" fontId="2" fillId="0" borderId="2" xfId="0" applyFont="1" applyBorder="1" applyAlignment="1">
      <alignment horizontal="left" vertical="center"/>
    </xf>
    <xf numFmtId="10" fontId="2" fillId="0" borderId="2" xfId="2" applyNumberFormat="1" applyFont="1" applyFill="1" applyBorder="1" applyAlignment="1">
      <alignment horizontal="right" vertical="center"/>
    </xf>
    <xf numFmtId="0" fontId="2" fillId="0" borderId="2" xfId="0" applyFont="1" applyBorder="1" applyAlignment="1">
      <alignment horizontal="right" vertical="center"/>
    </xf>
    <xf numFmtId="4" fontId="2" fillId="0" borderId="2" xfId="0" applyNumberFormat="1" applyFont="1" applyBorder="1" applyAlignment="1">
      <alignment horizontal="right" vertical="center"/>
    </xf>
    <xf numFmtId="165" fontId="2" fillId="0" borderId="2" xfId="0" applyNumberFormat="1" applyFont="1" applyBorder="1" applyAlignment="1">
      <alignment horizontal="right" vertical="center"/>
    </xf>
    <xf numFmtId="3" fontId="2" fillId="0" borderId="2" xfId="1" applyNumberFormat="1" applyFont="1" applyFill="1" applyBorder="1" applyAlignment="1">
      <alignment horizontal="right" vertical="center"/>
    </xf>
    <xf numFmtId="168" fontId="2" fillId="0" borderId="2" xfId="0" applyNumberFormat="1" applyFont="1" applyBorder="1" applyAlignment="1">
      <alignment horizontal="right" vertical="center"/>
    </xf>
    <xf numFmtId="3" fontId="2" fillId="0" borderId="2" xfId="0" applyNumberFormat="1" applyFont="1" applyBorder="1" applyAlignment="1">
      <alignment horizontal="right" vertical="center"/>
    </xf>
    <xf numFmtId="167" fontId="2" fillId="0" borderId="2" xfId="0" applyNumberFormat="1" applyFont="1" applyBorder="1" applyAlignment="1">
      <alignment horizontal="right" vertical="center"/>
    </xf>
    <xf numFmtId="0" fontId="8" fillId="0" borderId="0" xfId="0" applyFont="1"/>
    <xf numFmtId="165" fontId="8" fillId="0" borderId="0" xfId="2" applyNumberFormat="1" applyFont="1" applyBorder="1" applyAlignment="1">
      <alignment horizontal="right" vertical="center"/>
    </xf>
    <xf numFmtId="165" fontId="8" fillId="0" borderId="0" xfId="0" applyNumberFormat="1" applyFont="1" applyAlignment="1">
      <alignment horizontal="right" vertical="center"/>
    </xf>
    <xf numFmtId="166" fontId="2" fillId="0" borderId="0" xfId="2" applyNumberFormat="1" applyFont="1" applyBorder="1" applyAlignment="1">
      <alignment horizontal="right" vertical="center"/>
    </xf>
    <xf numFmtId="0" fontId="8" fillId="0" borderId="0" xfId="0" applyFont="1" applyAlignment="1">
      <alignment horizontal="right" vertical="center"/>
    </xf>
    <xf numFmtId="4" fontId="8" fillId="0" borderId="0" xfId="0" applyNumberFormat="1" applyFont="1" applyAlignment="1">
      <alignment horizontal="right" vertical="center"/>
    </xf>
    <xf numFmtId="3" fontId="8" fillId="0" borderId="0" xfId="1" applyNumberFormat="1" applyFont="1" applyBorder="1" applyAlignment="1">
      <alignment horizontal="right" vertical="center"/>
    </xf>
    <xf numFmtId="3" fontId="8" fillId="0" borderId="0" xfId="0" applyNumberFormat="1" applyFont="1" applyAlignment="1">
      <alignment horizontal="right" vertical="center"/>
    </xf>
    <xf numFmtId="0" fontId="8" fillId="0" borderId="0" xfId="0" applyFont="1" applyAlignment="1">
      <alignment horizontal="left" vertical="center"/>
    </xf>
    <xf numFmtId="167" fontId="8" fillId="0" borderId="0" xfId="0" applyNumberFormat="1" applyFont="1" applyAlignment="1">
      <alignment horizontal="right" vertical="center"/>
    </xf>
    <xf numFmtId="0" fontId="7" fillId="0" borderId="0" xfId="0" applyFont="1"/>
    <xf numFmtId="165" fontId="7" fillId="0" borderId="0" xfId="2" applyNumberFormat="1" applyFont="1" applyAlignment="1">
      <alignment horizontal="right" vertical="center"/>
    </xf>
    <xf numFmtId="166" fontId="7" fillId="0" borderId="0" xfId="2" applyNumberFormat="1" applyFont="1" applyAlignment="1">
      <alignment horizontal="right" vertical="center"/>
    </xf>
    <xf numFmtId="0" fontId="7" fillId="0" borderId="0" xfId="0" applyFont="1" applyAlignment="1">
      <alignment horizontal="left" vertical="center"/>
    </xf>
    <xf numFmtId="167" fontId="7" fillId="0" borderId="0" xfId="0" applyNumberFormat="1" applyFont="1" applyAlignment="1">
      <alignment horizontal="right" vertical="center"/>
    </xf>
    <xf numFmtId="165" fontId="7" fillId="0" borderId="0" xfId="0" applyNumberFormat="1" applyFont="1" applyAlignment="1">
      <alignment horizontal="right" vertical="center"/>
    </xf>
    <xf numFmtId="3" fontId="7" fillId="0" borderId="0" xfId="1" applyNumberFormat="1" applyFont="1" applyAlignment="1">
      <alignment horizontal="right" vertical="center"/>
    </xf>
    <xf numFmtId="3" fontId="7" fillId="0" borderId="0" xfId="0" applyNumberFormat="1" applyFont="1" applyAlignment="1">
      <alignment horizontal="right" vertical="center"/>
    </xf>
    <xf numFmtId="10" fontId="2" fillId="0" borderId="0" xfId="0" applyNumberFormat="1" applyFont="1" applyAlignment="1">
      <alignment horizontal="left" vertical="center"/>
    </xf>
    <xf numFmtId="165" fontId="2" fillId="0" borderId="0" xfId="2" applyNumberFormat="1" applyFont="1" applyAlignment="1">
      <alignment horizontal="right" vertical="center"/>
    </xf>
    <xf numFmtId="165" fontId="2" fillId="0" borderId="0" xfId="1" applyNumberFormat="1" applyFont="1" applyAlignment="1">
      <alignment horizontal="right" vertical="center"/>
    </xf>
    <xf numFmtId="10" fontId="2" fillId="0" borderId="0" xfId="2" applyNumberFormat="1" applyFont="1" applyAlignment="1">
      <alignment horizontal="right" vertical="center"/>
    </xf>
    <xf numFmtId="3" fontId="2" fillId="0" borderId="0" xfId="0" applyNumberFormat="1" applyFont="1" applyAlignment="1">
      <alignment horizontal="left" vertical="center"/>
    </xf>
    <xf numFmtId="0" fontId="3" fillId="0" borderId="0" xfId="0" applyFont="1" applyAlignment="1">
      <alignment horizontal="left"/>
    </xf>
    <xf numFmtId="4" fontId="2" fillId="0" borderId="0" xfId="0" applyNumberFormat="1" applyFont="1"/>
    <xf numFmtId="4" fontId="2" fillId="0" borderId="1" xfId="0" applyNumberFormat="1" applyFont="1" applyBorder="1"/>
    <xf numFmtId="4" fontId="2" fillId="0" borderId="0" xfId="0" applyNumberFormat="1" applyFont="1" applyAlignment="1">
      <alignment horizontal="right" vertical="top"/>
    </xf>
    <xf numFmtId="4" fontId="2" fillId="0" borderId="0" xfId="0" applyNumberFormat="1" applyFont="1" applyAlignment="1">
      <alignment horizontal="right" vertical="top" wrapText="1"/>
    </xf>
    <xf numFmtId="165" fontId="8" fillId="0" borderId="2" xfId="2" applyNumberFormat="1" applyFont="1" applyFill="1" applyBorder="1" applyAlignment="1">
      <alignment horizontal="right" vertical="center"/>
    </xf>
    <xf numFmtId="0" fontId="9" fillId="0" borderId="2" xfId="0" applyFont="1" applyBorder="1" applyAlignment="1">
      <alignment horizontal="right" vertical="center"/>
    </xf>
    <xf numFmtId="0" fontId="2" fillId="2" borderId="2" xfId="0" applyFont="1" applyFill="1" applyBorder="1"/>
    <xf numFmtId="165" fontId="2" fillId="2" borderId="2" xfId="2" applyNumberFormat="1" applyFont="1" applyFill="1" applyBorder="1" applyAlignment="1">
      <alignment horizontal="right" vertical="center"/>
    </xf>
    <xf numFmtId="0" fontId="7" fillId="2" borderId="2" xfId="0" applyFont="1" applyFill="1" applyBorder="1" applyAlignment="1">
      <alignment horizontal="right" vertical="center"/>
    </xf>
    <xf numFmtId="165" fontId="8" fillId="2" borderId="2" xfId="2" applyNumberFormat="1" applyFont="1" applyFill="1" applyBorder="1" applyAlignment="1">
      <alignment horizontal="right" vertical="center"/>
    </xf>
    <xf numFmtId="0" fontId="9" fillId="2" borderId="2" xfId="0" applyFont="1" applyFill="1" applyBorder="1" applyAlignment="1">
      <alignment horizontal="right" vertical="center"/>
    </xf>
    <xf numFmtId="165" fontId="2" fillId="2" borderId="2" xfId="1" applyNumberFormat="1" applyFont="1" applyFill="1" applyBorder="1" applyAlignment="1">
      <alignment horizontal="right" vertical="center"/>
    </xf>
    <xf numFmtId="0" fontId="2" fillId="2" borderId="2" xfId="2" applyNumberFormat="1" applyFont="1" applyFill="1" applyBorder="1" applyAlignment="1">
      <alignment horizontal="right" vertical="center"/>
    </xf>
    <xf numFmtId="166" fontId="2" fillId="2" borderId="2" xfId="2" applyNumberFormat="1" applyFont="1" applyFill="1" applyBorder="1" applyAlignment="1">
      <alignment horizontal="right" vertical="center"/>
    </xf>
    <xf numFmtId="0" fontId="2" fillId="2" borderId="2" xfId="0" applyFont="1" applyFill="1" applyBorder="1" applyAlignment="1">
      <alignment horizontal="left" vertical="center"/>
    </xf>
    <xf numFmtId="10" fontId="2" fillId="2" borderId="2" xfId="2" applyNumberFormat="1" applyFont="1" applyFill="1" applyBorder="1" applyAlignment="1">
      <alignment horizontal="right" vertical="center"/>
    </xf>
    <xf numFmtId="0" fontId="2" fillId="2" borderId="2" xfId="0" applyFont="1" applyFill="1" applyBorder="1" applyAlignment="1">
      <alignment horizontal="right" vertical="center"/>
    </xf>
    <xf numFmtId="4" fontId="2" fillId="2" borderId="2" xfId="0" applyNumberFormat="1" applyFont="1" applyFill="1" applyBorder="1" applyAlignment="1">
      <alignment horizontal="right" vertical="center"/>
    </xf>
    <xf numFmtId="165" fontId="2" fillId="2" borderId="2" xfId="0" applyNumberFormat="1" applyFont="1" applyFill="1" applyBorder="1" applyAlignment="1">
      <alignment horizontal="right" vertical="center"/>
    </xf>
    <xf numFmtId="3" fontId="2" fillId="2" borderId="2" xfId="1" applyNumberFormat="1" applyFont="1" applyFill="1" applyBorder="1" applyAlignment="1">
      <alignment horizontal="right" vertical="center"/>
    </xf>
    <xf numFmtId="168" fontId="2" fillId="2" borderId="2" xfId="0" applyNumberFormat="1" applyFont="1" applyFill="1" applyBorder="1" applyAlignment="1">
      <alignment horizontal="right" vertical="center"/>
    </xf>
    <xf numFmtId="3" fontId="2" fillId="2" borderId="2" xfId="0" applyNumberFormat="1" applyFont="1" applyFill="1" applyBorder="1" applyAlignment="1">
      <alignment horizontal="right" vertical="center"/>
    </xf>
    <xf numFmtId="167" fontId="2" fillId="2" borderId="2" xfId="0" applyNumberFormat="1" applyFont="1" applyFill="1" applyBorder="1" applyAlignment="1">
      <alignment horizontal="right" vertical="center"/>
    </xf>
    <xf numFmtId="0" fontId="6" fillId="0" borderId="0" xfId="0" applyFont="1"/>
    <xf numFmtId="0" fontId="2" fillId="0" borderId="0" xfId="0" applyFont="1" applyAlignment="1">
      <alignment wrapText="1"/>
    </xf>
    <xf numFmtId="4" fontId="2" fillId="0" borderId="0" xfId="0" applyNumberFormat="1" applyFont="1" applyAlignment="1">
      <alignment wrapText="1"/>
    </xf>
    <xf numFmtId="3" fontId="5" fillId="0" borderId="0" xfId="1" applyNumberFormat="1" applyFont="1" applyAlignment="1">
      <alignment horizontal="center" vertical="center"/>
    </xf>
    <xf numFmtId="166" fontId="2" fillId="0" borderId="0" xfId="2" applyNumberFormat="1" applyFont="1" applyBorder="1" applyAlignment="1">
      <alignment horizontal="right" vertical="top" wrapText="1"/>
    </xf>
    <xf numFmtId="0" fontId="6" fillId="0" borderId="0" xfId="0" applyFont="1" applyAlignment="1">
      <alignment wrapText="1"/>
    </xf>
    <xf numFmtId="165" fontId="2" fillId="0" borderId="0" xfId="0" applyNumberFormat="1" applyFont="1" applyAlignment="1">
      <alignment horizontal="right" vertical="center" wrapText="1"/>
    </xf>
    <xf numFmtId="0" fontId="2" fillId="0" borderId="0" xfId="0" applyFont="1" applyAlignment="1">
      <alignment horizontal="right" vertical="center" wrapText="1"/>
    </xf>
    <xf numFmtId="4" fontId="2" fillId="0" borderId="0" xfId="0" applyNumberFormat="1" applyFont="1" applyAlignment="1">
      <alignment horizontal="right" vertical="center" wrapText="1"/>
    </xf>
    <xf numFmtId="3" fontId="2" fillId="0" borderId="0" xfId="1" applyNumberFormat="1" applyFont="1" applyAlignment="1">
      <alignment horizontal="right" vertical="center" wrapText="1"/>
    </xf>
    <xf numFmtId="3" fontId="2" fillId="0" borderId="0" xfId="0" applyNumberFormat="1" applyFont="1" applyAlignment="1">
      <alignment horizontal="right" vertical="center" wrapText="1"/>
    </xf>
    <xf numFmtId="0" fontId="2" fillId="0" borderId="0" xfId="0" applyFont="1" applyAlignment="1">
      <alignment horizontal="left" vertical="center" wrapText="1"/>
    </xf>
    <xf numFmtId="165" fontId="7" fillId="0" borderId="0" xfId="2" applyNumberFormat="1" applyFont="1" applyBorder="1" applyAlignment="1">
      <alignment horizontal="right" vertical="center"/>
    </xf>
    <xf numFmtId="166" fontId="7" fillId="0" borderId="0" xfId="2" applyNumberFormat="1" applyFont="1" applyBorder="1" applyAlignment="1">
      <alignment horizontal="right" vertical="center"/>
    </xf>
    <xf numFmtId="3" fontId="7" fillId="0" borderId="0" xfId="1" applyNumberFormat="1" applyFont="1" applyBorder="1" applyAlignment="1">
      <alignment horizontal="right" vertical="center"/>
    </xf>
    <xf numFmtId="166" fontId="2" fillId="0" borderId="0" xfId="2" applyNumberFormat="1" applyFont="1" applyAlignment="1">
      <alignment horizontal="right" vertical="center" wrapText="1"/>
    </xf>
    <xf numFmtId="3" fontId="2" fillId="0" borderId="0" xfId="1" applyNumberFormat="1" applyFont="1" applyBorder="1" applyAlignment="1">
      <alignment horizontal="right" vertical="center"/>
    </xf>
    <xf numFmtId="3" fontId="12" fillId="0" borderId="0" xfId="1" applyNumberFormat="1" applyFont="1" applyAlignment="1">
      <alignment horizontal="right" vertical="top" wrapText="1"/>
    </xf>
    <xf numFmtId="4" fontId="0" fillId="0" borderId="0" xfId="0" applyNumberFormat="1"/>
    <xf numFmtId="0" fontId="12" fillId="3" borderId="0" xfId="0" applyFont="1" applyFill="1"/>
    <xf numFmtId="165" fontId="12" fillId="3" borderId="0" xfId="2" applyNumberFormat="1" applyFont="1" applyFill="1" applyAlignment="1">
      <alignment horizontal="right" vertical="center"/>
    </xf>
    <xf numFmtId="0" fontId="15" fillId="3" borderId="0" xfId="0" applyFont="1" applyFill="1" applyAlignment="1">
      <alignment horizontal="right" vertical="center"/>
    </xf>
    <xf numFmtId="165" fontId="12" fillId="3" borderId="0" xfId="1" applyNumberFormat="1" applyFont="1" applyFill="1" applyAlignment="1">
      <alignment horizontal="right" vertical="center"/>
    </xf>
    <xf numFmtId="0" fontId="12" fillId="3" borderId="0" xfId="2" applyNumberFormat="1" applyFont="1" applyFill="1" applyAlignment="1">
      <alignment horizontal="right" vertical="center"/>
    </xf>
    <xf numFmtId="166" fontId="12" fillId="3" borderId="0" xfId="2" applyNumberFormat="1" applyFont="1" applyFill="1" applyAlignment="1">
      <alignment horizontal="right" vertical="center"/>
    </xf>
    <xf numFmtId="0" fontId="12" fillId="3" borderId="0" xfId="0" applyFont="1" applyFill="1" applyAlignment="1">
      <alignment horizontal="left" vertical="center"/>
    </xf>
    <xf numFmtId="10" fontId="12" fillId="3" borderId="0" xfId="2" applyNumberFormat="1" applyFont="1" applyFill="1" applyAlignment="1">
      <alignment horizontal="right" vertical="center"/>
    </xf>
    <xf numFmtId="0" fontId="12" fillId="3" borderId="0" xfId="0" applyFont="1" applyFill="1" applyAlignment="1">
      <alignment horizontal="right" vertical="center"/>
    </xf>
    <xf numFmtId="4" fontId="12" fillId="3" borderId="0" xfId="0" applyNumberFormat="1" applyFont="1" applyFill="1" applyAlignment="1">
      <alignment horizontal="right" vertical="center"/>
    </xf>
    <xf numFmtId="165" fontId="12" fillId="3" borderId="0" xfId="0" applyNumberFormat="1" applyFont="1" applyFill="1" applyAlignment="1">
      <alignment horizontal="right" vertical="center"/>
    </xf>
    <xf numFmtId="3" fontId="12" fillId="3" borderId="0" xfId="1" applyNumberFormat="1" applyFont="1" applyFill="1" applyAlignment="1">
      <alignment horizontal="right" vertical="center"/>
    </xf>
    <xf numFmtId="168" fontId="12" fillId="3" borderId="0" xfId="0" applyNumberFormat="1" applyFont="1" applyFill="1" applyAlignment="1">
      <alignment horizontal="right" vertical="center"/>
    </xf>
    <xf numFmtId="3" fontId="12" fillId="3" borderId="0" xfId="0" applyNumberFormat="1" applyFont="1" applyFill="1" applyAlignment="1">
      <alignment horizontal="right" vertical="center"/>
    </xf>
    <xf numFmtId="167" fontId="12" fillId="3" borderId="0" xfId="0" applyNumberFormat="1" applyFont="1" applyFill="1" applyAlignment="1">
      <alignment horizontal="right" vertical="center"/>
    </xf>
    <xf numFmtId="0" fontId="10" fillId="3" borderId="0" xfId="0" applyFont="1" applyFill="1"/>
    <xf numFmtId="165" fontId="12" fillId="3" borderId="0" xfId="2" applyNumberFormat="1" applyFont="1" applyFill="1" applyBorder="1" applyAlignment="1">
      <alignment horizontal="right" vertical="center"/>
    </xf>
    <xf numFmtId="165" fontId="12" fillId="3" borderId="0" xfId="1" applyNumberFormat="1" applyFont="1" applyFill="1" applyBorder="1" applyAlignment="1">
      <alignment horizontal="right" vertical="center"/>
    </xf>
    <xf numFmtId="0" fontId="12" fillId="3" borderId="0" xfId="2" applyNumberFormat="1" applyFont="1" applyFill="1" applyBorder="1" applyAlignment="1">
      <alignment horizontal="right" vertical="center"/>
    </xf>
    <xf numFmtId="166" fontId="12" fillId="3" borderId="0" xfId="2" applyNumberFormat="1" applyFont="1" applyFill="1" applyBorder="1" applyAlignment="1">
      <alignment horizontal="right" vertical="center"/>
    </xf>
    <xf numFmtId="10" fontId="12" fillId="3" borderId="0" xfId="2" applyNumberFormat="1" applyFont="1" applyFill="1" applyBorder="1" applyAlignment="1">
      <alignment horizontal="right" vertical="center"/>
    </xf>
    <xf numFmtId="3" fontId="12" fillId="3" borderId="0" xfId="1" applyNumberFormat="1" applyFont="1" applyFill="1" applyBorder="1" applyAlignment="1">
      <alignment horizontal="right" vertical="center"/>
    </xf>
    <xf numFmtId="165" fontId="13" fillId="3" borderId="0" xfId="2" applyNumberFormat="1" applyFont="1" applyFill="1" applyAlignment="1">
      <alignment horizontal="right" vertical="center"/>
    </xf>
    <xf numFmtId="0" fontId="14" fillId="3" borderId="0" xfId="0" applyFont="1" applyFill="1" applyAlignment="1">
      <alignment horizontal="right" vertical="center"/>
    </xf>
    <xf numFmtId="167" fontId="12" fillId="0" borderId="0" xfId="0" applyNumberFormat="1" applyFont="1" applyAlignment="1">
      <alignment horizontal="right" vertical="top" wrapText="1"/>
    </xf>
    <xf numFmtId="0" fontId="11" fillId="0" borderId="0" xfId="0" applyFont="1"/>
    <xf numFmtId="0" fontId="10" fillId="0" borderId="0" xfId="0" applyFont="1"/>
    <xf numFmtId="167" fontId="2" fillId="2" borderId="3" xfId="0" applyNumberFormat="1" applyFont="1" applyFill="1" applyBorder="1" applyAlignment="1">
      <alignment horizontal="right" vertical="center"/>
    </xf>
    <xf numFmtId="167" fontId="2" fillId="0" borderId="3" xfId="0" applyNumberFormat="1" applyFont="1" applyBorder="1" applyAlignment="1">
      <alignment horizontal="right" vertical="center"/>
    </xf>
    <xf numFmtId="167" fontId="12" fillId="3" borderId="3" xfId="0" applyNumberFormat="1" applyFont="1" applyFill="1" applyBorder="1" applyAlignment="1">
      <alignment horizontal="right" vertical="center"/>
    </xf>
    <xf numFmtId="167" fontId="2" fillId="0" borderId="4" xfId="0" applyNumberFormat="1" applyFont="1" applyBorder="1" applyAlignment="1">
      <alignment horizontal="right" vertical="center"/>
    </xf>
    <xf numFmtId="167" fontId="11" fillId="0" borderId="0" xfId="0" applyNumberFormat="1" applyFont="1"/>
    <xf numFmtId="0" fontId="11" fillId="0" borderId="5" xfId="0" applyFont="1" applyBorder="1"/>
    <xf numFmtId="0" fontId="0" fillId="0" borderId="6" xfId="0" applyBorder="1"/>
    <xf numFmtId="0" fontId="0" fillId="0" borderId="7" xfId="0" applyBorder="1"/>
    <xf numFmtId="0" fontId="0" fillId="0" borderId="8" xfId="0" applyBorder="1"/>
    <xf numFmtId="0" fontId="0" fillId="0" borderId="9" xfId="0" applyBorder="1"/>
    <xf numFmtId="0" fontId="11" fillId="0" borderId="8" xfId="0" applyFont="1" applyBorder="1"/>
    <xf numFmtId="169" fontId="0" fillId="0" borderId="0" xfId="0" applyNumberFormat="1"/>
    <xf numFmtId="0" fontId="0" fillId="0" borderId="10" xfId="0" applyBorder="1"/>
    <xf numFmtId="0" fontId="0" fillId="0" borderId="11" xfId="0" applyBorder="1"/>
    <xf numFmtId="0" fontId="0" fillId="0" borderId="12" xfId="0" applyBorder="1"/>
    <xf numFmtId="0" fontId="11" fillId="0" borderId="10" xfId="0" applyFont="1" applyBorder="1"/>
    <xf numFmtId="4" fontId="0" fillId="0" borderId="12" xfId="0" applyNumberFormat="1" applyBorder="1"/>
    <xf numFmtId="0" fontId="0" fillId="0" borderId="13" xfId="0" applyBorder="1"/>
    <xf numFmtId="167" fontId="0" fillId="0" borderId="14" xfId="0" applyNumberFormat="1" applyBorder="1"/>
    <xf numFmtId="167" fontId="12" fillId="4" borderId="3" xfId="0" applyNumberFormat="1" applyFont="1" applyFill="1" applyBorder="1" applyAlignment="1">
      <alignment horizontal="right" vertical="center"/>
    </xf>
    <xf numFmtId="0" fontId="0" fillId="4" borderId="0" xfId="0" applyFill="1"/>
    <xf numFmtId="170" fontId="0" fillId="0" borderId="0" xfId="0" applyNumberFormat="1"/>
    <xf numFmtId="0" fontId="0" fillId="0" borderId="0" xfId="0" applyAlignment="1">
      <alignment horizontal="center"/>
    </xf>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0" fontId="0" fillId="5" borderId="0" xfId="0" applyFill="1"/>
    <xf numFmtId="0" fontId="0" fillId="5" borderId="9" xfId="0" applyFill="1" applyBorder="1"/>
    <xf numFmtId="0" fontId="0" fillId="5" borderId="10" xfId="0" applyFill="1" applyBorder="1"/>
    <xf numFmtId="0" fontId="0" fillId="5" borderId="11" xfId="0" applyFill="1" applyBorder="1"/>
    <xf numFmtId="0" fontId="0" fillId="5" borderId="12" xfId="0" applyFill="1" applyBorder="1"/>
    <xf numFmtId="0" fontId="0" fillId="6" borderId="15" xfId="0" applyFill="1" applyBorder="1"/>
    <xf numFmtId="171" fontId="0" fillId="0" borderId="0" xfId="0" applyNumberFormat="1"/>
    <xf numFmtId="1" fontId="0" fillId="0" borderId="0" xfId="2" applyNumberFormat="1" applyFont="1"/>
    <xf numFmtId="2" fontId="0" fillId="0" borderId="0" xfId="0" applyNumberFormat="1"/>
    <xf numFmtId="0" fontId="2" fillId="3" borderId="0" xfId="0" applyFont="1" applyFill="1"/>
    <xf numFmtId="0" fontId="2" fillId="3" borderId="2" xfId="0" applyFont="1" applyFill="1" applyBorder="1"/>
    <xf numFmtId="165" fontId="8" fillId="0" borderId="0" xfId="0" applyNumberFormat="1" applyFont="1" applyAlignment="1">
      <alignment horizontal="right" vertical="top" wrapText="1"/>
    </xf>
    <xf numFmtId="0" fontId="8" fillId="0" borderId="0" xfId="0" applyFont="1" applyAlignment="1">
      <alignment horizontal="right" vertical="top" wrapText="1"/>
    </xf>
    <xf numFmtId="0" fontId="8" fillId="0" borderId="0" xfId="0" applyFont="1" applyAlignment="1">
      <alignment horizontal="right" vertical="top"/>
    </xf>
    <xf numFmtId="166" fontId="8" fillId="0" borderId="0" xfId="2" applyNumberFormat="1" applyFont="1" applyAlignment="1">
      <alignment horizontal="right" vertical="top" wrapText="1"/>
    </xf>
    <xf numFmtId="167" fontId="8" fillId="0" borderId="0" xfId="0" applyNumberFormat="1" applyFont="1" applyAlignment="1">
      <alignment horizontal="right" vertical="top" wrapText="1"/>
    </xf>
    <xf numFmtId="3" fontId="8" fillId="0" borderId="0" xfId="1" applyNumberFormat="1" applyFont="1" applyAlignment="1">
      <alignment horizontal="right" vertical="top" wrapText="1"/>
    </xf>
    <xf numFmtId="3" fontId="8" fillId="0" borderId="0" xfId="0" applyNumberFormat="1" applyFont="1" applyAlignment="1">
      <alignment horizontal="right" vertical="top" wrapText="1"/>
    </xf>
    <xf numFmtId="167" fontId="2" fillId="3" borderId="3" xfId="0" applyNumberFormat="1" applyFont="1" applyFill="1" applyBorder="1" applyAlignment="1">
      <alignment horizontal="right" vertical="center"/>
    </xf>
    <xf numFmtId="0" fontId="0" fillId="3" borderId="0" xfId="0" applyFill="1"/>
    <xf numFmtId="0" fontId="0" fillId="0" borderId="0" xfId="0" applyAlignment="1">
      <alignment horizontal="center"/>
    </xf>
    <xf numFmtId="0" fontId="2" fillId="0" borderId="0" xfId="0" applyFont="1" applyBorder="1"/>
    <xf numFmtId="0" fontId="7" fillId="0" borderId="0" xfId="0"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4" fontId="2" fillId="0" borderId="0" xfId="0" applyNumberFormat="1" applyFont="1" applyBorder="1" applyAlignment="1">
      <alignment horizontal="right" vertical="center"/>
    </xf>
    <xf numFmtId="165" fontId="2" fillId="0" borderId="0" xfId="0" applyNumberFormat="1" applyFont="1" applyBorder="1" applyAlignment="1">
      <alignment horizontal="right" vertical="center"/>
    </xf>
    <xf numFmtId="168" fontId="2" fillId="0" borderId="0" xfId="0" applyNumberFormat="1" applyFont="1" applyBorder="1" applyAlignment="1">
      <alignment horizontal="right" vertical="center"/>
    </xf>
    <xf numFmtId="3" fontId="2" fillId="0" borderId="0" xfId="0" applyNumberFormat="1" applyFont="1" applyBorder="1" applyAlignment="1">
      <alignment horizontal="right" vertical="center"/>
    </xf>
    <xf numFmtId="167" fontId="2" fillId="0" borderId="0" xfId="0" applyNumberFormat="1" applyFont="1" applyBorder="1" applyAlignment="1">
      <alignment horizontal="right" vertical="center"/>
    </xf>
    <xf numFmtId="0" fontId="11" fillId="0" borderId="0" xfId="0" applyFont="1" applyAlignment="1">
      <alignment horizontal="right"/>
    </xf>
    <xf numFmtId="0" fontId="11" fillId="0" borderId="0" xfId="0" applyFont="1" applyAlignment="1">
      <alignment horizontal="center"/>
    </xf>
    <xf numFmtId="0" fontId="11" fillId="0" borderId="0" xfId="0" applyFont="1" applyBorder="1"/>
    <xf numFmtId="4" fontId="0" fillId="0" borderId="0" xfId="0" applyNumberFormat="1" applyBorder="1"/>
    <xf numFmtId="167" fontId="0" fillId="0" borderId="0" xfId="0" applyNumberFormat="1" applyBorder="1"/>
    <xf numFmtId="165" fontId="0" fillId="0" borderId="0" xfId="0" applyNumberFormat="1"/>
    <xf numFmtId="170" fontId="0" fillId="0" borderId="0" xfId="2" applyNumberFormat="1" applyFont="1"/>
    <xf numFmtId="10" fontId="0" fillId="0" borderId="0" xfId="2" applyNumberFormat="1" applyFont="1"/>
    <xf numFmtId="0" fontId="0" fillId="7" borderId="0" xfId="0" applyFill="1" applyBorder="1"/>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9" fontId="0" fillId="0" borderId="0" xfId="2" applyNumberFormat="1" applyFont="1"/>
    <xf numFmtId="0" fontId="13" fillId="3" borderId="16" xfId="0" applyFont="1" applyFill="1" applyBorder="1"/>
    <xf numFmtId="4" fontId="12" fillId="3" borderId="17" xfId="0" applyNumberFormat="1" applyFont="1" applyFill="1" applyBorder="1" applyAlignment="1">
      <alignment horizontal="right" vertical="center"/>
    </xf>
    <xf numFmtId="0" fontId="13" fillId="0" borderId="16" xfId="0" applyFont="1" applyFill="1" applyBorder="1"/>
    <xf numFmtId="4" fontId="12" fillId="0" borderId="17" xfId="0" applyNumberFormat="1" applyFont="1" applyFill="1" applyBorder="1" applyAlignment="1">
      <alignment horizontal="right" vertical="center"/>
    </xf>
    <xf numFmtId="0" fontId="13" fillId="0" borderId="18" xfId="0" applyFont="1" applyFill="1" applyBorder="1"/>
    <xf numFmtId="4" fontId="0" fillId="0" borderId="0" xfId="0" applyNumberFormat="1" applyFill="1"/>
    <xf numFmtId="167" fontId="12" fillId="3" borderId="17" xfId="0" applyNumberFormat="1" applyFont="1" applyFill="1" applyBorder="1" applyAlignment="1">
      <alignment horizontal="right" vertical="center"/>
    </xf>
    <xf numFmtId="167" fontId="0" fillId="0" borderId="0" xfId="0" applyNumberFormat="1"/>
    <xf numFmtId="165" fontId="12" fillId="3" borderId="17" xfId="0" applyNumberFormat="1" applyFont="1" applyFill="1" applyBorder="1" applyAlignment="1">
      <alignment horizontal="right" vertical="center"/>
    </xf>
    <xf numFmtId="0" fontId="0" fillId="0" borderId="0" xfId="0" applyFill="1" applyBorder="1"/>
    <xf numFmtId="0" fontId="0" fillId="8" borderId="0" xfId="0" applyFill="1"/>
    <xf numFmtId="0" fontId="0" fillId="8" borderId="0" xfId="0" applyFill="1" applyBorder="1"/>
  </cellXfs>
  <cellStyles count="3">
    <cellStyle name="Comma" xfId="1" builtinId="3"/>
    <cellStyle name="Normal" xfId="0" builtinId="0"/>
    <cellStyle name="Percent" xfId="2" builtinId="5"/>
  </cellStyles>
  <dxfs count="38">
    <dxf>
      <font>
        <b val="0"/>
        <i/>
        <strike val="0"/>
        <condense val="0"/>
        <extend val="0"/>
        <outline val="0"/>
        <shadow val="0"/>
        <u val="none"/>
        <vertAlign val="baseline"/>
        <sz val="11"/>
        <color theme="1"/>
        <name val="Arial"/>
        <family val="2"/>
        <scheme val="none"/>
      </font>
      <alignment horizontal="right" vertical="center" textRotation="0" wrapText="0" indent="0" justifyLastLine="0" shrinkToFit="0" readingOrder="0"/>
    </dxf>
    <dxf>
      <numFmt numFmtId="0" formatCode="General"/>
    </dxf>
    <dxf>
      <fill>
        <patternFill patternType="solid">
          <fgColor rgb="FFDAF2D0"/>
          <bgColor rgb="FF000000"/>
        </patternFill>
      </fill>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Arial"/>
        <family val="2"/>
        <scheme val="none"/>
      </font>
    </dxf>
    <dxf>
      <font>
        <color rgb="FFFF0000"/>
      </font>
    </dxf>
    <dxf>
      <border outline="0">
        <bottom style="thin">
          <color rgb="FFEE2C90"/>
        </bottom>
      </border>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alignment horizontal="right" vertical="top" textRotation="0" wrapText="1" indent="0" justifyLastLine="0" shrinkToFit="0" readingOrder="0"/>
    </dxf>
    <dxf>
      <font>
        <b val="0"/>
        <i/>
        <strike val="0"/>
        <condense val="0"/>
        <extend val="0"/>
        <outline val="0"/>
        <shadow val="0"/>
        <u val="none"/>
        <vertAlign val="baseline"/>
        <sz val="11"/>
        <color theme="1"/>
        <name val="Arial"/>
        <family val="2"/>
        <scheme val="none"/>
      </font>
      <alignment horizontal="right"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Arial"/>
        <family val="2"/>
        <scheme val="none"/>
      </font>
      <numFmt numFmtId="167" formatCode="#,##0.0"/>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3" formatCode="#,##0"/>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8" formatCode="mm\/yy"/>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3"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4" formatCode="#,##0.00"/>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6" formatCode="0.0\ %"/>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6" formatCode="0.0\ %"/>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
      <fill>
        <patternFill patternType="none">
          <fgColor indexed="64"/>
          <bgColor indexed="65"/>
        </patternFill>
      </fill>
      <alignment horizontal="right" vertical="center" textRotation="0" wrapText="0" indent="0" justifyLastLine="0" shrinkToFit="0" readingOrder="0"/>
    </dxf>
    <dxf>
      <border outline="0">
        <top style="medium">
          <color rgb="FFEE2C90"/>
        </top>
        <bottom style="thin">
          <color rgb="FFEE2C90"/>
        </bottom>
      </border>
    </dxf>
    <dxf>
      <font>
        <b val="0"/>
        <i val="0"/>
        <strike val="0"/>
        <condense val="0"/>
        <extend val="0"/>
        <outline val="0"/>
        <shadow val="0"/>
        <u val="none"/>
        <vertAlign val="baseline"/>
        <sz val="11"/>
        <color theme="1"/>
        <name val="Arial"/>
        <family val="2"/>
        <scheme val="none"/>
      </font>
      <alignment horizontal="righ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a:t>
            </a:r>
            <a:r>
              <a:rPr lang="en-US" baseline="0"/>
              <a:t>-year returns p.a. </a:t>
            </a:r>
          </a:p>
          <a:p>
            <a:pPr>
              <a:defRPr/>
            </a:pP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p.a.'!$M$25</c:f>
              <c:strCache>
                <c:ptCount val="1"/>
                <c:pt idx="0">
                  <c:v>% ESG</c:v>
                </c:pt>
              </c:strCache>
            </c:strRef>
          </c:tx>
          <c:spPr>
            <a:solidFill>
              <a:schemeClr val="accent2"/>
            </a:solidFill>
            <a:ln>
              <a:noFill/>
            </a:ln>
            <a:effectLst/>
          </c:spPr>
          <c:invertIfNegative val="0"/>
          <c:cat>
            <c:strRef>
              <c:f>'Global funds - returns p.a.'!$J$26:$J$34</c:f>
              <c:strCache>
                <c:ptCount val="9"/>
                <c:pt idx="0">
                  <c:v>&gt;15%</c:v>
                </c:pt>
                <c:pt idx="1">
                  <c:v>15% - 18%</c:v>
                </c:pt>
                <c:pt idx="2">
                  <c:v>18% - 21%</c:v>
                </c:pt>
                <c:pt idx="3">
                  <c:v>21% - 24%</c:v>
                </c:pt>
                <c:pt idx="4">
                  <c:v>24% - 27%</c:v>
                </c:pt>
                <c:pt idx="5">
                  <c:v>27% - 30%</c:v>
                </c:pt>
                <c:pt idx="6">
                  <c:v>30% - 33%</c:v>
                </c:pt>
                <c:pt idx="7">
                  <c:v>33% - 36%</c:v>
                </c:pt>
                <c:pt idx="8">
                  <c:v>&lt;36%</c:v>
                </c:pt>
              </c:strCache>
            </c:strRef>
          </c:cat>
          <c:val>
            <c:numRef>
              <c:f>'Global funds - returns p.a.'!$M$26:$M$34</c:f>
              <c:numCache>
                <c:formatCode>0.00</c:formatCode>
                <c:ptCount val="9"/>
                <c:pt idx="0">
                  <c:v>0</c:v>
                </c:pt>
                <c:pt idx="1">
                  <c:v>3.2608695652173911</c:v>
                </c:pt>
                <c:pt idx="2">
                  <c:v>1.0869565217391304</c:v>
                </c:pt>
                <c:pt idx="3">
                  <c:v>4.3478260869565215</c:v>
                </c:pt>
                <c:pt idx="4">
                  <c:v>0</c:v>
                </c:pt>
                <c:pt idx="5">
                  <c:v>1.0869565217391304</c:v>
                </c:pt>
                <c:pt idx="6">
                  <c:v>3.2608695652173911</c:v>
                </c:pt>
                <c:pt idx="7">
                  <c:v>4.3478260869565215</c:v>
                </c:pt>
                <c:pt idx="8">
                  <c:v>0</c:v>
                </c:pt>
              </c:numCache>
            </c:numRef>
          </c:val>
          <c:extLst>
            <c:ext xmlns:c16="http://schemas.microsoft.com/office/drawing/2014/chart" uri="{C3380CC4-5D6E-409C-BE32-E72D297353CC}">
              <c16:uniqueId val="{00000000-1D61-4CD2-8037-4244A739C506}"/>
            </c:ext>
          </c:extLst>
        </c:ser>
        <c:ser>
          <c:idx val="1"/>
          <c:order val="1"/>
          <c:tx>
            <c:strRef>
              <c:f>'Global funds - returns p.a.'!$N$25</c:f>
              <c:strCache>
                <c:ptCount val="1"/>
                <c:pt idx="0">
                  <c:v>% Non-ESG</c:v>
                </c:pt>
              </c:strCache>
            </c:strRef>
          </c:tx>
          <c:spPr>
            <a:solidFill>
              <a:schemeClr val="accent4"/>
            </a:solidFill>
            <a:ln>
              <a:noFill/>
            </a:ln>
            <a:effectLst/>
          </c:spPr>
          <c:invertIfNegative val="0"/>
          <c:cat>
            <c:strRef>
              <c:f>'Global funds - returns p.a.'!$J$26:$J$34</c:f>
              <c:strCache>
                <c:ptCount val="9"/>
                <c:pt idx="0">
                  <c:v>&gt;15%</c:v>
                </c:pt>
                <c:pt idx="1">
                  <c:v>15% - 18%</c:v>
                </c:pt>
                <c:pt idx="2">
                  <c:v>18% - 21%</c:v>
                </c:pt>
                <c:pt idx="3">
                  <c:v>21% - 24%</c:v>
                </c:pt>
                <c:pt idx="4">
                  <c:v>24% - 27%</c:v>
                </c:pt>
                <c:pt idx="5">
                  <c:v>27% - 30%</c:v>
                </c:pt>
                <c:pt idx="6">
                  <c:v>30% - 33%</c:v>
                </c:pt>
                <c:pt idx="7">
                  <c:v>33% - 36%</c:v>
                </c:pt>
                <c:pt idx="8">
                  <c:v>&lt;36%</c:v>
                </c:pt>
              </c:strCache>
            </c:strRef>
          </c:cat>
          <c:val>
            <c:numRef>
              <c:f>'Global funds - returns p.a.'!$N$26:$N$34</c:f>
              <c:numCache>
                <c:formatCode>0.00</c:formatCode>
                <c:ptCount val="9"/>
                <c:pt idx="0">
                  <c:v>1.0869565217391304</c:v>
                </c:pt>
                <c:pt idx="1">
                  <c:v>3.2608695652173911</c:v>
                </c:pt>
                <c:pt idx="2">
                  <c:v>4.3478260869565215</c:v>
                </c:pt>
                <c:pt idx="3">
                  <c:v>15.217391304347828</c:v>
                </c:pt>
                <c:pt idx="4">
                  <c:v>16.304347826086957</c:v>
                </c:pt>
                <c:pt idx="5">
                  <c:v>9.7826086956521738</c:v>
                </c:pt>
                <c:pt idx="6">
                  <c:v>13.043478260869565</c:v>
                </c:pt>
                <c:pt idx="7">
                  <c:v>1.0869565217391304</c:v>
                </c:pt>
                <c:pt idx="8">
                  <c:v>3.2608695652173911</c:v>
                </c:pt>
              </c:numCache>
            </c:numRef>
          </c:val>
          <c:extLst>
            <c:ext xmlns:c16="http://schemas.microsoft.com/office/drawing/2014/chart" uri="{C3380CC4-5D6E-409C-BE32-E72D297353CC}">
              <c16:uniqueId val="{00000001-1D61-4CD2-8037-4244A739C506}"/>
            </c:ext>
          </c:extLst>
        </c:ser>
        <c:dLbls>
          <c:showLegendKey val="0"/>
          <c:showVal val="0"/>
          <c:showCatName val="0"/>
          <c:showSerName val="0"/>
          <c:showPercent val="0"/>
          <c:showBubbleSize val="0"/>
        </c:dLbls>
        <c:gapWidth val="219"/>
        <c:overlap val="-27"/>
        <c:axId val="940941007"/>
        <c:axId val="940937167"/>
      </c:barChart>
      <c:catAx>
        <c:axId val="94094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37167"/>
        <c:crosses val="autoZero"/>
        <c:auto val="1"/>
        <c:lblAlgn val="ctr"/>
        <c:lblOffset val="100"/>
        <c:noMultiLvlLbl val="0"/>
      </c:catAx>
      <c:valAx>
        <c:axId val="9409371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41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3-year returns p.a.  (%)</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p.a.'!$M$37</c:f>
              <c:strCache>
                <c:ptCount val="1"/>
                <c:pt idx="0">
                  <c:v>% ESG</c:v>
                </c:pt>
              </c:strCache>
            </c:strRef>
          </c:tx>
          <c:spPr>
            <a:solidFill>
              <a:schemeClr val="accent2"/>
            </a:solidFill>
            <a:ln>
              <a:noFill/>
            </a:ln>
            <a:effectLst/>
          </c:spPr>
          <c:invertIfNegative val="0"/>
          <c:cat>
            <c:strRef>
              <c:f>'Global funds - returns p.a.'!$J$38:$J$46</c:f>
              <c:strCache>
                <c:ptCount val="9"/>
                <c:pt idx="0">
                  <c:v>&lt;(-6%)</c:v>
                </c:pt>
                <c:pt idx="1">
                  <c:v>(-6%) - (-4%)</c:v>
                </c:pt>
                <c:pt idx="2">
                  <c:v>(-4%) - (-2%)</c:v>
                </c:pt>
                <c:pt idx="3">
                  <c:v>(-2%) - 0%</c:v>
                </c:pt>
                <c:pt idx="4">
                  <c:v>2%</c:v>
                </c:pt>
                <c:pt idx="5">
                  <c:v>2% - 4%</c:v>
                </c:pt>
                <c:pt idx="6">
                  <c:v>4% - 6%</c:v>
                </c:pt>
                <c:pt idx="7">
                  <c:v>6% - 8%</c:v>
                </c:pt>
                <c:pt idx="8">
                  <c:v>&lt;8%</c:v>
                </c:pt>
              </c:strCache>
            </c:strRef>
          </c:cat>
          <c:val>
            <c:numRef>
              <c:f>'Global funds - returns p.a.'!$M$38:$M$46</c:f>
              <c:numCache>
                <c:formatCode>0.00</c:formatCode>
                <c:ptCount val="9"/>
                <c:pt idx="0">
                  <c:v>1.0869565217391304</c:v>
                </c:pt>
                <c:pt idx="1">
                  <c:v>0</c:v>
                </c:pt>
                <c:pt idx="2">
                  <c:v>0</c:v>
                </c:pt>
                <c:pt idx="3">
                  <c:v>3.2608695652173911</c:v>
                </c:pt>
                <c:pt idx="4">
                  <c:v>2.1739130434782608</c:v>
                </c:pt>
                <c:pt idx="5">
                  <c:v>1.0869565217391304</c:v>
                </c:pt>
                <c:pt idx="6">
                  <c:v>5.4347826086956523</c:v>
                </c:pt>
                <c:pt idx="7">
                  <c:v>1.0869565217391304</c:v>
                </c:pt>
                <c:pt idx="8">
                  <c:v>2.1739130434782608</c:v>
                </c:pt>
              </c:numCache>
            </c:numRef>
          </c:val>
          <c:extLst>
            <c:ext xmlns:c16="http://schemas.microsoft.com/office/drawing/2014/chart" uri="{C3380CC4-5D6E-409C-BE32-E72D297353CC}">
              <c16:uniqueId val="{00000000-7235-4212-8E69-4289BBC90E11}"/>
            </c:ext>
          </c:extLst>
        </c:ser>
        <c:ser>
          <c:idx val="1"/>
          <c:order val="1"/>
          <c:tx>
            <c:strRef>
              <c:f>'Global funds - returns p.a.'!$N$37</c:f>
              <c:strCache>
                <c:ptCount val="1"/>
                <c:pt idx="0">
                  <c:v>% Non-ESG</c:v>
                </c:pt>
              </c:strCache>
            </c:strRef>
          </c:tx>
          <c:spPr>
            <a:solidFill>
              <a:schemeClr val="accent4"/>
            </a:solidFill>
            <a:ln>
              <a:noFill/>
            </a:ln>
            <a:effectLst/>
          </c:spPr>
          <c:invertIfNegative val="0"/>
          <c:cat>
            <c:strRef>
              <c:f>'Global funds - returns p.a.'!$J$38:$J$46</c:f>
              <c:strCache>
                <c:ptCount val="9"/>
                <c:pt idx="0">
                  <c:v>&lt;(-6%)</c:v>
                </c:pt>
                <c:pt idx="1">
                  <c:v>(-6%) - (-4%)</c:v>
                </c:pt>
                <c:pt idx="2">
                  <c:v>(-4%) - (-2%)</c:v>
                </c:pt>
                <c:pt idx="3">
                  <c:v>(-2%) - 0%</c:v>
                </c:pt>
                <c:pt idx="4">
                  <c:v>2%</c:v>
                </c:pt>
                <c:pt idx="5">
                  <c:v>2% - 4%</c:v>
                </c:pt>
                <c:pt idx="6">
                  <c:v>4% - 6%</c:v>
                </c:pt>
                <c:pt idx="7">
                  <c:v>6% - 8%</c:v>
                </c:pt>
                <c:pt idx="8">
                  <c:v>&lt;8%</c:v>
                </c:pt>
              </c:strCache>
            </c:strRef>
          </c:cat>
          <c:val>
            <c:numRef>
              <c:f>'Global funds - returns p.a.'!$N$38:$N$46</c:f>
              <c:numCache>
                <c:formatCode>0.00</c:formatCode>
                <c:ptCount val="9"/>
                <c:pt idx="0">
                  <c:v>1.0869565217391304</c:v>
                </c:pt>
                <c:pt idx="1">
                  <c:v>2.1739130434782608</c:v>
                </c:pt>
                <c:pt idx="2">
                  <c:v>3.2608695652173911</c:v>
                </c:pt>
                <c:pt idx="3">
                  <c:v>3.2608695652173911</c:v>
                </c:pt>
                <c:pt idx="4">
                  <c:v>5.4347826086956523</c:v>
                </c:pt>
                <c:pt idx="5">
                  <c:v>8.695652173913043</c:v>
                </c:pt>
                <c:pt idx="6">
                  <c:v>17.391304347826086</c:v>
                </c:pt>
                <c:pt idx="7">
                  <c:v>11.956521739130435</c:v>
                </c:pt>
                <c:pt idx="8">
                  <c:v>11.956521739130435</c:v>
                </c:pt>
              </c:numCache>
            </c:numRef>
          </c:val>
          <c:extLst>
            <c:ext xmlns:c16="http://schemas.microsoft.com/office/drawing/2014/chart" uri="{C3380CC4-5D6E-409C-BE32-E72D297353CC}">
              <c16:uniqueId val="{00000001-7235-4212-8E69-4289BBC90E11}"/>
            </c:ext>
          </c:extLst>
        </c:ser>
        <c:dLbls>
          <c:showLegendKey val="0"/>
          <c:showVal val="0"/>
          <c:showCatName val="0"/>
          <c:showSerName val="0"/>
          <c:showPercent val="0"/>
          <c:showBubbleSize val="0"/>
        </c:dLbls>
        <c:gapWidth val="219"/>
        <c:overlap val="-27"/>
        <c:axId val="940967407"/>
        <c:axId val="940965007"/>
      </c:barChart>
      <c:catAx>
        <c:axId val="94096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40965007"/>
        <c:crosses val="autoZero"/>
        <c:auto val="1"/>
        <c:lblAlgn val="ctr"/>
        <c:lblOffset val="100"/>
        <c:noMultiLvlLbl val="0"/>
      </c:catAx>
      <c:valAx>
        <c:axId val="9409650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409674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5-year returns p.a.  (%)</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p.a.'!$M$49</c:f>
              <c:strCache>
                <c:ptCount val="1"/>
                <c:pt idx="0">
                  <c:v>% ESG</c:v>
                </c:pt>
              </c:strCache>
            </c:strRef>
          </c:tx>
          <c:spPr>
            <a:solidFill>
              <a:schemeClr val="accent2"/>
            </a:solidFill>
            <a:ln>
              <a:noFill/>
            </a:ln>
            <a:effectLst/>
          </c:spPr>
          <c:invertIfNegative val="0"/>
          <c:cat>
            <c:strRef>
              <c:f>'Global funds - returns p.a.'!$J$50:$J$58</c:f>
              <c:strCache>
                <c:ptCount val="9"/>
                <c:pt idx="0">
                  <c:v>&lt;5%</c:v>
                </c:pt>
                <c:pt idx="1">
                  <c:v>5% - 6%</c:v>
                </c:pt>
                <c:pt idx="2">
                  <c:v>6% - 7%</c:v>
                </c:pt>
                <c:pt idx="3">
                  <c:v>7% - 8%</c:v>
                </c:pt>
                <c:pt idx="4">
                  <c:v>8% - 9%</c:v>
                </c:pt>
                <c:pt idx="5">
                  <c:v>9% - 10%</c:v>
                </c:pt>
                <c:pt idx="6">
                  <c:v>10% - 11%</c:v>
                </c:pt>
                <c:pt idx="7">
                  <c:v>11% - 12%</c:v>
                </c:pt>
                <c:pt idx="8">
                  <c:v>&gt;12%</c:v>
                </c:pt>
              </c:strCache>
            </c:strRef>
          </c:cat>
          <c:val>
            <c:numRef>
              <c:f>'Global funds - returns p.a.'!$M$50:$M$58</c:f>
              <c:numCache>
                <c:formatCode>0.00</c:formatCode>
                <c:ptCount val="9"/>
                <c:pt idx="0">
                  <c:v>1.0869565217391304</c:v>
                </c:pt>
                <c:pt idx="1">
                  <c:v>0</c:v>
                </c:pt>
                <c:pt idx="2">
                  <c:v>0</c:v>
                </c:pt>
                <c:pt idx="3">
                  <c:v>2.1739130434782608</c:v>
                </c:pt>
                <c:pt idx="4">
                  <c:v>0</c:v>
                </c:pt>
                <c:pt idx="5">
                  <c:v>3.2608695652173911</c:v>
                </c:pt>
                <c:pt idx="6">
                  <c:v>6.5217391304347823</c:v>
                </c:pt>
                <c:pt idx="7">
                  <c:v>3.2608695652173911</c:v>
                </c:pt>
                <c:pt idx="8">
                  <c:v>0</c:v>
                </c:pt>
              </c:numCache>
            </c:numRef>
          </c:val>
          <c:extLst>
            <c:ext xmlns:c16="http://schemas.microsoft.com/office/drawing/2014/chart" uri="{C3380CC4-5D6E-409C-BE32-E72D297353CC}">
              <c16:uniqueId val="{00000000-41D3-48B9-84CE-870E456E095B}"/>
            </c:ext>
          </c:extLst>
        </c:ser>
        <c:ser>
          <c:idx val="1"/>
          <c:order val="1"/>
          <c:tx>
            <c:strRef>
              <c:f>'Global funds - returns p.a.'!$N$49</c:f>
              <c:strCache>
                <c:ptCount val="1"/>
                <c:pt idx="0">
                  <c:v>% Non-ESG</c:v>
                </c:pt>
              </c:strCache>
            </c:strRef>
          </c:tx>
          <c:spPr>
            <a:solidFill>
              <a:schemeClr val="accent4"/>
            </a:solidFill>
            <a:ln>
              <a:noFill/>
            </a:ln>
            <a:effectLst/>
          </c:spPr>
          <c:invertIfNegative val="0"/>
          <c:cat>
            <c:strRef>
              <c:f>'Global funds - returns p.a.'!$J$50:$J$58</c:f>
              <c:strCache>
                <c:ptCount val="9"/>
                <c:pt idx="0">
                  <c:v>&lt;5%</c:v>
                </c:pt>
                <c:pt idx="1">
                  <c:v>5% - 6%</c:v>
                </c:pt>
                <c:pt idx="2">
                  <c:v>6% - 7%</c:v>
                </c:pt>
                <c:pt idx="3">
                  <c:v>7% - 8%</c:v>
                </c:pt>
                <c:pt idx="4">
                  <c:v>8% - 9%</c:v>
                </c:pt>
                <c:pt idx="5">
                  <c:v>9% - 10%</c:v>
                </c:pt>
                <c:pt idx="6">
                  <c:v>10% - 11%</c:v>
                </c:pt>
                <c:pt idx="7">
                  <c:v>11% - 12%</c:v>
                </c:pt>
                <c:pt idx="8">
                  <c:v>&gt;12%</c:v>
                </c:pt>
              </c:strCache>
            </c:strRef>
          </c:cat>
          <c:val>
            <c:numRef>
              <c:f>'Global funds - returns p.a.'!$N$50:$N$58</c:f>
              <c:numCache>
                <c:formatCode>0.00</c:formatCode>
                <c:ptCount val="9"/>
                <c:pt idx="0">
                  <c:v>2.1739130434782608</c:v>
                </c:pt>
                <c:pt idx="1">
                  <c:v>1.0869565217391304</c:v>
                </c:pt>
                <c:pt idx="2">
                  <c:v>1.0869565217391304</c:v>
                </c:pt>
                <c:pt idx="3">
                  <c:v>7.608695652173914</c:v>
                </c:pt>
                <c:pt idx="4">
                  <c:v>6.5217391304347823</c:v>
                </c:pt>
                <c:pt idx="5">
                  <c:v>16.304347826086957</c:v>
                </c:pt>
                <c:pt idx="6">
                  <c:v>5.4347826086956523</c:v>
                </c:pt>
                <c:pt idx="7">
                  <c:v>6.5217391304347823</c:v>
                </c:pt>
                <c:pt idx="8">
                  <c:v>9.7826086956521738</c:v>
                </c:pt>
              </c:numCache>
            </c:numRef>
          </c:val>
          <c:extLst>
            <c:ext xmlns:c16="http://schemas.microsoft.com/office/drawing/2014/chart" uri="{C3380CC4-5D6E-409C-BE32-E72D297353CC}">
              <c16:uniqueId val="{00000001-41D3-48B9-84CE-870E456E095B}"/>
            </c:ext>
          </c:extLst>
        </c:ser>
        <c:dLbls>
          <c:showLegendKey val="0"/>
          <c:showVal val="0"/>
          <c:showCatName val="0"/>
          <c:showSerName val="0"/>
          <c:showPercent val="0"/>
          <c:showBubbleSize val="0"/>
        </c:dLbls>
        <c:gapWidth val="219"/>
        <c:overlap val="-27"/>
        <c:axId val="940948207"/>
        <c:axId val="940952047"/>
      </c:barChart>
      <c:catAx>
        <c:axId val="940948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40952047"/>
        <c:crosses val="autoZero"/>
        <c:auto val="1"/>
        <c:lblAlgn val="ctr"/>
        <c:lblOffset val="100"/>
        <c:noMultiLvlLbl val="0"/>
      </c:catAx>
      <c:valAx>
        <c:axId val="9409520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409482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10-year returns p.a.  (%)</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p.a.'!$M$61</c:f>
              <c:strCache>
                <c:ptCount val="1"/>
                <c:pt idx="0">
                  <c:v>% ESG</c:v>
                </c:pt>
              </c:strCache>
            </c:strRef>
          </c:tx>
          <c:spPr>
            <a:solidFill>
              <a:schemeClr val="accent2"/>
            </a:solidFill>
            <a:ln>
              <a:noFill/>
            </a:ln>
            <a:effectLst/>
          </c:spPr>
          <c:invertIfNegative val="0"/>
          <c:cat>
            <c:strRef>
              <c:f>'Global funds - returns p.a.'!$J$62:$J$70</c:f>
              <c:strCache>
                <c:ptCount val="9"/>
                <c:pt idx="0">
                  <c:v>&lt;5%</c:v>
                </c:pt>
                <c:pt idx="1">
                  <c:v>5% - 6%</c:v>
                </c:pt>
                <c:pt idx="2">
                  <c:v>6% - 7%</c:v>
                </c:pt>
                <c:pt idx="3">
                  <c:v>7% - 8%</c:v>
                </c:pt>
                <c:pt idx="4">
                  <c:v>8% - 9%</c:v>
                </c:pt>
                <c:pt idx="5">
                  <c:v>9% - 10%</c:v>
                </c:pt>
                <c:pt idx="6">
                  <c:v>10% - 11%</c:v>
                </c:pt>
                <c:pt idx="7">
                  <c:v>11% - 12%</c:v>
                </c:pt>
                <c:pt idx="8">
                  <c:v>&gt;12%</c:v>
                </c:pt>
              </c:strCache>
            </c:strRef>
          </c:cat>
          <c:val>
            <c:numRef>
              <c:f>'Global funds - returns p.a.'!$M$62:$M$70</c:f>
              <c:numCache>
                <c:formatCode>0.00</c:formatCode>
                <c:ptCount val="9"/>
                <c:pt idx="0">
                  <c:v>1.0869565217391304</c:v>
                </c:pt>
                <c:pt idx="1">
                  <c:v>0</c:v>
                </c:pt>
                <c:pt idx="2">
                  <c:v>0</c:v>
                </c:pt>
                <c:pt idx="3">
                  <c:v>0</c:v>
                </c:pt>
                <c:pt idx="4">
                  <c:v>5.4347826086956523</c:v>
                </c:pt>
                <c:pt idx="5">
                  <c:v>2.1739130434782608</c:v>
                </c:pt>
                <c:pt idx="6">
                  <c:v>0</c:v>
                </c:pt>
                <c:pt idx="7">
                  <c:v>1.0869565217391304</c:v>
                </c:pt>
                <c:pt idx="8">
                  <c:v>1.0869565217391304</c:v>
                </c:pt>
              </c:numCache>
            </c:numRef>
          </c:val>
          <c:extLst>
            <c:ext xmlns:c16="http://schemas.microsoft.com/office/drawing/2014/chart" uri="{C3380CC4-5D6E-409C-BE32-E72D297353CC}">
              <c16:uniqueId val="{00000000-7849-452B-9408-44AD6AE0BBE1}"/>
            </c:ext>
          </c:extLst>
        </c:ser>
        <c:ser>
          <c:idx val="1"/>
          <c:order val="1"/>
          <c:tx>
            <c:strRef>
              <c:f>'Global funds - returns p.a.'!$N$61</c:f>
              <c:strCache>
                <c:ptCount val="1"/>
                <c:pt idx="0">
                  <c:v>% Non-ESG</c:v>
                </c:pt>
              </c:strCache>
            </c:strRef>
          </c:tx>
          <c:spPr>
            <a:solidFill>
              <a:schemeClr val="accent4"/>
            </a:solidFill>
            <a:ln>
              <a:noFill/>
            </a:ln>
            <a:effectLst/>
          </c:spPr>
          <c:invertIfNegative val="0"/>
          <c:cat>
            <c:strRef>
              <c:f>'Global funds - returns p.a.'!$J$62:$J$70</c:f>
              <c:strCache>
                <c:ptCount val="9"/>
                <c:pt idx="0">
                  <c:v>&lt;5%</c:v>
                </c:pt>
                <c:pt idx="1">
                  <c:v>5% - 6%</c:v>
                </c:pt>
                <c:pt idx="2">
                  <c:v>6% - 7%</c:v>
                </c:pt>
                <c:pt idx="3">
                  <c:v>7% - 8%</c:v>
                </c:pt>
                <c:pt idx="4">
                  <c:v>8% - 9%</c:v>
                </c:pt>
                <c:pt idx="5">
                  <c:v>9% - 10%</c:v>
                </c:pt>
                <c:pt idx="6">
                  <c:v>10% - 11%</c:v>
                </c:pt>
                <c:pt idx="7">
                  <c:v>11% - 12%</c:v>
                </c:pt>
                <c:pt idx="8">
                  <c:v>&gt;12%</c:v>
                </c:pt>
              </c:strCache>
            </c:strRef>
          </c:cat>
          <c:val>
            <c:numRef>
              <c:f>'Global funds - returns p.a.'!$N$62:$N$70</c:f>
              <c:numCache>
                <c:formatCode>0.00</c:formatCode>
                <c:ptCount val="9"/>
                <c:pt idx="0">
                  <c:v>1.0869565217391304</c:v>
                </c:pt>
                <c:pt idx="1">
                  <c:v>2.1739130434782608</c:v>
                </c:pt>
                <c:pt idx="2">
                  <c:v>3.2608695652173911</c:v>
                </c:pt>
                <c:pt idx="3">
                  <c:v>6.5217391304347823</c:v>
                </c:pt>
                <c:pt idx="4">
                  <c:v>10.869565217391305</c:v>
                </c:pt>
                <c:pt idx="5">
                  <c:v>2.1739130434782608</c:v>
                </c:pt>
                <c:pt idx="6">
                  <c:v>3.2608695652173911</c:v>
                </c:pt>
                <c:pt idx="7">
                  <c:v>5.4347826086956523</c:v>
                </c:pt>
                <c:pt idx="8">
                  <c:v>0</c:v>
                </c:pt>
              </c:numCache>
            </c:numRef>
          </c:val>
          <c:extLst>
            <c:ext xmlns:c16="http://schemas.microsoft.com/office/drawing/2014/chart" uri="{C3380CC4-5D6E-409C-BE32-E72D297353CC}">
              <c16:uniqueId val="{00000001-7849-452B-9408-44AD6AE0BBE1}"/>
            </c:ext>
          </c:extLst>
        </c:ser>
        <c:dLbls>
          <c:showLegendKey val="0"/>
          <c:showVal val="0"/>
          <c:showCatName val="0"/>
          <c:showSerName val="0"/>
          <c:showPercent val="0"/>
          <c:showBubbleSize val="0"/>
        </c:dLbls>
        <c:gapWidth val="219"/>
        <c:overlap val="-27"/>
        <c:axId val="940912687"/>
        <c:axId val="940916047"/>
      </c:barChart>
      <c:catAx>
        <c:axId val="94091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40916047"/>
        <c:crosses val="autoZero"/>
        <c:auto val="1"/>
        <c:lblAlgn val="ctr"/>
        <c:lblOffset val="100"/>
        <c:noMultiLvlLbl val="0"/>
      </c:catAx>
      <c:valAx>
        <c:axId val="9409160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409126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only'!$N$100</c:f>
              <c:strCache>
                <c:ptCount val="1"/>
                <c:pt idx="0">
                  <c:v>Average volatility (%)</c:v>
                </c:pt>
              </c:strCache>
            </c:strRef>
          </c:tx>
          <c:spPr>
            <a:solidFill>
              <a:schemeClr val="accent4"/>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42A0-4688-8EE8-E8DC79F895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only'!$O$99:$P$99</c:f>
              <c:strCache>
                <c:ptCount val="2"/>
                <c:pt idx="0">
                  <c:v>ESG</c:v>
                </c:pt>
                <c:pt idx="1">
                  <c:v>Non-ESG</c:v>
                </c:pt>
              </c:strCache>
            </c:strRef>
          </c:cat>
          <c:val>
            <c:numRef>
              <c:f>'Global funds only'!$O$100:$P$100</c:f>
              <c:numCache>
                <c:formatCode>0.0</c:formatCode>
                <c:ptCount val="2"/>
                <c:pt idx="0">
                  <c:v>13.609114670312255</c:v>
                </c:pt>
                <c:pt idx="1">
                  <c:v>12.079201113299645</c:v>
                </c:pt>
              </c:numCache>
            </c:numRef>
          </c:val>
          <c:extLst>
            <c:ext xmlns:c16="http://schemas.microsoft.com/office/drawing/2014/chart" uri="{C3380CC4-5D6E-409C-BE32-E72D297353CC}">
              <c16:uniqueId val="{00000002-42A0-4688-8EE8-E8DC79F895F9}"/>
            </c:ext>
          </c:extLst>
        </c:ser>
        <c:dLbls>
          <c:dLblPos val="outEnd"/>
          <c:showLegendKey val="0"/>
          <c:showVal val="1"/>
          <c:showCatName val="0"/>
          <c:showSerName val="0"/>
          <c:showPercent val="0"/>
          <c:showBubbleSize val="0"/>
        </c:dLbls>
        <c:gapWidth val="219"/>
        <c:overlap val="-27"/>
        <c:axId val="962927168"/>
        <c:axId val="962926688"/>
      </c:barChart>
      <c:catAx>
        <c:axId val="962927168"/>
        <c:scaling>
          <c:orientation val="minMax"/>
        </c:scaling>
        <c:delete val="1"/>
        <c:axPos val="b"/>
        <c:numFmt formatCode="General" sourceLinked="1"/>
        <c:majorTickMark val="out"/>
        <c:minorTickMark val="none"/>
        <c:tickLblPos val="nextTo"/>
        <c:crossAx val="962926688"/>
        <c:crosses val="autoZero"/>
        <c:auto val="1"/>
        <c:lblAlgn val="ctr"/>
        <c:lblOffset val="100"/>
        <c:noMultiLvlLbl val="0"/>
      </c:catAx>
      <c:valAx>
        <c:axId val="962926688"/>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crossAx val="962927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costs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only'!$O$99</c:f>
              <c:strCache>
                <c:ptCount val="1"/>
                <c:pt idx="0">
                  <c:v>ESG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only'!$N$102:$N$105</c:f>
              <c:strCache>
                <c:ptCount val="4"/>
                <c:pt idx="0">
                  <c:v>Average subscriber fee</c:v>
                </c:pt>
                <c:pt idx="1">
                  <c:v>Average redemption fee</c:v>
                </c:pt>
                <c:pt idx="2">
                  <c:v>Average Management and customer fee</c:v>
                </c:pt>
                <c:pt idx="3">
                  <c:v>Average ongoing charges</c:v>
                </c:pt>
              </c:strCache>
            </c:strRef>
          </c:cat>
          <c:val>
            <c:numRef>
              <c:f>'Global funds only'!$O$102:$O$105</c:f>
              <c:numCache>
                <c:formatCode>0.00%</c:formatCode>
                <c:ptCount val="4"/>
                <c:pt idx="0">
                  <c:v>2.2222222222222222E-3</c:v>
                </c:pt>
                <c:pt idx="1">
                  <c:v>7.6923076923076936E-3</c:v>
                </c:pt>
                <c:pt idx="2">
                  <c:v>1.3737037037037041E-2</c:v>
                </c:pt>
                <c:pt idx="3">
                  <c:v>1.3823490895951352E-2</c:v>
                </c:pt>
              </c:numCache>
            </c:numRef>
          </c:val>
          <c:extLst>
            <c:ext xmlns:c16="http://schemas.microsoft.com/office/drawing/2014/chart" uri="{C3380CC4-5D6E-409C-BE32-E72D297353CC}">
              <c16:uniqueId val="{00000000-FBA5-4BDF-AFC5-6B0ED003CC1B}"/>
            </c:ext>
          </c:extLst>
        </c:ser>
        <c:ser>
          <c:idx val="1"/>
          <c:order val="1"/>
          <c:tx>
            <c:strRef>
              <c:f>'Global funds only'!$P$99</c:f>
              <c:strCache>
                <c:ptCount val="1"/>
                <c:pt idx="0">
                  <c:v>Non-ESG</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only'!$N$102:$N$105</c:f>
              <c:strCache>
                <c:ptCount val="4"/>
                <c:pt idx="0">
                  <c:v>Average subscriber fee</c:v>
                </c:pt>
                <c:pt idx="1">
                  <c:v>Average redemption fee</c:v>
                </c:pt>
                <c:pt idx="2">
                  <c:v>Average Management and customer fee</c:v>
                </c:pt>
                <c:pt idx="3">
                  <c:v>Average ongoing charges</c:v>
                </c:pt>
              </c:strCache>
            </c:strRef>
          </c:cat>
          <c:val>
            <c:numRef>
              <c:f>'Global funds only'!$P$102:$P$105</c:f>
              <c:numCache>
                <c:formatCode>0.00%</c:formatCode>
                <c:ptCount val="4"/>
                <c:pt idx="0">
                  <c:v>3.4920634920634929E-3</c:v>
                </c:pt>
                <c:pt idx="1">
                  <c:v>3.6885245901639358E-3</c:v>
                </c:pt>
                <c:pt idx="2">
                  <c:v>1.0386153846153849E-2</c:v>
                </c:pt>
                <c:pt idx="3">
                  <c:v>1.178957181839198E-2</c:v>
                </c:pt>
              </c:numCache>
            </c:numRef>
          </c:val>
          <c:extLst>
            <c:ext xmlns:c16="http://schemas.microsoft.com/office/drawing/2014/chart" uri="{C3380CC4-5D6E-409C-BE32-E72D297353CC}">
              <c16:uniqueId val="{00000001-FBA5-4BDF-AFC5-6B0ED003CC1B}"/>
            </c:ext>
          </c:extLst>
        </c:ser>
        <c:dLbls>
          <c:dLblPos val="outEnd"/>
          <c:showLegendKey val="0"/>
          <c:showVal val="1"/>
          <c:showCatName val="0"/>
          <c:showSerName val="0"/>
          <c:showPercent val="0"/>
          <c:showBubbleSize val="0"/>
        </c:dLbls>
        <c:gapWidth val="219"/>
        <c:overlap val="-27"/>
        <c:axId val="809947984"/>
        <c:axId val="809948464"/>
      </c:barChart>
      <c:catAx>
        <c:axId val="809947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9948464"/>
        <c:crosses val="autoZero"/>
        <c:auto val="1"/>
        <c:lblAlgn val="ctr"/>
        <c:lblOffset val="100"/>
        <c:noMultiLvlLbl val="0"/>
      </c:catAx>
      <c:valAx>
        <c:axId val="8099484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80994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sharpe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only'!$O$99</c:f>
              <c:strCache>
                <c:ptCount val="1"/>
                <c:pt idx="0">
                  <c:v>ESG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only'!$N$107:$N$108</c:f>
              <c:strCache>
                <c:ptCount val="2"/>
                <c:pt idx="0">
                  <c:v>1 yr.</c:v>
                </c:pt>
                <c:pt idx="1">
                  <c:v>5 yr.</c:v>
                </c:pt>
              </c:strCache>
            </c:strRef>
          </c:cat>
          <c:val>
            <c:numRef>
              <c:f>'Global funds only'!$O$107:$O$108</c:f>
              <c:numCache>
                <c:formatCode>0.00</c:formatCode>
                <c:ptCount val="2"/>
                <c:pt idx="0">
                  <c:v>1.6621754150291208</c:v>
                </c:pt>
                <c:pt idx="1">
                  <c:v>0.48339478671168784</c:v>
                </c:pt>
              </c:numCache>
            </c:numRef>
          </c:val>
          <c:extLst>
            <c:ext xmlns:c16="http://schemas.microsoft.com/office/drawing/2014/chart" uri="{C3380CC4-5D6E-409C-BE32-E72D297353CC}">
              <c16:uniqueId val="{00000000-2BF2-4E1D-B64F-D0638BE65295}"/>
            </c:ext>
          </c:extLst>
        </c:ser>
        <c:ser>
          <c:idx val="1"/>
          <c:order val="1"/>
          <c:tx>
            <c:strRef>
              <c:f>'Global funds only'!$P$99</c:f>
              <c:strCache>
                <c:ptCount val="1"/>
                <c:pt idx="0">
                  <c:v>Non-ESG</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only'!$N$107:$N$108</c:f>
              <c:strCache>
                <c:ptCount val="2"/>
                <c:pt idx="0">
                  <c:v>1 yr.</c:v>
                </c:pt>
                <c:pt idx="1">
                  <c:v>5 yr.</c:v>
                </c:pt>
              </c:strCache>
            </c:strRef>
          </c:cat>
          <c:val>
            <c:numRef>
              <c:f>'Global funds only'!$P$107:$P$108</c:f>
              <c:numCache>
                <c:formatCode>0.00</c:formatCode>
                <c:ptCount val="2"/>
                <c:pt idx="0">
                  <c:v>1.9467928892858943</c:v>
                </c:pt>
                <c:pt idx="1">
                  <c:v>0.52209405601447489</c:v>
                </c:pt>
              </c:numCache>
            </c:numRef>
          </c:val>
          <c:extLst>
            <c:ext xmlns:c16="http://schemas.microsoft.com/office/drawing/2014/chart" uri="{C3380CC4-5D6E-409C-BE32-E72D297353CC}">
              <c16:uniqueId val="{00000001-2BF2-4E1D-B64F-D0638BE65295}"/>
            </c:ext>
          </c:extLst>
        </c:ser>
        <c:dLbls>
          <c:dLblPos val="outEnd"/>
          <c:showLegendKey val="0"/>
          <c:showVal val="1"/>
          <c:showCatName val="0"/>
          <c:showSerName val="0"/>
          <c:showPercent val="0"/>
          <c:showBubbleSize val="0"/>
        </c:dLbls>
        <c:gapWidth val="219"/>
        <c:overlap val="-27"/>
        <c:axId val="809947024"/>
        <c:axId val="801274928"/>
      </c:barChart>
      <c:catAx>
        <c:axId val="809947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274928"/>
        <c:crosses val="autoZero"/>
        <c:auto val="1"/>
        <c:lblAlgn val="ctr"/>
        <c:lblOffset val="100"/>
        <c:noMultiLvlLbl val="0"/>
      </c:catAx>
      <c:valAx>
        <c:axId val="80127492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809947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Size of market share (M</a:t>
            </a:r>
            <a:r>
              <a:rPr lang="en-US" baseline="0"/>
              <a:t> EUR)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123622047244094"/>
          <c:y val="0.17171296296296298"/>
          <c:w val="0.46641666666666665"/>
          <c:h val="0.77736111111111106"/>
        </c:manualLayout>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9C9-4588-89FF-ECB44F6825B5}"/>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9C9-4588-89FF-ECB44F6825B5}"/>
              </c:ext>
            </c:extLst>
          </c:dPt>
          <c:dLbls>
            <c:dLbl>
              <c:idx val="0"/>
              <c:tx>
                <c:rich>
                  <a:bodyPr/>
                  <a:lstStyle/>
                  <a:p>
                    <a:r>
                      <a:rPr lang="en-US"/>
                      <a:t>ESG</a:t>
                    </a:r>
                  </a:p>
                  <a:p>
                    <a:fld id="{09953DD9-0672-407B-92DA-5521B6CC8FCF}" type="VALUE">
                      <a:rPr lang="en-US"/>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49C9-4588-89FF-ECB44F6825B5}"/>
                </c:ext>
              </c:extLst>
            </c:dLbl>
            <c:dLbl>
              <c:idx val="1"/>
              <c:tx>
                <c:rich>
                  <a:bodyPr/>
                  <a:lstStyle/>
                  <a:p>
                    <a:r>
                      <a:rPr lang="en-US"/>
                      <a:t>Non-ESG</a:t>
                    </a:r>
                  </a:p>
                  <a:p>
                    <a:fld id="{1BBCF52F-AC73-43C5-A81A-78FD4A275D99}" type="VALUE">
                      <a:rPr lang="en-US"/>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9C9-4588-89FF-ECB44F6825B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'Global funds only'!$O$111:$P$111</c:f>
              <c:numCache>
                <c:formatCode>0%</c:formatCode>
                <c:ptCount val="2"/>
                <c:pt idx="0">
                  <c:v>0.34994477263640822</c:v>
                </c:pt>
                <c:pt idx="1">
                  <c:v>0.65005522736359178</c:v>
                </c:pt>
              </c:numCache>
            </c:numRef>
          </c:val>
          <c:extLst>
            <c:ext xmlns:c16="http://schemas.microsoft.com/office/drawing/2014/chart" uri="{C3380CC4-5D6E-409C-BE32-E72D297353CC}">
              <c16:uniqueId val="{00000004-49C9-4588-89FF-ECB44F6825B5}"/>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Subscription increase since Jan. 2024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'Global funds only'!$N$114</c:f>
              <c:strCache>
                <c:ptCount val="1"/>
                <c:pt idx="0">
                  <c:v>Net subscriptions since Jan. 2024 %</c:v>
                </c:pt>
              </c:strCache>
            </c:strRef>
          </c:tx>
          <c:spPr>
            <a:solidFill>
              <a:schemeClr val="accent4"/>
            </a:solidFill>
          </c:spPr>
          <c:dPt>
            <c:idx val="0"/>
            <c:bubble3D val="0"/>
            <c:spPr>
              <a:solidFill>
                <a:schemeClr val="accent2"/>
              </a:solidFill>
              <a:ln w="19050">
                <a:solidFill>
                  <a:schemeClr val="lt1"/>
                </a:solidFill>
              </a:ln>
              <a:effectLst/>
            </c:spPr>
            <c:extLst>
              <c:ext xmlns:c16="http://schemas.microsoft.com/office/drawing/2014/chart" uri="{C3380CC4-5D6E-409C-BE32-E72D297353CC}">
                <c16:uniqueId val="{00000001-E990-4A04-8AF7-1A28B95D30B4}"/>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E990-4A04-8AF7-1A28B95D30B4}"/>
              </c:ext>
            </c:extLst>
          </c:dPt>
          <c:dLbls>
            <c:dLbl>
              <c:idx val="0"/>
              <c:tx>
                <c:rich>
                  <a:bodyPr/>
                  <a:lstStyle/>
                  <a:p>
                    <a:r>
                      <a:rPr lang="en-US"/>
                      <a:t>ESG</a:t>
                    </a:r>
                  </a:p>
                  <a:p>
                    <a:fld id="{3A4F40CA-5274-4F0B-AADE-033B7E8104E9}" type="VALUE">
                      <a:rPr lang="en-US"/>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E990-4A04-8AF7-1A28B95D30B4}"/>
                </c:ext>
              </c:extLst>
            </c:dLbl>
            <c:dLbl>
              <c:idx val="1"/>
              <c:tx>
                <c:rich>
                  <a:bodyPr/>
                  <a:lstStyle/>
                  <a:p>
                    <a:r>
                      <a:rPr lang="en-US"/>
                      <a:t>Non-ESG</a:t>
                    </a:r>
                  </a:p>
                  <a:p>
                    <a:fld id="{7A233B05-23ED-4E8D-A1A0-B5B275E0624A}" type="VALUE">
                      <a:rPr lang="en-US"/>
                      <a:pPr/>
                      <a:t>[VALUE]</a:t>
                    </a:fld>
                    <a:endParaRPr lang="en-US"/>
                  </a:p>
                  <a:p>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990-4A04-8AF7-1A28B95D30B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'Global funds only'!$O$114:$P$114</c:f>
              <c:numCache>
                <c:formatCode>0.0%</c:formatCode>
                <c:ptCount val="2"/>
                <c:pt idx="0">
                  <c:v>0.92320317962110665</c:v>
                </c:pt>
                <c:pt idx="1">
                  <c:v>7.6796820378893238E-2</c:v>
                </c:pt>
              </c:numCache>
            </c:numRef>
          </c:val>
          <c:extLst>
            <c:ext xmlns:c16="http://schemas.microsoft.com/office/drawing/2014/chart" uri="{C3380CC4-5D6E-409C-BE32-E72D297353CC}">
              <c16:uniqueId val="{00000004-E990-4A04-8AF7-1A28B95D30B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Returns of 10</a:t>
            </a:r>
            <a:r>
              <a:rPr lang="en-US" baseline="0"/>
              <a:t> ESG-funds with highest 10-year returns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p.a.'!$C$1</c:f>
              <c:strCache>
                <c:ptCount val="1"/>
                <c:pt idx="0">
                  <c:v>10 yr.
(% p.a.)</c:v>
                </c:pt>
              </c:strCache>
            </c:strRef>
          </c:tx>
          <c:spPr>
            <a:solidFill>
              <a:schemeClr val="accent1"/>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p.a.'!$C$2:$C$11</c:f>
              <c:numCache>
                <c:formatCode>0.0</c:formatCode>
                <c:ptCount val="10"/>
                <c:pt idx="0">
                  <c:v>13.346313289617299</c:v>
                </c:pt>
                <c:pt idx="1">
                  <c:v>11.129585903823401</c:v>
                </c:pt>
                <c:pt idx="2">
                  <c:v>9.7896621970169999</c:v>
                </c:pt>
                <c:pt idx="3">
                  <c:v>9.0672070502673296</c:v>
                </c:pt>
                <c:pt idx="4">
                  <c:v>8.87341648584467</c:v>
                </c:pt>
                <c:pt idx="5">
                  <c:v>8.5714985400627608</c:v>
                </c:pt>
                <c:pt idx="6">
                  <c:v>8.4181023047905406</c:v>
                </c:pt>
                <c:pt idx="7">
                  <c:v>8.3989612589417693</c:v>
                </c:pt>
                <c:pt idx="8">
                  <c:v>8.3956927767658804</c:v>
                </c:pt>
                <c:pt idx="9">
                  <c:v>4.9279161595831402</c:v>
                </c:pt>
              </c:numCache>
            </c:numRef>
          </c:val>
          <c:extLst>
            <c:ext xmlns:c16="http://schemas.microsoft.com/office/drawing/2014/chart" uri="{C3380CC4-5D6E-409C-BE32-E72D297353CC}">
              <c16:uniqueId val="{00000000-B6D4-47EA-AA02-CD42FA45ECD6}"/>
            </c:ext>
          </c:extLst>
        </c:ser>
        <c:ser>
          <c:idx val="1"/>
          <c:order val="1"/>
          <c:tx>
            <c:strRef>
              <c:f>'Global funds - returns p.a.'!$D$1</c:f>
              <c:strCache>
                <c:ptCount val="1"/>
                <c:pt idx="0">
                  <c:v>5 yr.
(% p.a.)</c:v>
                </c:pt>
              </c:strCache>
            </c:strRef>
          </c:tx>
          <c:spPr>
            <a:solidFill>
              <a:schemeClr val="accent2"/>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p.a.'!$D$2:$D$11</c:f>
              <c:numCache>
                <c:formatCode>0.0</c:formatCode>
                <c:ptCount val="10"/>
                <c:pt idx="0">
                  <c:v>10.3411122092424</c:v>
                </c:pt>
                <c:pt idx="1">
                  <c:v>10.674936053121399</c:v>
                </c:pt>
                <c:pt idx="2">
                  <c:v>10.6745140734764</c:v>
                </c:pt>
                <c:pt idx="3">
                  <c:v>9.8617943290763197</c:v>
                </c:pt>
                <c:pt idx="4">
                  <c:v>11.2244128540771</c:v>
                </c:pt>
                <c:pt idx="5">
                  <c:v>10.6199410612517</c:v>
                </c:pt>
                <c:pt idx="6">
                  <c:v>7.9696360867550702</c:v>
                </c:pt>
                <c:pt idx="7">
                  <c:v>10.925846260764301</c:v>
                </c:pt>
                <c:pt idx="8">
                  <c:v>10.9185946547132</c:v>
                </c:pt>
                <c:pt idx="9">
                  <c:v>2.9916113155337798</c:v>
                </c:pt>
              </c:numCache>
            </c:numRef>
          </c:val>
          <c:extLst>
            <c:ext xmlns:c16="http://schemas.microsoft.com/office/drawing/2014/chart" uri="{C3380CC4-5D6E-409C-BE32-E72D297353CC}">
              <c16:uniqueId val="{00000001-B6D4-47EA-AA02-CD42FA45ECD6}"/>
            </c:ext>
          </c:extLst>
        </c:ser>
        <c:ser>
          <c:idx val="2"/>
          <c:order val="2"/>
          <c:tx>
            <c:strRef>
              <c:f>'Global funds - returns p.a.'!$E$1</c:f>
              <c:strCache>
                <c:ptCount val="1"/>
                <c:pt idx="0">
                  <c:v>3 yr.
(% p.a.)</c:v>
                </c:pt>
              </c:strCache>
            </c:strRef>
          </c:tx>
          <c:spPr>
            <a:solidFill>
              <a:schemeClr val="accent3"/>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p.a.'!$E$2:$E$11</c:f>
              <c:numCache>
                <c:formatCode>0.0</c:formatCode>
                <c:ptCount val="10"/>
                <c:pt idx="0">
                  <c:v>2.9108791254743598</c:v>
                </c:pt>
                <c:pt idx="1">
                  <c:v>1.02765616009059</c:v>
                </c:pt>
                <c:pt idx="2">
                  <c:v>6.9607235265904697</c:v>
                </c:pt>
                <c:pt idx="3">
                  <c:v>5.6360610179007002</c:v>
                </c:pt>
                <c:pt idx="4">
                  <c:v>0.52551196796268795</c:v>
                </c:pt>
                <c:pt idx="5">
                  <c:v>-0.38439169035687698</c:v>
                </c:pt>
                <c:pt idx="6">
                  <c:v>-0.60167800234881497</c:v>
                </c:pt>
                <c:pt idx="7">
                  <c:v>5.8092437055206902</c:v>
                </c:pt>
                <c:pt idx="8">
                  <c:v>5.7990072253538001</c:v>
                </c:pt>
                <c:pt idx="9">
                  <c:v>-12.4293405943938</c:v>
                </c:pt>
              </c:numCache>
            </c:numRef>
          </c:val>
          <c:extLst>
            <c:ext xmlns:c16="http://schemas.microsoft.com/office/drawing/2014/chart" uri="{C3380CC4-5D6E-409C-BE32-E72D297353CC}">
              <c16:uniqueId val="{00000002-B6D4-47EA-AA02-CD42FA45ECD6}"/>
            </c:ext>
          </c:extLst>
        </c:ser>
        <c:ser>
          <c:idx val="3"/>
          <c:order val="3"/>
          <c:tx>
            <c:strRef>
              <c:f>'Global funds - returns p.a.'!$F$1</c:f>
              <c:strCache>
                <c:ptCount val="1"/>
                <c:pt idx="0">
                  <c:v>1 yr.
(%)</c:v>
                </c:pt>
              </c:strCache>
            </c:strRef>
          </c:tx>
          <c:spPr>
            <a:solidFill>
              <a:schemeClr val="accent4"/>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p.a.'!$F$2:$F$11</c:f>
              <c:numCache>
                <c:formatCode>0.0</c:formatCode>
                <c:ptCount val="10"/>
                <c:pt idx="0">
                  <c:v>32.9984225215387</c:v>
                </c:pt>
                <c:pt idx="1">
                  <c:v>20.257042266611499</c:v>
                </c:pt>
                <c:pt idx="2">
                  <c:v>28.425357873210501</c:v>
                </c:pt>
                <c:pt idx="3">
                  <c:v>21.360478746938099</c:v>
                </c:pt>
                <c:pt idx="4">
                  <c:v>33.592153657539598</c:v>
                </c:pt>
                <c:pt idx="5">
                  <c:v>30.0332778702162</c:v>
                </c:pt>
                <c:pt idx="6">
                  <c:v>16.981559171345801</c:v>
                </c:pt>
                <c:pt idx="7">
                  <c:v>35.890297111988303</c:v>
                </c:pt>
                <c:pt idx="8">
                  <c:v>35.8498442387165</c:v>
                </c:pt>
                <c:pt idx="9">
                  <c:v>17.302836234986099</c:v>
                </c:pt>
              </c:numCache>
            </c:numRef>
          </c:val>
          <c:extLst>
            <c:ext xmlns:c16="http://schemas.microsoft.com/office/drawing/2014/chart" uri="{C3380CC4-5D6E-409C-BE32-E72D297353CC}">
              <c16:uniqueId val="{00000003-B6D4-47EA-AA02-CD42FA45ECD6}"/>
            </c:ext>
          </c:extLst>
        </c:ser>
        <c:ser>
          <c:idx val="4"/>
          <c:order val="4"/>
          <c:tx>
            <c:strRef>
              <c:f>'Global funds - returns p.a.'!$G$1</c:f>
              <c:strCache>
                <c:ptCount val="1"/>
                <c:pt idx="0">
                  <c:v>6 mo.
(%)</c:v>
                </c:pt>
              </c:strCache>
            </c:strRef>
          </c:tx>
          <c:spPr>
            <a:solidFill>
              <a:schemeClr val="accent5"/>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p.a.'!$G$2:$G$11</c:f>
              <c:numCache>
                <c:formatCode>0.0</c:formatCode>
                <c:ptCount val="10"/>
                <c:pt idx="0">
                  <c:v>6.7671956125739499</c:v>
                </c:pt>
                <c:pt idx="1">
                  <c:v>1.4203253893353101</c:v>
                </c:pt>
                <c:pt idx="2">
                  <c:v>6.76640598435913</c:v>
                </c:pt>
                <c:pt idx="3">
                  <c:v>5.3684258465388401</c:v>
                </c:pt>
                <c:pt idx="4">
                  <c:v>5.8100016183849403</c:v>
                </c:pt>
                <c:pt idx="5">
                  <c:v>5.78680203045682</c:v>
                </c:pt>
                <c:pt idx="6">
                  <c:v>1.27633879325903</c:v>
                </c:pt>
                <c:pt idx="7">
                  <c:v>3.12184661957617</c:v>
                </c:pt>
                <c:pt idx="8">
                  <c:v>3.1194091472086698</c:v>
                </c:pt>
                <c:pt idx="9">
                  <c:v>2.5987055153175498</c:v>
                </c:pt>
              </c:numCache>
            </c:numRef>
          </c:val>
          <c:extLst>
            <c:ext xmlns:c16="http://schemas.microsoft.com/office/drawing/2014/chart" uri="{C3380CC4-5D6E-409C-BE32-E72D297353CC}">
              <c16:uniqueId val="{00000004-B6D4-47EA-AA02-CD42FA45ECD6}"/>
            </c:ext>
          </c:extLst>
        </c:ser>
        <c:ser>
          <c:idx val="5"/>
          <c:order val="5"/>
          <c:tx>
            <c:strRef>
              <c:f>'Global funds - returns p.a.'!$H$1</c:f>
              <c:strCache>
                <c:ptCount val="1"/>
                <c:pt idx="0">
                  <c:v>1  mo.
(%)</c:v>
                </c:pt>
              </c:strCache>
            </c:strRef>
          </c:tx>
          <c:spPr>
            <a:solidFill>
              <a:schemeClr val="accent6"/>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p.a.'!$H$2:$H$11</c:f>
              <c:numCache>
                <c:formatCode>0.0</c:formatCode>
                <c:ptCount val="10"/>
                <c:pt idx="0">
                  <c:v>-1.08477880259195</c:v>
                </c:pt>
                <c:pt idx="1">
                  <c:v>-1.3964249570190199</c:v>
                </c:pt>
                <c:pt idx="2">
                  <c:v>0.737888995829316</c:v>
                </c:pt>
                <c:pt idx="3">
                  <c:v>-0.56859161929962898</c:v>
                </c:pt>
                <c:pt idx="4">
                  <c:v>0.64655172413796702</c:v>
                </c:pt>
                <c:pt idx="5">
                  <c:v>0.64391500321958595</c:v>
                </c:pt>
                <c:pt idx="6">
                  <c:v>-2.7222373444773198</c:v>
                </c:pt>
                <c:pt idx="7">
                  <c:v>1.0287620871821599</c:v>
                </c:pt>
                <c:pt idx="8">
                  <c:v>1.0246730484023201</c:v>
                </c:pt>
                <c:pt idx="9">
                  <c:v>-3.8934775626409999</c:v>
                </c:pt>
              </c:numCache>
            </c:numRef>
          </c:val>
          <c:extLst>
            <c:ext xmlns:c16="http://schemas.microsoft.com/office/drawing/2014/chart" uri="{C3380CC4-5D6E-409C-BE32-E72D297353CC}">
              <c16:uniqueId val="{00000005-B6D4-47EA-AA02-CD42FA45ECD6}"/>
            </c:ext>
          </c:extLst>
        </c:ser>
        <c:dLbls>
          <c:showLegendKey val="0"/>
          <c:showVal val="0"/>
          <c:showCatName val="0"/>
          <c:showSerName val="0"/>
          <c:showPercent val="0"/>
          <c:showBubbleSize val="0"/>
        </c:dLbls>
        <c:gapWidth val="219"/>
        <c:overlap val="-27"/>
        <c:axId val="576576352"/>
        <c:axId val="576579712"/>
      </c:barChart>
      <c:catAx>
        <c:axId val="57657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9712"/>
        <c:crosses val="autoZero"/>
        <c:auto val="1"/>
        <c:lblAlgn val="ctr"/>
        <c:lblOffset val="100"/>
        <c:noMultiLvlLbl val="0"/>
      </c:catAx>
      <c:valAx>
        <c:axId val="5765797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Size and net subscription of biggest ESG funds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ESG'!$B$30</c:f>
              <c:strCache>
                <c:ptCount val="1"/>
                <c:pt idx="0">
                  <c:v>Size (MEUR)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 ESG'!$A$31:$A$37</c:f>
              <c:strCache>
                <c:ptCount val="7"/>
                <c:pt idx="0">
                  <c:v>Nordea 1 - Climate and Environment Equity BP</c:v>
                </c:pt>
                <c:pt idx="1">
                  <c:v>Nordea Sustainable Equities Global Fund A growth</c:v>
                </c:pt>
                <c:pt idx="2">
                  <c:v>Nordea 1 - Global Gender Diversity Fund BP-EUR</c:v>
                </c:pt>
                <c:pt idx="3">
                  <c:v>OP-Climate A</c:v>
                </c:pt>
                <c:pt idx="4">
                  <c:v>Danske Invest ESG Equities G</c:v>
                </c:pt>
                <c:pt idx="5">
                  <c:v>OP-Clean Water A</c:v>
                </c:pt>
                <c:pt idx="6">
                  <c:v>Others</c:v>
                </c:pt>
              </c:strCache>
            </c:strRef>
          </c:cat>
          <c:val>
            <c:numRef>
              <c:f>'Global funds - ESG'!$B$31:$B$37</c:f>
              <c:numCache>
                <c:formatCode>#,##0.00</c:formatCode>
                <c:ptCount val="7"/>
                <c:pt idx="0">
                  <c:v>8701.3472692899995</c:v>
                </c:pt>
                <c:pt idx="1">
                  <c:v>6795.2167210199696</c:v>
                </c:pt>
                <c:pt idx="2">
                  <c:v>536.72543529999996</c:v>
                </c:pt>
                <c:pt idx="3">
                  <c:v>440.69297039318002</c:v>
                </c:pt>
                <c:pt idx="4">
                  <c:v>411.88333267000002</c:v>
                </c:pt>
                <c:pt idx="5">
                  <c:v>320.20574818885598</c:v>
                </c:pt>
                <c:pt idx="6">
                  <c:v>525.99567083308</c:v>
                </c:pt>
              </c:numCache>
            </c:numRef>
          </c:val>
          <c:extLst>
            <c:ext xmlns:c16="http://schemas.microsoft.com/office/drawing/2014/chart" uri="{C3380CC4-5D6E-409C-BE32-E72D297353CC}">
              <c16:uniqueId val="{00000000-50DF-427C-AB8F-8EFF6BA80FFD}"/>
            </c:ext>
          </c:extLst>
        </c:ser>
        <c:dLbls>
          <c:dLblPos val="outEnd"/>
          <c:showLegendKey val="0"/>
          <c:showVal val="1"/>
          <c:showCatName val="0"/>
          <c:showSerName val="0"/>
          <c:showPercent val="0"/>
          <c:showBubbleSize val="0"/>
        </c:dLbls>
        <c:gapWidth val="219"/>
        <c:axId val="1035174000"/>
        <c:axId val="1035158640"/>
      </c:barChart>
      <c:lineChart>
        <c:grouping val="standard"/>
        <c:varyColors val="0"/>
        <c:ser>
          <c:idx val="1"/>
          <c:order val="1"/>
          <c:tx>
            <c:strRef>
              <c:f>'Global funds - ESG'!$C$30</c:f>
              <c:strCache>
                <c:ptCount val="1"/>
                <c:pt idx="0">
                  <c:v>Net subscription from Jan (MEUR)</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 funds - ESG'!$C$31:$C$37</c:f>
              <c:numCache>
                <c:formatCode>#,##0.0</c:formatCode>
                <c:ptCount val="7"/>
                <c:pt idx="0">
                  <c:v>-9.515138235357</c:v>
                </c:pt>
                <c:pt idx="1">
                  <c:v>3098.2065462666401</c:v>
                </c:pt>
                <c:pt idx="2">
                  <c:v>0</c:v>
                </c:pt>
                <c:pt idx="3">
                  <c:v>5.3649758599999897</c:v>
                </c:pt>
                <c:pt idx="4">
                  <c:v>-17.630322539999899</c:v>
                </c:pt>
                <c:pt idx="5">
                  <c:v>34.890391530000002</c:v>
                </c:pt>
                <c:pt idx="6">
                  <c:v>-9.0892482399999999</c:v>
                </c:pt>
              </c:numCache>
            </c:numRef>
          </c:val>
          <c:smooth val="0"/>
          <c:extLst>
            <c:ext xmlns:c16="http://schemas.microsoft.com/office/drawing/2014/chart" uri="{C3380CC4-5D6E-409C-BE32-E72D297353CC}">
              <c16:uniqueId val="{00000001-50DF-427C-AB8F-8EFF6BA80FFD}"/>
            </c:ext>
          </c:extLst>
        </c:ser>
        <c:dLbls>
          <c:showLegendKey val="0"/>
          <c:showVal val="0"/>
          <c:showCatName val="0"/>
          <c:showSerName val="0"/>
          <c:showPercent val="0"/>
          <c:showBubbleSize val="0"/>
        </c:dLbls>
        <c:marker val="1"/>
        <c:smooth val="0"/>
        <c:axId val="810047008"/>
        <c:axId val="810048928"/>
      </c:lineChart>
      <c:catAx>
        <c:axId val="103517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158640"/>
        <c:crosses val="autoZero"/>
        <c:auto val="1"/>
        <c:lblAlgn val="ctr"/>
        <c:lblOffset val="100"/>
        <c:noMultiLvlLbl val="0"/>
      </c:catAx>
      <c:valAx>
        <c:axId val="103515864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035174000"/>
        <c:crosses val="autoZero"/>
        <c:crossBetween val="between"/>
      </c:valAx>
      <c:valAx>
        <c:axId val="810048928"/>
        <c:scaling>
          <c:orientation val="minMax"/>
        </c:scaling>
        <c:delete val="1"/>
        <c:axPos val="r"/>
        <c:numFmt formatCode="#,##0.0" sourceLinked="1"/>
        <c:majorTickMark val="none"/>
        <c:minorTickMark val="none"/>
        <c:tickLblPos val="nextTo"/>
        <c:crossAx val="810047008"/>
        <c:crosses val="max"/>
        <c:crossBetween val="between"/>
      </c:valAx>
      <c:catAx>
        <c:axId val="810047008"/>
        <c:scaling>
          <c:orientation val="minMax"/>
        </c:scaling>
        <c:delete val="1"/>
        <c:axPos val="b"/>
        <c:majorTickMark val="none"/>
        <c:minorTickMark val="none"/>
        <c:tickLblPos val="nextTo"/>
        <c:crossAx val="8100489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only'!$N$100</c:f>
              <c:strCache>
                <c:ptCount val="1"/>
                <c:pt idx="0">
                  <c:v>Average volatility (%)</c:v>
                </c:pt>
              </c:strCache>
            </c:strRef>
          </c:tx>
          <c:spPr>
            <a:solidFill>
              <a:schemeClr val="accent4"/>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70AE-41E3-AB6F-9E31BCB0D8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only'!$O$99:$P$99</c:f>
              <c:strCache>
                <c:ptCount val="2"/>
                <c:pt idx="0">
                  <c:v>ESG</c:v>
                </c:pt>
                <c:pt idx="1">
                  <c:v>Non-ESG</c:v>
                </c:pt>
              </c:strCache>
            </c:strRef>
          </c:cat>
          <c:val>
            <c:numRef>
              <c:f>'Global funds only'!$O$100:$P$100</c:f>
              <c:numCache>
                <c:formatCode>0.0</c:formatCode>
                <c:ptCount val="2"/>
                <c:pt idx="0">
                  <c:v>13.609114670312255</c:v>
                </c:pt>
                <c:pt idx="1">
                  <c:v>12.079201113299645</c:v>
                </c:pt>
              </c:numCache>
            </c:numRef>
          </c:val>
          <c:extLst>
            <c:ext xmlns:c16="http://schemas.microsoft.com/office/drawing/2014/chart" uri="{C3380CC4-5D6E-409C-BE32-E72D297353CC}">
              <c16:uniqueId val="{00000000-70AE-41E3-AB6F-9E31BCB0D8CA}"/>
            </c:ext>
          </c:extLst>
        </c:ser>
        <c:dLbls>
          <c:dLblPos val="outEnd"/>
          <c:showLegendKey val="0"/>
          <c:showVal val="1"/>
          <c:showCatName val="0"/>
          <c:showSerName val="0"/>
          <c:showPercent val="0"/>
          <c:showBubbleSize val="0"/>
        </c:dLbls>
        <c:gapWidth val="219"/>
        <c:overlap val="-27"/>
        <c:axId val="962927168"/>
        <c:axId val="962926688"/>
      </c:barChart>
      <c:catAx>
        <c:axId val="962927168"/>
        <c:scaling>
          <c:orientation val="minMax"/>
        </c:scaling>
        <c:delete val="1"/>
        <c:axPos val="b"/>
        <c:numFmt formatCode="General" sourceLinked="1"/>
        <c:majorTickMark val="none"/>
        <c:minorTickMark val="none"/>
        <c:tickLblPos val="nextTo"/>
        <c:crossAx val="962926688"/>
        <c:crosses val="autoZero"/>
        <c:auto val="1"/>
        <c:lblAlgn val="ctr"/>
        <c:lblOffset val="100"/>
        <c:noMultiLvlLbl val="0"/>
      </c:catAx>
      <c:valAx>
        <c:axId val="962926688"/>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962927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costs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only'!$O$99</c:f>
              <c:strCache>
                <c:ptCount val="1"/>
                <c:pt idx="0">
                  <c:v>ESG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only'!$N$102:$N$105</c:f>
              <c:strCache>
                <c:ptCount val="4"/>
                <c:pt idx="0">
                  <c:v>Average subscriber fee</c:v>
                </c:pt>
                <c:pt idx="1">
                  <c:v>Average redemption fee</c:v>
                </c:pt>
                <c:pt idx="2">
                  <c:v>Average Management and customer fee</c:v>
                </c:pt>
                <c:pt idx="3">
                  <c:v>Average ongoing charges</c:v>
                </c:pt>
              </c:strCache>
            </c:strRef>
          </c:cat>
          <c:val>
            <c:numRef>
              <c:f>'Global funds only'!$O$102:$O$105</c:f>
              <c:numCache>
                <c:formatCode>0.00%</c:formatCode>
                <c:ptCount val="4"/>
                <c:pt idx="0">
                  <c:v>2.2222222222222222E-3</c:v>
                </c:pt>
                <c:pt idx="1">
                  <c:v>7.6923076923076936E-3</c:v>
                </c:pt>
                <c:pt idx="2">
                  <c:v>1.3737037037037041E-2</c:v>
                </c:pt>
                <c:pt idx="3">
                  <c:v>1.3823490895951352E-2</c:v>
                </c:pt>
              </c:numCache>
            </c:numRef>
          </c:val>
          <c:extLst>
            <c:ext xmlns:c16="http://schemas.microsoft.com/office/drawing/2014/chart" uri="{C3380CC4-5D6E-409C-BE32-E72D297353CC}">
              <c16:uniqueId val="{00000000-0554-4907-A443-1502316141FE}"/>
            </c:ext>
          </c:extLst>
        </c:ser>
        <c:ser>
          <c:idx val="1"/>
          <c:order val="1"/>
          <c:tx>
            <c:strRef>
              <c:f>'Global funds only'!$P$99</c:f>
              <c:strCache>
                <c:ptCount val="1"/>
                <c:pt idx="0">
                  <c:v>Non-ESG</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only'!$N$102:$N$105</c:f>
              <c:strCache>
                <c:ptCount val="4"/>
                <c:pt idx="0">
                  <c:v>Average subscriber fee</c:v>
                </c:pt>
                <c:pt idx="1">
                  <c:v>Average redemption fee</c:v>
                </c:pt>
                <c:pt idx="2">
                  <c:v>Average Management and customer fee</c:v>
                </c:pt>
                <c:pt idx="3">
                  <c:v>Average ongoing charges</c:v>
                </c:pt>
              </c:strCache>
            </c:strRef>
          </c:cat>
          <c:val>
            <c:numRef>
              <c:f>'Global funds only'!$P$102:$P$105</c:f>
              <c:numCache>
                <c:formatCode>0.00%</c:formatCode>
                <c:ptCount val="4"/>
                <c:pt idx="0">
                  <c:v>3.4920634920634929E-3</c:v>
                </c:pt>
                <c:pt idx="1">
                  <c:v>3.6885245901639358E-3</c:v>
                </c:pt>
                <c:pt idx="2">
                  <c:v>1.0386153846153849E-2</c:v>
                </c:pt>
                <c:pt idx="3">
                  <c:v>1.178957181839198E-2</c:v>
                </c:pt>
              </c:numCache>
            </c:numRef>
          </c:val>
          <c:extLst>
            <c:ext xmlns:c16="http://schemas.microsoft.com/office/drawing/2014/chart" uri="{C3380CC4-5D6E-409C-BE32-E72D297353CC}">
              <c16:uniqueId val="{00000001-0554-4907-A443-1502316141FE}"/>
            </c:ext>
          </c:extLst>
        </c:ser>
        <c:dLbls>
          <c:dLblPos val="outEnd"/>
          <c:showLegendKey val="0"/>
          <c:showVal val="1"/>
          <c:showCatName val="0"/>
          <c:showSerName val="0"/>
          <c:showPercent val="0"/>
          <c:showBubbleSize val="0"/>
        </c:dLbls>
        <c:gapWidth val="219"/>
        <c:overlap val="-27"/>
        <c:axId val="809947984"/>
        <c:axId val="809948464"/>
      </c:barChart>
      <c:catAx>
        <c:axId val="809947984"/>
        <c:scaling>
          <c:orientation val="minMax"/>
        </c:scaling>
        <c:delete val="1"/>
        <c:axPos val="b"/>
        <c:numFmt formatCode="General" sourceLinked="1"/>
        <c:majorTickMark val="none"/>
        <c:minorTickMark val="none"/>
        <c:tickLblPos val="nextTo"/>
        <c:crossAx val="809948464"/>
        <c:crosses val="autoZero"/>
        <c:auto val="1"/>
        <c:lblAlgn val="ctr"/>
        <c:lblOffset val="100"/>
        <c:noMultiLvlLbl val="0"/>
      </c:catAx>
      <c:valAx>
        <c:axId val="8099484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80994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sharpe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only'!$O$99</c:f>
              <c:strCache>
                <c:ptCount val="1"/>
                <c:pt idx="0">
                  <c:v>ESG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only'!$N$107:$N$108</c:f>
              <c:strCache>
                <c:ptCount val="2"/>
                <c:pt idx="0">
                  <c:v>1 yr.</c:v>
                </c:pt>
                <c:pt idx="1">
                  <c:v>5 yr.</c:v>
                </c:pt>
              </c:strCache>
            </c:strRef>
          </c:cat>
          <c:val>
            <c:numRef>
              <c:f>'Global funds only'!$O$107:$O$108</c:f>
              <c:numCache>
                <c:formatCode>0.00</c:formatCode>
                <c:ptCount val="2"/>
                <c:pt idx="0">
                  <c:v>1.6621754150291208</c:v>
                </c:pt>
                <c:pt idx="1">
                  <c:v>0.48339478671168784</c:v>
                </c:pt>
              </c:numCache>
            </c:numRef>
          </c:val>
          <c:extLst>
            <c:ext xmlns:c16="http://schemas.microsoft.com/office/drawing/2014/chart" uri="{C3380CC4-5D6E-409C-BE32-E72D297353CC}">
              <c16:uniqueId val="{00000000-420E-4D2B-B6E2-1D5F82BCB3F6}"/>
            </c:ext>
          </c:extLst>
        </c:ser>
        <c:ser>
          <c:idx val="1"/>
          <c:order val="1"/>
          <c:tx>
            <c:strRef>
              <c:f>'Global funds only'!$P$99</c:f>
              <c:strCache>
                <c:ptCount val="1"/>
                <c:pt idx="0">
                  <c:v>Non-ESG</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only'!$N$107:$N$108</c:f>
              <c:strCache>
                <c:ptCount val="2"/>
                <c:pt idx="0">
                  <c:v>1 yr.</c:v>
                </c:pt>
                <c:pt idx="1">
                  <c:v>5 yr.</c:v>
                </c:pt>
              </c:strCache>
            </c:strRef>
          </c:cat>
          <c:val>
            <c:numRef>
              <c:f>'Global funds only'!$P$107:$P$108</c:f>
              <c:numCache>
                <c:formatCode>0.00</c:formatCode>
                <c:ptCount val="2"/>
                <c:pt idx="0">
                  <c:v>1.9467928892858943</c:v>
                </c:pt>
                <c:pt idx="1">
                  <c:v>0.52209405601447489</c:v>
                </c:pt>
              </c:numCache>
            </c:numRef>
          </c:val>
          <c:extLst>
            <c:ext xmlns:c16="http://schemas.microsoft.com/office/drawing/2014/chart" uri="{C3380CC4-5D6E-409C-BE32-E72D297353CC}">
              <c16:uniqueId val="{00000001-420E-4D2B-B6E2-1D5F82BCB3F6}"/>
            </c:ext>
          </c:extLst>
        </c:ser>
        <c:dLbls>
          <c:dLblPos val="outEnd"/>
          <c:showLegendKey val="0"/>
          <c:showVal val="1"/>
          <c:showCatName val="0"/>
          <c:showSerName val="0"/>
          <c:showPercent val="0"/>
          <c:showBubbleSize val="0"/>
        </c:dLbls>
        <c:gapWidth val="219"/>
        <c:overlap val="-27"/>
        <c:axId val="809947024"/>
        <c:axId val="801274928"/>
      </c:barChart>
      <c:catAx>
        <c:axId val="809947024"/>
        <c:scaling>
          <c:orientation val="minMax"/>
        </c:scaling>
        <c:delete val="1"/>
        <c:axPos val="b"/>
        <c:numFmt formatCode="General" sourceLinked="1"/>
        <c:majorTickMark val="none"/>
        <c:minorTickMark val="none"/>
        <c:tickLblPos val="nextTo"/>
        <c:crossAx val="801274928"/>
        <c:crosses val="autoZero"/>
        <c:auto val="1"/>
        <c:lblAlgn val="ctr"/>
        <c:lblOffset val="100"/>
        <c:noMultiLvlLbl val="0"/>
      </c:catAx>
      <c:valAx>
        <c:axId val="80127492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809947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Size of market share(M</a:t>
            </a:r>
            <a:r>
              <a:rPr lang="en-US" baseline="0"/>
              <a:t> EUR)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123622047244094"/>
          <c:y val="0.17171296296296298"/>
          <c:w val="0.46641666666666665"/>
          <c:h val="0.77736111111111106"/>
        </c:manualLayout>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3D7D-4438-8CCE-A6DF32C01BAA}"/>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2-3D7D-4438-8CCE-A6DF32C01BA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'Global funds only'!$O$111:$P$111</c:f>
              <c:numCache>
                <c:formatCode>0%</c:formatCode>
                <c:ptCount val="2"/>
                <c:pt idx="0">
                  <c:v>0.34994477263640822</c:v>
                </c:pt>
                <c:pt idx="1">
                  <c:v>0.65005522736359178</c:v>
                </c:pt>
              </c:numCache>
            </c:numRef>
          </c:val>
          <c:extLst>
            <c:ext xmlns:c16="http://schemas.microsoft.com/office/drawing/2014/chart" uri="{C3380CC4-5D6E-409C-BE32-E72D297353CC}">
              <c16:uniqueId val="{00000000-3D7D-4438-8CCE-A6DF32C01BAA}"/>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subscriptions since Jan. 2024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'Global funds only'!$N$114</c:f>
              <c:strCache>
                <c:ptCount val="1"/>
                <c:pt idx="0">
                  <c:v>Net subscriptions since Jan. 2024 %</c:v>
                </c:pt>
              </c:strCache>
            </c:strRef>
          </c:tx>
          <c:spPr>
            <a:solidFill>
              <a:schemeClr val="accent4"/>
            </a:solidFill>
          </c:spPr>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DCB-43D6-884E-F38E5D97028B}"/>
              </c:ext>
            </c:extLst>
          </c:dPt>
          <c:dPt>
            <c:idx val="1"/>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'Global funds only'!$O$114:$P$114</c:f>
              <c:numCache>
                <c:formatCode>0.0%</c:formatCode>
                <c:ptCount val="2"/>
                <c:pt idx="0">
                  <c:v>0.92320317962110665</c:v>
                </c:pt>
                <c:pt idx="1">
                  <c:v>7.6796820378893238E-2</c:v>
                </c:pt>
              </c:numCache>
            </c:numRef>
          </c:val>
          <c:extLst>
            <c:ext xmlns:c16="http://schemas.microsoft.com/office/drawing/2014/chart" uri="{C3380CC4-5D6E-409C-BE32-E72D297353CC}">
              <c16:uniqueId val="{00000000-4DCB-43D6-884E-F38E5D97028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Size and net subscription of biggest ESG funds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ESG'!$B$30</c:f>
              <c:strCache>
                <c:ptCount val="1"/>
                <c:pt idx="0">
                  <c:v>Size (MEUR)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 funds - ESG'!$A$31:$A$37</c:f>
              <c:strCache>
                <c:ptCount val="7"/>
                <c:pt idx="0">
                  <c:v>Nordea 1 - Climate and Environment Equity BP</c:v>
                </c:pt>
                <c:pt idx="1">
                  <c:v>Nordea Sustainable Equities Global Fund A growth</c:v>
                </c:pt>
                <c:pt idx="2">
                  <c:v>Nordea 1 - Global Gender Diversity Fund BP-EUR</c:v>
                </c:pt>
                <c:pt idx="3">
                  <c:v>OP-Climate A</c:v>
                </c:pt>
                <c:pt idx="4">
                  <c:v>Danske Invest ESG Equities G</c:v>
                </c:pt>
                <c:pt idx="5">
                  <c:v>OP-Clean Water A</c:v>
                </c:pt>
                <c:pt idx="6">
                  <c:v>Others</c:v>
                </c:pt>
              </c:strCache>
            </c:strRef>
          </c:cat>
          <c:val>
            <c:numRef>
              <c:f>'Global funds - ESG'!$B$31:$B$37</c:f>
              <c:numCache>
                <c:formatCode>#,##0.00</c:formatCode>
                <c:ptCount val="7"/>
                <c:pt idx="0">
                  <c:v>8701.3472692899995</c:v>
                </c:pt>
                <c:pt idx="1">
                  <c:v>6795.2167210199696</c:v>
                </c:pt>
                <c:pt idx="2">
                  <c:v>536.72543529999996</c:v>
                </c:pt>
                <c:pt idx="3">
                  <c:v>440.69297039318002</c:v>
                </c:pt>
                <c:pt idx="4">
                  <c:v>411.88333267000002</c:v>
                </c:pt>
                <c:pt idx="5">
                  <c:v>320.20574818885598</c:v>
                </c:pt>
                <c:pt idx="6">
                  <c:v>525.99567083308</c:v>
                </c:pt>
              </c:numCache>
            </c:numRef>
          </c:val>
          <c:extLst>
            <c:ext xmlns:c16="http://schemas.microsoft.com/office/drawing/2014/chart" uri="{C3380CC4-5D6E-409C-BE32-E72D297353CC}">
              <c16:uniqueId val="{00000000-4935-4832-9E66-590642D07DFA}"/>
            </c:ext>
          </c:extLst>
        </c:ser>
        <c:dLbls>
          <c:dLblPos val="outEnd"/>
          <c:showLegendKey val="0"/>
          <c:showVal val="1"/>
          <c:showCatName val="0"/>
          <c:showSerName val="0"/>
          <c:showPercent val="0"/>
          <c:showBubbleSize val="0"/>
        </c:dLbls>
        <c:gapWidth val="219"/>
        <c:axId val="1035174000"/>
        <c:axId val="1035158640"/>
      </c:barChart>
      <c:lineChart>
        <c:grouping val="standard"/>
        <c:varyColors val="0"/>
        <c:ser>
          <c:idx val="1"/>
          <c:order val="1"/>
          <c:tx>
            <c:strRef>
              <c:f>'Global funds - ESG'!$C$30</c:f>
              <c:strCache>
                <c:ptCount val="1"/>
                <c:pt idx="0">
                  <c:v>Net subscription from Jan (MEUR)</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 funds - ESG'!$C$31:$C$37</c:f>
              <c:numCache>
                <c:formatCode>#,##0.0</c:formatCode>
                <c:ptCount val="7"/>
                <c:pt idx="0">
                  <c:v>-9.515138235357</c:v>
                </c:pt>
                <c:pt idx="1">
                  <c:v>3098.2065462666401</c:v>
                </c:pt>
                <c:pt idx="2">
                  <c:v>0</c:v>
                </c:pt>
                <c:pt idx="3">
                  <c:v>5.3649758599999897</c:v>
                </c:pt>
                <c:pt idx="4">
                  <c:v>-17.630322539999899</c:v>
                </c:pt>
                <c:pt idx="5">
                  <c:v>34.890391530000002</c:v>
                </c:pt>
                <c:pt idx="6">
                  <c:v>-9.0892482399999999</c:v>
                </c:pt>
              </c:numCache>
            </c:numRef>
          </c:val>
          <c:smooth val="0"/>
          <c:extLst>
            <c:ext xmlns:c16="http://schemas.microsoft.com/office/drawing/2014/chart" uri="{C3380CC4-5D6E-409C-BE32-E72D297353CC}">
              <c16:uniqueId val="{00000003-4935-4832-9E66-590642D07DFA}"/>
            </c:ext>
          </c:extLst>
        </c:ser>
        <c:dLbls>
          <c:showLegendKey val="0"/>
          <c:showVal val="0"/>
          <c:showCatName val="0"/>
          <c:showSerName val="0"/>
          <c:showPercent val="0"/>
          <c:showBubbleSize val="0"/>
        </c:dLbls>
        <c:marker val="1"/>
        <c:smooth val="0"/>
        <c:axId val="810047008"/>
        <c:axId val="810048928"/>
      </c:lineChart>
      <c:catAx>
        <c:axId val="103517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158640"/>
        <c:crosses val="autoZero"/>
        <c:auto val="1"/>
        <c:lblAlgn val="ctr"/>
        <c:lblOffset val="100"/>
        <c:noMultiLvlLbl val="0"/>
      </c:catAx>
      <c:valAx>
        <c:axId val="103515864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035174000"/>
        <c:crosses val="autoZero"/>
        <c:crossBetween val="between"/>
      </c:valAx>
      <c:valAx>
        <c:axId val="810048928"/>
        <c:scaling>
          <c:orientation val="minMax"/>
        </c:scaling>
        <c:delete val="1"/>
        <c:axPos val="r"/>
        <c:numFmt formatCode="#,##0.0" sourceLinked="1"/>
        <c:majorTickMark val="none"/>
        <c:minorTickMark val="none"/>
        <c:tickLblPos val="nextTo"/>
        <c:crossAx val="810047008"/>
        <c:crosses val="max"/>
        <c:crossBetween val="between"/>
      </c:valAx>
      <c:catAx>
        <c:axId val="810047008"/>
        <c:scaling>
          <c:orientation val="minMax"/>
        </c:scaling>
        <c:delete val="1"/>
        <c:axPos val="b"/>
        <c:majorTickMark val="none"/>
        <c:minorTickMark val="none"/>
        <c:tickLblPos val="nextTo"/>
        <c:crossAx val="810048928"/>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Returns of 10</a:t>
            </a:r>
            <a:r>
              <a:rPr lang="en-US" baseline="0"/>
              <a:t> ESG-funds with highest 10-year returns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p.a.'!$C$1</c:f>
              <c:strCache>
                <c:ptCount val="1"/>
                <c:pt idx="0">
                  <c:v>10 yr.
(% p.a.)</c:v>
                </c:pt>
              </c:strCache>
            </c:strRef>
          </c:tx>
          <c:spPr>
            <a:solidFill>
              <a:schemeClr val="accent1"/>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p.a.'!$C$2:$C$11</c:f>
              <c:numCache>
                <c:formatCode>0.0</c:formatCode>
                <c:ptCount val="10"/>
                <c:pt idx="0">
                  <c:v>13.346313289617299</c:v>
                </c:pt>
                <c:pt idx="1">
                  <c:v>11.129585903823401</c:v>
                </c:pt>
                <c:pt idx="2">
                  <c:v>9.7896621970169999</c:v>
                </c:pt>
                <c:pt idx="3">
                  <c:v>9.0672070502673296</c:v>
                </c:pt>
                <c:pt idx="4">
                  <c:v>8.87341648584467</c:v>
                </c:pt>
                <c:pt idx="5">
                  <c:v>8.5714985400627608</c:v>
                </c:pt>
                <c:pt idx="6">
                  <c:v>8.4181023047905406</c:v>
                </c:pt>
                <c:pt idx="7">
                  <c:v>8.3989612589417693</c:v>
                </c:pt>
                <c:pt idx="8">
                  <c:v>8.3956927767658804</c:v>
                </c:pt>
                <c:pt idx="9">
                  <c:v>4.9279161595831402</c:v>
                </c:pt>
              </c:numCache>
            </c:numRef>
          </c:val>
          <c:extLst>
            <c:ext xmlns:c16="http://schemas.microsoft.com/office/drawing/2014/chart" uri="{C3380CC4-5D6E-409C-BE32-E72D297353CC}">
              <c16:uniqueId val="{00000000-FDC5-4EB7-B9A2-66F629C1F417}"/>
            </c:ext>
          </c:extLst>
        </c:ser>
        <c:ser>
          <c:idx val="1"/>
          <c:order val="1"/>
          <c:tx>
            <c:strRef>
              <c:f>'Global funds - returns p.a.'!$D$1</c:f>
              <c:strCache>
                <c:ptCount val="1"/>
                <c:pt idx="0">
                  <c:v>5 yr.
(% p.a.)</c:v>
                </c:pt>
              </c:strCache>
            </c:strRef>
          </c:tx>
          <c:spPr>
            <a:solidFill>
              <a:schemeClr val="accent2"/>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p.a.'!$D$2:$D$11</c:f>
              <c:numCache>
                <c:formatCode>0.0</c:formatCode>
                <c:ptCount val="10"/>
                <c:pt idx="0">
                  <c:v>10.3411122092424</c:v>
                </c:pt>
                <c:pt idx="1">
                  <c:v>10.674936053121399</c:v>
                </c:pt>
                <c:pt idx="2">
                  <c:v>10.6745140734764</c:v>
                </c:pt>
                <c:pt idx="3">
                  <c:v>9.8617943290763197</c:v>
                </c:pt>
                <c:pt idx="4">
                  <c:v>11.2244128540771</c:v>
                </c:pt>
                <c:pt idx="5">
                  <c:v>10.6199410612517</c:v>
                </c:pt>
                <c:pt idx="6">
                  <c:v>7.9696360867550702</c:v>
                </c:pt>
                <c:pt idx="7">
                  <c:v>10.925846260764301</c:v>
                </c:pt>
                <c:pt idx="8">
                  <c:v>10.9185946547132</c:v>
                </c:pt>
                <c:pt idx="9">
                  <c:v>2.9916113155337798</c:v>
                </c:pt>
              </c:numCache>
            </c:numRef>
          </c:val>
          <c:extLst>
            <c:ext xmlns:c16="http://schemas.microsoft.com/office/drawing/2014/chart" uri="{C3380CC4-5D6E-409C-BE32-E72D297353CC}">
              <c16:uniqueId val="{00000001-FDC5-4EB7-B9A2-66F629C1F417}"/>
            </c:ext>
          </c:extLst>
        </c:ser>
        <c:ser>
          <c:idx val="2"/>
          <c:order val="2"/>
          <c:tx>
            <c:strRef>
              <c:f>'Global funds - returns p.a.'!$E$1</c:f>
              <c:strCache>
                <c:ptCount val="1"/>
                <c:pt idx="0">
                  <c:v>3 yr.
(% p.a.)</c:v>
                </c:pt>
              </c:strCache>
            </c:strRef>
          </c:tx>
          <c:spPr>
            <a:solidFill>
              <a:schemeClr val="accent3"/>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p.a.'!$E$2:$E$11</c:f>
              <c:numCache>
                <c:formatCode>0.0</c:formatCode>
                <c:ptCount val="10"/>
                <c:pt idx="0">
                  <c:v>2.9108791254743598</c:v>
                </c:pt>
                <c:pt idx="1">
                  <c:v>1.02765616009059</c:v>
                </c:pt>
                <c:pt idx="2">
                  <c:v>6.9607235265904697</c:v>
                </c:pt>
                <c:pt idx="3">
                  <c:v>5.6360610179007002</c:v>
                </c:pt>
                <c:pt idx="4">
                  <c:v>0.52551196796268795</c:v>
                </c:pt>
                <c:pt idx="5">
                  <c:v>-0.38439169035687698</c:v>
                </c:pt>
                <c:pt idx="6">
                  <c:v>-0.60167800234881497</c:v>
                </c:pt>
                <c:pt idx="7">
                  <c:v>5.8092437055206902</c:v>
                </c:pt>
                <c:pt idx="8">
                  <c:v>5.7990072253538001</c:v>
                </c:pt>
                <c:pt idx="9">
                  <c:v>-12.4293405943938</c:v>
                </c:pt>
              </c:numCache>
            </c:numRef>
          </c:val>
          <c:extLst>
            <c:ext xmlns:c16="http://schemas.microsoft.com/office/drawing/2014/chart" uri="{C3380CC4-5D6E-409C-BE32-E72D297353CC}">
              <c16:uniqueId val="{00000002-FDC5-4EB7-B9A2-66F629C1F417}"/>
            </c:ext>
          </c:extLst>
        </c:ser>
        <c:ser>
          <c:idx val="3"/>
          <c:order val="3"/>
          <c:tx>
            <c:strRef>
              <c:f>'Global funds - returns p.a.'!$F$1</c:f>
              <c:strCache>
                <c:ptCount val="1"/>
                <c:pt idx="0">
                  <c:v>1 yr.
(%)</c:v>
                </c:pt>
              </c:strCache>
            </c:strRef>
          </c:tx>
          <c:spPr>
            <a:solidFill>
              <a:schemeClr val="accent4"/>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p.a.'!$F$2:$F$11</c:f>
              <c:numCache>
                <c:formatCode>0.0</c:formatCode>
                <c:ptCount val="10"/>
                <c:pt idx="0">
                  <c:v>32.9984225215387</c:v>
                </c:pt>
                <c:pt idx="1">
                  <c:v>20.257042266611499</c:v>
                </c:pt>
                <c:pt idx="2">
                  <c:v>28.425357873210501</c:v>
                </c:pt>
                <c:pt idx="3">
                  <c:v>21.360478746938099</c:v>
                </c:pt>
                <c:pt idx="4">
                  <c:v>33.592153657539598</c:v>
                </c:pt>
                <c:pt idx="5">
                  <c:v>30.0332778702162</c:v>
                </c:pt>
                <c:pt idx="6">
                  <c:v>16.981559171345801</c:v>
                </c:pt>
                <c:pt idx="7">
                  <c:v>35.890297111988303</c:v>
                </c:pt>
                <c:pt idx="8">
                  <c:v>35.8498442387165</c:v>
                </c:pt>
                <c:pt idx="9">
                  <c:v>17.302836234986099</c:v>
                </c:pt>
              </c:numCache>
            </c:numRef>
          </c:val>
          <c:extLst>
            <c:ext xmlns:c16="http://schemas.microsoft.com/office/drawing/2014/chart" uri="{C3380CC4-5D6E-409C-BE32-E72D297353CC}">
              <c16:uniqueId val="{00000003-FDC5-4EB7-B9A2-66F629C1F417}"/>
            </c:ext>
          </c:extLst>
        </c:ser>
        <c:ser>
          <c:idx val="4"/>
          <c:order val="4"/>
          <c:tx>
            <c:strRef>
              <c:f>'Global funds - returns p.a.'!$G$1</c:f>
              <c:strCache>
                <c:ptCount val="1"/>
                <c:pt idx="0">
                  <c:v>6 mo.
(%)</c:v>
                </c:pt>
              </c:strCache>
            </c:strRef>
          </c:tx>
          <c:spPr>
            <a:solidFill>
              <a:schemeClr val="accent5"/>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p.a.'!$G$2:$G$11</c:f>
              <c:numCache>
                <c:formatCode>0.0</c:formatCode>
                <c:ptCount val="10"/>
                <c:pt idx="0">
                  <c:v>6.7671956125739499</c:v>
                </c:pt>
                <c:pt idx="1">
                  <c:v>1.4203253893353101</c:v>
                </c:pt>
                <c:pt idx="2">
                  <c:v>6.76640598435913</c:v>
                </c:pt>
                <c:pt idx="3">
                  <c:v>5.3684258465388401</c:v>
                </c:pt>
                <c:pt idx="4">
                  <c:v>5.8100016183849403</c:v>
                </c:pt>
                <c:pt idx="5">
                  <c:v>5.78680203045682</c:v>
                </c:pt>
                <c:pt idx="6">
                  <c:v>1.27633879325903</c:v>
                </c:pt>
                <c:pt idx="7">
                  <c:v>3.12184661957617</c:v>
                </c:pt>
                <c:pt idx="8">
                  <c:v>3.1194091472086698</c:v>
                </c:pt>
                <c:pt idx="9">
                  <c:v>2.5987055153175498</c:v>
                </c:pt>
              </c:numCache>
            </c:numRef>
          </c:val>
          <c:extLst>
            <c:ext xmlns:c16="http://schemas.microsoft.com/office/drawing/2014/chart" uri="{C3380CC4-5D6E-409C-BE32-E72D297353CC}">
              <c16:uniqueId val="{00000004-FDC5-4EB7-B9A2-66F629C1F417}"/>
            </c:ext>
          </c:extLst>
        </c:ser>
        <c:ser>
          <c:idx val="5"/>
          <c:order val="5"/>
          <c:tx>
            <c:strRef>
              <c:f>'Global funds - returns p.a.'!$H$1</c:f>
              <c:strCache>
                <c:ptCount val="1"/>
                <c:pt idx="0">
                  <c:v>1  mo.
(%)</c:v>
                </c:pt>
              </c:strCache>
            </c:strRef>
          </c:tx>
          <c:spPr>
            <a:solidFill>
              <a:schemeClr val="accent6"/>
            </a:solidFill>
            <a:ln>
              <a:noFill/>
            </a:ln>
            <a:effectLst/>
          </c:spPr>
          <c:invertIfNegative val="0"/>
          <c:cat>
            <c:strRef>
              <c:f>'Global funds - returns p.a.'!$A$2:$A$11</c:f>
              <c:strCache>
                <c:ptCount val="10"/>
                <c:pt idx="0">
                  <c:v>Danske Invest ESG Equities G</c:v>
                </c:pt>
                <c:pt idx="1">
                  <c:v>Nordea 1 - Climate and Environment Equity BP</c:v>
                </c:pt>
                <c:pt idx="2">
                  <c:v>Danske Invest Global Sustainable Future EUR</c:v>
                </c:pt>
                <c:pt idx="3">
                  <c:v>S-Bank Climate Target World Equity A</c:v>
                </c:pt>
                <c:pt idx="4">
                  <c:v>OP-Climate A</c:v>
                </c:pt>
                <c:pt idx="5">
                  <c:v>    OP-Climate B</c:v>
                </c:pt>
                <c:pt idx="6">
                  <c:v>eQ Blue Planet 1 K</c:v>
                </c:pt>
                <c:pt idx="7">
                  <c:v>OP-Clean Water A</c:v>
                </c:pt>
                <c:pt idx="8">
                  <c:v>    OP-Clean Water B</c:v>
                </c:pt>
                <c:pt idx="9">
                  <c:v>Fondita Sustainable World B</c:v>
                </c:pt>
              </c:strCache>
            </c:strRef>
          </c:cat>
          <c:val>
            <c:numRef>
              <c:f>'Global funds - returns p.a.'!$H$2:$H$11</c:f>
              <c:numCache>
                <c:formatCode>0.0</c:formatCode>
                <c:ptCount val="10"/>
                <c:pt idx="0">
                  <c:v>-1.08477880259195</c:v>
                </c:pt>
                <c:pt idx="1">
                  <c:v>-1.3964249570190199</c:v>
                </c:pt>
                <c:pt idx="2">
                  <c:v>0.737888995829316</c:v>
                </c:pt>
                <c:pt idx="3">
                  <c:v>-0.56859161929962898</c:v>
                </c:pt>
                <c:pt idx="4">
                  <c:v>0.64655172413796702</c:v>
                </c:pt>
                <c:pt idx="5">
                  <c:v>0.64391500321958595</c:v>
                </c:pt>
                <c:pt idx="6">
                  <c:v>-2.7222373444773198</c:v>
                </c:pt>
                <c:pt idx="7">
                  <c:v>1.0287620871821599</c:v>
                </c:pt>
                <c:pt idx="8">
                  <c:v>1.0246730484023201</c:v>
                </c:pt>
                <c:pt idx="9">
                  <c:v>-3.8934775626409999</c:v>
                </c:pt>
              </c:numCache>
            </c:numRef>
          </c:val>
          <c:extLst>
            <c:ext xmlns:c16="http://schemas.microsoft.com/office/drawing/2014/chart" uri="{C3380CC4-5D6E-409C-BE32-E72D297353CC}">
              <c16:uniqueId val="{00000005-FDC5-4EB7-B9A2-66F629C1F417}"/>
            </c:ext>
          </c:extLst>
        </c:ser>
        <c:dLbls>
          <c:showLegendKey val="0"/>
          <c:showVal val="0"/>
          <c:showCatName val="0"/>
          <c:showSerName val="0"/>
          <c:showPercent val="0"/>
          <c:showBubbleSize val="0"/>
        </c:dLbls>
        <c:gapWidth val="219"/>
        <c:overlap val="-27"/>
        <c:axId val="576576352"/>
        <c:axId val="576579712"/>
      </c:barChart>
      <c:catAx>
        <c:axId val="57657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9712"/>
        <c:crosses val="autoZero"/>
        <c:auto val="1"/>
        <c:lblAlgn val="ctr"/>
        <c:lblOffset val="100"/>
        <c:noMultiLvlLbl val="0"/>
      </c:catAx>
      <c:valAx>
        <c:axId val="5765797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a:t>
            </a:r>
            <a:r>
              <a:rPr lang="en-US" baseline="0"/>
              <a:t>-year returns p.a. </a:t>
            </a:r>
          </a:p>
          <a:p>
            <a:pPr>
              <a:defRPr/>
            </a:pP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p.a.'!$M$25</c:f>
              <c:strCache>
                <c:ptCount val="1"/>
                <c:pt idx="0">
                  <c:v>% ESG</c:v>
                </c:pt>
              </c:strCache>
            </c:strRef>
          </c:tx>
          <c:spPr>
            <a:solidFill>
              <a:schemeClr val="accent2"/>
            </a:solidFill>
            <a:ln>
              <a:noFill/>
            </a:ln>
            <a:effectLst/>
          </c:spPr>
          <c:invertIfNegative val="0"/>
          <c:cat>
            <c:strRef>
              <c:f>'Global funds - returns p.a.'!$J$26:$J$34</c:f>
              <c:strCache>
                <c:ptCount val="9"/>
                <c:pt idx="0">
                  <c:v>&gt;15%</c:v>
                </c:pt>
                <c:pt idx="1">
                  <c:v>15% - 18%</c:v>
                </c:pt>
                <c:pt idx="2">
                  <c:v>18% - 21%</c:v>
                </c:pt>
                <c:pt idx="3">
                  <c:v>21% - 24%</c:v>
                </c:pt>
                <c:pt idx="4">
                  <c:v>24% - 27%</c:v>
                </c:pt>
                <c:pt idx="5">
                  <c:v>27% - 30%</c:v>
                </c:pt>
                <c:pt idx="6">
                  <c:v>30% - 33%</c:v>
                </c:pt>
                <c:pt idx="7">
                  <c:v>33% - 36%</c:v>
                </c:pt>
                <c:pt idx="8">
                  <c:v>&lt;36%</c:v>
                </c:pt>
              </c:strCache>
            </c:strRef>
          </c:cat>
          <c:val>
            <c:numRef>
              <c:f>'Global funds - returns p.a.'!$M$26:$M$34</c:f>
              <c:numCache>
                <c:formatCode>0.00</c:formatCode>
                <c:ptCount val="9"/>
                <c:pt idx="0">
                  <c:v>0</c:v>
                </c:pt>
                <c:pt idx="1">
                  <c:v>3.2608695652173911</c:v>
                </c:pt>
                <c:pt idx="2">
                  <c:v>1.0869565217391304</c:v>
                </c:pt>
                <c:pt idx="3">
                  <c:v>4.3478260869565215</c:v>
                </c:pt>
                <c:pt idx="4">
                  <c:v>0</c:v>
                </c:pt>
                <c:pt idx="5">
                  <c:v>1.0869565217391304</c:v>
                </c:pt>
                <c:pt idx="6">
                  <c:v>3.2608695652173911</c:v>
                </c:pt>
                <c:pt idx="7">
                  <c:v>4.3478260869565215</c:v>
                </c:pt>
                <c:pt idx="8">
                  <c:v>0</c:v>
                </c:pt>
              </c:numCache>
            </c:numRef>
          </c:val>
          <c:extLst>
            <c:ext xmlns:c16="http://schemas.microsoft.com/office/drawing/2014/chart" uri="{C3380CC4-5D6E-409C-BE32-E72D297353CC}">
              <c16:uniqueId val="{00000000-8B1A-4F48-93BF-F89BEA100C92}"/>
            </c:ext>
          </c:extLst>
        </c:ser>
        <c:ser>
          <c:idx val="1"/>
          <c:order val="1"/>
          <c:tx>
            <c:strRef>
              <c:f>'Global funds - returns p.a.'!$N$25</c:f>
              <c:strCache>
                <c:ptCount val="1"/>
                <c:pt idx="0">
                  <c:v>% Non-ESG</c:v>
                </c:pt>
              </c:strCache>
            </c:strRef>
          </c:tx>
          <c:spPr>
            <a:solidFill>
              <a:schemeClr val="accent4"/>
            </a:solidFill>
            <a:ln>
              <a:noFill/>
            </a:ln>
            <a:effectLst/>
          </c:spPr>
          <c:invertIfNegative val="0"/>
          <c:cat>
            <c:strRef>
              <c:f>'Global funds - returns p.a.'!$J$26:$J$34</c:f>
              <c:strCache>
                <c:ptCount val="9"/>
                <c:pt idx="0">
                  <c:v>&gt;15%</c:v>
                </c:pt>
                <c:pt idx="1">
                  <c:v>15% - 18%</c:v>
                </c:pt>
                <c:pt idx="2">
                  <c:v>18% - 21%</c:v>
                </c:pt>
                <c:pt idx="3">
                  <c:v>21% - 24%</c:v>
                </c:pt>
                <c:pt idx="4">
                  <c:v>24% - 27%</c:v>
                </c:pt>
                <c:pt idx="5">
                  <c:v>27% - 30%</c:v>
                </c:pt>
                <c:pt idx="6">
                  <c:v>30% - 33%</c:v>
                </c:pt>
                <c:pt idx="7">
                  <c:v>33% - 36%</c:v>
                </c:pt>
                <c:pt idx="8">
                  <c:v>&lt;36%</c:v>
                </c:pt>
              </c:strCache>
            </c:strRef>
          </c:cat>
          <c:val>
            <c:numRef>
              <c:f>'Global funds - returns p.a.'!$N$26:$N$34</c:f>
              <c:numCache>
                <c:formatCode>0.00</c:formatCode>
                <c:ptCount val="9"/>
                <c:pt idx="0">
                  <c:v>1.0869565217391304</c:v>
                </c:pt>
                <c:pt idx="1">
                  <c:v>3.2608695652173911</c:v>
                </c:pt>
                <c:pt idx="2">
                  <c:v>4.3478260869565215</c:v>
                </c:pt>
                <c:pt idx="3">
                  <c:v>15.217391304347828</c:v>
                </c:pt>
                <c:pt idx="4">
                  <c:v>16.304347826086957</c:v>
                </c:pt>
                <c:pt idx="5">
                  <c:v>9.7826086956521738</c:v>
                </c:pt>
                <c:pt idx="6">
                  <c:v>13.043478260869565</c:v>
                </c:pt>
                <c:pt idx="7">
                  <c:v>1.0869565217391304</c:v>
                </c:pt>
                <c:pt idx="8">
                  <c:v>3.2608695652173911</c:v>
                </c:pt>
              </c:numCache>
            </c:numRef>
          </c:val>
          <c:extLst>
            <c:ext xmlns:c16="http://schemas.microsoft.com/office/drawing/2014/chart" uri="{C3380CC4-5D6E-409C-BE32-E72D297353CC}">
              <c16:uniqueId val="{00000001-8B1A-4F48-93BF-F89BEA100C92}"/>
            </c:ext>
          </c:extLst>
        </c:ser>
        <c:dLbls>
          <c:showLegendKey val="0"/>
          <c:showVal val="0"/>
          <c:showCatName val="0"/>
          <c:showSerName val="0"/>
          <c:showPercent val="0"/>
          <c:showBubbleSize val="0"/>
        </c:dLbls>
        <c:gapWidth val="219"/>
        <c:overlap val="-27"/>
        <c:axId val="940941007"/>
        <c:axId val="940937167"/>
      </c:barChart>
      <c:catAx>
        <c:axId val="94094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37167"/>
        <c:crosses val="autoZero"/>
        <c:auto val="1"/>
        <c:lblAlgn val="ctr"/>
        <c:lblOffset val="100"/>
        <c:noMultiLvlLbl val="0"/>
      </c:catAx>
      <c:valAx>
        <c:axId val="9409371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41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3-year returns p.a. </a:t>
            </a:r>
            <a:r>
              <a:rPr lang="en-US" sz="1100" b="0" i="0" u="none" strike="noStrike" kern="1200" spc="0" baseline="0">
                <a:solidFill>
                  <a:sysClr val="windowText" lastClr="000000">
                    <a:lumMod val="65000"/>
                    <a:lumOff val="35000"/>
                  </a:sysClr>
                </a:solidFill>
              </a:rPr>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p.a.'!$M$37</c:f>
              <c:strCache>
                <c:ptCount val="1"/>
                <c:pt idx="0">
                  <c:v>% ESG</c:v>
                </c:pt>
              </c:strCache>
            </c:strRef>
          </c:tx>
          <c:spPr>
            <a:solidFill>
              <a:schemeClr val="accent2"/>
            </a:solidFill>
            <a:ln>
              <a:noFill/>
            </a:ln>
            <a:effectLst/>
          </c:spPr>
          <c:invertIfNegative val="0"/>
          <c:cat>
            <c:strRef>
              <c:f>'Global funds - returns p.a.'!$J$38:$J$46</c:f>
              <c:strCache>
                <c:ptCount val="9"/>
                <c:pt idx="0">
                  <c:v>&lt;(-6%)</c:v>
                </c:pt>
                <c:pt idx="1">
                  <c:v>(-6%) - (-4%)</c:v>
                </c:pt>
                <c:pt idx="2">
                  <c:v>(-4%) - (-2%)</c:v>
                </c:pt>
                <c:pt idx="3">
                  <c:v>(-2%) - 0%</c:v>
                </c:pt>
                <c:pt idx="4">
                  <c:v>2%</c:v>
                </c:pt>
                <c:pt idx="5">
                  <c:v>2% - 4%</c:v>
                </c:pt>
                <c:pt idx="6">
                  <c:v>4% - 6%</c:v>
                </c:pt>
                <c:pt idx="7">
                  <c:v>6% - 8%</c:v>
                </c:pt>
                <c:pt idx="8">
                  <c:v>&lt;8%</c:v>
                </c:pt>
              </c:strCache>
            </c:strRef>
          </c:cat>
          <c:val>
            <c:numRef>
              <c:f>'Global funds - returns p.a.'!$M$38:$M$46</c:f>
              <c:numCache>
                <c:formatCode>0.00</c:formatCode>
                <c:ptCount val="9"/>
                <c:pt idx="0">
                  <c:v>1.0869565217391304</c:v>
                </c:pt>
                <c:pt idx="1">
                  <c:v>0</c:v>
                </c:pt>
                <c:pt idx="2">
                  <c:v>0</c:v>
                </c:pt>
                <c:pt idx="3">
                  <c:v>3.2608695652173911</c:v>
                </c:pt>
                <c:pt idx="4">
                  <c:v>2.1739130434782608</c:v>
                </c:pt>
                <c:pt idx="5">
                  <c:v>1.0869565217391304</c:v>
                </c:pt>
                <c:pt idx="6">
                  <c:v>5.4347826086956523</c:v>
                </c:pt>
                <c:pt idx="7">
                  <c:v>1.0869565217391304</c:v>
                </c:pt>
                <c:pt idx="8">
                  <c:v>2.1739130434782608</c:v>
                </c:pt>
              </c:numCache>
            </c:numRef>
          </c:val>
          <c:extLst>
            <c:ext xmlns:c16="http://schemas.microsoft.com/office/drawing/2014/chart" uri="{C3380CC4-5D6E-409C-BE32-E72D297353CC}">
              <c16:uniqueId val="{00000000-7BB2-4213-B61C-73E94E0EF5F8}"/>
            </c:ext>
          </c:extLst>
        </c:ser>
        <c:ser>
          <c:idx val="1"/>
          <c:order val="1"/>
          <c:tx>
            <c:strRef>
              <c:f>'Global funds - returns p.a.'!$N$37</c:f>
              <c:strCache>
                <c:ptCount val="1"/>
                <c:pt idx="0">
                  <c:v>% Non-ESG</c:v>
                </c:pt>
              </c:strCache>
            </c:strRef>
          </c:tx>
          <c:spPr>
            <a:solidFill>
              <a:schemeClr val="accent4"/>
            </a:solidFill>
            <a:ln>
              <a:noFill/>
            </a:ln>
            <a:effectLst/>
          </c:spPr>
          <c:invertIfNegative val="0"/>
          <c:cat>
            <c:strRef>
              <c:f>'Global funds - returns p.a.'!$J$38:$J$46</c:f>
              <c:strCache>
                <c:ptCount val="9"/>
                <c:pt idx="0">
                  <c:v>&lt;(-6%)</c:v>
                </c:pt>
                <c:pt idx="1">
                  <c:v>(-6%) - (-4%)</c:v>
                </c:pt>
                <c:pt idx="2">
                  <c:v>(-4%) - (-2%)</c:v>
                </c:pt>
                <c:pt idx="3">
                  <c:v>(-2%) - 0%</c:v>
                </c:pt>
                <c:pt idx="4">
                  <c:v>2%</c:v>
                </c:pt>
                <c:pt idx="5">
                  <c:v>2% - 4%</c:v>
                </c:pt>
                <c:pt idx="6">
                  <c:v>4% - 6%</c:v>
                </c:pt>
                <c:pt idx="7">
                  <c:v>6% - 8%</c:v>
                </c:pt>
                <c:pt idx="8">
                  <c:v>&lt;8%</c:v>
                </c:pt>
              </c:strCache>
            </c:strRef>
          </c:cat>
          <c:val>
            <c:numRef>
              <c:f>'Global funds - returns p.a.'!$N$38:$N$46</c:f>
              <c:numCache>
                <c:formatCode>0.00</c:formatCode>
                <c:ptCount val="9"/>
                <c:pt idx="0">
                  <c:v>1.0869565217391304</c:v>
                </c:pt>
                <c:pt idx="1">
                  <c:v>2.1739130434782608</c:v>
                </c:pt>
                <c:pt idx="2">
                  <c:v>3.2608695652173911</c:v>
                </c:pt>
                <c:pt idx="3">
                  <c:v>3.2608695652173911</c:v>
                </c:pt>
                <c:pt idx="4">
                  <c:v>5.4347826086956523</c:v>
                </c:pt>
                <c:pt idx="5">
                  <c:v>8.695652173913043</c:v>
                </c:pt>
                <c:pt idx="6">
                  <c:v>17.391304347826086</c:v>
                </c:pt>
                <c:pt idx="7">
                  <c:v>11.956521739130435</c:v>
                </c:pt>
                <c:pt idx="8">
                  <c:v>11.956521739130435</c:v>
                </c:pt>
              </c:numCache>
            </c:numRef>
          </c:val>
          <c:extLst>
            <c:ext xmlns:c16="http://schemas.microsoft.com/office/drawing/2014/chart" uri="{C3380CC4-5D6E-409C-BE32-E72D297353CC}">
              <c16:uniqueId val="{00000001-7BB2-4213-B61C-73E94E0EF5F8}"/>
            </c:ext>
          </c:extLst>
        </c:ser>
        <c:dLbls>
          <c:showLegendKey val="0"/>
          <c:showVal val="0"/>
          <c:showCatName val="0"/>
          <c:showSerName val="0"/>
          <c:showPercent val="0"/>
          <c:showBubbleSize val="0"/>
        </c:dLbls>
        <c:gapWidth val="219"/>
        <c:overlap val="-27"/>
        <c:axId val="940967407"/>
        <c:axId val="940965007"/>
      </c:barChart>
      <c:catAx>
        <c:axId val="94096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65007"/>
        <c:crosses val="autoZero"/>
        <c:auto val="1"/>
        <c:lblAlgn val="ctr"/>
        <c:lblOffset val="100"/>
        <c:noMultiLvlLbl val="0"/>
      </c:catAx>
      <c:valAx>
        <c:axId val="9409650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674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5-year returns p.a. </a:t>
            </a:r>
            <a:r>
              <a:rPr lang="en-US" sz="1100" b="0" i="0" u="none" strike="noStrike" kern="1200" spc="0" baseline="0">
                <a:solidFill>
                  <a:sysClr val="windowText" lastClr="000000">
                    <a:lumMod val="65000"/>
                    <a:lumOff val="35000"/>
                  </a:sysClr>
                </a:solidFill>
              </a:rPr>
              <a:t> (%)</a:t>
            </a:r>
            <a:endParaRPr lang="en-US" sz="14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p.a.'!$M$49</c:f>
              <c:strCache>
                <c:ptCount val="1"/>
                <c:pt idx="0">
                  <c:v>% ESG</c:v>
                </c:pt>
              </c:strCache>
            </c:strRef>
          </c:tx>
          <c:spPr>
            <a:solidFill>
              <a:schemeClr val="accent2"/>
            </a:solidFill>
            <a:ln>
              <a:noFill/>
            </a:ln>
            <a:effectLst/>
          </c:spPr>
          <c:invertIfNegative val="0"/>
          <c:cat>
            <c:strRef>
              <c:f>'Global funds - returns p.a.'!$J$50:$J$58</c:f>
              <c:strCache>
                <c:ptCount val="9"/>
                <c:pt idx="0">
                  <c:v>&lt;5%</c:v>
                </c:pt>
                <c:pt idx="1">
                  <c:v>5% - 6%</c:v>
                </c:pt>
                <c:pt idx="2">
                  <c:v>6% - 7%</c:v>
                </c:pt>
                <c:pt idx="3">
                  <c:v>7% - 8%</c:v>
                </c:pt>
                <c:pt idx="4">
                  <c:v>8% - 9%</c:v>
                </c:pt>
                <c:pt idx="5">
                  <c:v>9% - 10%</c:v>
                </c:pt>
                <c:pt idx="6">
                  <c:v>10% - 11%</c:v>
                </c:pt>
                <c:pt idx="7">
                  <c:v>11% - 12%</c:v>
                </c:pt>
                <c:pt idx="8">
                  <c:v>&gt;12%</c:v>
                </c:pt>
              </c:strCache>
            </c:strRef>
          </c:cat>
          <c:val>
            <c:numRef>
              <c:f>'Global funds - returns p.a.'!$M$50:$M$58</c:f>
              <c:numCache>
                <c:formatCode>0.00</c:formatCode>
                <c:ptCount val="9"/>
                <c:pt idx="0">
                  <c:v>1.0869565217391304</c:v>
                </c:pt>
                <c:pt idx="1">
                  <c:v>0</c:v>
                </c:pt>
                <c:pt idx="2">
                  <c:v>0</c:v>
                </c:pt>
                <c:pt idx="3">
                  <c:v>2.1739130434782608</c:v>
                </c:pt>
                <c:pt idx="4">
                  <c:v>0</c:v>
                </c:pt>
                <c:pt idx="5">
                  <c:v>3.2608695652173911</c:v>
                </c:pt>
                <c:pt idx="6">
                  <c:v>6.5217391304347823</c:v>
                </c:pt>
                <c:pt idx="7">
                  <c:v>3.2608695652173911</c:v>
                </c:pt>
                <c:pt idx="8">
                  <c:v>0</c:v>
                </c:pt>
              </c:numCache>
            </c:numRef>
          </c:val>
          <c:extLst>
            <c:ext xmlns:c16="http://schemas.microsoft.com/office/drawing/2014/chart" uri="{C3380CC4-5D6E-409C-BE32-E72D297353CC}">
              <c16:uniqueId val="{00000000-FBA8-44DA-9DF5-ED807898294E}"/>
            </c:ext>
          </c:extLst>
        </c:ser>
        <c:ser>
          <c:idx val="1"/>
          <c:order val="1"/>
          <c:tx>
            <c:strRef>
              <c:f>'Global funds - returns p.a.'!$N$49</c:f>
              <c:strCache>
                <c:ptCount val="1"/>
                <c:pt idx="0">
                  <c:v>% Non-ESG</c:v>
                </c:pt>
              </c:strCache>
            </c:strRef>
          </c:tx>
          <c:spPr>
            <a:solidFill>
              <a:schemeClr val="accent4"/>
            </a:solidFill>
            <a:ln>
              <a:noFill/>
            </a:ln>
            <a:effectLst/>
          </c:spPr>
          <c:invertIfNegative val="0"/>
          <c:cat>
            <c:strRef>
              <c:f>'Global funds - returns p.a.'!$J$50:$J$58</c:f>
              <c:strCache>
                <c:ptCount val="9"/>
                <c:pt idx="0">
                  <c:v>&lt;5%</c:v>
                </c:pt>
                <c:pt idx="1">
                  <c:v>5% - 6%</c:v>
                </c:pt>
                <c:pt idx="2">
                  <c:v>6% - 7%</c:v>
                </c:pt>
                <c:pt idx="3">
                  <c:v>7% - 8%</c:v>
                </c:pt>
                <c:pt idx="4">
                  <c:v>8% - 9%</c:v>
                </c:pt>
                <c:pt idx="5">
                  <c:v>9% - 10%</c:v>
                </c:pt>
                <c:pt idx="6">
                  <c:v>10% - 11%</c:v>
                </c:pt>
                <c:pt idx="7">
                  <c:v>11% - 12%</c:v>
                </c:pt>
                <c:pt idx="8">
                  <c:v>&gt;12%</c:v>
                </c:pt>
              </c:strCache>
            </c:strRef>
          </c:cat>
          <c:val>
            <c:numRef>
              <c:f>'Global funds - returns p.a.'!$N$50:$N$58</c:f>
              <c:numCache>
                <c:formatCode>0.00</c:formatCode>
                <c:ptCount val="9"/>
                <c:pt idx="0">
                  <c:v>2.1739130434782608</c:v>
                </c:pt>
                <c:pt idx="1">
                  <c:v>1.0869565217391304</c:v>
                </c:pt>
                <c:pt idx="2">
                  <c:v>1.0869565217391304</c:v>
                </c:pt>
                <c:pt idx="3">
                  <c:v>7.608695652173914</c:v>
                </c:pt>
                <c:pt idx="4">
                  <c:v>6.5217391304347823</c:v>
                </c:pt>
                <c:pt idx="5">
                  <c:v>16.304347826086957</c:v>
                </c:pt>
                <c:pt idx="6">
                  <c:v>5.4347826086956523</c:v>
                </c:pt>
                <c:pt idx="7">
                  <c:v>6.5217391304347823</c:v>
                </c:pt>
                <c:pt idx="8">
                  <c:v>9.7826086956521738</c:v>
                </c:pt>
              </c:numCache>
            </c:numRef>
          </c:val>
          <c:extLst>
            <c:ext xmlns:c16="http://schemas.microsoft.com/office/drawing/2014/chart" uri="{C3380CC4-5D6E-409C-BE32-E72D297353CC}">
              <c16:uniqueId val="{00000001-FBA8-44DA-9DF5-ED807898294E}"/>
            </c:ext>
          </c:extLst>
        </c:ser>
        <c:dLbls>
          <c:showLegendKey val="0"/>
          <c:showVal val="0"/>
          <c:showCatName val="0"/>
          <c:showSerName val="0"/>
          <c:showPercent val="0"/>
          <c:showBubbleSize val="0"/>
        </c:dLbls>
        <c:gapWidth val="219"/>
        <c:overlap val="-27"/>
        <c:axId val="940948207"/>
        <c:axId val="940952047"/>
      </c:barChart>
      <c:catAx>
        <c:axId val="940948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52047"/>
        <c:crosses val="autoZero"/>
        <c:auto val="1"/>
        <c:lblAlgn val="ctr"/>
        <c:lblOffset val="100"/>
        <c:noMultiLvlLbl val="0"/>
      </c:catAx>
      <c:valAx>
        <c:axId val="9409520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482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10-year returns p.a. </a:t>
            </a:r>
            <a:r>
              <a:rPr lang="en-US" sz="1100" b="0" i="0" u="none" strike="noStrike" kern="1200" spc="0" baseline="0">
                <a:solidFill>
                  <a:sysClr val="windowText" lastClr="000000">
                    <a:lumMod val="65000"/>
                    <a:lumOff val="35000"/>
                  </a:sysClr>
                </a:solidFill>
              </a:rPr>
              <a:t> (%)</a:t>
            </a:r>
            <a:endParaRPr lang="en-US" sz="14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funds - returns p.a.'!$M$61</c:f>
              <c:strCache>
                <c:ptCount val="1"/>
                <c:pt idx="0">
                  <c:v>% ESG</c:v>
                </c:pt>
              </c:strCache>
            </c:strRef>
          </c:tx>
          <c:spPr>
            <a:solidFill>
              <a:schemeClr val="accent2"/>
            </a:solidFill>
            <a:ln>
              <a:noFill/>
            </a:ln>
            <a:effectLst/>
          </c:spPr>
          <c:invertIfNegative val="0"/>
          <c:cat>
            <c:strRef>
              <c:f>'Global funds - returns p.a.'!$J$62:$J$70</c:f>
              <c:strCache>
                <c:ptCount val="9"/>
                <c:pt idx="0">
                  <c:v>&lt;5%</c:v>
                </c:pt>
                <c:pt idx="1">
                  <c:v>5% - 6%</c:v>
                </c:pt>
                <c:pt idx="2">
                  <c:v>6% - 7%</c:v>
                </c:pt>
                <c:pt idx="3">
                  <c:v>7% - 8%</c:v>
                </c:pt>
                <c:pt idx="4">
                  <c:v>8% - 9%</c:v>
                </c:pt>
                <c:pt idx="5">
                  <c:v>9% - 10%</c:v>
                </c:pt>
                <c:pt idx="6">
                  <c:v>10% - 11%</c:v>
                </c:pt>
                <c:pt idx="7">
                  <c:v>11% - 12%</c:v>
                </c:pt>
                <c:pt idx="8">
                  <c:v>&gt;12%</c:v>
                </c:pt>
              </c:strCache>
            </c:strRef>
          </c:cat>
          <c:val>
            <c:numRef>
              <c:f>'Global funds - returns p.a.'!$M$62:$M$70</c:f>
              <c:numCache>
                <c:formatCode>0.00</c:formatCode>
                <c:ptCount val="9"/>
                <c:pt idx="0">
                  <c:v>1.0869565217391304</c:v>
                </c:pt>
                <c:pt idx="1">
                  <c:v>0</c:v>
                </c:pt>
                <c:pt idx="2">
                  <c:v>0</c:v>
                </c:pt>
                <c:pt idx="3">
                  <c:v>0</c:v>
                </c:pt>
                <c:pt idx="4">
                  <c:v>5.4347826086956523</c:v>
                </c:pt>
                <c:pt idx="5">
                  <c:v>2.1739130434782608</c:v>
                </c:pt>
                <c:pt idx="6">
                  <c:v>0</c:v>
                </c:pt>
                <c:pt idx="7">
                  <c:v>1.0869565217391304</c:v>
                </c:pt>
                <c:pt idx="8">
                  <c:v>1.0869565217391304</c:v>
                </c:pt>
              </c:numCache>
            </c:numRef>
          </c:val>
          <c:extLst>
            <c:ext xmlns:c16="http://schemas.microsoft.com/office/drawing/2014/chart" uri="{C3380CC4-5D6E-409C-BE32-E72D297353CC}">
              <c16:uniqueId val="{00000000-49F0-4F07-A96E-E317447DC7DC}"/>
            </c:ext>
          </c:extLst>
        </c:ser>
        <c:ser>
          <c:idx val="1"/>
          <c:order val="1"/>
          <c:tx>
            <c:strRef>
              <c:f>'Global funds - returns p.a.'!$N$61</c:f>
              <c:strCache>
                <c:ptCount val="1"/>
                <c:pt idx="0">
                  <c:v>% Non-ESG</c:v>
                </c:pt>
              </c:strCache>
            </c:strRef>
          </c:tx>
          <c:spPr>
            <a:solidFill>
              <a:schemeClr val="accent4"/>
            </a:solidFill>
            <a:ln>
              <a:noFill/>
            </a:ln>
            <a:effectLst/>
          </c:spPr>
          <c:invertIfNegative val="0"/>
          <c:cat>
            <c:strRef>
              <c:f>'Global funds - returns p.a.'!$J$62:$J$70</c:f>
              <c:strCache>
                <c:ptCount val="9"/>
                <c:pt idx="0">
                  <c:v>&lt;5%</c:v>
                </c:pt>
                <c:pt idx="1">
                  <c:v>5% - 6%</c:v>
                </c:pt>
                <c:pt idx="2">
                  <c:v>6% - 7%</c:v>
                </c:pt>
                <c:pt idx="3">
                  <c:v>7% - 8%</c:v>
                </c:pt>
                <c:pt idx="4">
                  <c:v>8% - 9%</c:v>
                </c:pt>
                <c:pt idx="5">
                  <c:v>9% - 10%</c:v>
                </c:pt>
                <c:pt idx="6">
                  <c:v>10% - 11%</c:v>
                </c:pt>
                <c:pt idx="7">
                  <c:v>11% - 12%</c:v>
                </c:pt>
                <c:pt idx="8">
                  <c:v>&gt;12%</c:v>
                </c:pt>
              </c:strCache>
            </c:strRef>
          </c:cat>
          <c:val>
            <c:numRef>
              <c:f>'Global funds - returns p.a.'!$N$62:$N$70</c:f>
              <c:numCache>
                <c:formatCode>0.00</c:formatCode>
                <c:ptCount val="9"/>
                <c:pt idx="0">
                  <c:v>1.0869565217391304</c:v>
                </c:pt>
                <c:pt idx="1">
                  <c:v>2.1739130434782608</c:v>
                </c:pt>
                <c:pt idx="2">
                  <c:v>3.2608695652173911</c:v>
                </c:pt>
                <c:pt idx="3">
                  <c:v>6.5217391304347823</c:v>
                </c:pt>
                <c:pt idx="4">
                  <c:v>10.869565217391305</c:v>
                </c:pt>
                <c:pt idx="5">
                  <c:v>2.1739130434782608</c:v>
                </c:pt>
                <c:pt idx="6">
                  <c:v>3.2608695652173911</c:v>
                </c:pt>
                <c:pt idx="7">
                  <c:v>5.4347826086956523</c:v>
                </c:pt>
                <c:pt idx="8">
                  <c:v>0</c:v>
                </c:pt>
              </c:numCache>
            </c:numRef>
          </c:val>
          <c:extLst>
            <c:ext xmlns:c16="http://schemas.microsoft.com/office/drawing/2014/chart" uri="{C3380CC4-5D6E-409C-BE32-E72D297353CC}">
              <c16:uniqueId val="{00000001-49F0-4F07-A96E-E317447DC7DC}"/>
            </c:ext>
          </c:extLst>
        </c:ser>
        <c:dLbls>
          <c:showLegendKey val="0"/>
          <c:showVal val="0"/>
          <c:showCatName val="0"/>
          <c:showSerName val="0"/>
          <c:showPercent val="0"/>
          <c:showBubbleSize val="0"/>
        </c:dLbls>
        <c:gapWidth val="219"/>
        <c:overlap val="-27"/>
        <c:axId val="940912687"/>
        <c:axId val="940916047"/>
      </c:barChart>
      <c:catAx>
        <c:axId val="94091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16047"/>
        <c:crosses val="autoZero"/>
        <c:auto val="1"/>
        <c:lblAlgn val="ctr"/>
        <c:lblOffset val="100"/>
        <c:noMultiLvlLbl val="0"/>
      </c:catAx>
      <c:valAx>
        <c:axId val="9409160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9126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1</xdr:col>
      <xdr:colOff>150202</xdr:colOff>
      <xdr:row>1</xdr:row>
      <xdr:rowOff>140675</xdr:rowOff>
    </xdr:from>
    <xdr:to>
      <xdr:col>6</xdr:col>
      <xdr:colOff>607664</xdr:colOff>
      <xdr:row>14</xdr:row>
      <xdr:rowOff>161454</xdr:rowOff>
    </xdr:to>
    <xdr:graphicFrame macro="">
      <xdr:nvGraphicFramePr>
        <xdr:cNvPr id="3" name="Chart 2">
          <a:extLst>
            <a:ext uri="{FF2B5EF4-FFF2-40B4-BE49-F238E27FC236}">
              <a16:creationId xmlns:a16="http://schemas.microsoft.com/office/drawing/2014/main" id="{258EBE0F-ACF5-4C07-A3F7-36BF6874F9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83999</xdr:colOff>
      <xdr:row>1</xdr:row>
      <xdr:rowOff>144077</xdr:rowOff>
    </xdr:from>
    <xdr:to>
      <xdr:col>12</xdr:col>
      <xdr:colOff>541461</xdr:colOff>
      <xdr:row>14</xdr:row>
      <xdr:rowOff>161463</xdr:rowOff>
    </xdr:to>
    <xdr:graphicFrame macro="">
      <xdr:nvGraphicFramePr>
        <xdr:cNvPr id="4" name="Chart 3">
          <a:extLst>
            <a:ext uri="{FF2B5EF4-FFF2-40B4-BE49-F238E27FC236}">
              <a16:creationId xmlns:a16="http://schemas.microsoft.com/office/drawing/2014/main" id="{591FC499-3E4E-466B-8CCD-8F14447742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155802</xdr:colOff>
      <xdr:row>15</xdr:row>
      <xdr:rowOff>22450</xdr:rowOff>
    </xdr:from>
    <xdr:to>
      <xdr:col>7</xdr:col>
      <xdr:colOff>3664</xdr:colOff>
      <xdr:row>28</xdr:row>
      <xdr:rowOff>43229</xdr:rowOff>
    </xdr:to>
    <xdr:graphicFrame macro="">
      <xdr:nvGraphicFramePr>
        <xdr:cNvPr id="5" name="Chart 4">
          <a:extLst>
            <a:ext uri="{FF2B5EF4-FFF2-40B4-BE49-F238E27FC236}">
              <a16:creationId xmlns:a16="http://schemas.microsoft.com/office/drawing/2014/main" id="{E47E878C-EDBA-4F2E-BAD4-F2D816571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75938</xdr:colOff>
      <xdr:row>15</xdr:row>
      <xdr:rowOff>26845</xdr:rowOff>
    </xdr:from>
    <xdr:to>
      <xdr:col>12</xdr:col>
      <xdr:colOff>533400</xdr:colOff>
      <xdr:row>28</xdr:row>
      <xdr:rowOff>47624</xdr:rowOff>
    </xdr:to>
    <xdr:graphicFrame macro="">
      <xdr:nvGraphicFramePr>
        <xdr:cNvPr id="6" name="Chart 5">
          <a:extLst>
            <a:ext uri="{FF2B5EF4-FFF2-40B4-BE49-F238E27FC236}">
              <a16:creationId xmlns:a16="http://schemas.microsoft.com/office/drawing/2014/main" id="{1923227E-1D7D-4DD3-B23A-D6A3FB5BB0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101974</xdr:colOff>
      <xdr:row>1</xdr:row>
      <xdr:rowOff>142875</xdr:rowOff>
    </xdr:from>
    <xdr:to>
      <xdr:col>17</xdr:col>
      <xdr:colOff>209549</xdr:colOff>
      <xdr:row>14</xdr:row>
      <xdr:rowOff>162687</xdr:rowOff>
    </xdr:to>
    <xdr:graphicFrame macro="">
      <xdr:nvGraphicFramePr>
        <xdr:cNvPr id="9" name="Chart 8">
          <a:extLst>
            <a:ext uri="{FF2B5EF4-FFF2-40B4-BE49-F238E27FC236}">
              <a16:creationId xmlns:a16="http://schemas.microsoft.com/office/drawing/2014/main" id="{EC194901-8226-4567-A634-0BC1C74E45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105896</xdr:colOff>
      <xdr:row>15</xdr:row>
      <xdr:rowOff>28577</xdr:rowOff>
    </xdr:from>
    <xdr:to>
      <xdr:col>23</xdr:col>
      <xdr:colOff>457200</xdr:colOff>
      <xdr:row>28</xdr:row>
      <xdr:rowOff>48389</xdr:rowOff>
    </xdr:to>
    <xdr:graphicFrame macro="">
      <xdr:nvGraphicFramePr>
        <xdr:cNvPr id="11" name="Chart 10">
          <a:extLst>
            <a:ext uri="{FF2B5EF4-FFF2-40B4-BE49-F238E27FC236}">
              <a16:creationId xmlns:a16="http://schemas.microsoft.com/office/drawing/2014/main" id="{849668A9-B182-4BCC-9049-B98A287AAE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333375</xdr:colOff>
      <xdr:row>1</xdr:row>
      <xdr:rowOff>146238</xdr:rowOff>
    </xdr:from>
    <xdr:to>
      <xdr:col>23</xdr:col>
      <xdr:colOff>457200</xdr:colOff>
      <xdr:row>14</xdr:row>
      <xdr:rowOff>166050</xdr:rowOff>
    </xdr:to>
    <xdr:graphicFrame macro="">
      <xdr:nvGraphicFramePr>
        <xdr:cNvPr id="12" name="Chart 11">
          <a:extLst>
            <a:ext uri="{FF2B5EF4-FFF2-40B4-BE49-F238E27FC236}">
              <a16:creationId xmlns:a16="http://schemas.microsoft.com/office/drawing/2014/main" id="{6F0C9857-DAD6-498F-BC0F-33719DD3A0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114300</xdr:colOff>
      <xdr:row>29</xdr:row>
      <xdr:rowOff>28573</xdr:rowOff>
    </xdr:from>
    <xdr:to>
      <xdr:col>23</xdr:col>
      <xdr:colOff>464820</xdr:colOff>
      <xdr:row>42</xdr:row>
      <xdr:rowOff>48385</xdr:rowOff>
    </xdr:to>
    <xdr:sp macro="" textlink="">
      <xdr:nvSpPr>
        <xdr:cNvPr id="13" name="TextBox 12">
          <a:extLst>
            <a:ext uri="{FF2B5EF4-FFF2-40B4-BE49-F238E27FC236}">
              <a16:creationId xmlns:a16="http://schemas.microsoft.com/office/drawing/2014/main" id="{1332CB69-B236-F2D5-34FF-DC5DEB110150}"/>
            </a:ext>
          </a:extLst>
        </xdr:cNvPr>
        <xdr:cNvSpPr txBox="1"/>
      </xdr:nvSpPr>
      <xdr:spPr>
        <a:xfrm>
          <a:off x="7599829" y="5564279"/>
          <a:ext cx="6401697" cy="249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ESG funds tend to have lower returns, higher volatility</a:t>
          </a:r>
          <a:r>
            <a:rPr lang="en-US" sz="1400" baseline="0"/>
            <a:t> and less attractive risk-adjusted returns, which all together make ESGs less attractive than their conventional counterparts. The average costs for ESG funds are also higher on average, which is largely due to the high redemtion and management fee. In choosing the right investment, one should really consider how much they have to pay for in addition to just the fund's returns. </a:t>
          </a:r>
        </a:p>
        <a:p>
          <a:endParaRPr lang="en-US" sz="1400" baseline="0"/>
        </a:p>
        <a:p>
          <a:r>
            <a:rPr lang="en-US" sz="1400" baseline="0"/>
            <a:t>Overall, the market for ESGs is currently only half of non-ESGs; however, it is quickly catching up with an impressive increase in net subscription since the beginning of 2024.</a:t>
          </a:r>
          <a:endParaRPr lang="en-US" sz="1400"/>
        </a:p>
      </xdr:txBody>
    </xdr:sp>
    <xdr:clientData/>
  </xdr:twoCellAnchor>
  <xdr:twoCellAnchor>
    <xdr:from>
      <xdr:col>1</xdr:col>
      <xdr:colOff>133350</xdr:colOff>
      <xdr:row>29</xdr:row>
      <xdr:rowOff>1680</xdr:rowOff>
    </xdr:from>
    <xdr:to>
      <xdr:col>6</xdr:col>
      <xdr:colOff>587502</xdr:colOff>
      <xdr:row>42</xdr:row>
      <xdr:rowOff>20731</xdr:rowOff>
    </xdr:to>
    <xdr:graphicFrame macro="">
      <xdr:nvGraphicFramePr>
        <xdr:cNvPr id="20" name="Chart 19">
          <a:extLst>
            <a:ext uri="{FF2B5EF4-FFF2-40B4-BE49-F238E27FC236}">
              <a16:creationId xmlns:a16="http://schemas.microsoft.com/office/drawing/2014/main" id="{FCBA6128-1B0B-4D36-A683-6453B6C8C8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88526</xdr:colOff>
      <xdr:row>29</xdr:row>
      <xdr:rowOff>0</xdr:rowOff>
    </xdr:from>
    <xdr:to>
      <xdr:col>12</xdr:col>
      <xdr:colOff>542678</xdr:colOff>
      <xdr:row>42</xdr:row>
      <xdr:rowOff>19050</xdr:rowOff>
    </xdr:to>
    <xdr:graphicFrame macro="">
      <xdr:nvGraphicFramePr>
        <xdr:cNvPr id="21" name="Chart 20">
          <a:extLst>
            <a:ext uri="{FF2B5EF4-FFF2-40B4-BE49-F238E27FC236}">
              <a16:creationId xmlns:a16="http://schemas.microsoft.com/office/drawing/2014/main" id="{0E02E784-0A7B-4C19-992A-436023346E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1</xdr:row>
      <xdr:rowOff>104774</xdr:rowOff>
    </xdr:from>
    <xdr:to>
      <xdr:col>12</xdr:col>
      <xdr:colOff>295275</xdr:colOff>
      <xdr:row>18</xdr:row>
      <xdr:rowOff>57150</xdr:rowOff>
    </xdr:to>
    <xdr:graphicFrame macro="">
      <xdr:nvGraphicFramePr>
        <xdr:cNvPr id="6" name="Chart 5">
          <a:extLst>
            <a:ext uri="{FF2B5EF4-FFF2-40B4-BE49-F238E27FC236}">
              <a16:creationId xmlns:a16="http://schemas.microsoft.com/office/drawing/2014/main" id="{A45454EE-8E03-457A-A4BE-58470D579D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561975</xdr:colOff>
      <xdr:row>1</xdr:row>
      <xdr:rowOff>95250</xdr:rowOff>
    </xdr:from>
    <xdr:to>
      <xdr:col>23</xdr:col>
      <xdr:colOff>428625</xdr:colOff>
      <xdr:row>18</xdr:row>
      <xdr:rowOff>48006</xdr:rowOff>
    </xdr:to>
    <xdr:graphicFrame macro="">
      <xdr:nvGraphicFramePr>
        <xdr:cNvPr id="10" name="Chart 9">
          <a:extLst>
            <a:ext uri="{FF2B5EF4-FFF2-40B4-BE49-F238E27FC236}">
              <a16:creationId xmlns:a16="http://schemas.microsoft.com/office/drawing/2014/main" id="{02380D72-ABFE-4A4B-8F0F-378FB1A12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26</xdr:col>
      <xdr:colOff>392206</xdr:colOff>
      <xdr:row>96</xdr:row>
      <xdr:rowOff>57149</xdr:rowOff>
    </xdr:from>
    <xdr:to>
      <xdr:col>30</xdr:col>
      <xdr:colOff>168087</xdr:colOff>
      <xdr:row>110</xdr:row>
      <xdr:rowOff>99731</xdr:rowOff>
    </xdr:to>
    <xdr:graphicFrame macro="">
      <xdr:nvGraphicFramePr>
        <xdr:cNvPr id="2" name="Chart 1">
          <a:extLst>
            <a:ext uri="{FF2B5EF4-FFF2-40B4-BE49-F238E27FC236}">
              <a16:creationId xmlns:a16="http://schemas.microsoft.com/office/drawing/2014/main" id="{BA0C91C8-67A2-9294-002C-41065B7A0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168089</xdr:colOff>
      <xdr:row>95</xdr:row>
      <xdr:rowOff>79562</xdr:rowOff>
    </xdr:from>
    <xdr:to>
      <xdr:col>23</xdr:col>
      <xdr:colOff>481854</xdr:colOff>
      <xdr:row>109</xdr:row>
      <xdr:rowOff>110938</xdr:rowOff>
    </xdr:to>
    <xdr:graphicFrame macro="">
      <xdr:nvGraphicFramePr>
        <xdr:cNvPr id="3" name="Chart 2">
          <a:extLst>
            <a:ext uri="{FF2B5EF4-FFF2-40B4-BE49-F238E27FC236}">
              <a16:creationId xmlns:a16="http://schemas.microsoft.com/office/drawing/2014/main" id="{116B2DF0-8CD3-16A5-FB49-7EE5CE08E7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112058</xdr:colOff>
      <xdr:row>101</xdr:row>
      <xdr:rowOff>146797</xdr:rowOff>
    </xdr:from>
    <xdr:to>
      <xdr:col>26</xdr:col>
      <xdr:colOff>280147</xdr:colOff>
      <xdr:row>113</xdr:row>
      <xdr:rowOff>156882</xdr:rowOff>
    </xdr:to>
    <xdr:graphicFrame macro="">
      <xdr:nvGraphicFramePr>
        <xdr:cNvPr id="6" name="Chart 5">
          <a:extLst>
            <a:ext uri="{FF2B5EF4-FFF2-40B4-BE49-F238E27FC236}">
              <a16:creationId xmlns:a16="http://schemas.microsoft.com/office/drawing/2014/main" id="{FCBF439F-8CAF-9BB6-B1D7-A96081C3AB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425823</xdr:colOff>
      <xdr:row>116</xdr:row>
      <xdr:rowOff>1118</xdr:rowOff>
    </xdr:from>
    <xdr:to>
      <xdr:col>18</xdr:col>
      <xdr:colOff>638735</xdr:colOff>
      <xdr:row>130</xdr:row>
      <xdr:rowOff>22411</xdr:rowOff>
    </xdr:to>
    <xdr:graphicFrame macro="">
      <xdr:nvGraphicFramePr>
        <xdr:cNvPr id="8" name="Chart 7">
          <a:extLst>
            <a:ext uri="{FF2B5EF4-FFF2-40B4-BE49-F238E27FC236}">
              <a16:creationId xmlns:a16="http://schemas.microsoft.com/office/drawing/2014/main" id="{3C39DBF0-9A4A-D470-DBE5-E0026D98B3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851645</xdr:colOff>
      <xdr:row>115</xdr:row>
      <xdr:rowOff>180413</xdr:rowOff>
    </xdr:from>
    <xdr:to>
      <xdr:col>23</xdr:col>
      <xdr:colOff>560293</xdr:colOff>
      <xdr:row>130</xdr:row>
      <xdr:rowOff>11205</xdr:rowOff>
    </xdr:to>
    <xdr:graphicFrame macro="">
      <xdr:nvGraphicFramePr>
        <xdr:cNvPr id="9" name="Chart 8">
          <a:extLst>
            <a:ext uri="{FF2B5EF4-FFF2-40B4-BE49-F238E27FC236}">
              <a16:creationId xmlns:a16="http://schemas.microsoft.com/office/drawing/2014/main" id="{E8C81E2C-BE72-D09A-2872-9677DE6534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1358347</xdr:colOff>
      <xdr:row>40</xdr:row>
      <xdr:rowOff>144117</xdr:rowOff>
    </xdr:from>
    <xdr:to>
      <xdr:col>4</xdr:col>
      <xdr:colOff>739588</xdr:colOff>
      <xdr:row>55</xdr:row>
      <xdr:rowOff>0</xdr:rowOff>
    </xdr:to>
    <xdr:graphicFrame macro="">
      <xdr:nvGraphicFramePr>
        <xdr:cNvPr id="7" name="Chart 6">
          <a:extLst>
            <a:ext uri="{FF2B5EF4-FFF2-40B4-BE49-F238E27FC236}">
              <a16:creationId xmlns:a16="http://schemas.microsoft.com/office/drawing/2014/main" id="{884AA4E9-B521-498D-F100-7BCB8F1365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481011</xdr:colOff>
      <xdr:row>0</xdr:row>
      <xdr:rowOff>200025</xdr:rowOff>
    </xdr:from>
    <xdr:to>
      <xdr:col>21</xdr:col>
      <xdr:colOff>38100</xdr:colOff>
      <xdr:row>14</xdr:row>
      <xdr:rowOff>9525</xdr:rowOff>
    </xdr:to>
    <xdr:graphicFrame macro="">
      <xdr:nvGraphicFramePr>
        <xdr:cNvPr id="7" name="Chart 6">
          <a:extLst>
            <a:ext uri="{FF2B5EF4-FFF2-40B4-BE49-F238E27FC236}">
              <a16:creationId xmlns:a16="http://schemas.microsoft.com/office/drawing/2014/main" id="{84339A5B-DAF9-9E23-5713-32BAB5C621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10885</xdr:colOff>
      <xdr:row>22</xdr:row>
      <xdr:rowOff>180137</xdr:rowOff>
    </xdr:from>
    <xdr:to>
      <xdr:col>20</xdr:col>
      <xdr:colOff>323851</xdr:colOff>
      <xdr:row>33</xdr:row>
      <xdr:rowOff>180975</xdr:rowOff>
    </xdr:to>
    <xdr:graphicFrame macro="">
      <xdr:nvGraphicFramePr>
        <xdr:cNvPr id="2" name="Chart 1">
          <a:extLst>
            <a:ext uri="{FF2B5EF4-FFF2-40B4-BE49-F238E27FC236}">
              <a16:creationId xmlns:a16="http://schemas.microsoft.com/office/drawing/2014/main" id="{AC8901FF-F444-BA97-1E2E-66D61A9EC1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14287</xdr:colOff>
      <xdr:row>35</xdr:row>
      <xdr:rowOff>4762</xdr:rowOff>
    </xdr:from>
    <xdr:to>
      <xdr:col>20</xdr:col>
      <xdr:colOff>323850</xdr:colOff>
      <xdr:row>46</xdr:row>
      <xdr:rowOff>9525</xdr:rowOff>
    </xdr:to>
    <xdr:graphicFrame macro="">
      <xdr:nvGraphicFramePr>
        <xdr:cNvPr id="3" name="Chart 2">
          <a:extLst>
            <a:ext uri="{FF2B5EF4-FFF2-40B4-BE49-F238E27FC236}">
              <a16:creationId xmlns:a16="http://schemas.microsoft.com/office/drawing/2014/main" id="{992BB7FD-296B-A357-AED3-8FF48B173D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14287</xdr:colOff>
      <xdr:row>47</xdr:row>
      <xdr:rowOff>4762</xdr:rowOff>
    </xdr:from>
    <xdr:to>
      <xdr:col>20</xdr:col>
      <xdr:colOff>342900</xdr:colOff>
      <xdr:row>58</xdr:row>
      <xdr:rowOff>0</xdr:rowOff>
    </xdr:to>
    <xdr:graphicFrame macro="">
      <xdr:nvGraphicFramePr>
        <xdr:cNvPr id="4" name="Chart 3">
          <a:extLst>
            <a:ext uri="{FF2B5EF4-FFF2-40B4-BE49-F238E27FC236}">
              <a16:creationId xmlns:a16="http://schemas.microsoft.com/office/drawing/2014/main" id="{2788E175-5C77-D2CE-AB6D-06B96B7E00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14287</xdr:colOff>
      <xdr:row>59</xdr:row>
      <xdr:rowOff>14287</xdr:rowOff>
    </xdr:from>
    <xdr:to>
      <xdr:col>20</xdr:col>
      <xdr:colOff>371475</xdr:colOff>
      <xdr:row>70</xdr:row>
      <xdr:rowOff>0</xdr:rowOff>
    </xdr:to>
    <xdr:graphicFrame macro="">
      <xdr:nvGraphicFramePr>
        <xdr:cNvPr id="5" name="Chart 4">
          <a:extLst>
            <a:ext uri="{FF2B5EF4-FFF2-40B4-BE49-F238E27FC236}">
              <a16:creationId xmlns:a16="http://schemas.microsoft.com/office/drawing/2014/main" id="{E5EFB954-F0BF-E295-5290-BCCA92A3B9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31BF99-C01B-412B-BCEA-AC82E5EA90A9}" name="Table6" displayName="Table6" ref="A3:AG1559" totalsRowShown="0" dataDxfId="37" tableBorderDxfId="36">
  <autoFilter ref="A3:AG1559" xr:uid="{FE31BF99-C01B-412B-BCEA-AC82E5EA90A9}">
    <filterColumn colId="2">
      <customFilters>
        <customFilter operator="notEqual" val=" "/>
      </customFilters>
    </filterColumn>
  </autoFilter>
  <sortState xmlns:xlrd2="http://schemas.microsoft.com/office/spreadsheetml/2017/richdata2" ref="A131:AG1556">
    <sortCondition descending="1" ref="C3:C1559"/>
  </sortState>
  <tableColumns count="33">
    <tableColumn id="1" xr3:uid="{57B0671E-A6BF-409C-9B0A-2C720BAACF17}" name="Mutual funds"/>
    <tableColumn id="2" xr3:uid="{E9398C76-0D3D-413C-95E7-88F0CFD374A7}" name="ESG?"/>
    <tableColumn id="3" xr3:uid="{79E46B2A-116C-4B41-9683-F11C3528953F}" name="10 yr._x000a_(% p.a.)"/>
    <tableColumn id="4" xr3:uid="{28657D3A-81CF-4513-9DEC-1437E026AE10}" name="Rank"/>
    <tableColumn id="5" xr3:uid="{286FCF0F-CFBD-4CEA-8E44-C96CF63A0457}" name="5 yr._x000a_(% p.a.)"/>
    <tableColumn id="6" xr3:uid="{08884CEF-7214-4835-A18E-135B1917F387}" name="Rank2"/>
    <tableColumn id="7" xr3:uid="{655F3298-8F8D-42D4-A0A5-0C8AC9AEEC14}" name="3 yr._x000a_(% p.a.)"/>
    <tableColumn id="8" xr3:uid="{69AEDAAE-C073-4CCB-A1DD-2742350114A9}" name="Rank3"/>
    <tableColumn id="9" xr3:uid="{E0F1E0DA-31B9-49B4-9151-F28BFFDC0DDF}" name="1 yr._x000a_(%)"/>
    <tableColumn id="10" xr3:uid="{53FD818A-8078-40C4-8E54-7CB720BEE92E}" name="Rank4"/>
    <tableColumn id="11" xr3:uid="{8CF4A3AA-92E8-4B5C-8329-F91C1208D45E}" name="6 mo._x000a_(%)"/>
    <tableColumn id="12" xr3:uid="{9BBA1C80-DA39-4F93-AF36-8DFD7597AF32}" name="Rank5"/>
    <tableColumn id="13" xr3:uid="{7CF6215C-A909-4DF7-8FC4-36D11C26EBF6}" name="1  mo._x000a_(%)"/>
    <tableColumn id="14" xr3:uid="{CCF11205-E06E-4F6A-8A99-89F3D9F8F7B1}" name="Rank6"/>
    <tableColumn id="15" xr3:uid="{DA22B9C9-BC07-481B-90BB-BCDD473A3206}" name="Volatility_x000a_12 mo. (%)" dataDxfId="35" dataCellStyle="Percent"/>
    <tableColumn id="16" xr3:uid="{B30C1D41-9AA5-4AE8-A926-6B2930DB16D2}" name="Sharpe_x000a_1 yr." dataDxfId="34" dataCellStyle="Comma"/>
    <tableColumn id="17" xr3:uid="{426107B8-7740-4586-8087-9A2676B97966}" name="Sharpe_x000a_5 yr." dataDxfId="33" dataCellStyle="Comma"/>
    <tableColumn id="18" xr3:uid="{1D06F53B-297E-43DE-BBB7-601CF6BD6D0E}" name="SFDR-category" dataDxfId="32" dataCellStyle="Percent"/>
    <tableColumn id="19" xr3:uid="{67E30122-3762-443A-8A8C-1B4B6996743C}" name="Subscr._x000a_fee" dataDxfId="31" dataCellStyle="Percent"/>
    <tableColumn id="20" xr3:uid="{C5F5B264-C824-49BD-A5EB-C55BC754632F}" name="Redempt._x000a_fee" dataDxfId="30" dataCellStyle="Percent"/>
    <tableColumn id="21" xr3:uid="{B554963B-4734-459B-8A24-CB96310E9D3B}" name="Column7" dataDxfId="29"/>
    <tableColumn id="22" xr3:uid="{788F0083-F827-4B74-9542-5B74ADFA4C56}" name="Manag. and_x000a_cust. fee" dataDxfId="28" dataCellStyle="Percent"/>
    <tableColumn id="23" xr3:uid="{DA7DA4C8-8281-4294-9372-4E0DC90E39AF}" name="Column8" dataDxfId="27" dataCellStyle="Percent"/>
    <tableColumn id="24" xr3:uid="{89DF0649-0235-4DF7-96EE-97FFCD62D83B}" name="Ongoing_x000a_charges_x000a_(%/yr.)" dataDxfId="26" dataCellStyle="Percent"/>
    <tableColumn id="25" xr3:uid="{31588C18-477F-40FF-AF59-152AA7E7A5C3}" name="Domicile" dataDxfId="25"/>
    <tableColumn id="26" xr3:uid="{5CDCBCD1-A10C-4AEB-BDD3-1ECCA45B7569}" name="Size_x000a_(MEUR)" dataDxfId="24"/>
    <tableColumn id="27" xr3:uid="{8A4F8B70-5A62-47F8-867A-5F89FD44C1DA}" name="Net subscr._x000a_1 mo._x000a_(MEUR)" dataDxfId="23"/>
    <tableColumn id="28" xr3:uid="{984ABFEF-C960-4892-9B3C-87CE1F16ED8B}" name="No. of_x000a_investors" dataDxfId="22" dataCellStyle="Comma"/>
    <tableColumn id="29" xr3:uid="{1A88E923-666C-42EC-A58E-92DBC8CEE4D5}" name="Est._x000a_(mo./yr.)" dataDxfId="21"/>
    <tableColumn id="30" xr3:uid="{5B7507A6-EEAC-48D2-9A28-1A176C00B08F}" name="Porfolio manager" dataDxfId="20"/>
    <tableColumn id="31" xr3:uid="{87AD16B8-EE42-428C-8218-93C1C8C8D03B}" name="Minimum_x000a_investment _x000a_(EUR)" dataDxfId="19"/>
    <tableColumn id="32" xr3:uid="{BD128248-812A-4037-8257-DDEA1B5F24B9}" name="Column9" dataDxfId="18"/>
    <tableColumn id="33" xr3:uid="{78006885-6EA1-42E9-9854-00AEE3E833C8}" name="Net subscr._x000a_from January_x000a_(MEUR)"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B04426-6B99-4893-830D-60A31E8D6403}" name="Table1" displayName="Table1" ref="A1:AH95" totalsRowShown="0">
  <autoFilter ref="A1:AH95" xr:uid="{04B04426-6B99-4893-830D-60A31E8D6403}"/>
  <sortState xmlns:xlrd2="http://schemas.microsoft.com/office/spreadsheetml/2017/richdata2" ref="A2:AG95">
    <sortCondition sortBy="cellColor" ref="B1:B95" dxfId="2"/>
  </sortState>
  <tableColumns count="34">
    <tableColumn id="1" xr3:uid="{ECC2338D-15E1-4D22-9D92-E8EC63320119}" name="Equity funds: Global"/>
    <tableColumn id="33" xr3:uid="{F42FEF8C-6B6C-4B1D-AF06-8C18FDA021A0}" name="ESG?" dataDxfId="16">
      <calculatedColumnFormula array="1">IsESG(Table1[[#This Row],[Equity funds: Global]])</calculatedColumnFormula>
    </tableColumn>
    <tableColumn id="2" xr3:uid="{6BEE5F9A-FB6E-4667-9610-2E705C9ACD98}" name="10 yr._x000a_(% p.a.)"/>
    <tableColumn id="3" xr3:uid="{5C6D1601-3A54-478A-8AEF-026FD032316D}" name="Rank"/>
    <tableColumn id="4" xr3:uid="{9E919DC0-8378-4B93-A2DF-69E365EF9CC9}" name="5 yr._x000a_(% p.a.)"/>
    <tableColumn id="5" xr3:uid="{831B7117-866F-459F-B200-A4A2CBEA3BA2}" name="Rank2"/>
    <tableColumn id="6" xr3:uid="{55FEB7A8-11B2-4184-B389-8AA4EEBB7180}" name="3 yr._x000a_(% p.a.)"/>
    <tableColumn id="7" xr3:uid="{9878CB7C-257B-4A40-8EBA-9C94A5404B5C}" name="Rank3"/>
    <tableColumn id="8" xr3:uid="{F257D4E9-DA99-4F92-9E2C-3453D08D27E3}" name="1 yr._x000a_(%)"/>
    <tableColumn id="9" xr3:uid="{25FB906D-5DE8-4DF7-996A-939B356A1952}" name="Rank4"/>
    <tableColumn id="10" xr3:uid="{94889739-FBC2-48A5-850E-4F0F7534BA6A}" name="6 mo._x000a_(%)"/>
    <tableColumn id="11" xr3:uid="{311E7C39-C24F-43CD-9054-9AA4A103C371}" name="Rank5"/>
    <tableColumn id="12" xr3:uid="{8F21F2B4-1D6A-4F53-B879-6E194FCC1456}" name="1  mo._x000a_(%)"/>
    <tableColumn id="13" xr3:uid="{78370471-CB25-4030-95FB-5B5C9EC91322}" name="Rank6" dataDxfId="15"/>
    <tableColumn id="14" xr3:uid="{8A2FC5F2-787E-42EB-8F02-970D9D4CBC75}" name="Volatility_x000a_12 mo. (%)"/>
    <tableColumn id="15" xr3:uid="{36B2CAF5-B35B-44EF-9286-6BFA9F2CEA4B}" name="Sharpe_x000a_1 yr."/>
    <tableColumn id="16" xr3:uid="{5D021ADB-65D0-4941-B155-3E1FA02FEB67}" name="Sharpe_x000a_5 yr."/>
    <tableColumn id="17" xr3:uid="{BEDA2928-12C0-47F8-A708-A9875876ACD1}" name="SFDR-category"/>
    <tableColumn id="18" xr3:uid="{34E3EFCD-4403-4B07-A8EC-364294D38F0E}" name="Subscr._x000a_fee"/>
    <tableColumn id="19" xr3:uid="{DA5BAC5C-B0FC-4FE6-BCBD-B989C2C544BB}" name="Redempt._x000a_fee"/>
    <tableColumn id="20" xr3:uid="{DDF21B57-4598-41C7-9F46-0D3F6D9CB103}" name="Column7"/>
    <tableColumn id="21" xr3:uid="{949D39B5-B08B-4FEB-8207-1F58107F220C}" name="Manag. and_x000a_cust. fee"/>
    <tableColumn id="22" xr3:uid="{96093685-E14A-4B1C-A671-ED7492C933DE}" name="Column8"/>
    <tableColumn id="23" xr3:uid="{819A6BA7-ED59-4E36-8822-173E27BB690D}" name="Ongoing_x000a_charges_x000a_(%/yr.)"/>
    <tableColumn id="24" xr3:uid="{B23C7228-4294-4F51-ABC6-071A5E4E515D}" name="Domicile"/>
    <tableColumn id="25" xr3:uid="{E405AE26-8D1F-46C6-996E-FEB8B6307D05}" name="Size_x000a_(MEUR)"/>
    <tableColumn id="26" xr3:uid="{0B96F891-BC84-4702-BD12-EF300D9F2495}" name="Net subscr._x000a_1 mo._x000a_(MEUR)"/>
    <tableColumn id="27" xr3:uid="{D3F2759E-8663-46B0-8B8A-3971C6CF5153}" name="No. of_x000a_investors"/>
    <tableColumn id="28" xr3:uid="{9E7317F2-47E9-48D6-940D-08EFF0898FEB}" name="Est._x000a_(mo./yr.)"/>
    <tableColumn id="29" xr3:uid="{97739B00-9E22-42F4-97EC-2725C8EF8659}" name="Porfolio manager"/>
    <tableColumn id="30" xr3:uid="{B15B1B6D-7720-442A-B57B-E29D8FD36A1A}" name="Minimum_x000a_investment _x000a_(EUR)"/>
    <tableColumn id="31" xr3:uid="{1E3E7444-1218-44BB-AE93-65C283195D8C}" name="Column9"/>
    <tableColumn id="32" xr3:uid="{E166342F-DEBB-47CA-B7F9-5B74C4F8500E}" name="Net subscr._x000a_from January_x000a_(MEUR)"/>
    <tableColumn id="34" xr3:uid="{456B3572-1B94-4ADD-9D57-B487B153969B}" name="ESG quality score "/>
  </tableColumns>
  <tableStyleInfo name="TableStyleMedium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50F4CD-61E3-4ED9-AEC9-6B0425535E66}" name="Table15" displayName="Table15" ref="A1:AH28" totalsRowShown="0">
  <autoFilter ref="A1:AH28" xr:uid="{04B04426-6B99-4893-830D-60A31E8D6403}"/>
  <sortState xmlns:xlrd2="http://schemas.microsoft.com/office/spreadsheetml/2017/richdata2" ref="A3:AH28">
    <sortCondition descending="1" ref="Z1:Z28"/>
  </sortState>
  <tableColumns count="34">
    <tableColumn id="1" xr3:uid="{2B495757-0ADF-4F7F-99B4-CB6BA91A8F83}" name="Equity funds: Global"/>
    <tableColumn id="33" xr3:uid="{93A9148C-8C55-48F8-8DA3-25EC9AA77977}" name="ESG?" dataDxfId="1"/>
    <tableColumn id="2" xr3:uid="{60D31135-55D0-493C-A593-FBFB5BB532E7}" name="10 yr._x000a_(% p.a.)"/>
    <tableColumn id="3" xr3:uid="{8D484DE2-1A8B-4349-BC0C-246C83210D95}" name="Rank"/>
    <tableColumn id="4" xr3:uid="{8991CCC0-BF45-4F34-B6D7-7EF8E947F3B8}" name="5 yr._x000a_(% p.a.)"/>
    <tableColumn id="5" xr3:uid="{0D67F1FF-CC4D-4960-BE2B-0E2B27B50CAB}" name="Rank2"/>
    <tableColumn id="6" xr3:uid="{BF3EC51A-75D5-4B2D-B530-DE79EEE9E34B}" name="3 yr._x000a_(% p.a.)"/>
    <tableColumn id="7" xr3:uid="{3E3ABD3A-350D-46FB-AE1B-A5F4188FBC84}" name="Rank3"/>
    <tableColumn id="8" xr3:uid="{71B16D75-458E-4D1E-B289-DC70EC06C766}" name="1 yr._x000a_(%)"/>
    <tableColumn id="9" xr3:uid="{0AD28F6E-1DF9-492E-ADDE-E19278BDE381}" name="Rank4"/>
    <tableColumn id="10" xr3:uid="{B4EBC13D-686D-4D7F-B3CA-5D2143AA8885}" name="6 mo._x000a_(%)"/>
    <tableColumn id="11" xr3:uid="{E66FE7B2-C89C-4EBF-B743-3A9F0C9DB5C8}" name="Rank5"/>
    <tableColumn id="12" xr3:uid="{DF73452A-73FD-4C00-99B6-3477F3CC5B83}" name="1  mo._x000a_(%)"/>
    <tableColumn id="13" xr3:uid="{042D310D-7429-4F43-ABF6-0DEC6DD53902}" name="Rank6" dataDxfId="0"/>
    <tableColumn id="14" xr3:uid="{4B989474-3CB9-4EDB-BE5F-7FADCDA72223}" name="Volatility_x000a_12 mo. (%)"/>
    <tableColumn id="15" xr3:uid="{0491CCAA-A572-4E7B-84B1-D7311F296504}" name="Sharpe_x000a_1 yr."/>
    <tableColumn id="16" xr3:uid="{55651009-1704-4C7F-8E8E-719A9449B369}" name="Sharpe_x000a_5 yr."/>
    <tableColumn id="17" xr3:uid="{F5CB9956-6C67-451B-8B66-B50A9497B0DF}" name="SFDR-category"/>
    <tableColumn id="18" xr3:uid="{479D1C3F-0277-4F52-B1E6-8C4CB0DD93AC}" name="Subscr._x000a_fee"/>
    <tableColumn id="19" xr3:uid="{5779DC69-309F-46E2-9FD0-7479B31AE163}" name="Redempt._x000a_fee"/>
    <tableColumn id="20" xr3:uid="{803C4F21-2160-4571-8161-684122D4384A}" name="Column7"/>
    <tableColumn id="21" xr3:uid="{AE3F66D2-0C54-4797-94E7-9BC41AA6062A}" name="Manag. and_x000a_cust. fee"/>
    <tableColumn id="22" xr3:uid="{AE4D4C19-BE66-4754-813A-B3CAAAEC0F76}" name="Column8"/>
    <tableColumn id="23" xr3:uid="{6AF3427F-9C1F-488E-BC70-D3D4EA6F8DB1}" name="Ongoing_x000a_charges_x000a_(%/yr.)"/>
    <tableColumn id="24" xr3:uid="{F97D059D-DDEA-4851-A01D-77495640AA2C}" name="Domicile"/>
    <tableColumn id="25" xr3:uid="{E09D0A87-49EF-455E-86B1-CF82A71D2A8F}" name="Size_x000a_(MEUR)"/>
    <tableColumn id="26" xr3:uid="{AE66683F-310E-47B3-8114-00F143B38834}" name="Net subscr._x000a_1 mo._x000a_(MEUR)"/>
    <tableColumn id="27" xr3:uid="{DDDB408A-432E-4B5E-8412-718EA759A0B9}" name="No. of_x000a_investors"/>
    <tableColumn id="28" xr3:uid="{B277E662-9A99-4E1E-8CBD-2AB190915E7C}" name="Est._x000a_(mo./yr.)"/>
    <tableColumn id="29" xr3:uid="{693A6409-5C2F-4040-B31E-EC440411CCA9}" name="Porfolio manager"/>
    <tableColumn id="30" xr3:uid="{E792FB5A-A2CB-4412-843D-A499A64F0981}" name="Minimum_x000a_investment _x000a_(EUR)"/>
    <tableColumn id="31" xr3:uid="{37F0CDFE-12AF-4EA3-AA7B-4C553DA4CC67}" name="Column9"/>
    <tableColumn id="32" xr3:uid="{A564B0B0-F91A-4F00-AF08-76BECB9C2F1E}" name="Net subscr._x000a_from January_x000a_(MEUR)"/>
    <tableColumn id="34" xr3:uid="{B2E63902-65EA-42FE-B032-8FE51127E8DD}" name="ESG quality score "/>
  </tableColumns>
  <tableStyleInfo name="TableStyleMedium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6F72EFD-084C-4498-B3EC-B9A19A8A3B36}" name="Table3" displayName="Table3" ref="A1:H93" totalsRowShown="0" headerRowDxfId="14" dataDxfId="13" tableBorderDxfId="12" dataCellStyle="Percent">
  <autoFilter ref="A1:H93" xr:uid="{B6F72EFD-084C-4498-B3EC-B9A19A8A3B36}">
    <filterColumn colId="2">
      <customFilters>
        <customFilter operator="notEqual" val=" "/>
      </customFilters>
    </filterColumn>
  </autoFilter>
  <sortState xmlns:xlrd2="http://schemas.microsoft.com/office/spreadsheetml/2017/richdata2" ref="A2:H43">
    <sortCondition sortBy="fontColor" ref="A1:A93" dxfId="11"/>
  </sortState>
  <tableColumns count="8">
    <tableColumn id="1" xr3:uid="{F792A2D9-D189-4DC8-9A6F-F0D0FA7A9875}" name="Funds" dataDxfId="10"/>
    <tableColumn id="8" xr3:uid="{032DD10F-7883-41B1-A3BF-8979ADB9D998}" name="ESG?" dataDxfId="9">
      <calculatedColumnFormula array="1">IsESG(Table3[[#This Row],[Funds]])</calculatedColumnFormula>
    </tableColumn>
    <tableColumn id="2" xr3:uid="{1A56FB18-47FB-4D07-8C17-733A8018489C}" name="10 yr._x000a_(% p.a.)" dataDxfId="8" dataCellStyle="Percent"/>
    <tableColumn id="3" xr3:uid="{0E21EC4C-0832-40EA-B4B5-27E995CBF537}" name="5 yr._x000a_(% p.a.)" dataDxfId="7" dataCellStyle="Percent"/>
    <tableColumn id="4" xr3:uid="{42D5DA74-0541-4EE9-9EBD-038F94CAF340}" name="3 yr._x000a_(% p.a.)" dataDxfId="6" dataCellStyle="Percent"/>
    <tableColumn id="5" xr3:uid="{15380C13-6ABF-4D2A-855E-03AA2F50DF6F}" name="1 yr._x000a_(%)" dataDxfId="5" dataCellStyle="Percent"/>
    <tableColumn id="6" xr3:uid="{AD8A2848-EBD0-4278-A17D-31129C22809B}" name="6 mo._x000a_(%)" dataDxfId="4" dataCellStyle="Percent"/>
    <tableColumn id="7" xr3:uid="{05F48408-1837-4755-B243-1591A3972A0B}" name="1  mo._x000a_(%)" dataDxfId="3" dataCellStyle="Perc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7F879-0CD6-4D34-9895-847B510FAC14}">
  <sheetPr codeName="Sheet5"/>
  <dimension ref="A1:Y65"/>
  <sheetViews>
    <sheetView zoomScale="85" zoomScaleNormal="85" workbookViewId="0">
      <selection activeCell="O49" sqref="O49"/>
    </sheetView>
  </sheetViews>
  <sheetFormatPr defaultRowHeight="15" x14ac:dyDescent="0.25"/>
  <cols>
    <col min="1" max="1" width="3.42578125" customWidth="1"/>
  </cols>
  <sheetData>
    <row r="1" spans="1:25" ht="15.75" thickBot="1" x14ac:dyDescent="0.3">
      <c r="A1" s="274"/>
      <c r="B1" s="274"/>
      <c r="C1" s="274"/>
      <c r="D1" s="274"/>
      <c r="E1" s="274"/>
      <c r="F1" s="274"/>
      <c r="G1" s="274"/>
      <c r="H1" s="274"/>
      <c r="I1" s="274"/>
      <c r="J1" s="274"/>
      <c r="K1" s="274"/>
      <c r="L1" s="274"/>
      <c r="M1" s="274"/>
      <c r="N1" s="274"/>
      <c r="O1" s="274"/>
      <c r="P1" s="274"/>
      <c r="Q1" s="274"/>
      <c r="R1" s="274"/>
      <c r="S1" s="274"/>
      <c r="T1" s="274"/>
      <c r="U1" s="274"/>
      <c r="V1" s="274"/>
      <c r="W1" s="274"/>
      <c r="X1" s="274"/>
      <c r="Y1" s="274"/>
    </row>
    <row r="2" spans="1:25" x14ac:dyDescent="0.25">
      <c r="A2" s="274"/>
      <c r="B2" s="255"/>
      <c r="C2" s="256"/>
      <c r="D2" s="256"/>
      <c r="E2" s="256"/>
      <c r="F2" s="256"/>
      <c r="G2" s="256"/>
      <c r="H2" s="256"/>
      <c r="I2" s="256"/>
      <c r="J2" s="256"/>
      <c r="K2" s="256"/>
      <c r="L2" s="256"/>
      <c r="M2" s="256"/>
      <c r="N2" s="256"/>
      <c r="O2" s="256"/>
      <c r="P2" s="256"/>
      <c r="Q2" s="256"/>
      <c r="R2" s="256"/>
      <c r="S2" s="256"/>
      <c r="T2" s="256"/>
      <c r="U2" s="256"/>
      <c r="V2" s="256"/>
      <c r="W2" s="256"/>
      <c r="X2" s="257"/>
      <c r="Y2" s="274"/>
    </row>
    <row r="3" spans="1:25" x14ac:dyDescent="0.25">
      <c r="A3" s="274"/>
      <c r="B3" s="258"/>
      <c r="C3" s="254"/>
      <c r="D3" s="254"/>
      <c r="E3" s="254"/>
      <c r="F3" s="254"/>
      <c r="G3" s="254"/>
      <c r="H3" s="254"/>
      <c r="I3" s="254"/>
      <c r="J3" s="254"/>
      <c r="K3" s="254"/>
      <c r="L3" s="254"/>
      <c r="M3" s="254"/>
      <c r="N3" s="254"/>
      <c r="O3" s="254"/>
      <c r="P3" s="254"/>
      <c r="Q3" s="254"/>
      <c r="R3" s="254"/>
      <c r="S3" s="254"/>
      <c r="T3" s="254"/>
      <c r="U3" s="254"/>
      <c r="V3" s="254"/>
      <c r="W3" s="254"/>
      <c r="X3" s="259"/>
      <c r="Y3" s="274"/>
    </row>
    <row r="4" spans="1:25" x14ac:dyDescent="0.25">
      <c r="A4" s="274"/>
      <c r="B4" s="258"/>
      <c r="C4" s="254"/>
      <c r="D4" s="254"/>
      <c r="E4" s="254"/>
      <c r="F4" s="254"/>
      <c r="G4" s="254"/>
      <c r="H4" s="254"/>
      <c r="I4" s="254"/>
      <c r="J4" s="254"/>
      <c r="K4" s="254"/>
      <c r="L4" s="254"/>
      <c r="M4" s="254"/>
      <c r="N4" s="254"/>
      <c r="O4" s="254"/>
      <c r="P4" s="254"/>
      <c r="Q4" s="254"/>
      <c r="R4" s="254"/>
      <c r="S4" s="254"/>
      <c r="T4" s="254"/>
      <c r="U4" s="254"/>
      <c r="V4" s="254"/>
      <c r="W4" s="254"/>
      <c r="X4" s="259"/>
      <c r="Y4" s="274"/>
    </row>
    <row r="5" spans="1:25" x14ac:dyDescent="0.25">
      <c r="A5" s="274"/>
      <c r="B5" s="258"/>
      <c r="C5" s="254"/>
      <c r="D5" s="254"/>
      <c r="E5" s="254"/>
      <c r="F5" s="254"/>
      <c r="G5" s="254"/>
      <c r="H5" s="254"/>
      <c r="I5" s="254"/>
      <c r="J5" s="254"/>
      <c r="K5" s="254"/>
      <c r="L5" s="254"/>
      <c r="M5" s="254"/>
      <c r="N5" s="254"/>
      <c r="O5" s="254"/>
      <c r="P5" s="254"/>
      <c r="Q5" s="254"/>
      <c r="R5" s="254"/>
      <c r="S5" s="254"/>
      <c r="T5" s="254"/>
      <c r="U5" s="254"/>
      <c r="V5" s="254"/>
      <c r="W5" s="254"/>
      <c r="X5" s="259"/>
      <c r="Y5" s="274"/>
    </row>
    <row r="6" spans="1:25" x14ac:dyDescent="0.25">
      <c r="A6" s="274"/>
      <c r="B6" s="258"/>
      <c r="C6" s="254"/>
      <c r="D6" s="254"/>
      <c r="E6" s="254"/>
      <c r="F6" s="254"/>
      <c r="G6" s="254"/>
      <c r="H6" s="254"/>
      <c r="I6" s="254"/>
      <c r="J6" s="254"/>
      <c r="K6" s="254"/>
      <c r="L6" s="254"/>
      <c r="M6" s="254"/>
      <c r="N6" s="254"/>
      <c r="O6" s="254"/>
      <c r="P6" s="254"/>
      <c r="Q6" s="254"/>
      <c r="R6" s="254"/>
      <c r="S6" s="254"/>
      <c r="T6" s="254"/>
      <c r="U6" s="254"/>
      <c r="V6" s="254"/>
      <c r="W6" s="254"/>
      <c r="X6" s="259"/>
      <c r="Y6" s="274"/>
    </row>
    <row r="7" spans="1:25" x14ac:dyDescent="0.25">
      <c r="A7" s="274"/>
      <c r="B7" s="258"/>
      <c r="C7" s="254"/>
      <c r="D7" s="254"/>
      <c r="E7" s="254"/>
      <c r="F7" s="254"/>
      <c r="G7" s="254"/>
      <c r="H7" s="254"/>
      <c r="I7" s="254"/>
      <c r="J7" s="254"/>
      <c r="K7" s="254"/>
      <c r="L7" s="254"/>
      <c r="M7" s="254"/>
      <c r="N7" s="254"/>
      <c r="O7" s="254"/>
      <c r="P7" s="254"/>
      <c r="Q7" s="254"/>
      <c r="R7" s="254"/>
      <c r="S7" s="254"/>
      <c r="T7" s="254"/>
      <c r="U7" s="254"/>
      <c r="V7" s="254"/>
      <c r="W7" s="254"/>
      <c r="X7" s="259"/>
      <c r="Y7" s="274"/>
    </row>
    <row r="8" spans="1:25" x14ac:dyDescent="0.25">
      <c r="A8" s="274"/>
      <c r="B8" s="258"/>
      <c r="C8" s="254"/>
      <c r="D8" s="254"/>
      <c r="E8" s="254"/>
      <c r="F8" s="254"/>
      <c r="G8" s="254"/>
      <c r="H8" s="254"/>
      <c r="I8" s="254"/>
      <c r="J8" s="254"/>
      <c r="K8" s="254"/>
      <c r="L8" s="254"/>
      <c r="M8" s="254"/>
      <c r="N8" s="254"/>
      <c r="O8" s="254"/>
      <c r="P8" s="254"/>
      <c r="Q8" s="254"/>
      <c r="R8" s="254"/>
      <c r="S8" s="254"/>
      <c r="T8" s="254"/>
      <c r="U8" s="254"/>
      <c r="V8" s="254"/>
      <c r="W8" s="254"/>
      <c r="X8" s="259"/>
      <c r="Y8" s="274"/>
    </row>
    <row r="9" spans="1:25" x14ac:dyDescent="0.25">
      <c r="A9" s="274"/>
      <c r="B9" s="258"/>
      <c r="C9" s="254"/>
      <c r="D9" s="254"/>
      <c r="E9" s="254"/>
      <c r="F9" s="254"/>
      <c r="G9" s="254"/>
      <c r="H9" s="254"/>
      <c r="I9" s="254"/>
      <c r="J9" s="254"/>
      <c r="K9" s="254"/>
      <c r="L9" s="254"/>
      <c r="M9" s="254"/>
      <c r="N9" s="254"/>
      <c r="O9" s="254"/>
      <c r="P9" s="254"/>
      <c r="Q9" s="254"/>
      <c r="R9" s="254"/>
      <c r="S9" s="254"/>
      <c r="T9" s="254"/>
      <c r="U9" s="254"/>
      <c r="V9" s="254"/>
      <c r="W9" s="254"/>
      <c r="X9" s="259"/>
      <c r="Y9" s="274"/>
    </row>
    <row r="10" spans="1:25" x14ac:dyDescent="0.25">
      <c r="A10" s="274"/>
      <c r="B10" s="258"/>
      <c r="C10" s="254"/>
      <c r="D10" s="254"/>
      <c r="E10" s="254"/>
      <c r="F10" s="254"/>
      <c r="G10" s="254"/>
      <c r="H10" s="254"/>
      <c r="I10" s="254"/>
      <c r="J10" s="254"/>
      <c r="K10" s="254"/>
      <c r="L10" s="254"/>
      <c r="M10" s="254"/>
      <c r="N10" s="254"/>
      <c r="O10" s="254"/>
      <c r="P10" s="254"/>
      <c r="Q10" s="254"/>
      <c r="R10" s="254"/>
      <c r="S10" s="254"/>
      <c r="T10" s="254"/>
      <c r="U10" s="254"/>
      <c r="V10" s="254"/>
      <c r="W10" s="254"/>
      <c r="X10" s="259"/>
      <c r="Y10" s="274"/>
    </row>
    <row r="11" spans="1:25" x14ac:dyDescent="0.25">
      <c r="A11" s="274"/>
      <c r="B11" s="258"/>
      <c r="C11" s="254"/>
      <c r="D11" s="254"/>
      <c r="E11" s="254"/>
      <c r="F11" s="254"/>
      <c r="G11" s="254"/>
      <c r="H11" s="254"/>
      <c r="I11" s="254"/>
      <c r="J11" s="254"/>
      <c r="K11" s="254"/>
      <c r="L11" s="254"/>
      <c r="M11" s="254"/>
      <c r="N11" s="254"/>
      <c r="O11" s="254"/>
      <c r="P11" s="254"/>
      <c r="Q11" s="254"/>
      <c r="R11" s="254"/>
      <c r="S11" s="254"/>
      <c r="T11" s="254"/>
      <c r="U11" s="254"/>
      <c r="V11" s="254"/>
      <c r="W11" s="254"/>
      <c r="X11" s="259"/>
      <c r="Y11" s="274"/>
    </row>
    <row r="12" spans="1:25" x14ac:dyDescent="0.25">
      <c r="A12" s="274"/>
      <c r="B12" s="258"/>
      <c r="C12" s="254"/>
      <c r="D12" s="254"/>
      <c r="E12" s="254"/>
      <c r="F12" s="254"/>
      <c r="G12" s="254"/>
      <c r="H12" s="254"/>
      <c r="I12" s="254"/>
      <c r="J12" s="254"/>
      <c r="K12" s="254"/>
      <c r="L12" s="254"/>
      <c r="M12" s="254"/>
      <c r="N12" s="254"/>
      <c r="O12" s="254"/>
      <c r="P12" s="254"/>
      <c r="Q12" s="254"/>
      <c r="R12" s="254"/>
      <c r="S12" s="254"/>
      <c r="T12" s="254"/>
      <c r="U12" s="254"/>
      <c r="V12" s="254"/>
      <c r="W12" s="254"/>
      <c r="X12" s="259"/>
      <c r="Y12" s="274"/>
    </row>
    <row r="13" spans="1:25" x14ac:dyDescent="0.25">
      <c r="A13" s="274"/>
      <c r="B13" s="258"/>
      <c r="C13" s="254"/>
      <c r="D13" s="254"/>
      <c r="E13" s="254"/>
      <c r="F13" s="254"/>
      <c r="G13" s="254"/>
      <c r="H13" s="254"/>
      <c r="I13" s="254"/>
      <c r="J13" s="254"/>
      <c r="K13" s="254"/>
      <c r="L13" s="254"/>
      <c r="M13" s="254"/>
      <c r="N13" s="254"/>
      <c r="O13" s="254"/>
      <c r="P13" s="254"/>
      <c r="Q13" s="254"/>
      <c r="R13" s="254"/>
      <c r="S13" s="254"/>
      <c r="T13" s="254"/>
      <c r="U13" s="254"/>
      <c r="V13" s="254"/>
      <c r="W13" s="254"/>
      <c r="X13" s="259"/>
      <c r="Y13" s="274"/>
    </row>
    <row r="14" spans="1:25" x14ac:dyDescent="0.25">
      <c r="A14" s="274"/>
      <c r="B14" s="258"/>
      <c r="C14" s="254"/>
      <c r="D14" s="254"/>
      <c r="E14" s="254"/>
      <c r="F14" s="254"/>
      <c r="G14" s="254"/>
      <c r="H14" s="254"/>
      <c r="I14" s="254"/>
      <c r="J14" s="254"/>
      <c r="K14" s="254"/>
      <c r="L14" s="254"/>
      <c r="M14" s="254"/>
      <c r="N14" s="254"/>
      <c r="O14" s="254"/>
      <c r="P14" s="254"/>
      <c r="Q14" s="254"/>
      <c r="R14" s="254"/>
      <c r="S14" s="254"/>
      <c r="T14" s="254"/>
      <c r="U14" s="254"/>
      <c r="V14" s="254"/>
      <c r="W14" s="254"/>
      <c r="X14" s="259"/>
      <c r="Y14" s="274"/>
    </row>
    <row r="15" spans="1:25" x14ac:dyDescent="0.25">
      <c r="A15" s="274"/>
      <c r="B15" s="258"/>
      <c r="C15" s="254"/>
      <c r="D15" s="254"/>
      <c r="E15" s="254"/>
      <c r="F15" s="254"/>
      <c r="G15" s="254"/>
      <c r="H15" s="254"/>
      <c r="I15" s="254"/>
      <c r="J15" s="254"/>
      <c r="K15" s="254"/>
      <c r="L15" s="254"/>
      <c r="M15" s="254"/>
      <c r="N15" s="254"/>
      <c r="O15" s="254"/>
      <c r="P15" s="254"/>
      <c r="Q15" s="254"/>
      <c r="R15" s="254"/>
      <c r="S15" s="254"/>
      <c r="T15" s="254"/>
      <c r="U15" s="254"/>
      <c r="V15" s="254"/>
      <c r="W15" s="254"/>
      <c r="X15" s="259"/>
      <c r="Y15" s="274"/>
    </row>
    <row r="16" spans="1:25" x14ac:dyDescent="0.25">
      <c r="A16" s="274"/>
      <c r="B16" s="258"/>
      <c r="C16" s="254"/>
      <c r="D16" s="254"/>
      <c r="E16" s="254"/>
      <c r="F16" s="254"/>
      <c r="G16" s="254"/>
      <c r="H16" s="254"/>
      <c r="I16" s="254"/>
      <c r="J16" s="254"/>
      <c r="K16" s="254"/>
      <c r="L16" s="254"/>
      <c r="M16" s="254"/>
      <c r="N16" s="254"/>
      <c r="O16" s="254"/>
      <c r="P16" s="254"/>
      <c r="Q16" s="254"/>
      <c r="R16" s="254"/>
      <c r="S16" s="254"/>
      <c r="T16" s="254"/>
      <c r="U16" s="254"/>
      <c r="V16" s="254"/>
      <c r="W16" s="254"/>
      <c r="X16" s="259"/>
      <c r="Y16" s="274"/>
    </row>
    <row r="17" spans="1:25" x14ac:dyDescent="0.25">
      <c r="A17" s="274"/>
      <c r="B17" s="258"/>
      <c r="C17" s="254"/>
      <c r="D17" s="254"/>
      <c r="E17" s="254"/>
      <c r="F17" s="254"/>
      <c r="G17" s="254"/>
      <c r="H17" s="254"/>
      <c r="I17" s="254"/>
      <c r="J17" s="254"/>
      <c r="K17" s="254"/>
      <c r="L17" s="254"/>
      <c r="M17" s="254"/>
      <c r="N17" s="254"/>
      <c r="O17" s="254"/>
      <c r="P17" s="254"/>
      <c r="Q17" s="254"/>
      <c r="R17" s="254"/>
      <c r="S17" s="254"/>
      <c r="T17" s="254"/>
      <c r="U17" s="254"/>
      <c r="V17" s="254"/>
      <c r="W17" s="254"/>
      <c r="X17" s="259"/>
      <c r="Y17" s="274"/>
    </row>
    <row r="18" spans="1:25" x14ac:dyDescent="0.25">
      <c r="A18" s="274"/>
      <c r="B18" s="258"/>
      <c r="C18" s="254"/>
      <c r="D18" s="254"/>
      <c r="E18" s="254"/>
      <c r="F18" s="254"/>
      <c r="G18" s="254"/>
      <c r="H18" s="254"/>
      <c r="I18" s="254"/>
      <c r="J18" s="254"/>
      <c r="K18" s="254"/>
      <c r="L18" s="254"/>
      <c r="M18" s="254"/>
      <c r="N18" s="254"/>
      <c r="O18" s="254"/>
      <c r="P18" s="254"/>
      <c r="Q18" s="254"/>
      <c r="R18" s="254"/>
      <c r="S18" s="254"/>
      <c r="T18" s="254"/>
      <c r="U18" s="254"/>
      <c r="V18" s="254"/>
      <c r="W18" s="254"/>
      <c r="X18" s="259"/>
      <c r="Y18" s="274"/>
    </row>
    <row r="19" spans="1:25" x14ac:dyDescent="0.25">
      <c r="A19" s="274"/>
      <c r="B19" s="258"/>
      <c r="C19" s="254"/>
      <c r="D19" s="254"/>
      <c r="E19" s="254"/>
      <c r="F19" s="254"/>
      <c r="G19" s="254"/>
      <c r="H19" s="254"/>
      <c r="I19" s="254"/>
      <c r="J19" s="254"/>
      <c r="K19" s="254"/>
      <c r="L19" s="254"/>
      <c r="M19" s="254"/>
      <c r="N19" s="254"/>
      <c r="O19" s="254"/>
      <c r="P19" s="254"/>
      <c r="Q19" s="254"/>
      <c r="R19" s="254"/>
      <c r="S19" s="254"/>
      <c r="T19" s="254"/>
      <c r="U19" s="254"/>
      <c r="V19" s="254"/>
      <c r="W19" s="254"/>
      <c r="X19" s="259"/>
      <c r="Y19" s="274"/>
    </row>
    <row r="20" spans="1:25" x14ac:dyDescent="0.25">
      <c r="A20" s="274"/>
      <c r="B20" s="258"/>
      <c r="C20" s="254"/>
      <c r="D20" s="254"/>
      <c r="E20" s="254"/>
      <c r="F20" s="254"/>
      <c r="G20" s="254"/>
      <c r="H20" s="254"/>
      <c r="I20" s="254"/>
      <c r="J20" s="254"/>
      <c r="K20" s="254"/>
      <c r="L20" s="254"/>
      <c r="M20" s="254"/>
      <c r="N20" s="254"/>
      <c r="O20" s="254"/>
      <c r="P20" s="254"/>
      <c r="Q20" s="254"/>
      <c r="R20" s="254"/>
      <c r="S20" s="254"/>
      <c r="T20" s="254"/>
      <c r="U20" s="254"/>
      <c r="V20" s="254"/>
      <c r="W20" s="254"/>
      <c r="X20" s="259"/>
      <c r="Y20" s="274"/>
    </row>
    <row r="21" spans="1:25" x14ac:dyDescent="0.25">
      <c r="A21" s="274"/>
      <c r="B21" s="258"/>
      <c r="C21" s="254"/>
      <c r="D21" s="254"/>
      <c r="E21" s="254"/>
      <c r="F21" s="254"/>
      <c r="G21" s="254"/>
      <c r="H21" s="254"/>
      <c r="I21" s="254"/>
      <c r="J21" s="254"/>
      <c r="K21" s="254"/>
      <c r="L21" s="254"/>
      <c r="M21" s="254"/>
      <c r="N21" s="254"/>
      <c r="O21" s="254"/>
      <c r="P21" s="254"/>
      <c r="Q21" s="254"/>
      <c r="R21" s="254"/>
      <c r="S21" s="254"/>
      <c r="T21" s="254"/>
      <c r="U21" s="254"/>
      <c r="V21" s="254"/>
      <c r="W21" s="254"/>
      <c r="X21" s="259"/>
      <c r="Y21" s="274"/>
    </row>
    <row r="22" spans="1:25" x14ac:dyDescent="0.25">
      <c r="A22" s="274"/>
      <c r="B22" s="258"/>
      <c r="C22" s="254"/>
      <c r="D22" s="254"/>
      <c r="E22" s="254"/>
      <c r="F22" s="254"/>
      <c r="G22" s="254"/>
      <c r="H22" s="254"/>
      <c r="I22" s="254"/>
      <c r="J22" s="254"/>
      <c r="K22" s="254"/>
      <c r="L22" s="254"/>
      <c r="M22" s="254"/>
      <c r="N22" s="254"/>
      <c r="O22" s="254"/>
      <c r="P22" s="254"/>
      <c r="Q22" s="254"/>
      <c r="R22" s="254"/>
      <c r="S22" s="254"/>
      <c r="T22" s="254"/>
      <c r="U22" s="254"/>
      <c r="V22" s="254"/>
      <c r="W22" s="254"/>
      <c r="X22" s="259"/>
      <c r="Y22" s="274"/>
    </row>
    <row r="23" spans="1:25" x14ac:dyDescent="0.25">
      <c r="A23" s="274"/>
      <c r="B23" s="258"/>
      <c r="C23" s="254"/>
      <c r="D23" s="254"/>
      <c r="E23" s="254"/>
      <c r="F23" s="254"/>
      <c r="G23" s="254"/>
      <c r="H23" s="254"/>
      <c r="I23" s="254"/>
      <c r="J23" s="254"/>
      <c r="K23" s="254"/>
      <c r="L23" s="254"/>
      <c r="M23" s="254"/>
      <c r="N23" s="254"/>
      <c r="O23" s="254"/>
      <c r="P23" s="254"/>
      <c r="Q23" s="254"/>
      <c r="R23" s="254"/>
      <c r="S23" s="254"/>
      <c r="T23" s="254"/>
      <c r="U23" s="254"/>
      <c r="V23" s="254"/>
      <c r="W23" s="254"/>
      <c r="X23" s="259"/>
      <c r="Y23" s="274"/>
    </row>
    <row r="24" spans="1:25" x14ac:dyDescent="0.25">
      <c r="A24" s="274"/>
      <c r="B24" s="258"/>
      <c r="C24" s="254"/>
      <c r="D24" s="254"/>
      <c r="E24" s="254"/>
      <c r="F24" s="254"/>
      <c r="G24" s="254"/>
      <c r="H24" s="254"/>
      <c r="I24" s="254"/>
      <c r="J24" s="254"/>
      <c r="K24" s="254"/>
      <c r="L24" s="254"/>
      <c r="M24" s="254"/>
      <c r="N24" s="254"/>
      <c r="O24" s="254"/>
      <c r="P24" s="254"/>
      <c r="Q24" s="254"/>
      <c r="R24" s="254"/>
      <c r="S24" s="254"/>
      <c r="T24" s="254"/>
      <c r="U24" s="254"/>
      <c r="V24" s="254"/>
      <c r="W24" s="254"/>
      <c r="X24" s="259"/>
      <c r="Y24" s="274"/>
    </row>
    <row r="25" spans="1:25" x14ac:dyDescent="0.25">
      <c r="A25" s="274"/>
      <c r="B25" s="258"/>
      <c r="C25" s="254"/>
      <c r="D25" s="254"/>
      <c r="E25" s="254"/>
      <c r="F25" s="254"/>
      <c r="G25" s="254"/>
      <c r="H25" s="254"/>
      <c r="I25" s="254"/>
      <c r="J25" s="254"/>
      <c r="K25" s="254"/>
      <c r="L25" s="254"/>
      <c r="M25" s="254"/>
      <c r="N25" s="254"/>
      <c r="O25" s="254"/>
      <c r="P25" s="254"/>
      <c r="Q25" s="254"/>
      <c r="R25" s="254"/>
      <c r="S25" s="254"/>
      <c r="T25" s="254"/>
      <c r="U25" s="254"/>
      <c r="V25" s="254"/>
      <c r="W25" s="254"/>
      <c r="X25" s="259"/>
      <c r="Y25" s="274"/>
    </row>
    <row r="26" spans="1:25" x14ac:dyDescent="0.25">
      <c r="A26" s="274"/>
      <c r="B26" s="258"/>
      <c r="C26" s="254"/>
      <c r="D26" s="254"/>
      <c r="E26" s="254"/>
      <c r="F26" s="254"/>
      <c r="G26" s="254"/>
      <c r="H26" s="254"/>
      <c r="I26" s="254"/>
      <c r="J26" s="254"/>
      <c r="K26" s="254"/>
      <c r="L26" s="254"/>
      <c r="M26" s="254"/>
      <c r="N26" s="254"/>
      <c r="O26" s="254"/>
      <c r="P26" s="254"/>
      <c r="Q26" s="254"/>
      <c r="R26" s="254"/>
      <c r="S26" s="254"/>
      <c r="T26" s="254"/>
      <c r="U26" s="254"/>
      <c r="V26" s="254"/>
      <c r="W26" s="254"/>
      <c r="X26" s="259"/>
      <c r="Y26" s="274"/>
    </row>
    <row r="27" spans="1:25" x14ac:dyDescent="0.25">
      <c r="A27" s="274"/>
      <c r="B27" s="258"/>
      <c r="C27" s="254"/>
      <c r="D27" s="254"/>
      <c r="E27" s="254"/>
      <c r="F27" s="254"/>
      <c r="G27" s="254"/>
      <c r="H27" s="254"/>
      <c r="I27" s="254"/>
      <c r="J27" s="254"/>
      <c r="K27" s="254"/>
      <c r="L27" s="254"/>
      <c r="M27" s="254"/>
      <c r="N27" s="254"/>
      <c r="O27" s="254"/>
      <c r="P27" s="254"/>
      <c r="Q27" s="254"/>
      <c r="R27" s="254"/>
      <c r="S27" s="254"/>
      <c r="T27" s="254"/>
      <c r="U27" s="254"/>
      <c r="V27" s="254"/>
      <c r="W27" s="254"/>
      <c r="X27" s="259"/>
      <c r="Y27" s="274"/>
    </row>
    <row r="28" spans="1:25" x14ac:dyDescent="0.25">
      <c r="A28" s="274"/>
      <c r="B28" s="258"/>
      <c r="C28" s="254"/>
      <c r="D28" s="254"/>
      <c r="E28" s="254"/>
      <c r="F28" s="254"/>
      <c r="G28" s="254"/>
      <c r="H28" s="254"/>
      <c r="I28" s="254"/>
      <c r="J28" s="254"/>
      <c r="K28" s="254"/>
      <c r="L28" s="254"/>
      <c r="M28" s="254"/>
      <c r="N28" s="254"/>
      <c r="O28" s="254"/>
      <c r="P28" s="254"/>
      <c r="Q28" s="254"/>
      <c r="R28" s="254"/>
      <c r="S28" s="254"/>
      <c r="T28" s="254"/>
      <c r="U28" s="254"/>
      <c r="V28" s="254"/>
      <c r="W28" s="254"/>
      <c r="X28" s="259"/>
      <c r="Y28" s="274"/>
    </row>
    <row r="29" spans="1:25" x14ac:dyDescent="0.25">
      <c r="A29" s="274"/>
      <c r="B29" s="258"/>
      <c r="C29" s="254"/>
      <c r="D29" s="254"/>
      <c r="E29" s="254"/>
      <c r="F29" s="254"/>
      <c r="G29" s="254"/>
      <c r="H29" s="254"/>
      <c r="I29" s="254"/>
      <c r="J29" s="254"/>
      <c r="K29" s="254"/>
      <c r="L29" s="254"/>
      <c r="M29" s="254"/>
      <c r="N29" s="254"/>
      <c r="O29" s="254"/>
      <c r="P29" s="254"/>
      <c r="Q29" s="254"/>
      <c r="R29" s="254"/>
      <c r="S29" s="254"/>
      <c r="T29" s="254"/>
      <c r="U29" s="254"/>
      <c r="V29" s="254"/>
      <c r="W29" s="254"/>
      <c r="X29" s="259"/>
      <c r="Y29" s="274"/>
    </row>
    <row r="30" spans="1:25" x14ac:dyDescent="0.25">
      <c r="A30" s="274"/>
      <c r="B30" s="258"/>
      <c r="C30" s="254"/>
      <c r="D30" s="254"/>
      <c r="E30" s="254"/>
      <c r="F30" s="254"/>
      <c r="G30" s="254"/>
      <c r="H30" s="254"/>
      <c r="I30" s="254"/>
      <c r="J30" s="254"/>
      <c r="K30" s="254"/>
      <c r="L30" s="254"/>
      <c r="M30" s="254"/>
      <c r="N30" s="254"/>
      <c r="O30" s="254"/>
      <c r="P30" s="254"/>
      <c r="Q30" s="254"/>
      <c r="R30" s="254"/>
      <c r="S30" s="254"/>
      <c r="T30" s="254"/>
      <c r="U30" s="254"/>
      <c r="V30" s="254"/>
      <c r="W30" s="254"/>
      <c r="X30" s="259"/>
      <c r="Y30" s="274"/>
    </row>
    <row r="31" spans="1:25" x14ac:dyDescent="0.25">
      <c r="A31" s="274"/>
      <c r="B31" s="258"/>
      <c r="C31" s="254"/>
      <c r="D31" s="254"/>
      <c r="E31" s="254"/>
      <c r="F31" s="254"/>
      <c r="G31" s="254"/>
      <c r="H31" s="254"/>
      <c r="I31" s="254"/>
      <c r="J31" s="254"/>
      <c r="K31" s="254"/>
      <c r="L31" s="254"/>
      <c r="M31" s="254"/>
      <c r="N31" s="254"/>
      <c r="O31" s="254"/>
      <c r="P31" s="254"/>
      <c r="Q31" s="254"/>
      <c r="R31" s="254"/>
      <c r="S31" s="254"/>
      <c r="T31" s="254"/>
      <c r="U31" s="254"/>
      <c r="V31" s="254"/>
      <c r="W31" s="254"/>
      <c r="X31" s="259"/>
      <c r="Y31" s="274"/>
    </row>
    <row r="32" spans="1:25" x14ac:dyDescent="0.25">
      <c r="A32" s="274"/>
      <c r="B32" s="258"/>
      <c r="C32" s="254"/>
      <c r="D32" s="254"/>
      <c r="E32" s="254"/>
      <c r="F32" s="254"/>
      <c r="G32" s="254"/>
      <c r="H32" s="254"/>
      <c r="I32" s="254"/>
      <c r="J32" s="254"/>
      <c r="K32" s="254"/>
      <c r="L32" s="254"/>
      <c r="M32" s="254"/>
      <c r="N32" s="254"/>
      <c r="O32" s="254"/>
      <c r="P32" s="254"/>
      <c r="Q32" s="254"/>
      <c r="R32" s="254"/>
      <c r="S32" s="254"/>
      <c r="T32" s="254"/>
      <c r="U32" s="254"/>
      <c r="V32" s="254"/>
      <c r="W32" s="254"/>
      <c r="X32" s="259"/>
      <c r="Y32" s="274"/>
    </row>
    <row r="33" spans="1:25" x14ac:dyDescent="0.25">
      <c r="A33" s="274"/>
      <c r="B33" s="258"/>
      <c r="C33" s="254"/>
      <c r="D33" s="254"/>
      <c r="E33" s="254"/>
      <c r="F33" s="254"/>
      <c r="G33" s="254"/>
      <c r="H33" s="254"/>
      <c r="I33" s="254"/>
      <c r="J33" s="254"/>
      <c r="K33" s="254"/>
      <c r="L33" s="254"/>
      <c r="M33" s="254"/>
      <c r="N33" s="254"/>
      <c r="O33" s="254"/>
      <c r="P33" s="254"/>
      <c r="Q33" s="254"/>
      <c r="R33" s="254"/>
      <c r="S33" s="254"/>
      <c r="T33" s="254"/>
      <c r="U33" s="254"/>
      <c r="V33" s="254"/>
      <c r="W33" s="254"/>
      <c r="X33" s="259"/>
      <c r="Y33" s="274"/>
    </row>
    <row r="34" spans="1:25" x14ac:dyDescent="0.25">
      <c r="A34" s="274"/>
      <c r="B34" s="258"/>
      <c r="C34" s="254"/>
      <c r="D34" s="254"/>
      <c r="E34" s="254"/>
      <c r="F34" s="254"/>
      <c r="G34" s="254"/>
      <c r="H34" s="254"/>
      <c r="I34" s="254"/>
      <c r="J34" s="254"/>
      <c r="K34" s="254"/>
      <c r="L34" s="254"/>
      <c r="M34" s="254"/>
      <c r="N34" s="254"/>
      <c r="O34" s="254"/>
      <c r="P34" s="254"/>
      <c r="Q34" s="254"/>
      <c r="R34" s="254"/>
      <c r="S34" s="254"/>
      <c r="T34" s="254"/>
      <c r="U34" s="254"/>
      <c r="V34" s="254"/>
      <c r="W34" s="254"/>
      <c r="X34" s="259"/>
      <c r="Y34" s="274"/>
    </row>
    <row r="35" spans="1:25" x14ac:dyDescent="0.25">
      <c r="A35" s="274"/>
      <c r="B35" s="258"/>
      <c r="C35" s="254"/>
      <c r="D35" s="254"/>
      <c r="E35" s="254"/>
      <c r="F35" s="254"/>
      <c r="G35" s="254"/>
      <c r="H35" s="254"/>
      <c r="I35" s="254"/>
      <c r="J35" s="254"/>
      <c r="K35" s="254"/>
      <c r="L35" s="254"/>
      <c r="M35" s="254"/>
      <c r="N35" s="254"/>
      <c r="O35" s="254"/>
      <c r="P35" s="254"/>
      <c r="Q35" s="254"/>
      <c r="R35" s="254"/>
      <c r="S35" s="254"/>
      <c r="T35" s="254"/>
      <c r="U35" s="254"/>
      <c r="V35" s="254"/>
      <c r="W35" s="254"/>
      <c r="X35" s="259"/>
      <c r="Y35" s="274"/>
    </row>
    <row r="36" spans="1:25" x14ac:dyDescent="0.25">
      <c r="A36" s="274"/>
      <c r="B36" s="258"/>
      <c r="C36" s="254"/>
      <c r="D36" s="254"/>
      <c r="E36" s="254"/>
      <c r="F36" s="254"/>
      <c r="G36" s="254"/>
      <c r="H36" s="254"/>
      <c r="I36" s="254"/>
      <c r="J36" s="254"/>
      <c r="K36" s="254"/>
      <c r="L36" s="254"/>
      <c r="M36" s="254"/>
      <c r="N36" s="254"/>
      <c r="O36" s="254"/>
      <c r="P36" s="254"/>
      <c r="Q36" s="254"/>
      <c r="R36" s="254"/>
      <c r="S36" s="254"/>
      <c r="T36" s="254"/>
      <c r="U36" s="254"/>
      <c r="V36" s="254"/>
      <c r="W36" s="254"/>
      <c r="X36" s="259"/>
      <c r="Y36" s="274"/>
    </row>
    <row r="37" spans="1:25" x14ac:dyDescent="0.25">
      <c r="A37" s="274"/>
      <c r="B37" s="258"/>
      <c r="C37" s="254"/>
      <c r="D37" s="254"/>
      <c r="E37" s="254"/>
      <c r="F37" s="254"/>
      <c r="G37" s="254"/>
      <c r="H37" s="254"/>
      <c r="I37" s="254"/>
      <c r="J37" s="254"/>
      <c r="K37" s="254"/>
      <c r="L37" s="254"/>
      <c r="M37" s="254"/>
      <c r="N37" s="254"/>
      <c r="O37" s="254"/>
      <c r="P37" s="254"/>
      <c r="Q37" s="254"/>
      <c r="R37" s="254"/>
      <c r="S37" s="254"/>
      <c r="T37" s="254"/>
      <c r="U37" s="254"/>
      <c r="V37" s="254"/>
      <c r="W37" s="254"/>
      <c r="X37" s="259"/>
      <c r="Y37" s="274"/>
    </row>
    <row r="38" spans="1:25" x14ac:dyDescent="0.25">
      <c r="A38" s="274"/>
      <c r="B38" s="258"/>
      <c r="C38" s="254"/>
      <c r="D38" s="254"/>
      <c r="E38" s="254"/>
      <c r="F38" s="254"/>
      <c r="G38" s="254"/>
      <c r="H38" s="254"/>
      <c r="I38" s="254"/>
      <c r="J38" s="254"/>
      <c r="K38" s="254"/>
      <c r="L38" s="254"/>
      <c r="M38" s="254"/>
      <c r="N38" s="254"/>
      <c r="O38" s="254"/>
      <c r="P38" s="254"/>
      <c r="Q38" s="254"/>
      <c r="R38" s="254"/>
      <c r="S38" s="254"/>
      <c r="T38" s="254"/>
      <c r="U38" s="254"/>
      <c r="V38" s="254"/>
      <c r="W38" s="254"/>
      <c r="X38" s="259"/>
      <c r="Y38" s="274"/>
    </row>
    <row r="39" spans="1:25" x14ac:dyDescent="0.25">
      <c r="A39" s="274"/>
      <c r="B39" s="258"/>
      <c r="C39" s="254"/>
      <c r="D39" s="254"/>
      <c r="E39" s="254"/>
      <c r="F39" s="254"/>
      <c r="G39" s="254"/>
      <c r="H39" s="254"/>
      <c r="I39" s="254"/>
      <c r="J39" s="254"/>
      <c r="K39" s="254"/>
      <c r="L39" s="254"/>
      <c r="M39" s="254"/>
      <c r="N39" s="254"/>
      <c r="O39" s="254"/>
      <c r="P39" s="254"/>
      <c r="Q39" s="254"/>
      <c r="R39" s="254"/>
      <c r="S39" s="254"/>
      <c r="T39" s="254"/>
      <c r="U39" s="254"/>
      <c r="V39" s="254"/>
      <c r="W39" s="254"/>
      <c r="X39" s="259"/>
      <c r="Y39" s="274"/>
    </row>
    <row r="40" spans="1:25" x14ac:dyDescent="0.25">
      <c r="A40" s="274"/>
      <c r="B40" s="258"/>
      <c r="C40" s="254"/>
      <c r="D40" s="254"/>
      <c r="E40" s="254"/>
      <c r="F40" s="254"/>
      <c r="G40" s="254"/>
      <c r="H40" s="254"/>
      <c r="I40" s="254"/>
      <c r="J40" s="254"/>
      <c r="K40" s="254"/>
      <c r="L40" s="254"/>
      <c r="M40" s="254"/>
      <c r="N40" s="254"/>
      <c r="O40" s="254"/>
      <c r="P40" s="254"/>
      <c r="Q40" s="254"/>
      <c r="R40" s="254"/>
      <c r="S40" s="254"/>
      <c r="T40" s="254"/>
      <c r="U40" s="254"/>
      <c r="V40" s="254"/>
      <c r="W40" s="254"/>
      <c r="X40" s="259"/>
      <c r="Y40" s="274"/>
    </row>
    <row r="41" spans="1:25" x14ac:dyDescent="0.25">
      <c r="A41" s="274"/>
      <c r="B41" s="258"/>
      <c r="C41" s="254"/>
      <c r="D41" s="254"/>
      <c r="E41" s="254"/>
      <c r="F41" s="254"/>
      <c r="G41" s="254"/>
      <c r="H41" s="254"/>
      <c r="I41" s="254"/>
      <c r="J41" s="254"/>
      <c r="K41" s="254"/>
      <c r="L41" s="254"/>
      <c r="M41" s="254"/>
      <c r="N41" s="254"/>
      <c r="O41" s="254"/>
      <c r="P41" s="254"/>
      <c r="Q41" s="254"/>
      <c r="R41" s="254"/>
      <c r="S41" s="254"/>
      <c r="T41" s="254"/>
      <c r="U41" s="254"/>
      <c r="V41" s="254"/>
      <c r="W41" s="254"/>
      <c r="X41" s="259"/>
      <c r="Y41" s="274"/>
    </row>
    <row r="42" spans="1:25" x14ac:dyDescent="0.25">
      <c r="A42" s="274"/>
      <c r="B42" s="258"/>
      <c r="C42" s="254"/>
      <c r="D42" s="254"/>
      <c r="E42" s="254"/>
      <c r="F42" s="254"/>
      <c r="G42" s="254"/>
      <c r="H42" s="254"/>
      <c r="I42" s="254"/>
      <c r="J42" s="254"/>
      <c r="K42" s="254"/>
      <c r="L42" s="254"/>
      <c r="M42" s="254"/>
      <c r="N42" s="254"/>
      <c r="O42" s="254"/>
      <c r="P42" s="254"/>
      <c r="Q42" s="254"/>
      <c r="R42" s="254"/>
      <c r="S42" s="254"/>
      <c r="T42" s="254"/>
      <c r="U42" s="254"/>
      <c r="V42" s="254"/>
      <c r="W42" s="254"/>
      <c r="X42" s="259"/>
      <c r="Y42" s="274"/>
    </row>
    <row r="43" spans="1:25" ht="15.75" thickBot="1" x14ac:dyDescent="0.3">
      <c r="A43" s="274"/>
      <c r="B43" s="260"/>
      <c r="C43" s="261"/>
      <c r="D43" s="261"/>
      <c r="E43" s="261"/>
      <c r="F43" s="261"/>
      <c r="G43" s="261"/>
      <c r="H43" s="261"/>
      <c r="I43" s="261"/>
      <c r="J43" s="261"/>
      <c r="K43" s="261"/>
      <c r="L43" s="261"/>
      <c r="M43" s="261"/>
      <c r="N43" s="261"/>
      <c r="O43" s="261"/>
      <c r="P43" s="261"/>
      <c r="Q43" s="261"/>
      <c r="R43" s="261"/>
      <c r="S43" s="261"/>
      <c r="T43" s="261"/>
      <c r="U43" s="261"/>
      <c r="V43" s="261"/>
      <c r="W43" s="261"/>
      <c r="X43" s="262"/>
      <c r="Y43" s="274"/>
    </row>
    <row r="44" spans="1:25" x14ac:dyDescent="0.25">
      <c r="A44" s="274"/>
      <c r="B44" s="275"/>
      <c r="C44" s="275"/>
      <c r="D44" s="275"/>
      <c r="E44" s="275"/>
      <c r="F44" s="275"/>
      <c r="G44" s="275"/>
      <c r="H44" s="275"/>
      <c r="I44" s="275"/>
      <c r="J44" s="275"/>
      <c r="K44" s="275"/>
      <c r="L44" s="275"/>
      <c r="M44" s="275"/>
      <c r="N44" s="275"/>
      <c r="O44" s="275"/>
      <c r="P44" s="275"/>
      <c r="Q44" s="275"/>
      <c r="R44" s="275"/>
      <c r="S44" s="275"/>
      <c r="T44" s="275"/>
      <c r="U44" s="275"/>
      <c r="V44" s="275"/>
      <c r="W44" s="275"/>
      <c r="X44" s="275"/>
      <c r="Y44" s="274"/>
    </row>
    <row r="45" spans="1:25" x14ac:dyDescent="0.25">
      <c r="A45" s="274"/>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4"/>
    </row>
    <row r="46" spans="1:25" x14ac:dyDescent="0.25">
      <c r="B46" s="273"/>
      <c r="C46" s="273"/>
      <c r="D46" s="273"/>
      <c r="E46" s="273"/>
      <c r="F46" s="273"/>
      <c r="G46" s="273"/>
      <c r="H46" s="273"/>
      <c r="I46" s="273"/>
      <c r="J46" s="273"/>
      <c r="K46" s="273"/>
      <c r="L46" s="273"/>
      <c r="M46" s="273"/>
      <c r="N46" s="273"/>
      <c r="O46" s="273"/>
      <c r="P46" s="273"/>
      <c r="Q46" s="273"/>
      <c r="R46" s="273"/>
      <c r="S46" s="273"/>
      <c r="T46" s="273"/>
      <c r="U46" s="273"/>
      <c r="V46" s="273"/>
      <c r="W46" s="273"/>
      <c r="X46" s="273"/>
    </row>
    <row r="47" spans="1:25" x14ac:dyDescent="0.25">
      <c r="B47" s="273"/>
      <c r="C47" s="273"/>
      <c r="D47" s="273"/>
      <c r="E47" s="273"/>
      <c r="F47" s="273"/>
      <c r="G47" s="273"/>
      <c r="H47" s="273"/>
      <c r="I47" s="273"/>
      <c r="J47" s="273"/>
      <c r="K47" s="273"/>
      <c r="L47" s="273"/>
      <c r="M47" s="273"/>
      <c r="N47" s="273"/>
      <c r="O47" s="273"/>
      <c r="P47" s="273"/>
      <c r="Q47" s="273"/>
      <c r="R47" s="273"/>
      <c r="S47" s="273"/>
      <c r="T47" s="273"/>
      <c r="U47" s="273"/>
      <c r="V47" s="273"/>
      <c r="W47" s="273"/>
      <c r="X47" s="273"/>
    </row>
    <row r="48" spans="1:25" x14ac:dyDescent="0.25">
      <c r="B48" s="273"/>
      <c r="C48" s="273"/>
      <c r="D48" s="273"/>
      <c r="E48" s="273"/>
      <c r="F48" s="273"/>
      <c r="G48" s="273"/>
      <c r="H48" s="273"/>
      <c r="I48" s="273"/>
      <c r="J48" s="273"/>
      <c r="K48" s="273"/>
      <c r="L48" s="273"/>
      <c r="M48" s="273"/>
      <c r="N48" s="273"/>
      <c r="O48" s="273"/>
      <c r="P48" s="273"/>
      <c r="Q48" s="273"/>
      <c r="R48" s="273"/>
      <c r="S48" s="273"/>
      <c r="T48" s="273"/>
      <c r="U48" s="273"/>
      <c r="V48" s="273"/>
      <c r="W48" s="273"/>
      <c r="X48" s="273"/>
    </row>
    <row r="49" spans="2:24" x14ac:dyDescent="0.25">
      <c r="B49" s="273"/>
      <c r="C49" s="273"/>
      <c r="D49" s="273"/>
      <c r="E49" s="273"/>
      <c r="F49" s="273"/>
      <c r="G49" s="273"/>
      <c r="H49" s="273"/>
      <c r="I49" s="273"/>
      <c r="J49" s="273"/>
      <c r="K49" s="273"/>
      <c r="L49" s="273"/>
      <c r="M49" s="273"/>
      <c r="N49" s="273"/>
      <c r="O49" s="273"/>
      <c r="P49" s="273"/>
      <c r="Q49" s="273"/>
      <c r="R49" s="273"/>
      <c r="S49" s="273"/>
      <c r="T49" s="273"/>
      <c r="U49" s="273"/>
      <c r="V49" s="273"/>
      <c r="W49" s="273"/>
      <c r="X49" s="273"/>
    </row>
    <row r="50" spans="2:24" x14ac:dyDescent="0.25">
      <c r="B50" s="273"/>
      <c r="C50" s="273"/>
      <c r="D50" s="273"/>
      <c r="E50" s="273"/>
      <c r="F50" s="273"/>
      <c r="G50" s="273"/>
      <c r="H50" s="273"/>
      <c r="I50" s="273"/>
      <c r="J50" s="273"/>
      <c r="K50" s="273"/>
      <c r="L50" s="273"/>
      <c r="M50" s="273"/>
      <c r="N50" s="273"/>
      <c r="O50" s="273"/>
      <c r="P50" s="273"/>
      <c r="Q50" s="273"/>
      <c r="R50" s="273"/>
      <c r="S50" s="273"/>
      <c r="T50" s="273"/>
      <c r="U50" s="273"/>
      <c r="V50" s="273"/>
      <c r="W50" s="273"/>
      <c r="X50" s="273"/>
    </row>
    <row r="51" spans="2:24" x14ac:dyDescent="0.25">
      <c r="B51" s="273"/>
      <c r="C51" s="273"/>
      <c r="D51" s="273"/>
      <c r="E51" s="273"/>
      <c r="F51" s="273"/>
      <c r="G51" s="273"/>
      <c r="H51" s="273"/>
      <c r="I51" s="273"/>
      <c r="J51" s="273"/>
      <c r="K51" s="273"/>
      <c r="L51" s="273"/>
      <c r="M51" s="273"/>
      <c r="N51" s="273"/>
      <c r="O51" s="273"/>
      <c r="P51" s="273"/>
      <c r="Q51" s="273"/>
      <c r="R51" s="273"/>
      <c r="S51" s="273"/>
      <c r="T51" s="273"/>
      <c r="U51" s="273"/>
      <c r="V51" s="273"/>
      <c r="W51" s="273"/>
      <c r="X51" s="273"/>
    </row>
    <row r="52" spans="2:24" x14ac:dyDescent="0.25">
      <c r="B52" s="273"/>
      <c r="C52" s="273"/>
      <c r="D52" s="273"/>
      <c r="E52" s="273"/>
      <c r="F52" s="273"/>
      <c r="G52" s="273"/>
      <c r="H52" s="273"/>
      <c r="I52" s="273"/>
      <c r="J52" s="273"/>
      <c r="K52" s="273"/>
      <c r="L52" s="273"/>
      <c r="M52" s="273"/>
      <c r="N52" s="273"/>
      <c r="O52" s="273"/>
      <c r="P52" s="273"/>
      <c r="Q52" s="273"/>
      <c r="R52" s="273"/>
      <c r="S52" s="273"/>
      <c r="T52" s="273"/>
      <c r="U52" s="273"/>
      <c r="V52" s="273"/>
      <c r="W52" s="273"/>
      <c r="X52" s="273"/>
    </row>
    <row r="53" spans="2:24" x14ac:dyDescent="0.25">
      <c r="B53" s="273"/>
      <c r="C53" s="273"/>
      <c r="D53" s="273"/>
      <c r="E53" s="273"/>
      <c r="F53" s="273"/>
      <c r="G53" s="273"/>
      <c r="H53" s="273"/>
      <c r="I53" s="273"/>
      <c r="J53" s="273"/>
      <c r="K53" s="273"/>
      <c r="L53" s="273"/>
      <c r="M53" s="273"/>
      <c r="N53" s="273"/>
      <c r="O53" s="273"/>
      <c r="P53" s="273"/>
      <c r="Q53" s="273"/>
      <c r="R53" s="273"/>
      <c r="S53" s="273"/>
      <c r="T53" s="273"/>
      <c r="U53" s="273"/>
      <c r="V53" s="273"/>
      <c r="W53" s="273"/>
      <c r="X53" s="273"/>
    </row>
    <row r="54" spans="2:24" x14ac:dyDescent="0.25">
      <c r="B54" s="273"/>
      <c r="C54" s="273"/>
      <c r="D54" s="273"/>
      <c r="E54" s="273"/>
      <c r="F54" s="273"/>
      <c r="G54" s="273"/>
      <c r="H54" s="273"/>
      <c r="I54" s="273"/>
      <c r="J54" s="273"/>
      <c r="K54" s="273"/>
      <c r="L54" s="273"/>
      <c r="M54" s="273"/>
      <c r="N54" s="273"/>
      <c r="O54" s="273"/>
      <c r="P54" s="273"/>
      <c r="Q54" s="273"/>
      <c r="R54" s="273"/>
      <c r="S54" s="273"/>
      <c r="T54" s="273"/>
      <c r="U54" s="273"/>
      <c r="V54" s="273"/>
      <c r="W54" s="273"/>
      <c r="X54" s="273"/>
    </row>
    <row r="55" spans="2:24" x14ac:dyDescent="0.25">
      <c r="B55" s="273"/>
      <c r="C55" s="273"/>
      <c r="D55" s="273"/>
      <c r="E55" s="273"/>
      <c r="F55" s="273"/>
      <c r="G55" s="273"/>
      <c r="H55" s="273"/>
      <c r="I55" s="273"/>
      <c r="J55" s="273"/>
      <c r="K55" s="273"/>
      <c r="L55" s="273"/>
      <c r="M55" s="273"/>
      <c r="N55" s="273"/>
      <c r="O55" s="273"/>
      <c r="P55" s="273"/>
      <c r="Q55" s="273"/>
      <c r="R55" s="273"/>
      <c r="S55" s="273"/>
      <c r="T55" s="273"/>
      <c r="U55" s="273"/>
      <c r="V55" s="273"/>
      <c r="W55" s="273"/>
      <c r="X55" s="273"/>
    </row>
    <row r="56" spans="2:24" x14ac:dyDescent="0.25">
      <c r="B56" s="273"/>
      <c r="C56" s="273"/>
      <c r="D56" s="273"/>
      <c r="E56" s="273"/>
      <c r="F56" s="273"/>
      <c r="G56" s="273"/>
      <c r="H56" s="273"/>
      <c r="I56" s="273"/>
      <c r="J56" s="273"/>
      <c r="K56" s="273"/>
      <c r="L56" s="273"/>
      <c r="M56" s="273"/>
      <c r="N56" s="273"/>
      <c r="O56" s="273"/>
      <c r="P56" s="273"/>
      <c r="Q56" s="273"/>
      <c r="R56" s="273"/>
      <c r="S56" s="273"/>
      <c r="T56" s="273"/>
      <c r="U56" s="273"/>
      <c r="V56" s="273"/>
      <c r="W56" s="273"/>
      <c r="X56" s="273"/>
    </row>
    <row r="57" spans="2:24" x14ac:dyDescent="0.25">
      <c r="B57" s="273"/>
      <c r="C57" s="273"/>
      <c r="D57" s="273"/>
      <c r="E57" s="273"/>
      <c r="F57" s="273"/>
      <c r="G57" s="273"/>
      <c r="H57" s="273"/>
      <c r="I57" s="273"/>
      <c r="J57" s="273"/>
      <c r="K57" s="273"/>
      <c r="L57" s="273"/>
      <c r="M57" s="273"/>
      <c r="N57" s="273"/>
      <c r="O57" s="273"/>
      <c r="P57" s="273"/>
      <c r="Q57" s="273"/>
      <c r="R57" s="273"/>
      <c r="S57" s="273"/>
      <c r="T57" s="273"/>
      <c r="U57" s="273"/>
      <c r="V57" s="273"/>
      <c r="W57" s="273"/>
      <c r="X57" s="273"/>
    </row>
    <row r="58" spans="2:24" x14ac:dyDescent="0.25">
      <c r="B58" s="273"/>
      <c r="C58" s="273"/>
      <c r="D58" s="273"/>
      <c r="E58" s="273"/>
      <c r="F58" s="273"/>
      <c r="G58" s="273"/>
      <c r="H58" s="273"/>
      <c r="I58" s="273"/>
      <c r="J58" s="273"/>
      <c r="K58" s="273"/>
      <c r="L58" s="273"/>
      <c r="M58" s="273"/>
      <c r="N58" s="273"/>
      <c r="O58" s="273"/>
      <c r="P58" s="273"/>
      <c r="Q58" s="273"/>
      <c r="R58" s="273"/>
      <c r="S58" s="273"/>
      <c r="T58" s="273"/>
      <c r="U58" s="273"/>
      <c r="V58" s="273"/>
      <c r="W58" s="273"/>
      <c r="X58" s="273"/>
    </row>
    <row r="59" spans="2:24" x14ac:dyDescent="0.25">
      <c r="B59" s="273"/>
      <c r="C59" s="273"/>
      <c r="D59" s="273"/>
      <c r="E59" s="273"/>
      <c r="F59" s="273"/>
      <c r="G59" s="273"/>
      <c r="H59" s="273"/>
      <c r="I59" s="273"/>
      <c r="J59" s="273"/>
      <c r="K59" s="273"/>
      <c r="L59" s="273"/>
      <c r="M59" s="273"/>
      <c r="N59" s="273"/>
      <c r="O59" s="273"/>
      <c r="P59" s="273"/>
      <c r="Q59" s="273"/>
      <c r="R59" s="273"/>
      <c r="S59" s="273"/>
      <c r="T59" s="273"/>
      <c r="U59" s="273"/>
      <c r="V59" s="273"/>
      <c r="W59" s="273"/>
      <c r="X59" s="273"/>
    </row>
    <row r="60" spans="2:24" x14ac:dyDescent="0.25">
      <c r="B60" s="273"/>
      <c r="C60" s="273"/>
      <c r="D60" s="273"/>
      <c r="E60" s="273"/>
      <c r="F60" s="273"/>
      <c r="G60" s="273"/>
      <c r="H60" s="273"/>
      <c r="I60" s="273"/>
      <c r="J60" s="273"/>
      <c r="K60" s="273"/>
      <c r="L60" s="273"/>
      <c r="M60" s="273"/>
      <c r="N60" s="273"/>
      <c r="O60" s="273"/>
      <c r="P60" s="273"/>
      <c r="Q60" s="273"/>
      <c r="R60" s="273"/>
      <c r="S60" s="273"/>
      <c r="T60" s="273"/>
      <c r="U60" s="273"/>
      <c r="V60" s="273"/>
      <c r="W60" s="273"/>
      <c r="X60" s="273"/>
    </row>
    <row r="61" spans="2:24" x14ac:dyDescent="0.25">
      <c r="B61" s="273"/>
      <c r="C61" s="273"/>
      <c r="D61" s="273"/>
      <c r="E61" s="273"/>
      <c r="F61" s="273"/>
      <c r="G61" s="273"/>
      <c r="H61" s="273"/>
      <c r="I61" s="273"/>
      <c r="J61" s="273"/>
      <c r="K61" s="273"/>
      <c r="L61" s="273"/>
      <c r="M61" s="273"/>
      <c r="N61" s="273"/>
      <c r="O61" s="273"/>
      <c r="P61" s="273"/>
      <c r="Q61" s="273"/>
      <c r="R61" s="273"/>
      <c r="S61" s="273"/>
      <c r="T61" s="273"/>
      <c r="U61" s="273"/>
      <c r="V61" s="273"/>
      <c r="W61" s="273"/>
      <c r="X61" s="273"/>
    </row>
    <row r="62" spans="2:24" x14ac:dyDescent="0.25">
      <c r="B62" s="273"/>
      <c r="C62" s="273"/>
      <c r="D62" s="273"/>
      <c r="E62" s="273"/>
      <c r="F62" s="273"/>
      <c r="G62" s="273"/>
      <c r="H62" s="273"/>
      <c r="I62" s="273"/>
      <c r="J62" s="273"/>
      <c r="K62" s="273"/>
      <c r="L62" s="273"/>
      <c r="M62" s="273"/>
      <c r="N62" s="273"/>
      <c r="O62" s="273"/>
      <c r="P62" s="273"/>
      <c r="Q62" s="273"/>
      <c r="R62" s="273"/>
      <c r="S62" s="273"/>
      <c r="T62" s="273"/>
      <c r="U62" s="273"/>
      <c r="V62" s="273"/>
      <c r="W62" s="273"/>
      <c r="X62" s="273"/>
    </row>
    <row r="63" spans="2:24" x14ac:dyDescent="0.25">
      <c r="B63" s="273"/>
      <c r="C63" s="273"/>
      <c r="D63" s="273"/>
      <c r="E63" s="273"/>
      <c r="F63" s="273"/>
      <c r="G63" s="273"/>
      <c r="H63" s="273"/>
      <c r="I63" s="273"/>
      <c r="J63" s="273"/>
      <c r="K63" s="273"/>
      <c r="L63" s="273"/>
      <c r="M63" s="273"/>
      <c r="N63" s="273"/>
      <c r="O63" s="273"/>
      <c r="P63" s="273"/>
      <c r="Q63" s="273"/>
      <c r="R63" s="273"/>
      <c r="S63" s="273"/>
      <c r="T63" s="273"/>
      <c r="U63" s="273"/>
      <c r="V63" s="273"/>
      <c r="W63" s="273"/>
      <c r="X63" s="273"/>
    </row>
    <row r="64" spans="2:24" x14ac:dyDescent="0.25">
      <c r="B64" s="273"/>
      <c r="C64" s="273"/>
      <c r="D64" s="273"/>
      <c r="E64" s="273"/>
      <c r="F64" s="273"/>
      <c r="G64" s="273"/>
      <c r="H64" s="273"/>
      <c r="I64" s="273"/>
      <c r="J64" s="273"/>
      <c r="K64" s="273"/>
      <c r="L64" s="273"/>
      <c r="M64" s="273"/>
      <c r="N64" s="273"/>
      <c r="O64" s="273"/>
      <c r="P64" s="273"/>
      <c r="Q64" s="273"/>
      <c r="R64" s="273"/>
      <c r="S64" s="273"/>
      <c r="T64" s="273"/>
      <c r="U64" s="273"/>
      <c r="V64" s="273"/>
      <c r="W64" s="273"/>
      <c r="X64" s="273"/>
    </row>
    <row r="65" spans="2:24" x14ac:dyDescent="0.25">
      <c r="B65" s="273"/>
      <c r="C65" s="273"/>
      <c r="D65" s="273"/>
      <c r="E65" s="273"/>
      <c r="F65" s="273"/>
      <c r="G65" s="273"/>
      <c r="H65" s="273"/>
      <c r="I65" s="273"/>
      <c r="J65" s="273"/>
      <c r="K65" s="273"/>
      <c r="L65" s="273"/>
      <c r="M65" s="273"/>
      <c r="N65" s="273"/>
      <c r="O65" s="273"/>
      <c r="P65" s="273"/>
      <c r="Q65" s="273"/>
      <c r="R65" s="273"/>
      <c r="S65" s="273"/>
      <c r="T65" s="273"/>
      <c r="U65" s="273"/>
      <c r="V65" s="273"/>
      <c r="W65" s="273"/>
      <c r="X65" s="27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36B87-9427-47E4-A22B-A693D812F2F1}">
  <sheetPr codeName="Sheet6"/>
  <dimension ref="B1:X54"/>
  <sheetViews>
    <sheetView zoomScale="85" zoomScaleNormal="85" workbookViewId="0">
      <selection activeCell="M59" sqref="L59:M59"/>
    </sheetView>
  </sheetViews>
  <sheetFormatPr defaultRowHeight="15" x14ac:dyDescent="0.25"/>
  <cols>
    <col min="1" max="1" width="3.42578125" customWidth="1"/>
  </cols>
  <sheetData>
    <row r="1" spans="2:24" ht="15.75" thickBot="1" x14ac:dyDescent="0.3"/>
    <row r="2" spans="2:24" x14ac:dyDescent="0.25">
      <c r="B2" s="212"/>
      <c r="C2" s="213"/>
      <c r="D2" s="213"/>
      <c r="E2" s="213"/>
      <c r="F2" s="213"/>
      <c r="G2" s="213"/>
      <c r="H2" s="213"/>
      <c r="I2" s="213"/>
      <c r="J2" s="213"/>
      <c r="K2" s="213"/>
      <c r="L2" s="213"/>
      <c r="M2" s="213"/>
      <c r="N2" s="213"/>
      <c r="O2" s="213"/>
      <c r="P2" s="213"/>
      <c r="Q2" s="213"/>
      <c r="R2" s="213"/>
      <c r="S2" s="213"/>
      <c r="T2" s="213"/>
      <c r="U2" s="213"/>
      <c r="V2" s="213"/>
      <c r="W2" s="213"/>
      <c r="X2" s="214"/>
    </row>
    <row r="3" spans="2:24" x14ac:dyDescent="0.25">
      <c r="B3" s="215"/>
      <c r="C3" s="216"/>
      <c r="D3" s="216"/>
      <c r="E3" s="216"/>
      <c r="F3" s="216"/>
      <c r="G3" s="216"/>
      <c r="H3" s="216"/>
      <c r="I3" s="216"/>
      <c r="J3" s="216"/>
      <c r="K3" s="216"/>
      <c r="L3" s="216"/>
      <c r="M3" s="216"/>
      <c r="N3" s="216"/>
      <c r="O3" s="216"/>
      <c r="P3" s="216"/>
      <c r="Q3" s="216"/>
      <c r="R3" s="216"/>
      <c r="S3" s="216"/>
      <c r="T3" s="216"/>
      <c r="U3" s="216"/>
      <c r="V3" s="216"/>
      <c r="W3" s="216"/>
      <c r="X3" s="217"/>
    </row>
    <row r="4" spans="2:24" x14ac:dyDescent="0.25">
      <c r="B4" s="215"/>
      <c r="C4" s="216"/>
      <c r="D4" s="216"/>
      <c r="E4" s="216"/>
      <c r="F4" s="216"/>
      <c r="G4" s="216"/>
      <c r="H4" s="216"/>
      <c r="I4" s="216"/>
      <c r="J4" s="216"/>
      <c r="K4" s="216"/>
      <c r="L4" s="216"/>
      <c r="M4" s="216"/>
      <c r="N4" s="216"/>
      <c r="O4" s="216"/>
      <c r="P4" s="216"/>
      <c r="Q4" s="216"/>
      <c r="R4" s="216"/>
      <c r="S4" s="216"/>
      <c r="T4" s="216"/>
      <c r="U4" s="216"/>
      <c r="V4" s="216"/>
      <c r="W4" s="216"/>
      <c r="X4" s="217"/>
    </row>
    <row r="5" spans="2:24" x14ac:dyDescent="0.25">
      <c r="B5" s="215"/>
      <c r="C5" s="216"/>
      <c r="D5" s="216"/>
      <c r="E5" s="216"/>
      <c r="F5" s="216"/>
      <c r="G5" s="216"/>
      <c r="H5" s="216"/>
      <c r="I5" s="216"/>
      <c r="J5" s="216"/>
      <c r="K5" s="216"/>
      <c r="L5" s="216"/>
      <c r="M5" s="216"/>
      <c r="N5" s="216"/>
      <c r="O5" s="216"/>
      <c r="P5" s="216"/>
      <c r="Q5" s="216"/>
      <c r="R5" s="216"/>
      <c r="S5" s="216"/>
      <c r="T5" s="216"/>
      <c r="U5" s="216"/>
      <c r="V5" s="216"/>
      <c r="W5" s="216"/>
      <c r="X5" s="217"/>
    </row>
    <row r="6" spans="2:24" x14ac:dyDescent="0.25">
      <c r="B6" s="215"/>
      <c r="C6" s="216"/>
      <c r="D6" s="216"/>
      <c r="E6" s="216"/>
      <c r="F6" s="216"/>
      <c r="G6" s="216"/>
      <c r="H6" s="216"/>
      <c r="I6" s="216"/>
      <c r="J6" s="216"/>
      <c r="K6" s="216"/>
      <c r="L6" s="216"/>
      <c r="M6" s="216"/>
      <c r="N6" s="216"/>
      <c r="O6" s="216"/>
      <c r="P6" s="216"/>
      <c r="Q6" s="216"/>
      <c r="R6" s="216"/>
      <c r="S6" s="216"/>
      <c r="T6" s="216"/>
      <c r="U6" s="216"/>
      <c r="V6" s="216"/>
      <c r="W6" s="216"/>
      <c r="X6" s="217"/>
    </row>
    <row r="7" spans="2:24" x14ac:dyDescent="0.25">
      <c r="B7" s="215"/>
      <c r="C7" s="216"/>
      <c r="D7" s="216"/>
      <c r="E7" s="216"/>
      <c r="F7" s="216"/>
      <c r="G7" s="216"/>
      <c r="H7" s="216"/>
      <c r="I7" s="216"/>
      <c r="J7" s="216"/>
      <c r="K7" s="216"/>
      <c r="L7" s="216"/>
      <c r="M7" s="216"/>
      <c r="N7" s="216"/>
      <c r="O7" s="216"/>
      <c r="P7" s="216"/>
      <c r="Q7" s="216"/>
      <c r="R7" s="216"/>
      <c r="S7" s="216"/>
      <c r="T7" s="216"/>
      <c r="U7" s="216"/>
      <c r="V7" s="216"/>
      <c r="W7" s="216"/>
      <c r="X7" s="217"/>
    </row>
    <row r="8" spans="2:24" x14ac:dyDescent="0.25">
      <c r="B8" s="215"/>
      <c r="C8" s="216"/>
      <c r="D8" s="216"/>
      <c r="E8" s="216"/>
      <c r="F8" s="216"/>
      <c r="G8" s="216"/>
      <c r="H8" s="216"/>
      <c r="I8" s="216"/>
      <c r="J8" s="216"/>
      <c r="K8" s="216"/>
      <c r="L8" s="216"/>
      <c r="M8" s="216"/>
      <c r="N8" s="216"/>
      <c r="O8" s="216"/>
      <c r="P8" s="216"/>
      <c r="Q8" s="216"/>
      <c r="R8" s="216"/>
      <c r="S8" s="216"/>
      <c r="T8" s="216"/>
      <c r="U8" s="216"/>
      <c r="V8" s="216"/>
      <c r="W8" s="216"/>
      <c r="X8" s="217"/>
    </row>
    <row r="9" spans="2:24" x14ac:dyDescent="0.25">
      <c r="B9" s="215"/>
      <c r="C9" s="216"/>
      <c r="D9" s="216"/>
      <c r="E9" s="216"/>
      <c r="F9" s="216"/>
      <c r="G9" s="216"/>
      <c r="H9" s="216"/>
      <c r="I9" s="216"/>
      <c r="J9" s="216"/>
      <c r="K9" s="216"/>
      <c r="L9" s="216"/>
      <c r="M9" s="216"/>
      <c r="N9" s="216"/>
      <c r="O9" s="216"/>
      <c r="P9" s="216"/>
      <c r="Q9" s="216"/>
      <c r="R9" s="216"/>
      <c r="S9" s="216"/>
      <c r="T9" s="216"/>
      <c r="U9" s="216"/>
      <c r="V9" s="216"/>
      <c r="W9" s="216"/>
      <c r="X9" s="217"/>
    </row>
    <row r="10" spans="2:24" x14ac:dyDescent="0.25">
      <c r="B10" s="215"/>
      <c r="C10" s="216"/>
      <c r="D10" s="216"/>
      <c r="E10" s="216"/>
      <c r="F10" s="216"/>
      <c r="G10" s="216"/>
      <c r="H10" s="216"/>
      <c r="I10" s="216"/>
      <c r="J10" s="216"/>
      <c r="K10" s="216"/>
      <c r="L10" s="216"/>
      <c r="M10" s="216"/>
      <c r="N10" s="216"/>
      <c r="O10" s="216"/>
      <c r="P10" s="216"/>
      <c r="Q10" s="216"/>
      <c r="R10" s="216"/>
      <c r="S10" s="216"/>
      <c r="T10" s="216"/>
      <c r="U10" s="216"/>
      <c r="V10" s="216"/>
      <c r="W10" s="216"/>
      <c r="X10" s="217"/>
    </row>
    <row r="11" spans="2:24" x14ac:dyDescent="0.25">
      <c r="B11" s="215"/>
      <c r="C11" s="216"/>
      <c r="D11" s="216"/>
      <c r="E11" s="216"/>
      <c r="F11" s="216"/>
      <c r="G11" s="216"/>
      <c r="H11" s="216"/>
      <c r="I11" s="216"/>
      <c r="J11" s="216"/>
      <c r="K11" s="216"/>
      <c r="L11" s="216"/>
      <c r="M11" s="216"/>
      <c r="N11" s="216"/>
      <c r="O11" s="216"/>
      <c r="P11" s="216"/>
      <c r="Q11" s="216"/>
      <c r="R11" s="216"/>
      <c r="S11" s="216"/>
      <c r="T11" s="216"/>
      <c r="U11" s="216"/>
      <c r="V11" s="216"/>
      <c r="W11" s="216"/>
      <c r="X11" s="217"/>
    </row>
    <row r="12" spans="2:24" x14ac:dyDescent="0.25">
      <c r="B12" s="215"/>
      <c r="C12" s="216"/>
      <c r="D12" s="216"/>
      <c r="E12" s="216"/>
      <c r="F12" s="216"/>
      <c r="G12" s="216"/>
      <c r="H12" s="216"/>
      <c r="I12" s="216"/>
      <c r="J12" s="216"/>
      <c r="K12" s="216"/>
      <c r="L12" s="216"/>
      <c r="M12" s="216"/>
      <c r="N12" s="216"/>
      <c r="O12" s="216"/>
      <c r="P12" s="216"/>
      <c r="Q12" s="216"/>
      <c r="R12" s="216"/>
      <c r="S12" s="216"/>
      <c r="T12" s="216"/>
      <c r="U12" s="216"/>
      <c r="V12" s="216"/>
      <c r="W12" s="216"/>
      <c r="X12" s="217"/>
    </row>
    <row r="13" spans="2:24" x14ac:dyDescent="0.25">
      <c r="B13" s="215"/>
      <c r="C13" s="216"/>
      <c r="D13" s="216"/>
      <c r="E13" s="216"/>
      <c r="F13" s="216"/>
      <c r="G13" s="216"/>
      <c r="H13" s="216"/>
      <c r="I13" s="216"/>
      <c r="J13" s="216"/>
      <c r="K13" s="216"/>
      <c r="L13" s="216"/>
      <c r="M13" s="216"/>
      <c r="N13" s="216"/>
      <c r="O13" s="216"/>
      <c r="P13" s="216"/>
      <c r="Q13" s="216"/>
      <c r="R13" s="216"/>
      <c r="S13" s="216"/>
      <c r="T13" s="216"/>
      <c r="U13" s="216"/>
      <c r="V13" s="216"/>
      <c r="W13" s="216"/>
      <c r="X13" s="217"/>
    </row>
    <row r="14" spans="2:24" x14ac:dyDescent="0.25">
      <c r="B14" s="215"/>
      <c r="C14" s="216"/>
      <c r="D14" s="216"/>
      <c r="E14" s="216"/>
      <c r="F14" s="216"/>
      <c r="G14" s="216"/>
      <c r="H14" s="216"/>
      <c r="I14" s="216"/>
      <c r="J14" s="216"/>
      <c r="K14" s="216"/>
      <c r="L14" s="216"/>
      <c r="M14" s="216"/>
      <c r="N14" s="216"/>
      <c r="O14" s="216"/>
      <c r="P14" s="216"/>
      <c r="Q14" s="216"/>
      <c r="R14" s="216"/>
      <c r="S14" s="216"/>
      <c r="T14" s="216"/>
      <c r="U14" s="216"/>
      <c r="V14" s="216"/>
      <c r="W14" s="216"/>
      <c r="X14" s="217"/>
    </row>
    <row r="15" spans="2:24" x14ac:dyDescent="0.25">
      <c r="B15" s="215"/>
      <c r="C15" s="216"/>
      <c r="D15" s="216"/>
      <c r="E15" s="216"/>
      <c r="F15" s="216"/>
      <c r="G15" s="216"/>
      <c r="H15" s="216"/>
      <c r="I15" s="216"/>
      <c r="J15" s="216"/>
      <c r="K15" s="216"/>
      <c r="L15" s="216"/>
      <c r="M15" s="216"/>
      <c r="N15" s="216"/>
      <c r="O15" s="216"/>
      <c r="P15" s="216"/>
      <c r="Q15" s="216"/>
      <c r="R15" s="216"/>
      <c r="S15" s="216"/>
      <c r="T15" s="216"/>
      <c r="U15" s="216"/>
      <c r="V15" s="216"/>
      <c r="W15" s="216"/>
      <c r="X15" s="217"/>
    </row>
    <row r="16" spans="2:24" x14ac:dyDescent="0.25">
      <c r="B16" s="215"/>
      <c r="C16" s="216"/>
      <c r="D16" s="216"/>
      <c r="E16" s="216"/>
      <c r="F16" s="216"/>
      <c r="G16" s="216"/>
      <c r="H16" s="216"/>
      <c r="I16" s="216"/>
      <c r="J16" s="216"/>
      <c r="K16" s="216"/>
      <c r="L16" s="216"/>
      <c r="M16" s="216"/>
      <c r="N16" s="216"/>
      <c r="O16" s="216"/>
      <c r="P16" s="216"/>
      <c r="Q16" s="216"/>
      <c r="R16" s="216"/>
      <c r="S16" s="216"/>
      <c r="T16" s="216"/>
      <c r="U16" s="216"/>
      <c r="V16" s="216"/>
      <c r="W16" s="216"/>
      <c r="X16" s="217"/>
    </row>
    <row r="17" spans="2:24" x14ac:dyDescent="0.25">
      <c r="B17" s="215"/>
      <c r="C17" s="216"/>
      <c r="D17" s="216"/>
      <c r="E17" s="216"/>
      <c r="F17" s="216"/>
      <c r="G17" s="216"/>
      <c r="H17" s="216"/>
      <c r="I17" s="216"/>
      <c r="J17" s="216"/>
      <c r="K17" s="216"/>
      <c r="L17" s="216"/>
      <c r="M17" s="216"/>
      <c r="N17" s="216"/>
      <c r="O17" s="216"/>
      <c r="P17" s="216"/>
      <c r="Q17" s="216"/>
      <c r="R17" s="216"/>
      <c r="S17" s="216"/>
      <c r="T17" s="216"/>
      <c r="U17" s="216"/>
      <c r="V17" s="216"/>
      <c r="W17" s="216"/>
      <c r="X17" s="217"/>
    </row>
    <row r="18" spans="2:24" x14ac:dyDescent="0.25">
      <c r="B18" s="215"/>
      <c r="C18" s="216"/>
      <c r="D18" s="216"/>
      <c r="E18" s="216"/>
      <c r="F18" s="216"/>
      <c r="G18" s="216"/>
      <c r="H18" s="216"/>
      <c r="I18" s="216"/>
      <c r="J18" s="216"/>
      <c r="K18" s="216"/>
      <c r="L18" s="216"/>
      <c r="M18" s="216"/>
      <c r="N18" s="216"/>
      <c r="O18" s="216"/>
      <c r="P18" s="216"/>
      <c r="Q18" s="216"/>
      <c r="R18" s="216"/>
      <c r="S18" s="216"/>
      <c r="T18" s="216"/>
      <c r="U18" s="216"/>
      <c r="V18" s="216"/>
      <c r="W18" s="216"/>
      <c r="X18" s="217"/>
    </row>
    <row r="19" spans="2:24" x14ac:dyDescent="0.25">
      <c r="B19" s="215"/>
      <c r="C19" s="216"/>
      <c r="D19" s="216"/>
      <c r="E19" s="216"/>
      <c r="F19" s="216"/>
      <c r="G19" s="216"/>
      <c r="H19" s="216"/>
      <c r="I19" s="216"/>
      <c r="J19" s="216"/>
      <c r="K19" s="216"/>
      <c r="L19" s="216"/>
      <c r="M19" s="216"/>
      <c r="N19" s="216"/>
      <c r="O19" s="216"/>
      <c r="P19" s="216"/>
      <c r="Q19" s="216"/>
      <c r="R19" s="216"/>
      <c r="S19" s="216"/>
      <c r="T19" s="216"/>
      <c r="U19" s="216"/>
      <c r="V19" s="216"/>
      <c r="W19" s="216"/>
      <c r="X19" s="217"/>
    </row>
    <row r="20" spans="2:24" x14ac:dyDescent="0.25">
      <c r="B20" s="215"/>
      <c r="C20" s="216"/>
      <c r="D20" s="216"/>
      <c r="E20" s="216"/>
      <c r="F20" s="216"/>
      <c r="G20" s="216"/>
      <c r="H20" s="216"/>
      <c r="I20" s="216"/>
      <c r="J20" s="216"/>
      <c r="K20" s="216"/>
      <c r="L20" s="216"/>
      <c r="M20" s="216"/>
      <c r="N20" s="216"/>
      <c r="O20" s="216"/>
      <c r="P20" s="216"/>
      <c r="Q20" s="216"/>
      <c r="R20" s="216"/>
      <c r="S20" s="216"/>
      <c r="T20" s="216"/>
      <c r="U20" s="216"/>
      <c r="V20" s="216"/>
      <c r="W20" s="216"/>
      <c r="X20" s="217"/>
    </row>
    <row r="21" spans="2:24" x14ac:dyDescent="0.25">
      <c r="B21" s="215"/>
      <c r="C21" s="216"/>
      <c r="D21" s="216"/>
      <c r="E21" s="216"/>
      <c r="F21" s="216"/>
      <c r="G21" s="216"/>
      <c r="H21" s="216"/>
      <c r="I21" s="216"/>
      <c r="J21" s="216"/>
      <c r="K21" s="216"/>
      <c r="L21" s="216"/>
      <c r="M21" s="216"/>
      <c r="N21" s="216"/>
      <c r="O21" s="216"/>
      <c r="P21" s="216"/>
      <c r="Q21" s="216"/>
      <c r="R21" s="216"/>
      <c r="S21" s="216"/>
      <c r="T21" s="216"/>
      <c r="U21" s="216"/>
      <c r="V21" s="216"/>
      <c r="W21" s="216"/>
      <c r="X21" s="217"/>
    </row>
    <row r="22" spans="2:24" x14ac:dyDescent="0.25">
      <c r="B22" s="215"/>
      <c r="C22" s="216"/>
      <c r="D22" s="216"/>
      <c r="E22" s="216"/>
      <c r="F22" s="216"/>
      <c r="G22" s="216"/>
      <c r="H22" s="216"/>
      <c r="I22" s="216"/>
      <c r="J22" s="216"/>
      <c r="K22" s="216"/>
      <c r="L22" s="216"/>
      <c r="M22" s="216"/>
      <c r="N22" s="216"/>
      <c r="O22" s="216"/>
      <c r="P22" s="216"/>
      <c r="Q22" s="216"/>
      <c r="R22" s="216"/>
      <c r="S22" s="216"/>
      <c r="T22" s="216"/>
      <c r="U22" s="216"/>
      <c r="V22" s="216"/>
      <c r="W22" s="216"/>
      <c r="X22" s="217"/>
    </row>
    <row r="23" spans="2:24" x14ac:dyDescent="0.25">
      <c r="B23" s="215"/>
      <c r="C23" s="216"/>
      <c r="D23" s="216"/>
      <c r="E23" s="216"/>
      <c r="F23" s="216"/>
      <c r="G23" s="216"/>
      <c r="H23" s="216"/>
      <c r="I23" s="216"/>
      <c r="J23" s="216"/>
      <c r="K23" s="216"/>
      <c r="L23" s="216"/>
      <c r="M23" s="216"/>
      <c r="N23" s="216"/>
      <c r="O23" s="216"/>
      <c r="P23" s="216"/>
      <c r="Q23" s="216"/>
      <c r="R23" s="216"/>
      <c r="S23" s="216"/>
      <c r="T23" s="216"/>
      <c r="U23" s="216"/>
      <c r="V23" s="216"/>
      <c r="W23" s="216"/>
      <c r="X23" s="217"/>
    </row>
    <row r="24" spans="2:24" x14ac:dyDescent="0.25">
      <c r="B24" s="215"/>
      <c r="C24" s="216"/>
      <c r="D24" s="216"/>
      <c r="E24" s="216"/>
      <c r="F24" s="216"/>
      <c r="G24" s="216"/>
      <c r="H24" s="216"/>
      <c r="I24" s="216"/>
      <c r="J24" s="216"/>
      <c r="K24" s="216"/>
      <c r="L24" s="216"/>
      <c r="M24" s="216"/>
      <c r="N24" s="216"/>
      <c r="O24" s="216"/>
      <c r="P24" s="216"/>
      <c r="Q24" s="216"/>
      <c r="R24" s="216"/>
      <c r="S24" s="216"/>
      <c r="T24" s="216"/>
      <c r="U24" s="216"/>
      <c r="V24" s="216"/>
      <c r="W24" s="216"/>
      <c r="X24" s="217"/>
    </row>
    <row r="25" spans="2:24" x14ac:dyDescent="0.25">
      <c r="B25" s="215"/>
      <c r="C25" s="216"/>
      <c r="D25" s="216"/>
      <c r="E25" s="216"/>
      <c r="F25" s="216"/>
      <c r="G25" s="216"/>
      <c r="H25" s="216"/>
      <c r="I25" s="216"/>
      <c r="J25" s="216"/>
      <c r="K25" s="216"/>
      <c r="L25" s="216"/>
      <c r="M25" s="216"/>
      <c r="N25" s="216"/>
      <c r="O25" s="216"/>
      <c r="P25" s="216"/>
      <c r="Q25" s="216"/>
      <c r="R25" s="216"/>
      <c r="S25" s="216"/>
      <c r="T25" s="216"/>
      <c r="U25" s="216"/>
      <c r="V25" s="216"/>
      <c r="W25" s="216"/>
      <c r="X25" s="217"/>
    </row>
    <row r="26" spans="2:24" x14ac:dyDescent="0.25">
      <c r="B26" s="215"/>
      <c r="C26" s="216"/>
      <c r="D26" s="216"/>
      <c r="E26" s="216"/>
      <c r="F26" s="216"/>
      <c r="G26" s="216"/>
      <c r="H26" s="216"/>
      <c r="I26" s="216"/>
      <c r="J26" s="216"/>
      <c r="K26" s="216"/>
      <c r="L26" s="216"/>
      <c r="M26" s="216"/>
      <c r="N26" s="216"/>
      <c r="O26" s="216"/>
      <c r="P26" s="216"/>
      <c r="Q26" s="216"/>
      <c r="R26" s="216"/>
      <c r="S26" s="216"/>
      <c r="T26" s="216"/>
      <c r="U26" s="216"/>
      <c r="V26" s="216"/>
      <c r="W26" s="216"/>
      <c r="X26" s="217"/>
    </row>
    <row r="27" spans="2:24" x14ac:dyDescent="0.25">
      <c r="B27" s="215"/>
      <c r="C27" s="216"/>
      <c r="D27" s="216"/>
      <c r="E27" s="216"/>
      <c r="F27" s="216"/>
      <c r="G27" s="216"/>
      <c r="H27" s="216"/>
      <c r="I27" s="216"/>
      <c r="J27" s="216"/>
      <c r="K27" s="216"/>
      <c r="L27" s="216"/>
      <c r="M27" s="216"/>
      <c r="N27" s="216"/>
      <c r="O27" s="216"/>
      <c r="P27" s="216"/>
      <c r="Q27" s="216"/>
      <c r="R27" s="216"/>
      <c r="S27" s="216"/>
      <c r="T27" s="216"/>
      <c r="U27" s="216"/>
      <c r="V27" s="216"/>
      <c r="W27" s="216"/>
      <c r="X27" s="217"/>
    </row>
    <row r="28" spans="2:24" x14ac:dyDescent="0.25">
      <c r="B28" s="215"/>
      <c r="C28" s="216"/>
      <c r="D28" s="216"/>
      <c r="E28" s="216"/>
      <c r="F28" s="216"/>
      <c r="G28" s="216"/>
      <c r="H28" s="216"/>
      <c r="I28" s="216"/>
      <c r="J28" s="216"/>
      <c r="K28" s="216"/>
      <c r="L28" s="216"/>
      <c r="M28" s="216"/>
      <c r="N28" s="216"/>
      <c r="O28" s="216"/>
      <c r="P28" s="216"/>
      <c r="Q28" s="216"/>
      <c r="R28" s="216"/>
      <c r="S28" s="216"/>
      <c r="T28" s="216"/>
      <c r="U28" s="216"/>
      <c r="V28" s="216"/>
      <c r="W28" s="216"/>
      <c r="X28" s="217"/>
    </row>
    <row r="29" spans="2:24" x14ac:dyDescent="0.25">
      <c r="B29" s="215"/>
      <c r="C29" s="216"/>
      <c r="D29" s="216"/>
      <c r="E29" s="216"/>
      <c r="F29" s="216"/>
      <c r="G29" s="216"/>
      <c r="H29" s="216"/>
      <c r="I29" s="216"/>
      <c r="J29" s="216"/>
      <c r="K29" s="216"/>
      <c r="L29" s="216"/>
      <c r="M29" s="216"/>
      <c r="N29" s="216"/>
      <c r="O29" s="216"/>
      <c r="P29" s="216"/>
      <c r="Q29" s="216"/>
      <c r="R29" s="216"/>
      <c r="S29" s="216"/>
      <c r="T29" s="216"/>
      <c r="U29" s="216"/>
      <c r="V29" s="216"/>
      <c r="W29" s="216"/>
      <c r="X29" s="217"/>
    </row>
    <row r="30" spans="2:24" x14ac:dyDescent="0.25">
      <c r="B30" s="215"/>
      <c r="C30" s="216"/>
      <c r="D30" s="216"/>
      <c r="E30" s="216"/>
      <c r="F30" s="216"/>
      <c r="G30" s="216"/>
      <c r="H30" s="216"/>
      <c r="I30" s="216"/>
      <c r="J30" s="216"/>
      <c r="K30" s="216"/>
      <c r="L30" s="216"/>
      <c r="M30" s="216"/>
      <c r="N30" s="216"/>
      <c r="O30" s="216"/>
      <c r="P30" s="216"/>
      <c r="Q30" s="216"/>
      <c r="R30" s="216"/>
      <c r="S30" s="216"/>
      <c r="T30" s="216"/>
      <c r="U30" s="216"/>
      <c r="V30" s="216"/>
      <c r="W30" s="216"/>
      <c r="X30" s="217"/>
    </row>
    <row r="31" spans="2:24" x14ac:dyDescent="0.25">
      <c r="B31" s="215"/>
      <c r="C31" s="216"/>
      <c r="D31" s="216"/>
      <c r="E31" s="216"/>
      <c r="F31" s="216"/>
      <c r="G31" s="216"/>
      <c r="H31" s="216"/>
      <c r="I31" s="216"/>
      <c r="J31" s="216"/>
      <c r="K31" s="216"/>
      <c r="L31" s="216"/>
      <c r="M31" s="216"/>
      <c r="N31" s="216"/>
      <c r="O31" s="216"/>
      <c r="P31" s="216"/>
      <c r="Q31" s="216"/>
      <c r="R31" s="216"/>
      <c r="S31" s="216"/>
      <c r="T31" s="216"/>
      <c r="U31" s="216"/>
      <c r="V31" s="216"/>
      <c r="W31" s="216"/>
      <c r="X31" s="217"/>
    </row>
    <row r="32" spans="2:24" x14ac:dyDescent="0.25">
      <c r="B32" s="215"/>
      <c r="C32" s="216"/>
      <c r="D32" s="216"/>
      <c r="E32" s="216"/>
      <c r="F32" s="216"/>
      <c r="G32" s="216"/>
      <c r="H32" s="216"/>
      <c r="I32" s="216"/>
      <c r="J32" s="216"/>
      <c r="K32" s="216"/>
      <c r="L32" s="216"/>
      <c r="M32" s="216"/>
      <c r="N32" s="216"/>
      <c r="O32" s="216"/>
      <c r="P32" s="216"/>
      <c r="Q32" s="216"/>
      <c r="R32" s="216"/>
      <c r="S32" s="216"/>
      <c r="T32" s="216"/>
      <c r="U32" s="216"/>
      <c r="V32" s="216"/>
      <c r="W32" s="216"/>
      <c r="X32" s="217"/>
    </row>
    <row r="33" spans="2:24" x14ac:dyDescent="0.25">
      <c r="B33" s="215"/>
      <c r="C33" s="216"/>
      <c r="D33" s="216"/>
      <c r="E33" s="216"/>
      <c r="F33" s="216"/>
      <c r="G33" s="216"/>
      <c r="H33" s="216"/>
      <c r="I33" s="216"/>
      <c r="J33" s="216"/>
      <c r="K33" s="216"/>
      <c r="L33" s="216"/>
      <c r="M33" s="216"/>
      <c r="N33" s="216"/>
      <c r="O33" s="216"/>
      <c r="P33" s="216"/>
      <c r="Q33" s="216"/>
      <c r="R33" s="216"/>
      <c r="S33" s="216"/>
      <c r="T33" s="216"/>
      <c r="U33" s="216"/>
      <c r="V33" s="216"/>
      <c r="W33" s="216"/>
      <c r="X33" s="217"/>
    </row>
    <row r="34" spans="2:24" x14ac:dyDescent="0.25">
      <c r="B34" s="215"/>
      <c r="C34" s="216"/>
      <c r="D34" s="216"/>
      <c r="E34" s="216"/>
      <c r="F34" s="216"/>
      <c r="G34" s="216"/>
      <c r="H34" s="216"/>
      <c r="I34" s="216"/>
      <c r="J34" s="216"/>
      <c r="K34" s="216"/>
      <c r="L34" s="216"/>
      <c r="M34" s="216"/>
      <c r="N34" s="216"/>
      <c r="O34" s="216"/>
      <c r="P34" s="216"/>
      <c r="Q34" s="216"/>
      <c r="R34" s="216"/>
      <c r="S34" s="216"/>
      <c r="T34" s="216"/>
      <c r="U34" s="216"/>
      <c r="V34" s="216"/>
      <c r="W34" s="216"/>
      <c r="X34" s="217"/>
    </row>
    <row r="35" spans="2:24" x14ac:dyDescent="0.25">
      <c r="B35" s="215"/>
      <c r="C35" s="216"/>
      <c r="D35" s="216"/>
      <c r="E35" s="216"/>
      <c r="F35" s="216"/>
      <c r="G35" s="216"/>
      <c r="H35" s="216"/>
      <c r="I35" s="216"/>
      <c r="J35" s="216"/>
      <c r="K35" s="216"/>
      <c r="L35" s="216"/>
      <c r="M35" s="216"/>
      <c r="N35" s="216"/>
      <c r="O35" s="216"/>
      <c r="P35" s="216"/>
      <c r="Q35" s="216"/>
      <c r="R35" s="216"/>
      <c r="S35" s="216"/>
      <c r="T35" s="216"/>
      <c r="U35" s="216"/>
      <c r="V35" s="216"/>
      <c r="W35" s="216"/>
      <c r="X35" s="217"/>
    </row>
    <row r="36" spans="2:24" x14ac:dyDescent="0.25">
      <c r="B36" s="215"/>
      <c r="C36" s="216"/>
      <c r="D36" s="216"/>
      <c r="E36" s="216"/>
      <c r="F36" s="216"/>
      <c r="G36" s="216"/>
      <c r="H36" s="216"/>
      <c r="I36" s="216"/>
      <c r="J36" s="216"/>
      <c r="K36" s="216"/>
      <c r="L36" s="216"/>
      <c r="M36" s="216"/>
      <c r="N36" s="216"/>
      <c r="O36" s="216"/>
      <c r="P36" s="216"/>
      <c r="Q36" s="216"/>
      <c r="R36" s="216"/>
      <c r="S36" s="216"/>
      <c r="T36" s="216"/>
      <c r="U36" s="216"/>
      <c r="V36" s="216"/>
      <c r="W36" s="216"/>
      <c r="X36" s="217"/>
    </row>
    <row r="37" spans="2:24" x14ac:dyDescent="0.25">
      <c r="B37" s="215"/>
      <c r="C37" s="216"/>
      <c r="D37" s="216"/>
      <c r="E37" s="216"/>
      <c r="F37" s="216"/>
      <c r="G37" s="216"/>
      <c r="H37" s="216"/>
      <c r="I37" s="216"/>
      <c r="J37" s="216"/>
      <c r="K37" s="216"/>
      <c r="L37" s="216"/>
      <c r="M37" s="216"/>
      <c r="N37" s="216"/>
      <c r="O37" s="216"/>
      <c r="P37" s="216"/>
      <c r="Q37" s="216"/>
      <c r="R37" s="216"/>
      <c r="S37" s="216"/>
      <c r="T37" s="216"/>
      <c r="U37" s="216"/>
      <c r="V37" s="216"/>
      <c r="W37" s="216"/>
      <c r="X37" s="217"/>
    </row>
    <row r="38" spans="2:24" x14ac:dyDescent="0.25">
      <c r="B38" s="215"/>
      <c r="C38" s="216"/>
      <c r="D38" s="216"/>
      <c r="E38" s="216"/>
      <c r="F38" s="216"/>
      <c r="G38" s="216"/>
      <c r="H38" s="216"/>
      <c r="I38" s="216"/>
      <c r="J38" s="216"/>
      <c r="K38" s="216"/>
      <c r="L38" s="216"/>
      <c r="M38" s="216"/>
      <c r="N38" s="216"/>
      <c r="O38" s="216"/>
      <c r="P38" s="216"/>
      <c r="Q38" s="216"/>
      <c r="R38" s="216"/>
      <c r="S38" s="216"/>
      <c r="T38" s="216"/>
      <c r="U38" s="216"/>
      <c r="V38" s="216"/>
      <c r="W38" s="216"/>
      <c r="X38" s="217"/>
    </row>
    <row r="39" spans="2:24" x14ac:dyDescent="0.25">
      <c r="B39" s="215"/>
      <c r="C39" s="216"/>
      <c r="D39" s="216"/>
      <c r="E39" s="216"/>
      <c r="F39" s="216"/>
      <c r="G39" s="216"/>
      <c r="H39" s="216"/>
      <c r="I39" s="216"/>
      <c r="J39" s="216"/>
      <c r="K39" s="216"/>
      <c r="L39" s="216"/>
      <c r="M39" s="216"/>
      <c r="N39" s="216"/>
      <c r="O39" s="216"/>
      <c r="P39" s="216"/>
      <c r="Q39" s="216"/>
      <c r="R39" s="216"/>
      <c r="S39" s="216"/>
      <c r="T39" s="216"/>
      <c r="U39" s="216"/>
      <c r="V39" s="216"/>
      <c r="W39" s="216"/>
      <c r="X39" s="217"/>
    </row>
    <row r="40" spans="2:24" x14ac:dyDescent="0.25">
      <c r="B40" s="215"/>
      <c r="C40" s="216"/>
      <c r="D40" s="216"/>
      <c r="E40" s="216"/>
      <c r="F40" s="216"/>
      <c r="G40" s="216"/>
      <c r="H40" s="216"/>
      <c r="I40" s="216"/>
      <c r="J40" s="216"/>
      <c r="K40" s="216"/>
      <c r="L40" s="216"/>
      <c r="M40" s="216"/>
      <c r="N40" s="216"/>
      <c r="O40" s="216"/>
      <c r="P40" s="216"/>
      <c r="Q40" s="216"/>
      <c r="R40" s="216"/>
      <c r="S40" s="216"/>
      <c r="T40" s="216"/>
      <c r="U40" s="216"/>
      <c r="V40" s="216"/>
      <c r="W40" s="216"/>
      <c r="X40" s="217"/>
    </row>
    <row r="41" spans="2:24" x14ac:dyDescent="0.25">
      <c r="B41" s="215"/>
      <c r="C41" s="216"/>
      <c r="D41" s="216"/>
      <c r="E41" s="216"/>
      <c r="F41" s="216"/>
      <c r="G41" s="216"/>
      <c r="H41" s="216"/>
      <c r="I41" s="216"/>
      <c r="J41" s="216"/>
      <c r="K41" s="216"/>
      <c r="L41" s="216"/>
      <c r="M41" s="216"/>
      <c r="N41" s="216"/>
      <c r="O41" s="216"/>
      <c r="P41" s="216"/>
      <c r="Q41" s="216"/>
      <c r="R41" s="216"/>
      <c r="S41" s="216"/>
      <c r="T41" s="216"/>
      <c r="U41" s="216"/>
      <c r="V41" s="216"/>
      <c r="W41" s="216"/>
      <c r="X41" s="217"/>
    </row>
    <row r="42" spans="2:24" x14ac:dyDescent="0.25">
      <c r="B42" s="215"/>
      <c r="C42" s="216"/>
      <c r="D42" s="216"/>
      <c r="E42" s="216"/>
      <c r="F42" s="216"/>
      <c r="G42" s="216"/>
      <c r="H42" s="216"/>
      <c r="I42" s="216"/>
      <c r="J42" s="216"/>
      <c r="K42" s="216"/>
      <c r="L42" s="216"/>
      <c r="M42" s="216"/>
      <c r="N42" s="216"/>
      <c r="O42" s="216"/>
      <c r="P42" s="216"/>
      <c r="Q42" s="216"/>
      <c r="R42" s="216"/>
      <c r="S42" s="216"/>
      <c r="T42" s="216"/>
      <c r="U42" s="216"/>
      <c r="V42" s="216"/>
      <c r="W42" s="216"/>
      <c r="X42" s="217"/>
    </row>
    <row r="43" spans="2:24" x14ac:dyDescent="0.25">
      <c r="B43" s="215"/>
      <c r="C43" s="216"/>
      <c r="D43" s="216"/>
      <c r="E43" s="216"/>
      <c r="F43" s="216"/>
      <c r="G43" s="216"/>
      <c r="H43" s="216"/>
      <c r="I43" s="216"/>
      <c r="J43" s="216"/>
      <c r="K43" s="216"/>
      <c r="L43" s="216"/>
      <c r="M43" s="216"/>
      <c r="N43" s="216"/>
      <c r="O43" s="216"/>
      <c r="P43" s="216"/>
      <c r="Q43" s="216"/>
      <c r="R43" s="216"/>
      <c r="S43" s="216"/>
      <c r="T43" s="216"/>
      <c r="U43" s="216"/>
      <c r="V43" s="216"/>
      <c r="W43" s="216"/>
      <c r="X43" s="217"/>
    </row>
    <row r="44" spans="2:24" x14ac:dyDescent="0.25">
      <c r="B44" s="215"/>
      <c r="C44" s="216"/>
      <c r="D44" s="216"/>
      <c r="E44" s="216"/>
      <c r="F44" s="216"/>
      <c r="G44" s="216"/>
      <c r="H44" s="216"/>
      <c r="I44" s="216"/>
      <c r="J44" s="216"/>
      <c r="K44" s="216"/>
      <c r="L44" s="216"/>
      <c r="M44" s="216"/>
      <c r="N44" s="216"/>
      <c r="O44" s="216"/>
      <c r="P44" s="216"/>
      <c r="Q44" s="216"/>
      <c r="R44" s="216"/>
      <c r="S44" s="216"/>
      <c r="T44" s="216"/>
      <c r="U44" s="216"/>
      <c r="V44" s="216"/>
      <c r="W44" s="216"/>
      <c r="X44" s="217"/>
    </row>
    <row r="45" spans="2:24" x14ac:dyDescent="0.25">
      <c r="B45" s="215"/>
      <c r="C45" s="216"/>
      <c r="D45" s="216"/>
      <c r="E45" s="216"/>
      <c r="F45" s="216"/>
      <c r="G45" s="216"/>
      <c r="H45" s="216"/>
      <c r="I45" s="216"/>
      <c r="J45" s="216"/>
      <c r="K45" s="216"/>
      <c r="L45" s="216"/>
      <c r="M45" s="216"/>
      <c r="N45" s="216"/>
      <c r="O45" s="216"/>
      <c r="P45" s="216"/>
      <c r="Q45" s="216"/>
      <c r="R45" s="216"/>
      <c r="S45" s="216"/>
      <c r="T45" s="216"/>
      <c r="U45" s="216"/>
      <c r="V45" s="216"/>
      <c r="W45" s="216"/>
      <c r="X45" s="217"/>
    </row>
    <row r="46" spans="2:24" x14ac:dyDescent="0.25">
      <c r="B46" s="215"/>
      <c r="C46" s="216"/>
      <c r="D46" s="216"/>
      <c r="E46" s="216"/>
      <c r="F46" s="216"/>
      <c r="G46" s="216"/>
      <c r="H46" s="216"/>
      <c r="I46" s="216"/>
      <c r="J46" s="216"/>
      <c r="K46" s="216"/>
      <c r="L46" s="216"/>
      <c r="M46" s="216"/>
      <c r="N46" s="216"/>
      <c r="O46" s="216"/>
      <c r="P46" s="216"/>
      <c r="Q46" s="216"/>
      <c r="R46" s="216"/>
      <c r="S46" s="216"/>
      <c r="T46" s="216"/>
      <c r="U46" s="216"/>
      <c r="V46" s="216"/>
      <c r="W46" s="216"/>
      <c r="X46" s="217"/>
    </row>
    <row r="47" spans="2:24" x14ac:dyDescent="0.25">
      <c r="B47" s="215"/>
      <c r="C47" s="216"/>
      <c r="D47" s="216"/>
      <c r="E47" s="216"/>
      <c r="F47" s="216"/>
      <c r="G47" s="216"/>
      <c r="H47" s="216"/>
      <c r="I47" s="216"/>
      <c r="J47" s="216"/>
      <c r="K47" s="216"/>
      <c r="L47" s="216"/>
      <c r="M47" s="216"/>
      <c r="N47" s="216"/>
      <c r="O47" s="216"/>
      <c r="P47" s="216"/>
      <c r="Q47" s="216"/>
      <c r="R47" s="216"/>
      <c r="S47" s="216"/>
      <c r="T47" s="216"/>
      <c r="U47" s="216"/>
      <c r="V47" s="216"/>
      <c r="W47" s="216"/>
      <c r="X47" s="217"/>
    </row>
    <row r="48" spans="2:24" x14ac:dyDescent="0.25">
      <c r="B48" s="215"/>
      <c r="C48" s="216"/>
      <c r="D48" s="216"/>
      <c r="E48" s="216"/>
      <c r="F48" s="216"/>
      <c r="G48" s="216"/>
      <c r="H48" s="216"/>
      <c r="I48" s="216"/>
      <c r="J48" s="216"/>
      <c r="K48" s="216"/>
      <c r="L48" s="216"/>
      <c r="M48" s="216"/>
      <c r="N48" s="216"/>
      <c r="O48" s="216"/>
      <c r="P48" s="216"/>
      <c r="Q48" s="216"/>
      <c r="R48" s="216"/>
      <c r="S48" s="216"/>
      <c r="T48" s="216"/>
      <c r="U48" s="216"/>
      <c r="V48" s="216"/>
      <c r="W48" s="216"/>
      <c r="X48" s="217"/>
    </row>
    <row r="49" spans="2:24" x14ac:dyDescent="0.25">
      <c r="B49" s="215"/>
      <c r="C49" s="216"/>
      <c r="D49" s="216"/>
      <c r="E49" s="216"/>
      <c r="F49" s="216"/>
      <c r="G49" s="216"/>
      <c r="H49" s="216"/>
      <c r="I49" s="216"/>
      <c r="J49" s="216"/>
      <c r="K49" s="216"/>
      <c r="L49" s="216"/>
      <c r="M49" s="216"/>
      <c r="N49" s="216"/>
      <c r="O49" s="216"/>
      <c r="P49" s="216"/>
      <c r="Q49" s="216"/>
      <c r="R49" s="216"/>
      <c r="S49" s="216"/>
      <c r="T49" s="216"/>
      <c r="U49" s="216"/>
      <c r="V49" s="216"/>
      <c r="W49" s="216"/>
      <c r="X49" s="217"/>
    </row>
    <row r="50" spans="2:24" x14ac:dyDescent="0.25">
      <c r="B50" s="215"/>
      <c r="C50" s="216"/>
      <c r="D50" s="216"/>
      <c r="E50" s="216"/>
      <c r="F50" s="216"/>
      <c r="G50" s="216"/>
      <c r="H50" s="216"/>
      <c r="I50" s="216"/>
      <c r="J50" s="216"/>
      <c r="K50" s="216"/>
      <c r="L50" s="216"/>
      <c r="M50" s="216"/>
      <c r="N50" s="216"/>
      <c r="O50" s="216"/>
      <c r="P50" s="216"/>
      <c r="Q50" s="216"/>
      <c r="R50" s="216"/>
      <c r="S50" s="216"/>
      <c r="T50" s="216"/>
      <c r="U50" s="216"/>
      <c r="V50" s="216"/>
      <c r="W50" s="216"/>
      <c r="X50" s="217"/>
    </row>
    <row r="51" spans="2:24" x14ac:dyDescent="0.25">
      <c r="B51" s="215"/>
      <c r="C51" s="216"/>
      <c r="D51" s="216"/>
      <c r="E51" s="216"/>
      <c r="F51" s="216"/>
      <c r="G51" s="216"/>
      <c r="H51" s="216"/>
      <c r="I51" s="216"/>
      <c r="J51" s="216"/>
      <c r="K51" s="216"/>
      <c r="L51" s="216"/>
      <c r="M51" s="216"/>
      <c r="N51" s="216"/>
      <c r="O51" s="216"/>
      <c r="P51" s="216"/>
      <c r="Q51" s="216"/>
      <c r="R51" s="216"/>
      <c r="S51" s="216"/>
      <c r="T51" s="216"/>
      <c r="U51" s="216"/>
      <c r="V51" s="216"/>
      <c r="W51" s="216"/>
      <c r="X51" s="217"/>
    </row>
    <row r="52" spans="2:24" x14ac:dyDescent="0.25">
      <c r="B52" s="215"/>
      <c r="C52" s="216"/>
      <c r="D52" s="216"/>
      <c r="E52" s="216"/>
      <c r="F52" s="216"/>
      <c r="G52" s="216"/>
      <c r="H52" s="216"/>
      <c r="I52" s="216"/>
      <c r="J52" s="216"/>
      <c r="K52" s="216"/>
      <c r="L52" s="216"/>
      <c r="M52" s="216"/>
      <c r="N52" s="216"/>
      <c r="O52" s="216"/>
      <c r="P52" s="216"/>
      <c r="Q52" s="216"/>
      <c r="R52" s="216"/>
      <c r="S52" s="216"/>
      <c r="T52" s="216"/>
      <c r="U52" s="216"/>
      <c r="V52" s="216"/>
      <c r="W52" s="216"/>
      <c r="X52" s="217"/>
    </row>
    <row r="53" spans="2:24" x14ac:dyDescent="0.25">
      <c r="B53" s="215"/>
      <c r="C53" s="216"/>
      <c r="D53" s="216"/>
      <c r="E53" s="216"/>
      <c r="F53" s="216"/>
      <c r="G53" s="216"/>
      <c r="H53" s="216"/>
      <c r="I53" s="216"/>
      <c r="J53" s="216"/>
      <c r="K53" s="216"/>
      <c r="L53" s="216"/>
      <c r="M53" s="216"/>
      <c r="N53" s="216"/>
      <c r="O53" s="216"/>
      <c r="P53" s="216"/>
      <c r="Q53" s="216"/>
      <c r="R53" s="216"/>
      <c r="S53" s="216"/>
      <c r="T53" s="216"/>
      <c r="U53" s="216"/>
      <c r="V53" s="216"/>
      <c r="W53" s="216"/>
      <c r="X53" s="217"/>
    </row>
    <row r="54" spans="2:24" ht="15.75" thickBot="1" x14ac:dyDescent="0.3">
      <c r="B54" s="218"/>
      <c r="C54" s="219"/>
      <c r="D54" s="219"/>
      <c r="E54" s="219"/>
      <c r="F54" s="219"/>
      <c r="G54" s="219"/>
      <c r="H54" s="219"/>
      <c r="I54" s="219"/>
      <c r="J54" s="219"/>
      <c r="K54" s="219"/>
      <c r="L54" s="219"/>
      <c r="M54" s="219"/>
      <c r="N54" s="219"/>
      <c r="O54" s="219"/>
      <c r="P54" s="219"/>
      <c r="Q54" s="219"/>
      <c r="R54" s="219"/>
      <c r="S54" s="219"/>
      <c r="T54" s="219"/>
      <c r="U54" s="219"/>
      <c r="V54" s="219"/>
      <c r="W54" s="219"/>
      <c r="X54" s="22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549C9-ED93-4546-8C53-3A901669B8C8}">
  <sheetPr codeName="Sheet1"/>
  <dimension ref="A1:AF3544"/>
  <sheetViews>
    <sheetView topLeftCell="A62" zoomScale="70" zoomScaleNormal="70" workbookViewId="0">
      <selection activeCell="A80" sqref="A80"/>
    </sheetView>
  </sheetViews>
  <sheetFormatPr defaultRowHeight="15" x14ac:dyDescent="0.25"/>
  <cols>
    <col min="1" max="1" width="103.140625" style="1" bestFit="1" customWidth="1"/>
    <col min="2" max="2" width="8.5703125" style="2" customWidth="1"/>
    <col min="3" max="3" width="9" style="1" customWidth="1"/>
    <col min="4" max="4" width="8.28515625" style="2" customWidth="1"/>
    <col min="5" max="5" width="6.5703125" style="1" customWidth="1"/>
    <col min="6" max="6" width="8" style="2" customWidth="1"/>
    <col min="7" max="7" width="6.42578125" style="1" customWidth="1"/>
    <col min="8" max="8" width="9.28515625" style="2" bestFit="1" customWidth="1"/>
    <col min="9" max="9" width="7.140625" style="1" bestFit="1" customWidth="1"/>
    <col min="10" max="10" width="9.7109375" style="2" bestFit="1" customWidth="1"/>
    <col min="11" max="11" width="6.5703125" style="1" customWidth="1"/>
    <col min="12" max="12" width="9.7109375" style="2" bestFit="1" customWidth="1"/>
    <col min="13" max="13" width="5.85546875" style="1" customWidth="1"/>
    <col min="14" max="14" width="10.85546875" style="2" customWidth="1"/>
    <col min="15" max="15" width="7.7109375" style="1" customWidth="1"/>
    <col min="16" max="16" width="10" style="1" customWidth="1"/>
    <col min="17" max="17" width="10.140625" style="3" bestFit="1" customWidth="1"/>
    <col min="18" max="18" width="14.5703125" style="4" customWidth="1"/>
    <col min="19" max="19" width="14.42578125" style="1" customWidth="1"/>
    <col min="20" max="20" width="4" style="4" customWidth="1"/>
    <col min="21" max="21" width="15.7109375" style="1" bestFit="1" customWidth="1"/>
    <col min="22" max="22" width="10.28515625" style="1" customWidth="1"/>
    <col min="23" max="23" width="11" style="1" bestFit="1" customWidth="1"/>
    <col min="24" max="24" width="16.28515625" style="1" customWidth="1"/>
    <col min="25" max="25" width="15.85546875" style="5" customWidth="1"/>
    <col min="26" max="27" width="13.140625" style="1" bestFit="1" customWidth="1"/>
    <col min="28" max="28" width="8.42578125" style="1" customWidth="1"/>
    <col min="29" max="29" width="48" style="6" customWidth="1"/>
    <col min="30" max="30" width="18" style="4" customWidth="1"/>
    <col min="31" max="31" width="7.7109375" style="1" customWidth="1"/>
    <col min="32" max="32" width="19.85546875" style="1" customWidth="1"/>
  </cols>
  <sheetData>
    <row r="1" spans="1:32" x14ac:dyDescent="0.25">
      <c r="A1" s="7">
        <v>3</v>
      </c>
      <c r="B1" s="8"/>
      <c r="C1" s="9"/>
      <c r="D1" s="10"/>
      <c r="E1" s="11" t="s">
        <v>0</v>
      </c>
      <c r="F1" s="8"/>
      <c r="G1" s="12"/>
      <c r="H1" s="8"/>
      <c r="I1" s="12"/>
      <c r="J1" s="8"/>
      <c r="K1" s="12"/>
      <c r="L1" s="8"/>
      <c r="M1" s="12"/>
      <c r="N1" s="8"/>
      <c r="O1" s="12"/>
      <c r="P1" s="12"/>
      <c r="Q1" s="13"/>
      <c r="R1" s="14"/>
      <c r="S1" s="12"/>
      <c r="T1" s="14"/>
      <c r="U1" s="12"/>
      <c r="V1" s="12"/>
      <c r="W1" s="12"/>
      <c r="X1" s="12"/>
      <c r="Y1" s="15"/>
      <c r="Z1" s="12"/>
      <c r="AA1" s="12"/>
      <c r="AB1" s="12"/>
      <c r="AC1" s="16"/>
      <c r="AD1" s="14"/>
      <c r="AE1" s="21">
        <v>4</v>
      </c>
      <c r="AF1" s="21"/>
    </row>
    <row r="2" spans="1:32" ht="15.75" thickBot="1" x14ac:dyDescent="0.3">
      <c r="A2" s="17"/>
      <c r="B2" s="18"/>
      <c r="C2" s="19"/>
      <c r="D2" s="18"/>
      <c r="E2" s="19"/>
      <c r="F2" s="18"/>
      <c r="G2" s="19"/>
      <c r="H2" s="18"/>
      <c r="I2" s="19"/>
      <c r="J2" s="18"/>
      <c r="K2" s="19"/>
      <c r="L2" s="18"/>
      <c r="M2" s="19"/>
      <c r="N2" s="18"/>
      <c r="O2" s="19"/>
      <c r="P2" s="19"/>
      <c r="Q2" s="18"/>
      <c r="R2" s="19"/>
      <c r="S2" s="18"/>
      <c r="T2" s="19"/>
      <c r="U2" s="18"/>
      <c r="V2" s="19"/>
      <c r="W2" s="18"/>
      <c r="X2" s="19"/>
      <c r="Y2" s="18"/>
      <c r="Z2" s="19"/>
      <c r="AA2" s="18"/>
      <c r="AB2" s="19"/>
      <c r="AC2" s="18"/>
      <c r="AD2" s="19"/>
      <c r="AE2" s="19"/>
      <c r="AF2" s="19"/>
    </row>
    <row r="3" spans="1:32" x14ac:dyDescent="0.25">
      <c r="B3" s="8"/>
      <c r="C3" s="12"/>
      <c r="D3" s="8"/>
      <c r="E3" s="12"/>
      <c r="F3" s="8"/>
      <c r="G3" s="12"/>
      <c r="H3" s="8"/>
      <c r="I3" s="12"/>
      <c r="J3" s="8"/>
      <c r="K3" s="12"/>
      <c r="L3" s="8"/>
      <c r="M3" s="12"/>
      <c r="N3" s="8"/>
      <c r="O3" s="12"/>
      <c r="P3" s="12"/>
      <c r="Q3" s="13"/>
      <c r="R3" s="14"/>
      <c r="S3" s="12"/>
      <c r="T3" s="14"/>
      <c r="U3" s="12"/>
      <c r="V3" s="12"/>
      <c r="W3" s="12"/>
      <c r="X3" s="12"/>
      <c r="Y3" s="20"/>
      <c r="Z3" s="12"/>
      <c r="AA3" s="12"/>
      <c r="AB3" s="12"/>
      <c r="AC3" s="16"/>
      <c r="AD3" s="14"/>
      <c r="AE3" s="12"/>
    </row>
    <row r="4" spans="1:32" ht="18" x14ac:dyDescent="0.25">
      <c r="A4" s="22" t="s">
        <v>3</v>
      </c>
      <c r="B4" s="23"/>
      <c r="C4" s="24"/>
      <c r="D4" s="23"/>
      <c r="E4" s="24"/>
      <c r="F4" s="23"/>
      <c r="G4" s="24" t="s">
        <v>1</v>
      </c>
      <c r="H4" s="23"/>
      <c r="I4" s="24"/>
      <c r="J4" s="23"/>
      <c r="K4" s="24"/>
      <c r="L4" s="23"/>
      <c r="M4" s="24"/>
      <c r="N4" s="23" t="s">
        <v>4</v>
      </c>
      <c r="O4" s="24"/>
      <c r="P4" s="24" t="s">
        <v>5</v>
      </c>
      <c r="Q4" s="25"/>
      <c r="R4" s="26"/>
      <c r="S4" s="24"/>
      <c r="T4" s="26"/>
      <c r="U4" s="24"/>
      <c r="V4" s="24"/>
      <c r="W4" s="27"/>
      <c r="X4" s="24"/>
      <c r="Y4" s="28"/>
      <c r="Z4" s="24"/>
      <c r="AA4" s="24"/>
      <c r="AB4" s="24"/>
      <c r="AC4" s="29"/>
      <c r="AD4" s="26"/>
      <c r="AE4" s="27"/>
    </row>
    <row r="5" spans="1:32" ht="42.75" x14ac:dyDescent="0.25">
      <c r="A5" s="30"/>
      <c r="B5" s="31" t="s">
        <v>6</v>
      </c>
      <c r="C5" s="32" t="s">
        <v>7</v>
      </c>
      <c r="D5" s="31" t="s">
        <v>8</v>
      </c>
      <c r="E5" s="32" t="s">
        <v>7</v>
      </c>
      <c r="F5" s="31" t="s">
        <v>9</v>
      </c>
      <c r="G5" s="24" t="s">
        <v>7</v>
      </c>
      <c r="H5" s="31" t="s">
        <v>10</v>
      </c>
      <c r="I5" s="32" t="s">
        <v>7</v>
      </c>
      <c r="J5" s="31" t="s">
        <v>11</v>
      </c>
      <c r="K5" s="32" t="s">
        <v>7</v>
      </c>
      <c r="L5" s="31" t="s">
        <v>12</v>
      </c>
      <c r="M5" s="32" t="s">
        <v>7</v>
      </c>
      <c r="N5" s="31" t="s">
        <v>13</v>
      </c>
      <c r="O5" s="32" t="s">
        <v>14</v>
      </c>
      <c r="P5" s="32" t="s">
        <v>15</v>
      </c>
      <c r="Q5" s="33" t="s">
        <v>2</v>
      </c>
      <c r="R5" s="32" t="s">
        <v>16</v>
      </c>
      <c r="S5" s="32" t="s">
        <v>17</v>
      </c>
      <c r="T5" s="32" t="s">
        <v>18</v>
      </c>
      <c r="U5" s="32" t="s">
        <v>19</v>
      </c>
      <c r="V5" s="32" t="s">
        <v>18</v>
      </c>
      <c r="W5" s="34" t="s">
        <v>20</v>
      </c>
      <c r="X5" s="32" t="s">
        <v>21</v>
      </c>
      <c r="Y5" s="35" t="s">
        <v>22</v>
      </c>
      <c r="Z5" s="32" t="s">
        <v>23</v>
      </c>
      <c r="AA5" s="32" t="s">
        <v>24</v>
      </c>
      <c r="AB5" s="32" t="s">
        <v>25</v>
      </c>
      <c r="AC5" s="36" t="s">
        <v>26</v>
      </c>
      <c r="AD5" s="32" t="s">
        <v>27</v>
      </c>
      <c r="AE5" s="34" t="s">
        <v>18</v>
      </c>
      <c r="AF5" s="34" t="s">
        <v>28</v>
      </c>
    </row>
    <row r="6" spans="1:32" x14ac:dyDescent="0.25">
      <c r="B6" s="8"/>
      <c r="C6" s="37"/>
      <c r="D6" s="8"/>
      <c r="E6" s="37"/>
      <c r="F6" s="8"/>
      <c r="G6" s="37"/>
      <c r="H6" s="8"/>
      <c r="I6" s="37"/>
      <c r="J6" s="8"/>
      <c r="K6" s="12"/>
      <c r="L6" s="8"/>
      <c r="M6" s="37"/>
      <c r="N6" s="8"/>
      <c r="O6" s="12"/>
      <c r="P6" s="12"/>
      <c r="Q6" s="13"/>
      <c r="R6" s="14"/>
      <c r="S6" s="12"/>
      <c r="T6" s="14"/>
      <c r="U6" s="38"/>
      <c r="V6" s="12"/>
      <c r="W6" s="39"/>
      <c r="X6" s="12"/>
      <c r="Y6" s="20"/>
      <c r="Z6" s="12"/>
      <c r="AA6" s="12"/>
      <c r="AB6" s="12"/>
      <c r="AC6" s="16"/>
      <c r="AD6" s="14"/>
      <c r="AE6" s="39"/>
    </row>
    <row r="7" spans="1:32" x14ac:dyDescent="0.25">
      <c r="A7" s="40" t="s">
        <v>29</v>
      </c>
      <c r="B7" s="41">
        <v>6.94483554817191</v>
      </c>
      <c r="C7" s="42">
        <v>19</v>
      </c>
      <c r="D7" s="41">
        <v>5.79875841902461</v>
      </c>
      <c r="E7" s="42">
        <v>8</v>
      </c>
      <c r="F7" s="41">
        <v>-6.9213628949567001</v>
      </c>
      <c r="G7" s="42">
        <v>24</v>
      </c>
      <c r="H7" s="41">
        <v>12.339534310705799</v>
      </c>
      <c r="I7" s="42">
        <v>21</v>
      </c>
      <c r="J7" s="41">
        <v>0.20219335838762501</v>
      </c>
      <c r="K7" s="42">
        <v>15</v>
      </c>
      <c r="L7" s="41">
        <v>-5.9065111959550602</v>
      </c>
      <c r="M7" s="42">
        <v>21</v>
      </c>
      <c r="N7" s="41">
        <v>12.0680255763882</v>
      </c>
      <c r="O7" s="43">
        <v>0.684331078120479</v>
      </c>
      <c r="P7" s="43">
        <v>0.25803467788912798</v>
      </c>
      <c r="Q7" s="44">
        <v>8</v>
      </c>
      <c r="R7" s="45">
        <v>0.01</v>
      </c>
      <c r="S7" s="45">
        <v>0.01</v>
      </c>
      <c r="T7" s="46" t="s">
        <v>18</v>
      </c>
      <c r="U7" s="47">
        <v>1.83E-2</v>
      </c>
      <c r="V7" s="47" t="s">
        <v>18</v>
      </c>
      <c r="W7" s="47">
        <v>1.8492000000000001E-2</v>
      </c>
      <c r="X7" s="48" t="s">
        <v>30</v>
      </c>
      <c r="Y7" s="49">
        <v>437.87720180000002</v>
      </c>
      <c r="Z7" s="50">
        <v>-2.40517249</v>
      </c>
      <c r="AA7" s="51">
        <v>17626</v>
      </c>
      <c r="AB7" s="52">
        <v>33739</v>
      </c>
      <c r="AC7" s="48" t="s">
        <v>31</v>
      </c>
      <c r="AD7" s="53">
        <v>50</v>
      </c>
      <c r="AE7" s="46" t="s">
        <v>32</v>
      </c>
      <c r="AF7" s="54">
        <v>-13.692999609999999</v>
      </c>
    </row>
    <row r="8" spans="1:32" x14ac:dyDescent="0.25">
      <c r="A8" s="1" t="s">
        <v>33</v>
      </c>
      <c r="B8" s="55" t="s">
        <v>18</v>
      </c>
      <c r="C8" s="37" t="s">
        <v>18</v>
      </c>
      <c r="D8" s="55" t="s">
        <v>18</v>
      </c>
      <c r="E8" s="37" t="s">
        <v>18</v>
      </c>
      <c r="F8" s="55" t="s">
        <v>18</v>
      </c>
      <c r="G8" s="37" t="s">
        <v>18</v>
      </c>
      <c r="H8" s="55">
        <v>13.0612801965333</v>
      </c>
      <c r="I8" s="37">
        <v>14</v>
      </c>
      <c r="J8" s="55">
        <v>0.52178133721638698</v>
      </c>
      <c r="K8" s="37">
        <v>13</v>
      </c>
      <c r="L8" s="55">
        <v>-5.8529378338448002</v>
      </c>
      <c r="M8" s="37">
        <v>19</v>
      </c>
      <c r="N8" s="55">
        <v>12.0736858218085</v>
      </c>
      <c r="O8" s="56">
        <v>0.74378867993085396</v>
      </c>
      <c r="P8" s="56" t="s">
        <v>18</v>
      </c>
      <c r="Q8" s="57">
        <v>8</v>
      </c>
      <c r="R8" s="58">
        <v>0.01</v>
      </c>
      <c r="S8" s="58">
        <v>0.01</v>
      </c>
      <c r="T8" s="14" t="s">
        <v>18</v>
      </c>
      <c r="U8" s="59">
        <v>1.2E-2</v>
      </c>
      <c r="V8" s="59" t="s">
        <v>18</v>
      </c>
      <c r="W8" s="59">
        <v>1.2192E-2</v>
      </c>
      <c r="X8" s="12" t="s">
        <v>30</v>
      </c>
      <c r="Y8" s="60" t="s">
        <v>18</v>
      </c>
      <c r="Z8" s="8" t="s">
        <v>18</v>
      </c>
      <c r="AA8" s="61" t="s">
        <v>18</v>
      </c>
      <c r="AB8" s="62">
        <v>44515</v>
      </c>
      <c r="AC8" s="12" t="s">
        <v>31</v>
      </c>
      <c r="AD8" s="16">
        <v>50</v>
      </c>
      <c r="AE8" s="14" t="s">
        <v>34</v>
      </c>
      <c r="AF8" s="39" t="s">
        <v>18</v>
      </c>
    </row>
    <row r="9" spans="1:32" x14ac:dyDescent="0.25">
      <c r="A9" s="40" t="s">
        <v>35</v>
      </c>
      <c r="B9" s="41" t="s">
        <v>18</v>
      </c>
      <c r="C9" s="42" t="s">
        <v>18</v>
      </c>
      <c r="D9" s="41" t="s">
        <v>18</v>
      </c>
      <c r="E9" s="42" t="s">
        <v>18</v>
      </c>
      <c r="F9" s="41" t="s">
        <v>18</v>
      </c>
      <c r="G9" s="42" t="s">
        <v>18</v>
      </c>
      <c r="H9" s="41">
        <v>13.052010900183401</v>
      </c>
      <c r="I9" s="42">
        <v>16</v>
      </c>
      <c r="J9" s="41">
        <v>0.52119050884658003</v>
      </c>
      <c r="K9" s="42">
        <v>14</v>
      </c>
      <c r="L9" s="41">
        <v>-5.8574181117533701</v>
      </c>
      <c r="M9" s="42">
        <v>20</v>
      </c>
      <c r="N9" s="41">
        <v>12.070681949745101</v>
      </c>
      <c r="O9" s="43">
        <v>0.74320585865012201</v>
      </c>
      <c r="P9" s="43" t="s">
        <v>18</v>
      </c>
      <c r="Q9" s="44">
        <v>8</v>
      </c>
      <c r="R9" s="45">
        <v>0.01</v>
      </c>
      <c r="S9" s="45">
        <v>0.01</v>
      </c>
      <c r="T9" s="46" t="s">
        <v>18</v>
      </c>
      <c r="U9" s="47">
        <v>1.2E-2</v>
      </c>
      <c r="V9" s="47" t="s">
        <v>18</v>
      </c>
      <c r="W9" s="47">
        <v>1.2192E-2</v>
      </c>
      <c r="X9" s="48" t="s">
        <v>30</v>
      </c>
      <c r="Y9" s="49" t="s">
        <v>18</v>
      </c>
      <c r="Z9" s="50" t="s">
        <v>18</v>
      </c>
      <c r="AA9" s="51" t="s">
        <v>18</v>
      </c>
      <c r="AB9" s="52">
        <v>44515</v>
      </c>
      <c r="AC9" s="48" t="s">
        <v>31</v>
      </c>
      <c r="AD9" s="53">
        <v>50</v>
      </c>
      <c r="AE9" s="46" t="s">
        <v>34</v>
      </c>
      <c r="AF9" s="54" t="s">
        <v>18</v>
      </c>
    </row>
    <row r="10" spans="1:32" x14ac:dyDescent="0.25">
      <c r="A10" s="1" t="s">
        <v>36</v>
      </c>
      <c r="B10" s="55" t="s">
        <v>18</v>
      </c>
      <c r="C10" s="37" t="s">
        <v>18</v>
      </c>
      <c r="D10" s="55" t="s">
        <v>18</v>
      </c>
      <c r="E10" s="37" t="s">
        <v>18</v>
      </c>
      <c r="F10" s="55" t="s">
        <v>18</v>
      </c>
      <c r="G10" s="37" t="s">
        <v>18</v>
      </c>
      <c r="H10" s="55">
        <v>13.3586749932121</v>
      </c>
      <c r="I10" s="37">
        <v>13</v>
      </c>
      <c r="J10" s="55">
        <v>0.66305003013868902</v>
      </c>
      <c r="K10" s="37">
        <v>12</v>
      </c>
      <c r="L10" s="55">
        <v>-5.8306078718845002</v>
      </c>
      <c r="M10" s="37">
        <v>18</v>
      </c>
      <c r="N10" s="55">
        <v>12.0657980736915</v>
      </c>
      <c r="O10" s="56">
        <v>0.76892266713884405</v>
      </c>
      <c r="P10" s="56" t="s">
        <v>18</v>
      </c>
      <c r="Q10" s="57">
        <v>8</v>
      </c>
      <c r="R10" s="58">
        <v>0.01</v>
      </c>
      <c r="S10" s="58">
        <v>0.01</v>
      </c>
      <c r="T10" s="14" t="s">
        <v>18</v>
      </c>
      <c r="U10" s="59">
        <v>9.2999999999999992E-3</v>
      </c>
      <c r="V10" s="59" t="s">
        <v>18</v>
      </c>
      <c r="W10" s="59">
        <v>9.4920000000000004E-3</v>
      </c>
      <c r="X10" s="12" t="s">
        <v>30</v>
      </c>
      <c r="Y10" s="60" t="s">
        <v>18</v>
      </c>
      <c r="Z10" s="8" t="s">
        <v>18</v>
      </c>
      <c r="AA10" s="61" t="s">
        <v>18</v>
      </c>
      <c r="AB10" s="62">
        <v>44519</v>
      </c>
      <c r="AC10" s="12" t="s">
        <v>31</v>
      </c>
      <c r="AD10" s="16" t="s">
        <v>37</v>
      </c>
      <c r="AE10" s="14" t="s">
        <v>18</v>
      </c>
      <c r="AF10" s="39" t="s">
        <v>18</v>
      </c>
    </row>
    <row r="11" spans="1:32" x14ac:dyDescent="0.25">
      <c r="A11" s="40" t="s">
        <v>38</v>
      </c>
      <c r="B11" s="63">
        <v>10.9935556003126</v>
      </c>
      <c r="C11" s="64">
        <v>2</v>
      </c>
      <c r="D11" s="41">
        <v>4.6739376034569302</v>
      </c>
      <c r="E11" s="42">
        <v>20</v>
      </c>
      <c r="F11" s="41">
        <v>-15.618842219728499</v>
      </c>
      <c r="G11" s="42">
        <v>30</v>
      </c>
      <c r="H11" s="41">
        <v>2.6646362506705699</v>
      </c>
      <c r="I11" s="42">
        <v>33</v>
      </c>
      <c r="J11" s="41">
        <v>-3.99901163424359</v>
      </c>
      <c r="K11" s="42">
        <v>30</v>
      </c>
      <c r="L11" s="41">
        <v>-6.3426636423428899</v>
      </c>
      <c r="M11" s="42">
        <v>28</v>
      </c>
      <c r="N11" s="41">
        <v>11.835186544868399</v>
      </c>
      <c r="O11" s="43">
        <v>-0.11967475976744001</v>
      </c>
      <c r="P11" s="43">
        <v>0.20893108277964201</v>
      </c>
      <c r="Q11" s="44">
        <v>8</v>
      </c>
      <c r="R11" s="45">
        <v>0.01</v>
      </c>
      <c r="S11" s="45">
        <v>0.01</v>
      </c>
      <c r="T11" s="46" t="s">
        <v>18</v>
      </c>
      <c r="U11" s="47">
        <v>1.2E-2</v>
      </c>
      <c r="V11" s="47" t="s">
        <v>18</v>
      </c>
      <c r="W11" s="47">
        <v>1.2218E-2</v>
      </c>
      <c r="X11" s="48" t="s">
        <v>30</v>
      </c>
      <c r="Y11" s="49">
        <v>38.646648140000003</v>
      </c>
      <c r="Z11" s="50">
        <v>-0.87586090000000005</v>
      </c>
      <c r="AA11" s="51">
        <v>627</v>
      </c>
      <c r="AB11" s="52">
        <v>41610</v>
      </c>
      <c r="AC11" s="48" t="s">
        <v>31</v>
      </c>
      <c r="AD11" s="53">
        <v>100</v>
      </c>
      <c r="AE11" s="46" t="s">
        <v>39</v>
      </c>
      <c r="AF11" s="54">
        <v>-10.55235025</v>
      </c>
    </row>
    <row r="12" spans="1:32" x14ac:dyDescent="0.25">
      <c r="A12" s="1" t="s">
        <v>40</v>
      </c>
      <c r="B12" s="55">
        <v>5.4765050060515197</v>
      </c>
      <c r="C12" s="37">
        <v>24</v>
      </c>
      <c r="D12" s="55">
        <v>3.5091997446008398</v>
      </c>
      <c r="E12" s="37">
        <v>28</v>
      </c>
      <c r="F12" s="55">
        <v>-6.41173980364416</v>
      </c>
      <c r="G12" s="37">
        <v>23</v>
      </c>
      <c r="H12" s="55">
        <v>5.1192105863564699</v>
      </c>
      <c r="I12" s="37">
        <v>31</v>
      </c>
      <c r="J12" s="55">
        <v>-4.8603582675132504</v>
      </c>
      <c r="K12" s="37">
        <v>34</v>
      </c>
      <c r="L12" s="55">
        <v>-7.2017522879190601</v>
      </c>
      <c r="M12" s="37">
        <v>33</v>
      </c>
      <c r="N12" s="55">
        <v>12.6579077362953</v>
      </c>
      <c r="O12" s="56">
        <v>8.2019971290277396E-2</v>
      </c>
      <c r="P12" s="56">
        <v>0.126137557133817</v>
      </c>
      <c r="Q12" s="57">
        <v>8</v>
      </c>
      <c r="R12" s="58">
        <v>0.01</v>
      </c>
      <c r="S12" s="58">
        <v>0.01</v>
      </c>
      <c r="T12" s="14" t="s">
        <v>18</v>
      </c>
      <c r="U12" s="59">
        <v>1.4E-2</v>
      </c>
      <c r="V12" s="59" t="s">
        <v>18</v>
      </c>
      <c r="W12" s="59">
        <v>1.4E-2</v>
      </c>
      <c r="X12" s="12" t="s">
        <v>30</v>
      </c>
      <c r="Y12" s="60">
        <v>535.73858667000002</v>
      </c>
      <c r="Z12" s="8">
        <v>-23.909790399999999</v>
      </c>
      <c r="AA12" s="61">
        <v>11389</v>
      </c>
      <c r="AB12" s="62">
        <v>32065</v>
      </c>
      <c r="AC12" s="12" t="s">
        <v>41</v>
      </c>
      <c r="AD12" s="16">
        <v>10</v>
      </c>
      <c r="AE12" s="14" t="s">
        <v>42</v>
      </c>
      <c r="AF12" s="39">
        <v>-41.993956069999903</v>
      </c>
    </row>
    <row r="13" spans="1:32" x14ac:dyDescent="0.25">
      <c r="A13" s="40" t="s">
        <v>43</v>
      </c>
      <c r="B13" s="41" t="s">
        <v>18</v>
      </c>
      <c r="C13" s="42" t="s">
        <v>18</v>
      </c>
      <c r="D13" s="41">
        <v>4.0175107545180602</v>
      </c>
      <c r="E13" s="42">
        <v>25</v>
      </c>
      <c r="F13" s="41">
        <v>-5.9499214407932097</v>
      </c>
      <c r="G13" s="42">
        <v>19</v>
      </c>
      <c r="H13" s="41">
        <v>5.6325663835194897</v>
      </c>
      <c r="I13" s="42">
        <v>29</v>
      </c>
      <c r="J13" s="41">
        <v>-4.6265682322568802</v>
      </c>
      <c r="K13" s="42">
        <v>32</v>
      </c>
      <c r="L13" s="41">
        <v>-7.1613846617336696</v>
      </c>
      <c r="M13" s="42">
        <v>31</v>
      </c>
      <c r="N13" s="41">
        <v>12.654835416938999</v>
      </c>
      <c r="O13" s="43">
        <v>0.122605863701089</v>
      </c>
      <c r="P13" s="43">
        <v>0.15172923915203701</v>
      </c>
      <c r="Q13" s="44">
        <v>8</v>
      </c>
      <c r="R13" s="45">
        <v>0</v>
      </c>
      <c r="S13" s="45">
        <v>0.01</v>
      </c>
      <c r="T13" s="46" t="s">
        <v>18</v>
      </c>
      <c r="U13" s="47">
        <v>9.1000000000000004E-3</v>
      </c>
      <c r="V13" s="47" t="s">
        <v>18</v>
      </c>
      <c r="W13" s="47">
        <v>9.1000000000000004E-3</v>
      </c>
      <c r="X13" s="48" t="s">
        <v>30</v>
      </c>
      <c r="Y13" s="49" t="s">
        <v>18</v>
      </c>
      <c r="Z13" s="50" t="s">
        <v>18</v>
      </c>
      <c r="AA13" s="51" t="s">
        <v>18</v>
      </c>
      <c r="AB13" s="52">
        <v>43112</v>
      </c>
      <c r="AC13" s="48" t="s">
        <v>41</v>
      </c>
      <c r="AD13" s="53">
        <v>500</v>
      </c>
      <c r="AE13" s="46" t="s">
        <v>42</v>
      </c>
      <c r="AF13" s="54" t="s">
        <v>18</v>
      </c>
    </row>
    <row r="14" spans="1:32" x14ac:dyDescent="0.25">
      <c r="A14" s="1" t="s">
        <v>44</v>
      </c>
      <c r="B14" s="55" t="s">
        <v>18</v>
      </c>
      <c r="C14" s="37" t="s">
        <v>18</v>
      </c>
      <c r="D14" s="55">
        <v>4.2787029547131699</v>
      </c>
      <c r="E14" s="37">
        <v>24</v>
      </c>
      <c r="F14" s="55">
        <v>-5.6753570577880001</v>
      </c>
      <c r="G14" s="37">
        <v>18</v>
      </c>
      <c r="H14" s="55">
        <v>5.9388393000998096</v>
      </c>
      <c r="I14" s="37">
        <v>28</v>
      </c>
      <c r="J14" s="55">
        <v>-4.4871515521275196</v>
      </c>
      <c r="K14" s="37">
        <v>31</v>
      </c>
      <c r="L14" s="55">
        <v>-7.13715742421134</v>
      </c>
      <c r="M14" s="37">
        <v>30</v>
      </c>
      <c r="N14" s="55">
        <v>12.6535063890851</v>
      </c>
      <c r="O14" s="56">
        <v>0.146823329893113</v>
      </c>
      <c r="P14" s="56">
        <v>0.16487359118419001</v>
      </c>
      <c r="Q14" s="57">
        <v>8</v>
      </c>
      <c r="R14" s="58">
        <v>0</v>
      </c>
      <c r="S14" s="58">
        <v>5.0000000000000001E-3</v>
      </c>
      <c r="T14" s="14" t="s">
        <v>18</v>
      </c>
      <c r="U14" s="59">
        <v>6.1999999999999998E-3</v>
      </c>
      <c r="V14" s="59" t="s">
        <v>18</v>
      </c>
      <c r="W14" s="59">
        <v>6.1999999999999998E-3</v>
      </c>
      <c r="X14" s="12" t="s">
        <v>30</v>
      </c>
      <c r="Y14" s="60" t="s">
        <v>18</v>
      </c>
      <c r="Z14" s="8" t="s">
        <v>18</v>
      </c>
      <c r="AA14" s="61" t="s">
        <v>18</v>
      </c>
      <c r="AB14" s="62">
        <v>43790</v>
      </c>
      <c r="AC14" s="12" t="s">
        <v>41</v>
      </c>
      <c r="AD14" s="16" t="s">
        <v>45</v>
      </c>
      <c r="AE14" s="14" t="s">
        <v>18</v>
      </c>
      <c r="AF14" s="39" t="s">
        <v>18</v>
      </c>
    </row>
    <row r="15" spans="1:32" x14ac:dyDescent="0.25">
      <c r="A15" s="40" t="s">
        <v>46</v>
      </c>
      <c r="B15" s="41">
        <v>6.2224399156525596</v>
      </c>
      <c r="C15" s="42">
        <v>22</v>
      </c>
      <c r="D15" s="41">
        <v>3.93532480878096</v>
      </c>
      <c r="E15" s="42">
        <v>26</v>
      </c>
      <c r="F15" s="41">
        <v>-5.9878570558495898</v>
      </c>
      <c r="G15" s="42">
        <v>20</v>
      </c>
      <c r="H15" s="41">
        <v>5.59093081392942</v>
      </c>
      <c r="I15" s="42">
        <v>30</v>
      </c>
      <c r="J15" s="41">
        <v>-4.6457073653991596</v>
      </c>
      <c r="K15" s="42">
        <v>33</v>
      </c>
      <c r="L15" s="41">
        <v>-7.1648743026667603</v>
      </c>
      <c r="M15" s="42">
        <v>32</v>
      </c>
      <c r="N15" s="41">
        <v>12.6549753683458</v>
      </c>
      <c r="O15" s="43">
        <v>0.119314452438657</v>
      </c>
      <c r="P15" s="43">
        <v>0.14758001644413399</v>
      </c>
      <c r="Q15" s="44">
        <v>8</v>
      </c>
      <c r="R15" s="45">
        <v>5.0000000000000001E-3</v>
      </c>
      <c r="S15" s="45">
        <v>5.0000000000000001E-3</v>
      </c>
      <c r="T15" s="46" t="s">
        <v>18</v>
      </c>
      <c r="U15" s="47">
        <v>9.4999999999999998E-3</v>
      </c>
      <c r="V15" s="47" t="s">
        <v>18</v>
      </c>
      <c r="W15" s="47">
        <v>9.4999999999999998E-3</v>
      </c>
      <c r="X15" s="48" t="s">
        <v>30</v>
      </c>
      <c r="Y15" s="49" t="s">
        <v>18</v>
      </c>
      <c r="Z15" s="50" t="s">
        <v>18</v>
      </c>
      <c r="AA15" s="51" t="s">
        <v>18</v>
      </c>
      <c r="AB15" s="52">
        <v>43790</v>
      </c>
      <c r="AC15" s="48" t="s">
        <v>41</v>
      </c>
      <c r="AD15" s="53" t="s">
        <v>45</v>
      </c>
      <c r="AE15" s="46" t="s">
        <v>18</v>
      </c>
      <c r="AF15" s="54" t="s">
        <v>18</v>
      </c>
    </row>
    <row r="16" spans="1:32" x14ac:dyDescent="0.25">
      <c r="A16" s="1" t="s">
        <v>47</v>
      </c>
      <c r="B16" s="55">
        <v>9.0199470054534707</v>
      </c>
      <c r="C16" s="37">
        <v>4</v>
      </c>
      <c r="D16" s="65">
        <v>7.00469508331242</v>
      </c>
      <c r="E16" s="66">
        <v>3</v>
      </c>
      <c r="F16" s="55">
        <v>-3.31293039532587</v>
      </c>
      <c r="G16" s="37">
        <v>11</v>
      </c>
      <c r="H16" s="55">
        <v>11.8843624645462</v>
      </c>
      <c r="I16" s="37">
        <v>22</v>
      </c>
      <c r="J16" s="55">
        <v>-1.89300930944749</v>
      </c>
      <c r="K16" s="37">
        <v>27</v>
      </c>
      <c r="L16" s="55">
        <v>-6.4100196401002396</v>
      </c>
      <c r="M16" s="37">
        <v>29</v>
      </c>
      <c r="N16" s="55">
        <v>12.76722337931</v>
      </c>
      <c r="O16" s="56">
        <v>0.61120205039738695</v>
      </c>
      <c r="P16" s="56">
        <v>0.29730536124285301</v>
      </c>
      <c r="Q16" s="57">
        <v>8</v>
      </c>
      <c r="R16" s="58">
        <v>0.01</v>
      </c>
      <c r="S16" s="58" t="s">
        <v>48</v>
      </c>
      <c r="T16" s="14" t="s">
        <v>18</v>
      </c>
      <c r="U16" s="59">
        <v>1.4999999999999999E-2</v>
      </c>
      <c r="V16" s="59" t="s">
        <v>18</v>
      </c>
      <c r="W16" s="59">
        <v>1.5311770682999999E-2</v>
      </c>
      <c r="X16" s="12" t="s">
        <v>30</v>
      </c>
      <c r="Y16" s="60">
        <v>123.93915176</v>
      </c>
      <c r="Z16" s="8">
        <v>-3.0557439999999901E-2</v>
      </c>
      <c r="AA16" s="61">
        <v>543</v>
      </c>
      <c r="AB16" s="62">
        <v>39246</v>
      </c>
      <c r="AC16" s="12" t="s">
        <v>49</v>
      </c>
      <c r="AD16" s="16">
        <v>500</v>
      </c>
      <c r="AE16" s="14" t="s">
        <v>18</v>
      </c>
      <c r="AF16" s="39">
        <v>6.7817267499999998</v>
      </c>
    </row>
    <row r="17" spans="1:32" x14ac:dyDescent="0.25">
      <c r="A17" s="40" t="s">
        <v>50</v>
      </c>
      <c r="B17" s="63">
        <v>11.7510262693964</v>
      </c>
      <c r="C17" s="64">
        <v>1</v>
      </c>
      <c r="D17" s="63">
        <v>9.0055248580049803</v>
      </c>
      <c r="E17" s="64">
        <v>1</v>
      </c>
      <c r="F17" s="41">
        <v>-6.9214390230806098</v>
      </c>
      <c r="G17" s="42">
        <v>25</v>
      </c>
      <c r="H17" s="63">
        <v>21.208808953036201</v>
      </c>
      <c r="I17" s="64">
        <v>1</v>
      </c>
      <c r="J17" s="41">
        <v>1.9611940610404199</v>
      </c>
      <c r="K17" s="42">
        <v>6</v>
      </c>
      <c r="L17" s="41">
        <v>-5.7434145603294802</v>
      </c>
      <c r="M17" s="42">
        <v>17</v>
      </c>
      <c r="N17" s="41">
        <v>13.072801035221801</v>
      </c>
      <c r="O17" s="43">
        <v>1.31018590045533</v>
      </c>
      <c r="P17" s="43">
        <v>0.439732204037033</v>
      </c>
      <c r="Q17" s="44">
        <v>8</v>
      </c>
      <c r="R17" s="45">
        <v>0</v>
      </c>
      <c r="S17" s="45">
        <v>0</v>
      </c>
      <c r="T17" s="46" t="s">
        <v>18</v>
      </c>
      <c r="U17" s="47">
        <v>1.6E-2</v>
      </c>
      <c r="V17" s="47" t="s">
        <v>18</v>
      </c>
      <c r="W17" s="47">
        <v>1.6389532194416301E-2</v>
      </c>
      <c r="X17" s="48" t="s">
        <v>30</v>
      </c>
      <c r="Y17" s="49">
        <v>341.31124202495403</v>
      </c>
      <c r="Z17" s="50">
        <v>8.0152890800000005</v>
      </c>
      <c r="AA17" s="51">
        <v>2231</v>
      </c>
      <c r="AB17" s="52">
        <v>33942</v>
      </c>
      <c r="AC17" s="48" t="s">
        <v>51</v>
      </c>
      <c r="AD17" s="53">
        <v>1000</v>
      </c>
      <c r="AE17" s="46" t="s">
        <v>52</v>
      </c>
      <c r="AF17" s="54">
        <v>-19.736947489999999</v>
      </c>
    </row>
    <row r="18" spans="1:32" x14ac:dyDescent="0.25">
      <c r="A18" s="1" t="s">
        <v>53</v>
      </c>
      <c r="B18" s="55">
        <v>7.9646644068142196</v>
      </c>
      <c r="C18" s="37">
        <v>7</v>
      </c>
      <c r="D18" s="55">
        <v>5.5384130127840301</v>
      </c>
      <c r="E18" s="37">
        <v>10</v>
      </c>
      <c r="F18" s="55">
        <v>-4.5002062876266402</v>
      </c>
      <c r="G18" s="37">
        <v>15</v>
      </c>
      <c r="H18" s="55">
        <v>8.7909186906019698</v>
      </c>
      <c r="I18" s="37">
        <v>26</v>
      </c>
      <c r="J18" s="55">
        <v>-0.74846693962238298</v>
      </c>
      <c r="K18" s="37">
        <v>21</v>
      </c>
      <c r="L18" s="55">
        <v>-5.2777679550196099</v>
      </c>
      <c r="M18" s="37">
        <v>14</v>
      </c>
      <c r="N18" s="55">
        <v>12.6617466899952</v>
      </c>
      <c r="O18" s="56">
        <v>0.37197943132861799</v>
      </c>
      <c r="P18" s="56">
        <v>0.246264417850971</v>
      </c>
      <c r="Q18" s="57">
        <v>8</v>
      </c>
      <c r="R18" s="58">
        <v>0</v>
      </c>
      <c r="S18" s="58">
        <v>0</v>
      </c>
      <c r="T18" s="14" t="s">
        <v>18</v>
      </c>
      <c r="U18" s="59">
        <v>1.7999999999999999E-2</v>
      </c>
      <c r="V18" s="59" t="s">
        <v>18</v>
      </c>
      <c r="W18" s="59">
        <v>1.8428675763583799E-2</v>
      </c>
      <c r="X18" s="12" t="s">
        <v>30</v>
      </c>
      <c r="Y18" s="60">
        <v>412.669988737094</v>
      </c>
      <c r="Z18" s="8">
        <v>-6.1497853099999897</v>
      </c>
      <c r="AA18" s="61">
        <v>2905</v>
      </c>
      <c r="AB18" s="62">
        <v>32797</v>
      </c>
      <c r="AC18" s="12" t="s">
        <v>51</v>
      </c>
      <c r="AD18" s="16">
        <v>1000</v>
      </c>
      <c r="AE18" s="14" t="s">
        <v>52</v>
      </c>
      <c r="AF18" s="39">
        <v>-107.826831499999</v>
      </c>
    </row>
    <row r="19" spans="1:32" x14ac:dyDescent="0.25">
      <c r="A19" s="40" t="s">
        <v>54</v>
      </c>
      <c r="B19" s="41">
        <v>7.1205451311337304</v>
      </c>
      <c r="C19" s="42">
        <v>18</v>
      </c>
      <c r="D19" s="41">
        <v>6.7215175553286102</v>
      </c>
      <c r="E19" s="42">
        <v>5</v>
      </c>
      <c r="F19" s="41">
        <v>-2.8725483980791702</v>
      </c>
      <c r="G19" s="42">
        <v>10</v>
      </c>
      <c r="H19" s="63">
        <v>20.552483359754302</v>
      </c>
      <c r="I19" s="64">
        <v>2</v>
      </c>
      <c r="J19" s="41">
        <v>0.75380333108434605</v>
      </c>
      <c r="K19" s="42">
        <v>11</v>
      </c>
      <c r="L19" s="63">
        <v>-4.3003424815541802</v>
      </c>
      <c r="M19" s="64">
        <v>2</v>
      </c>
      <c r="N19" s="41">
        <v>11.287749322760501</v>
      </c>
      <c r="O19" s="43">
        <v>1.45923456763084</v>
      </c>
      <c r="P19" s="43">
        <v>0.31772550567178398</v>
      </c>
      <c r="Q19" s="44">
        <v>8</v>
      </c>
      <c r="R19" s="45">
        <v>0</v>
      </c>
      <c r="S19" s="45">
        <v>0.01</v>
      </c>
      <c r="T19" s="46" t="s">
        <v>18</v>
      </c>
      <c r="U19" s="47">
        <v>0.02</v>
      </c>
      <c r="V19" s="47" t="s">
        <v>18</v>
      </c>
      <c r="W19" s="47">
        <v>0.02</v>
      </c>
      <c r="X19" s="48" t="s">
        <v>30</v>
      </c>
      <c r="Y19" s="49">
        <v>18.341785680000001</v>
      </c>
      <c r="Z19" s="50">
        <v>2.1534000000000001E-2</v>
      </c>
      <c r="AA19" s="51">
        <v>235</v>
      </c>
      <c r="AB19" s="52">
        <v>35527</v>
      </c>
      <c r="AC19" s="48" t="s">
        <v>55</v>
      </c>
      <c r="AD19" s="53" t="s">
        <v>56</v>
      </c>
      <c r="AE19" s="46" t="s">
        <v>18</v>
      </c>
      <c r="AF19" s="54">
        <v>-0.27029787999999999</v>
      </c>
    </row>
    <row r="20" spans="1:32" x14ac:dyDescent="0.25">
      <c r="A20" s="1" t="s">
        <v>57</v>
      </c>
      <c r="B20" s="55">
        <v>7.2734723928757399</v>
      </c>
      <c r="C20" s="37">
        <v>15</v>
      </c>
      <c r="D20" s="55">
        <v>4.9141872705344696</v>
      </c>
      <c r="E20" s="37">
        <v>19</v>
      </c>
      <c r="F20" s="55">
        <v>-2.8068207232924598</v>
      </c>
      <c r="G20" s="37">
        <v>9</v>
      </c>
      <c r="H20" s="55">
        <v>16.1335930432619</v>
      </c>
      <c r="I20" s="37">
        <v>7</v>
      </c>
      <c r="J20" s="55">
        <v>2.0062402172008298</v>
      </c>
      <c r="K20" s="37">
        <v>5</v>
      </c>
      <c r="L20" s="55">
        <v>-4.5829767213477197</v>
      </c>
      <c r="M20" s="37">
        <v>11</v>
      </c>
      <c r="N20" s="55">
        <v>13.2474271592832</v>
      </c>
      <c r="O20" s="56">
        <v>0.90980562045102498</v>
      </c>
      <c r="P20" s="56">
        <v>0.21026213967436799</v>
      </c>
      <c r="Q20" s="57">
        <v>8</v>
      </c>
      <c r="R20" s="58">
        <v>0</v>
      </c>
      <c r="S20" s="58">
        <v>0</v>
      </c>
      <c r="T20" s="14" t="s">
        <v>18</v>
      </c>
      <c r="U20" s="59">
        <v>5.0000000000000001E-3</v>
      </c>
      <c r="V20" s="59" t="s">
        <v>18</v>
      </c>
      <c r="W20" s="59">
        <v>5.0022067236585198E-3</v>
      </c>
      <c r="X20" s="12" t="s">
        <v>30</v>
      </c>
      <c r="Y20" s="60">
        <v>574.87184601215802</v>
      </c>
      <c r="Z20" s="8">
        <v>-2.2596838510999899</v>
      </c>
      <c r="AA20" s="61">
        <v>750</v>
      </c>
      <c r="AB20" s="62">
        <v>34040</v>
      </c>
      <c r="AC20" s="12" t="s">
        <v>58</v>
      </c>
      <c r="AD20" s="16">
        <v>1000000</v>
      </c>
      <c r="AE20" s="14" t="s">
        <v>18</v>
      </c>
      <c r="AF20" s="39">
        <v>-15.7282620996949</v>
      </c>
    </row>
    <row r="21" spans="1:32" x14ac:dyDescent="0.25">
      <c r="A21" s="40" t="s">
        <v>59</v>
      </c>
      <c r="B21" s="41">
        <v>7.2311498656261097</v>
      </c>
      <c r="C21" s="42">
        <v>16</v>
      </c>
      <c r="D21" s="41">
        <v>5.3773198015485404</v>
      </c>
      <c r="E21" s="42">
        <v>14</v>
      </c>
      <c r="F21" s="41">
        <v>-6.1766527477005297</v>
      </c>
      <c r="G21" s="42">
        <v>21</v>
      </c>
      <c r="H21" s="41">
        <v>9.74555777188381</v>
      </c>
      <c r="I21" s="42">
        <v>24</v>
      </c>
      <c r="J21" s="41">
        <v>-4.8368150724409302E-2</v>
      </c>
      <c r="K21" s="42">
        <v>18</v>
      </c>
      <c r="L21" s="41">
        <v>-4.6267959671437797</v>
      </c>
      <c r="M21" s="42">
        <v>12</v>
      </c>
      <c r="N21" s="41">
        <v>12.2946829399744</v>
      </c>
      <c r="O21" s="43">
        <v>0.46073155707299901</v>
      </c>
      <c r="P21" s="43">
        <v>0.24070149667990701</v>
      </c>
      <c r="Q21" s="44">
        <v>8</v>
      </c>
      <c r="R21" s="45">
        <v>0</v>
      </c>
      <c r="S21" s="45">
        <v>0</v>
      </c>
      <c r="T21" s="46" t="s">
        <v>18</v>
      </c>
      <c r="U21" s="47">
        <v>1.4E-2</v>
      </c>
      <c r="V21" s="47" t="s">
        <v>18</v>
      </c>
      <c r="W21" s="47">
        <v>1.4005374423449299E-2</v>
      </c>
      <c r="X21" s="48" t="s">
        <v>30</v>
      </c>
      <c r="Y21" s="49">
        <v>304.32029284607302</v>
      </c>
      <c r="Z21" s="50">
        <v>-1.33890371700499</v>
      </c>
      <c r="AA21" s="51">
        <v>20325</v>
      </c>
      <c r="AB21" s="52">
        <v>33739</v>
      </c>
      <c r="AC21" s="48" t="s">
        <v>60</v>
      </c>
      <c r="AD21" s="53">
        <v>10</v>
      </c>
      <c r="AE21" s="46" t="s">
        <v>18</v>
      </c>
      <c r="AF21" s="54">
        <v>-47.6125010833019</v>
      </c>
    </row>
    <row r="22" spans="1:32" x14ac:dyDescent="0.25">
      <c r="A22" s="1" t="s">
        <v>61</v>
      </c>
      <c r="B22" s="55">
        <v>7.5915374990145503</v>
      </c>
      <c r="C22" s="37">
        <v>9</v>
      </c>
      <c r="D22" s="55">
        <v>4.9823988120164904</v>
      </c>
      <c r="E22" s="37">
        <v>18</v>
      </c>
      <c r="F22" s="55">
        <v>-2.69170703907327</v>
      </c>
      <c r="G22" s="37">
        <v>8</v>
      </c>
      <c r="H22" s="55">
        <v>15.331937970056799</v>
      </c>
      <c r="I22" s="37">
        <v>11</v>
      </c>
      <c r="J22" s="55">
        <v>1.7502137026268401</v>
      </c>
      <c r="K22" s="37">
        <v>10</v>
      </c>
      <c r="L22" s="55">
        <v>-4.5377469822781302</v>
      </c>
      <c r="M22" s="37">
        <v>9</v>
      </c>
      <c r="N22" s="55">
        <v>13.3493585378838</v>
      </c>
      <c r="O22" s="56">
        <v>0.84280668474799603</v>
      </c>
      <c r="P22" s="56">
        <v>0.21053456992064701</v>
      </c>
      <c r="Q22" s="57">
        <v>6</v>
      </c>
      <c r="R22" s="58">
        <v>0</v>
      </c>
      <c r="S22" s="58">
        <v>0</v>
      </c>
      <c r="T22" s="14" t="s">
        <v>18</v>
      </c>
      <c r="U22" s="59">
        <v>5.0000000000000001E-3</v>
      </c>
      <c r="V22" s="59" t="s">
        <v>18</v>
      </c>
      <c r="W22" s="59">
        <v>5.0051773974297198E-3</v>
      </c>
      <c r="X22" s="12" t="s">
        <v>30</v>
      </c>
      <c r="Y22" s="60">
        <v>211.059753571941</v>
      </c>
      <c r="Z22" s="8">
        <v>-7.4281848053179997</v>
      </c>
      <c r="AA22" s="61">
        <v>21552</v>
      </c>
      <c r="AB22" s="62">
        <v>40238</v>
      </c>
      <c r="AC22" s="12" t="s">
        <v>62</v>
      </c>
      <c r="AD22" s="16">
        <v>10</v>
      </c>
      <c r="AE22" s="14" t="s">
        <v>18</v>
      </c>
      <c r="AF22" s="39">
        <v>10.3876444217569</v>
      </c>
    </row>
    <row r="23" spans="1:32" x14ac:dyDescent="0.25">
      <c r="A23" s="40" t="s">
        <v>63</v>
      </c>
      <c r="B23" s="41">
        <v>7.7840599847946503</v>
      </c>
      <c r="C23" s="42">
        <v>8</v>
      </c>
      <c r="D23" s="41">
        <v>5.0876043652784801</v>
      </c>
      <c r="E23" s="42">
        <v>17</v>
      </c>
      <c r="F23" s="41">
        <v>-2.5939387229596802</v>
      </c>
      <c r="G23" s="42">
        <v>7</v>
      </c>
      <c r="H23" s="41">
        <v>15.446726818845599</v>
      </c>
      <c r="I23" s="42">
        <v>10</v>
      </c>
      <c r="J23" s="41">
        <v>1.8012814687662799</v>
      </c>
      <c r="K23" s="42">
        <v>9</v>
      </c>
      <c r="L23" s="41">
        <v>-4.5293620496433498</v>
      </c>
      <c r="M23" s="42">
        <v>6</v>
      </c>
      <c r="N23" s="41">
        <v>13.349036686811001</v>
      </c>
      <c r="O23" s="43">
        <v>0.85142604131461597</v>
      </c>
      <c r="P23" s="43">
        <v>0.21610485166924201</v>
      </c>
      <c r="Q23" s="44">
        <v>6</v>
      </c>
      <c r="R23" s="45">
        <v>0</v>
      </c>
      <c r="S23" s="45">
        <v>0</v>
      </c>
      <c r="T23" s="46" t="s">
        <v>18</v>
      </c>
      <c r="U23" s="47">
        <v>5.0000000000000001E-3</v>
      </c>
      <c r="V23" s="47" t="s">
        <v>18</v>
      </c>
      <c r="W23" s="47">
        <v>3.9442395652451801E-3</v>
      </c>
      <c r="X23" s="48" t="s">
        <v>30</v>
      </c>
      <c r="Y23" s="49" t="s">
        <v>18</v>
      </c>
      <c r="Z23" s="50" t="s">
        <v>18</v>
      </c>
      <c r="AA23" s="51" t="s">
        <v>18</v>
      </c>
      <c r="AB23" s="52">
        <v>39708</v>
      </c>
      <c r="AC23" s="48" t="s">
        <v>62</v>
      </c>
      <c r="AD23" s="53">
        <v>100000</v>
      </c>
      <c r="AE23" s="46" t="s">
        <v>18</v>
      </c>
      <c r="AF23" s="54" t="s">
        <v>18</v>
      </c>
    </row>
    <row r="24" spans="1:32" x14ac:dyDescent="0.25">
      <c r="A24" s="1" t="s">
        <v>64</v>
      </c>
      <c r="B24" s="55">
        <v>6.2484114039218897</v>
      </c>
      <c r="C24" s="37">
        <v>21</v>
      </c>
      <c r="D24" s="55">
        <v>3.3703452487646501</v>
      </c>
      <c r="E24" s="37">
        <v>29</v>
      </c>
      <c r="F24" s="55">
        <v>-6.3243578353984704</v>
      </c>
      <c r="G24" s="37">
        <v>22</v>
      </c>
      <c r="H24" s="55">
        <v>6.48143007827675</v>
      </c>
      <c r="I24" s="37">
        <v>27</v>
      </c>
      <c r="J24" s="55">
        <v>-1.5526356310628899</v>
      </c>
      <c r="K24" s="37">
        <v>23</v>
      </c>
      <c r="L24" s="55">
        <v>-6.1022176531061501</v>
      </c>
      <c r="M24" s="37">
        <v>23</v>
      </c>
      <c r="N24" s="55">
        <v>12.9039900965304</v>
      </c>
      <c r="O24" s="56">
        <v>0.186021587360921</v>
      </c>
      <c r="P24" s="56">
        <v>0.12692476985843101</v>
      </c>
      <c r="Q24" s="57">
        <v>8</v>
      </c>
      <c r="R24" s="58">
        <v>0</v>
      </c>
      <c r="S24" s="58">
        <v>0.01</v>
      </c>
      <c r="T24" s="14" t="s">
        <v>18</v>
      </c>
      <c r="U24" s="59">
        <v>1.6E-2</v>
      </c>
      <c r="V24" s="59" t="s">
        <v>18</v>
      </c>
      <c r="W24" s="59">
        <v>1.6E-2</v>
      </c>
      <c r="X24" s="12" t="s">
        <v>30</v>
      </c>
      <c r="Y24" s="60">
        <v>704.63325580358401</v>
      </c>
      <c r="Z24" s="8">
        <v>-2.9771848699999999</v>
      </c>
      <c r="AA24" s="61">
        <v>49972</v>
      </c>
      <c r="AB24" s="62">
        <v>34492</v>
      </c>
      <c r="AC24" s="12" t="s">
        <v>65</v>
      </c>
      <c r="AD24" s="16" t="s">
        <v>56</v>
      </c>
      <c r="AE24" s="14" t="s">
        <v>18</v>
      </c>
      <c r="AF24" s="39">
        <v>-59.7207055699999</v>
      </c>
    </row>
    <row r="25" spans="1:32" x14ac:dyDescent="0.25">
      <c r="A25" s="40" t="s">
        <v>66</v>
      </c>
      <c r="B25" s="41">
        <v>5.9185273204525002</v>
      </c>
      <c r="C25" s="42">
        <v>23</v>
      </c>
      <c r="D25" s="41">
        <v>2.7310408349696602</v>
      </c>
      <c r="E25" s="42">
        <v>30</v>
      </c>
      <c r="F25" s="41">
        <v>-7.2905914908413303</v>
      </c>
      <c r="G25" s="42">
        <v>26</v>
      </c>
      <c r="H25" s="41">
        <v>3.21955582053958</v>
      </c>
      <c r="I25" s="42">
        <v>32</v>
      </c>
      <c r="J25" s="41">
        <v>-1.5566138318289</v>
      </c>
      <c r="K25" s="42">
        <v>24</v>
      </c>
      <c r="L25" s="41">
        <v>-6.1016949152542601</v>
      </c>
      <c r="M25" s="42">
        <v>22</v>
      </c>
      <c r="N25" s="41">
        <v>13.239674328860801</v>
      </c>
      <c r="O25" s="43">
        <v>-6.5066066981201806E-2</v>
      </c>
      <c r="P25" s="43">
        <v>9.2451004525946706E-2</v>
      </c>
      <c r="Q25" s="44">
        <v>8</v>
      </c>
      <c r="R25" s="45">
        <v>0</v>
      </c>
      <c r="S25" s="45">
        <v>0.01</v>
      </c>
      <c r="T25" s="46" t="s">
        <v>18</v>
      </c>
      <c r="U25" s="47">
        <v>1.6E-2</v>
      </c>
      <c r="V25" s="47" t="s">
        <v>18</v>
      </c>
      <c r="W25" s="47">
        <v>1.6E-2</v>
      </c>
      <c r="X25" s="48" t="s">
        <v>30</v>
      </c>
      <c r="Y25" s="49" t="s">
        <v>18</v>
      </c>
      <c r="Z25" s="50" t="s">
        <v>18</v>
      </c>
      <c r="AA25" s="51" t="s">
        <v>18</v>
      </c>
      <c r="AB25" s="52">
        <v>34492</v>
      </c>
      <c r="AC25" s="48" t="s">
        <v>65</v>
      </c>
      <c r="AD25" s="53">
        <v>30000</v>
      </c>
      <c r="AE25" s="46" t="s">
        <v>18</v>
      </c>
      <c r="AF25" s="54" t="s">
        <v>18</v>
      </c>
    </row>
    <row r="26" spans="1:32" x14ac:dyDescent="0.25">
      <c r="A26" s="1" t="s">
        <v>67</v>
      </c>
      <c r="B26" s="55" t="s">
        <v>18</v>
      </c>
      <c r="C26" s="37" t="s">
        <v>18</v>
      </c>
      <c r="D26" s="55" t="s">
        <v>18</v>
      </c>
      <c r="E26" s="37" t="s">
        <v>18</v>
      </c>
      <c r="F26" s="55" t="s">
        <v>18</v>
      </c>
      <c r="G26" s="37" t="s">
        <v>18</v>
      </c>
      <c r="H26" s="55" t="s">
        <v>18</v>
      </c>
      <c r="I26" s="37" t="s">
        <v>18</v>
      </c>
      <c r="J26" s="55" t="s">
        <v>18</v>
      </c>
      <c r="K26" s="37" t="s">
        <v>18</v>
      </c>
      <c r="L26" s="55">
        <v>-6.1022176531061696</v>
      </c>
      <c r="M26" s="37">
        <v>24</v>
      </c>
      <c r="N26" s="55" t="s">
        <v>18</v>
      </c>
      <c r="O26" s="56" t="s">
        <v>18</v>
      </c>
      <c r="P26" s="56" t="s">
        <v>18</v>
      </c>
      <c r="Q26" s="57">
        <v>8</v>
      </c>
      <c r="R26" s="58">
        <v>0</v>
      </c>
      <c r="S26" s="58">
        <v>0.01</v>
      </c>
      <c r="T26" s="14" t="s">
        <v>18</v>
      </c>
      <c r="U26" s="59">
        <v>9.4999999999999998E-3</v>
      </c>
      <c r="V26" s="59" t="s">
        <v>18</v>
      </c>
      <c r="W26" s="59">
        <v>9.4999999999999998E-3</v>
      </c>
      <c r="X26" s="12" t="s">
        <v>30</v>
      </c>
      <c r="Y26" s="60" t="s">
        <v>18</v>
      </c>
      <c r="Z26" s="8" t="s">
        <v>18</v>
      </c>
      <c r="AA26" s="61" t="s">
        <v>18</v>
      </c>
      <c r="AB26" s="62">
        <v>45455</v>
      </c>
      <c r="AC26" s="12" t="s">
        <v>65</v>
      </c>
      <c r="AD26" s="16" t="s">
        <v>68</v>
      </c>
      <c r="AE26" s="14" t="s">
        <v>18</v>
      </c>
      <c r="AF26" s="39" t="s">
        <v>18</v>
      </c>
    </row>
    <row r="27" spans="1:32" x14ac:dyDescent="0.25">
      <c r="A27" s="40" t="s">
        <v>69</v>
      </c>
      <c r="B27" s="41" t="s">
        <v>18</v>
      </c>
      <c r="C27" s="42" t="s">
        <v>18</v>
      </c>
      <c r="D27" s="41" t="s">
        <v>18</v>
      </c>
      <c r="E27" s="42" t="s">
        <v>18</v>
      </c>
      <c r="F27" s="41" t="s">
        <v>18</v>
      </c>
      <c r="G27" s="42" t="s">
        <v>18</v>
      </c>
      <c r="H27" s="41" t="s">
        <v>18</v>
      </c>
      <c r="I27" s="42" t="s">
        <v>18</v>
      </c>
      <c r="J27" s="41" t="s">
        <v>18</v>
      </c>
      <c r="K27" s="42" t="s">
        <v>18</v>
      </c>
      <c r="L27" s="41">
        <v>-6.1022176531061696</v>
      </c>
      <c r="M27" s="42">
        <v>24</v>
      </c>
      <c r="N27" s="41" t="s">
        <v>18</v>
      </c>
      <c r="O27" s="43" t="s">
        <v>18</v>
      </c>
      <c r="P27" s="43" t="s">
        <v>18</v>
      </c>
      <c r="Q27" s="44">
        <v>8</v>
      </c>
      <c r="R27" s="45">
        <v>0</v>
      </c>
      <c r="S27" s="45">
        <v>0.01</v>
      </c>
      <c r="T27" s="46" t="s">
        <v>18</v>
      </c>
      <c r="U27" s="47">
        <v>5.0000000000000001E-3</v>
      </c>
      <c r="V27" s="47" t="s">
        <v>18</v>
      </c>
      <c r="W27" s="47">
        <v>5.0000000000000001E-3</v>
      </c>
      <c r="X27" s="48" t="s">
        <v>30</v>
      </c>
      <c r="Y27" s="49" t="s">
        <v>18</v>
      </c>
      <c r="Z27" s="50" t="s">
        <v>18</v>
      </c>
      <c r="AA27" s="51" t="s">
        <v>18</v>
      </c>
      <c r="AB27" s="52">
        <v>45455</v>
      </c>
      <c r="AC27" s="48" t="s">
        <v>65</v>
      </c>
      <c r="AD27" s="53" t="s">
        <v>70</v>
      </c>
      <c r="AE27" s="46" t="s">
        <v>18</v>
      </c>
      <c r="AF27" s="54" t="s">
        <v>18</v>
      </c>
    </row>
    <row r="28" spans="1:32" x14ac:dyDescent="0.25">
      <c r="A28" s="1" t="s">
        <v>71</v>
      </c>
      <c r="B28" s="55" t="s">
        <v>18</v>
      </c>
      <c r="C28" s="37" t="s">
        <v>18</v>
      </c>
      <c r="D28" s="55">
        <v>5.2767162806102803</v>
      </c>
      <c r="E28" s="37">
        <v>15</v>
      </c>
      <c r="F28" s="55">
        <v>-2.4622740732817801</v>
      </c>
      <c r="G28" s="37">
        <v>5</v>
      </c>
      <c r="H28" s="55">
        <v>16.238086675058401</v>
      </c>
      <c r="I28" s="37">
        <v>6</v>
      </c>
      <c r="J28" s="65">
        <v>2.3108578664134001</v>
      </c>
      <c r="K28" s="66">
        <v>3</v>
      </c>
      <c r="L28" s="55">
        <v>-4.5340422389602502</v>
      </c>
      <c r="M28" s="37">
        <v>7</v>
      </c>
      <c r="N28" s="55">
        <v>12.482108684502901</v>
      </c>
      <c r="O28" s="56">
        <v>0.97396021979214098</v>
      </c>
      <c r="P28" s="56">
        <v>0.22843814587286301</v>
      </c>
      <c r="Q28" s="57">
        <v>6</v>
      </c>
      <c r="R28" s="58">
        <v>0</v>
      </c>
      <c r="S28" s="58">
        <v>0</v>
      </c>
      <c r="T28" s="14" t="s">
        <v>18</v>
      </c>
      <c r="U28" s="59">
        <v>3.8999999999999998E-3</v>
      </c>
      <c r="V28" s="59" t="s">
        <v>18</v>
      </c>
      <c r="W28" s="59">
        <v>3.9100000000000003E-3</v>
      </c>
      <c r="X28" s="12" t="s">
        <v>30</v>
      </c>
      <c r="Y28" s="60">
        <v>362.01802955087499</v>
      </c>
      <c r="Z28" s="8">
        <v>16.380902500000001</v>
      </c>
      <c r="AA28" s="61">
        <v>32115</v>
      </c>
      <c r="AB28" s="62">
        <v>43266</v>
      </c>
      <c r="AC28" s="12" t="s">
        <v>65</v>
      </c>
      <c r="AD28" s="16" t="s">
        <v>56</v>
      </c>
      <c r="AE28" s="14" t="s">
        <v>18</v>
      </c>
      <c r="AF28" s="39">
        <v>-39.3679402</v>
      </c>
    </row>
    <row r="29" spans="1:32" x14ac:dyDescent="0.25">
      <c r="A29" s="40" t="s">
        <v>72</v>
      </c>
      <c r="B29" s="41" t="s">
        <v>18</v>
      </c>
      <c r="C29" s="42" t="s">
        <v>18</v>
      </c>
      <c r="D29" s="41">
        <v>5.27418018883996</v>
      </c>
      <c r="E29" s="42">
        <v>16</v>
      </c>
      <c r="F29" s="41">
        <v>-2.4636614238640799</v>
      </c>
      <c r="G29" s="42">
        <v>6</v>
      </c>
      <c r="H29" s="41">
        <v>16.247211777732399</v>
      </c>
      <c r="I29" s="42">
        <v>5</v>
      </c>
      <c r="J29" s="41">
        <v>2.3096910788182199</v>
      </c>
      <c r="K29" s="42">
        <v>4</v>
      </c>
      <c r="L29" s="41">
        <v>-4.5348419540229301</v>
      </c>
      <c r="M29" s="42">
        <v>8</v>
      </c>
      <c r="N29" s="41">
        <v>13.019959379765</v>
      </c>
      <c r="O29" s="43">
        <v>0.93442706429714895</v>
      </c>
      <c r="P29" s="43">
        <v>0.227425767125956</v>
      </c>
      <c r="Q29" s="44">
        <v>8</v>
      </c>
      <c r="R29" s="45">
        <v>0</v>
      </c>
      <c r="S29" s="45">
        <v>0</v>
      </c>
      <c r="T29" s="46" t="s">
        <v>18</v>
      </c>
      <c r="U29" s="47">
        <v>3.8999999999999998E-3</v>
      </c>
      <c r="V29" s="47" t="s">
        <v>18</v>
      </c>
      <c r="W29" s="47">
        <v>3.9100000000000003E-3</v>
      </c>
      <c r="X29" s="48" t="s">
        <v>30</v>
      </c>
      <c r="Y29" s="49" t="s">
        <v>18</v>
      </c>
      <c r="Z29" s="50" t="s">
        <v>18</v>
      </c>
      <c r="AA29" s="51" t="s">
        <v>18</v>
      </c>
      <c r="AB29" s="52">
        <v>43266</v>
      </c>
      <c r="AC29" s="48" t="s">
        <v>65</v>
      </c>
      <c r="AD29" s="53" t="s">
        <v>73</v>
      </c>
      <c r="AE29" s="46" t="s">
        <v>18</v>
      </c>
      <c r="AF29" s="54" t="s">
        <v>18</v>
      </c>
    </row>
    <row r="30" spans="1:32" x14ac:dyDescent="0.25">
      <c r="A30" s="1" t="s">
        <v>74</v>
      </c>
      <c r="B30" s="55" t="s">
        <v>18</v>
      </c>
      <c r="C30" s="37" t="s">
        <v>18</v>
      </c>
      <c r="D30" s="55">
        <v>5.4784807183613804</v>
      </c>
      <c r="E30" s="37">
        <v>11</v>
      </c>
      <c r="F30" s="65">
        <v>-2.2743492371917999</v>
      </c>
      <c r="G30" s="66">
        <v>3</v>
      </c>
      <c r="H30" s="65">
        <v>16.466399643969599</v>
      </c>
      <c r="I30" s="66">
        <v>3</v>
      </c>
      <c r="J30" s="65">
        <v>2.4105815136573301</v>
      </c>
      <c r="K30" s="66">
        <v>1</v>
      </c>
      <c r="L30" s="55">
        <v>-4.5169293636894299</v>
      </c>
      <c r="M30" s="37">
        <v>4</v>
      </c>
      <c r="N30" s="55">
        <v>12.477972916371</v>
      </c>
      <c r="O30" s="56">
        <v>0.99258031490751797</v>
      </c>
      <c r="P30" s="56">
        <v>0.23923534193813001</v>
      </c>
      <c r="Q30" s="57">
        <v>8</v>
      </c>
      <c r="R30" s="58">
        <v>0</v>
      </c>
      <c r="S30" s="58">
        <v>0</v>
      </c>
      <c r="T30" s="14" t="s">
        <v>18</v>
      </c>
      <c r="U30" s="59">
        <v>2E-3</v>
      </c>
      <c r="V30" s="59" t="s">
        <v>18</v>
      </c>
      <c r="W30" s="59">
        <v>2.0100000000000001E-3</v>
      </c>
      <c r="X30" s="12" t="s">
        <v>30</v>
      </c>
      <c r="Y30" s="60" t="s">
        <v>18</v>
      </c>
      <c r="Z30" s="8" t="s">
        <v>18</v>
      </c>
      <c r="AA30" s="61" t="s">
        <v>18</v>
      </c>
      <c r="AB30" s="62">
        <v>43266</v>
      </c>
      <c r="AC30" s="12" t="s">
        <v>65</v>
      </c>
      <c r="AD30" s="16" t="s">
        <v>75</v>
      </c>
      <c r="AE30" s="14" t="s">
        <v>18</v>
      </c>
      <c r="AF30" s="39" t="s">
        <v>18</v>
      </c>
    </row>
    <row r="31" spans="1:32" x14ac:dyDescent="0.25">
      <c r="A31" s="40" t="s">
        <v>76</v>
      </c>
      <c r="B31" s="41" t="s">
        <v>18</v>
      </c>
      <c r="C31" s="42" t="s">
        <v>18</v>
      </c>
      <c r="D31" s="41">
        <v>5.4777429559933202</v>
      </c>
      <c r="E31" s="42">
        <v>12</v>
      </c>
      <c r="F31" s="41">
        <v>-2.2774838247845399</v>
      </c>
      <c r="G31" s="42">
        <v>4</v>
      </c>
      <c r="H31" s="41">
        <v>16.461667261104999</v>
      </c>
      <c r="I31" s="42">
        <v>4</v>
      </c>
      <c r="J31" s="63">
        <v>2.40718451995183</v>
      </c>
      <c r="K31" s="64">
        <v>2</v>
      </c>
      <c r="L31" s="41">
        <v>-4.5230902028484703</v>
      </c>
      <c r="M31" s="42">
        <v>5</v>
      </c>
      <c r="N31" s="41">
        <v>13.0184111933136</v>
      </c>
      <c r="O31" s="43">
        <v>0.95101143450079695</v>
      </c>
      <c r="P31" s="43">
        <v>0.238251449325217</v>
      </c>
      <c r="Q31" s="44">
        <v>8</v>
      </c>
      <c r="R31" s="45">
        <v>0</v>
      </c>
      <c r="S31" s="45">
        <v>0</v>
      </c>
      <c r="T31" s="46" t="s">
        <v>18</v>
      </c>
      <c r="U31" s="47">
        <v>2E-3</v>
      </c>
      <c r="V31" s="47" t="s">
        <v>18</v>
      </c>
      <c r="W31" s="47">
        <v>2.0100000000000001E-3</v>
      </c>
      <c r="X31" s="48" t="s">
        <v>30</v>
      </c>
      <c r="Y31" s="49" t="s">
        <v>18</v>
      </c>
      <c r="Z31" s="50" t="s">
        <v>18</v>
      </c>
      <c r="AA31" s="51" t="s">
        <v>18</v>
      </c>
      <c r="AB31" s="52">
        <v>43266</v>
      </c>
      <c r="AC31" s="48" t="s">
        <v>65</v>
      </c>
      <c r="AD31" s="53" t="s">
        <v>75</v>
      </c>
      <c r="AE31" s="46" t="s">
        <v>18</v>
      </c>
      <c r="AF31" s="54" t="s">
        <v>18</v>
      </c>
    </row>
    <row r="32" spans="1:32" x14ac:dyDescent="0.25">
      <c r="A32" s="1" t="s">
        <v>77</v>
      </c>
      <c r="B32" s="55">
        <v>7.4937478883536999</v>
      </c>
      <c r="C32" s="37">
        <v>10</v>
      </c>
      <c r="D32" s="55">
        <v>4.6669840326794798</v>
      </c>
      <c r="E32" s="37">
        <v>21</v>
      </c>
      <c r="F32" s="55">
        <v>-10.396193210236399</v>
      </c>
      <c r="G32" s="37">
        <v>28</v>
      </c>
      <c r="H32" s="55">
        <v>16.005451876703699</v>
      </c>
      <c r="I32" s="37">
        <v>8</v>
      </c>
      <c r="J32" s="55">
        <v>-3.3828152287809998</v>
      </c>
      <c r="K32" s="37">
        <v>29</v>
      </c>
      <c r="L32" s="55">
        <v>-9.4549918166939406</v>
      </c>
      <c r="M32" s="37">
        <v>38</v>
      </c>
      <c r="N32" s="55">
        <v>14.0723686516291</v>
      </c>
      <c r="O32" s="56">
        <v>0.847365700449635</v>
      </c>
      <c r="P32" s="56">
        <v>0.19596481015167799</v>
      </c>
      <c r="Q32" s="57">
        <v>6</v>
      </c>
      <c r="R32" s="58">
        <v>0</v>
      </c>
      <c r="S32" s="58">
        <v>0.01</v>
      </c>
      <c r="T32" s="14" t="s">
        <v>18</v>
      </c>
      <c r="U32" s="59">
        <v>0.02</v>
      </c>
      <c r="V32" s="59" t="s">
        <v>18</v>
      </c>
      <c r="W32" s="59">
        <v>2.001E-2</v>
      </c>
      <c r="X32" s="12" t="s">
        <v>30</v>
      </c>
      <c r="Y32" s="60">
        <v>181.11763750345199</v>
      </c>
      <c r="Z32" s="8">
        <v>-14.746033880000001</v>
      </c>
      <c r="AA32" s="61">
        <v>26414</v>
      </c>
      <c r="AB32" s="62">
        <v>37270</v>
      </c>
      <c r="AC32" s="12" t="s">
        <v>65</v>
      </c>
      <c r="AD32" s="16" t="s">
        <v>56</v>
      </c>
      <c r="AE32" s="14" t="s">
        <v>18</v>
      </c>
      <c r="AF32" s="39">
        <v>-54.585137509999903</v>
      </c>
    </row>
    <row r="33" spans="1:32" x14ac:dyDescent="0.25">
      <c r="A33" s="40" t="s">
        <v>78</v>
      </c>
      <c r="B33" s="41">
        <v>7.4913890540594803</v>
      </c>
      <c r="C33" s="42">
        <v>11</v>
      </c>
      <c r="D33" s="41">
        <v>4.6618173772156402</v>
      </c>
      <c r="E33" s="42">
        <v>22</v>
      </c>
      <c r="F33" s="41">
        <v>-10.403121021872501</v>
      </c>
      <c r="G33" s="42">
        <v>29</v>
      </c>
      <c r="H33" s="41">
        <v>15.975825110254</v>
      </c>
      <c r="I33" s="42">
        <v>9</v>
      </c>
      <c r="J33" s="41">
        <v>-3.3808788129198999</v>
      </c>
      <c r="K33" s="42">
        <v>28</v>
      </c>
      <c r="L33" s="41">
        <v>-9.4545454545454604</v>
      </c>
      <c r="M33" s="42">
        <v>35</v>
      </c>
      <c r="N33" s="41">
        <v>14.639783383635001</v>
      </c>
      <c r="O33" s="43">
        <v>0.81249943672800795</v>
      </c>
      <c r="P33" s="43">
        <v>0.19478444157952199</v>
      </c>
      <c r="Q33" s="44">
        <v>6</v>
      </c>
      <c r="R33" s="45">
        <v>0</v>
      </c>
      <c r="S33" s="45">
        <v>0.01</v>
      </c>
      <c r="T33" s="46" t="s">
        <v>18</v>
      </c>
      <c r="U33" s="47">
        <v>0.02</v>
      </c>
      <c r="V33" s="47" t="s">
        <v>18</v>
      </c>
      <c r="W33" s="47">
        <v>2.001E-2</v>
      </c>
      <c r="X33" s="48" t="s">
        <v>30</v>
      </c>
      <c r="Y33" s="49" t="s">
        <v>18</v>
      </c>
      <c r="Z33" s="50" t="s">
        <v>18</v>
      </c>
      <c r="AA33" s="51" t="s">
        <v>18</v>
      </c>
      <c r="AB33" s="52">
        <v>37270</v>
      </c>
      <c r="AC33" s="48" t="s">
        <v>65</v>
      </c>
      <c r="AD33" s="53">
        <v>30000</v>
      </c>
      <c r="AE33" s="46" t="s">
        <v>18</v>
      </c>
      <c r="AF33" s="54" t="s">
        <v>18</v>
      </c>
    </row>
    <row r="34" spans="1:32" x14ac:dyDescent="0.25">
      <c r="A34" s="1" t="s">
        <v>79</v>
      </c>
      <c r="B34" s="55" t="s">
        <v>18</v>
      </c>
      <c r="C34" s="37" t="s">
        <v>18</v>
      </c>
      <c r="D34" s="55" t="s">
        <v>18</v>
      </c>
      <c r="E34" s="37" t="s">
        <v>18</v>
      </c>
      <c r="F34" s="55" t="s">
        <v>18</v>
      </c>
      <c r="G34" s="37" t="s">
        <v>18</v>
      </c>
      <c r="H34" s="55" t="s">
        <v>18</v>
      </c>
      <c r="I34" s="37" t="s">
        <v>18</v>
      </c>
      <c r="J34" s="55" t="s">
        <v>18</v>
      </c>
      <c r="K34" s="37" t="s">
        <v>18</v>
      </c>
      <c r="L34" s="55">
        <v>-9.4549918166939104</v>
      </c>
      <c r="M34" s="37">
        <v>36</v>
      </c>
      <c r="N34" s="55" t="s">
        <v>18</v>
      </c>
      <c r="O34" s="56" t="s">
        <v>18</v>
      </c>
      <c r="P34" s="56" t="s">
        <v>18</v>
      </c>
      <c r="Q34" s="57">
        <v>6</v>
      </c>
      <c r="R34" s="58">
        <v>0</v>
      </c>
      <c r="S34" s="58">
        <v>0.01</v>
      </c>
      <c r="T34" s="14" t="s">
        <v>18</v>
      </c>
      <c r="U34" s="59">
        <v>9.4999999999999998E-3</v>
      </c>
      <c r="V34" s="59" t="s">
        <v>18</v>
      </c>
      <c r="W34" s="59">
        <v>9.5099999999999994E-3</v>
      </c>
      <c r="X34" s="12" t="s">
        <v>30</v>
      </c>
      <c r="Y34" s="60" t="s">
        <v>18</v>
      </c>
      <c r="Z34" s="8" t="s">
        <v>18</v>
      </c>
      <c r="AA34" s="61" t="s">
        <v>18</v>
      </c>
      <c r="AB34" s="62">
        <v>45455</v>
      </c>
      <c r="AC34" s="12" t="s">
        <v>65</v>
      </c>
      <c r="AD34" s="16" t="s">
        <v>68</v>
      </c>
      <c r="AE34" s="14" t="s">
        <v>18</v>
      </c>
      <c r="AF34" s="39" t="s">
        <v>18</v>
      </c>
    </row>
    <row r="35" spans="1:32" x14ac:dyDescent="0.25">
      <c r="A35" s="40" t="s">
        <v>80</v>
      </c>
      <c r="B35" s="41" t="s">
        <v>18</v>
      </c>
      <c r="C35" s="42" t="s">
        <v>18</v>
      </c>
      <c r="D35" s="41" t="s">
        <v>18</v>
      </c>
      <c r="E35" s="42" t="s">
        <v>18</v>
      </c>
      <c r="F35" s="41" t="s">
        <v>18</v>
      </c>
      <c r="G35" s="42" t="s">
        <v>18</v>
      </c>
      <c r="H35" s="41" t="s">
        <v>18</v>
      </c>
      <c r="I35" s="42" t="s">
        <v>18</v>
      </c>
      <c r="J35" s="41" t="s">
        <v>18</v>
      </c>
      <c r="K35" s="42" t="s">
        <v>18</v>
      </c>
      <c r="L35" s="41">
        <v>-9.4549918166939104</v>
      </c>
      <c r="M35" s="42">
        <v>36</v>
      </c>
      <c r="N35" s="41" t="s">
        <v>18</v>
      </c>
      <c r="O35" s="43" t="s">
        <v>18</v>
      </c>
      <c r="P35" s="43" t="s">
        <v>18</v>
      </c>
      <c r="Q35" s="44">
        <v>6</v>
      </c>
      <c r="R35" s="45">
        <v>0</v>
      </c>
      <c r="S35" s="45">
        <v>0.01</v>
      </c>
      <c r="T35" s="46" t="s">
        <v>18</v>
      </c>
      <c r="U35" s="47">
        <v>5.0000000000000001E-3</v>
      </c>
      <c r="V35" s="47" t="s">
        <v>18</v>
      </c>
      <c r="W35" s="47">
        <v>5.0099999999999997E-3</v>
      </c>
      <c r="X35" s="48" t="s">
        <v>30</v>
      </c>
      <c r="Y35" s="49" t="s">
        <v>18</v>
      </c>
      <c r="Z35" s="50" t="s">
        <v>18</v>
      </c>
      <c r="AA35" s="51" t="s">
        <v>18</v>
      </c>
      <c r="AB35" s="52">
        <v>45455</v>
      </c>
      <c r="AC35" s="48" t="s">
        <v>65</v>
      </c>
      <c r="AD35" s="53" t="s">
        <v>70</v>
      </c>
      <c r="AE35" s="46" t="s">
        <v>18</v>
      </c>
      <c r="AF35" s="54" t="s">
        <v>18</v>
      </c>
    </row>
    <row r="36" spans="1:32" x14ac:dyDescent="0.25">
      <c r="A36" s="1" t="s">
        <v>81</v>
      </c>
      <c r="B36" s="55">
        <v>7.1576588669102597</v>
      </c>
      <c r="C36" s="37">
        <v>17</v>
      </c>
      <c r="D36" s="55">
        <v>6.2503505096082899</v>
      </c>
      <c r="E36" s="37">
        <v>6</v>
      </c>
      <c r="F36" s="55">
        <v>-3.37355244146032</v>
      </c>
      <c r="G36" s="37">
        <v>12</v>
      </c>
      <c r="H36" s="55">
        <v>12.7891518213243</v>
      </c>
      <c r="I36" s="37">
        <v>18</v>
      </c>
      <c r="J36" s="55">
        <v>-2.3568230025872099E-2</v>
      </c>
      <c r="K36" s="37">
        <v>16</v>
      </c>
      <c r="L36" s="55">
        <v>-5.6284760845383399</v>
      </c>
      <c r="M36" s="37">
        <v>15</v>
      </c>
      <c r="N36" s="55">
        <v>12.2445849055472</v>
      </c>
      <c r="O36" s="56">
        <v>0.71118315004281696</v>
      </c>
      <c r="P36" s="56">
        <v>0.28541614703623303</v>
      </c>
      <c r="Q36" s="57">
        <v>8</v>
      </c>
      <c r="R36" s="58">
        <v>0.01</v>
      </c>
      <c r="S36" s="58">
        <v>0.01</v>
      </c>
      <c r="T36" s="14" t="s">
        <v>18</v>
      </c>
      <c r="U36" s="59">
        <v>1.7999999999999999E-2</v>
      </c>
      <c r="V36" s="59" t="s">
        <v>18</v>
      </c>
      <c r="W36" s="59">
        <v>1.8700000000000001E-2</v>
      </c>
      <c r="X36" s="12" t="s">
        <v>30</v>
      </c>
      <c r="Y36" s="60">
        <v>57.094497769999997</v>
      </c>
      <c r="Z36" s="8">
        <v>-4.5914610000000002E-2</v>
      </c>
      <c r="AA36" s="61">
        <v>8591</v>
      </c>
      <c r="AB36" s="62">
        <v>38384</v>
      </c>
      <c r="AC36" s="12" t="s">
        <v>82</v>
      </c>
      <c r="AD36" s="16">
        <v>20</v>
      </c>
      <c r="AE36" s="14" t="s">
        <v>18</v>
      </c>
      <c r="AF36" s="39">
        <v>-0.77602347999999899</v>
      </c>
    </row>
    <row r="37" spans="1:32" x14ac:dyDescent="0.25">
      <c r="A37" s="40" t="s">
        <v>83</v>
      </c>
      <c r="B37" s="41">
        <v>7.3552505527424801</v>
      </c>
      <c r="C37" s="42">
        <v>13</v>
      </c>
      <c r="D37" s="41">
        <v>6.9156196097320803</v>
      </c>
      <c r="E37" s="42">
        <v>4</v>
      </c>
      <c r="F37" s="41">
        <v>-5.3839676111413404</v>
      </c>
      <c r="G37" s="42">
        <v>17</v>
      </c>
      <c r="H37" s="41">
        <v>9.4606814374139194</v>
      </c>
      <c r="I37" s="42">
        <v>25</v>
      </c>
      <c r="J37" s="41">
        <v>-1.59930213060244</v>
      </c>
      <c r="K37" s="42">
        <v>25</v>
      </c>
      <c r="L37" s="41">
        <v>-6.2255924670768303</v>
      </c>
      <c r="M37" s="42">
        <v>27</v>
      </c>
      <c r="N37" s="41">
        <v>12.9403184083817</v>
      </c>
      <c r="O37" s="43">
        <v>0.41572949833280998</v>
      </c>
      <c r="P37" s="43">
        <v>0.31662524609729698</v>
      </c>
      <c r="Q37" s="44">
        <v>8</v>
      </c>
      <c r="R37" s="45">
        <v>0.01</v>
      </c>
      <c r="S37" s="45">
        <v>0.01</v>
      </c>
      <c r="T37" s="46" t="s">
        <v>18</v>
      </c>
      <c r="U37" s="47">
        <v>1.6E-2</v>
      </c>
      <c r="V37" s="47" t="s">
        <v>18</v>
      </c>
      <c r="W37" s="47">
        <v>1.6E-2</v>
      </c>
      <c r="X37" s="48" t="s">
        <v>30</v>
      </c>
      <c r="Y37" s="49">
        <v>247.88516383355099</v>
      </c>
      <c r="Z37" s="50">
        <v>39.283531600000003</v>
      </c>
      <c r="AA37" s="51">
        <v>12963</v>
      </c>
      <c r="AB37" s="52">
        <v>36021</v>
      </c>
      <c r="AC37" s="48" t="s">
        <v>84</v>
      </c>
      <c r="AD37" s="53">
        <v>10</v>
      </c>
      <c r="AE37" s="46" t="s">
        <v>18</v>
      </c>
      <c r="AF37" s="54">
        <v>3.23728653</v>
      </c>
    </row>
    <row r="38" spans="1:32" x14ac:dyDescent="0.25">
      <c r="A38" s="1" t="s">
        <v>85</v>
      </c>
      <c r="B38" s="55" t="s">
        <v>18</v>
      </c>
      <c r="C38" s="37" t="s">
        <v>18</v>
      </c>
      <c r="D38" s="55" t="s">
        <v>18</v>
      </c>
      <c r="E38" s="37" t="s">
        <v>18</v>
      </c>
      <c r="F38" s="55" t="s">
        <v>18</v>
      </c>
      <c r="G38" s="37" t="s">
        <v>18</v>
      </c>
      <c r="H38" s="55" t="s">
        <v>18</v>
      </c>
      <c r="I38" s="37" t="s">
        <v>18</v>
      </c>
      <c r="J38" s="55">
        <v>-1.1955833743581701</v>
      </c>
      <c r="K38" s="37">
        <v>22</v>
      </c>
      <c r="L38" s="55">
        <v>-6.15678228923134</v>
      </c>
      <c r="M38" s="37">
        <v>26</v>
      </c>
      <c r="N38" s="55" t="s">
        <v>18</v>
      </c>
      <c r="O38" s="56" t="s">
        <v>18</v>
      </c>
      <c r="P38" s="56" t="s">
        <v>18</v>
      </c>
      <c r="Q38" s="57">
        <v>8</v>
      </c>
      <c r="R38" s="58">
        <v>0</v>
      </c>
      <c r="S38" s="58">
        <v>0</v>
      </c>
      <c r="T38" s="14" t="s">
        <v>18</v>
      </c>
      <c r="U38" s="59">
        <v>8.0000000000000002E-3</v>
      </c>
      <c r="V38" s="59" t="s">
        <v>18</v>
      </c>
      <c r="W38" s="59">
        <v>8.0000000000000002E-3</v>
      </c>
      <c r="X38" s="12" t="s">
        <v>30</v>
      </c>
      <c r="Y38" s="60" t="s">
        <v>18</v>
      </c>
      <c r="Z38" s="8" t="s">
        <v>18</v>
      </c>
      <c r="AA38" s="61" t="s">
        <v>18</v>
      </c>
      <c r="AB38" s="62">
        <v>45405</v>
      </c>
      <c r="AC38" s="12" t="s">
        <v>84</v>
      </c>
      <c r="AD38" s="16">
        <v>10</v>
      </c>
      <c r="AE38" s="14" t="s">
        <v>18</v>
      </c>
      <c r="AF38" s="39" t="s">
        <v>18</v>
      </c>
    </row>
    <row r="39" spans="1:32" x14ac:dyDescent="0.25">
      <c r="A39" s="40" t="s">
        <v>86</v>
      </c>
      <c r="B39" s="67">
        <v>8.3825032976135798</v>
      </c>
      <c r="C39" s="42">
        <v>5</v>
      </c>
      <c r="D39" s="67">
        <v>5.6447051484963504</v>
      </c>
      <c r="E39" s="42">
        <v>9</v>
      </c>
      <c r="F39" s="68">
        <v>-2.07541207145186</v>
      </c>
      <c r="G39" s="64">
        <v>2</v>
      </c>
      <c r="H39" s="67">
        <v>13.4555517122098</v>
      </c>
      <c r="I39" s="42">
        <v>12</v>
      </c>
      <c r="J39" s="67">
        <v>1.91082802547759</v>
      </c>
      <c r="K39" s="42">
        <v>7</v>
      </c>
      <c r="L39" s="67">
        <v>-4.6511627906976596</v>
      </c>
      <c r="M39" s="42">
        <v>13</v>
      </c>
      <c r="N39" s="67">
        <v>12.7741553610708</v>
      </c>
      <c r="O39" s="69">
        <v>0.73386788323775798</v>
      </c>
      <c r="P39" s="69">
        <v>0.239909188497654</v>
      </c>
      <c r="Q39" s="70">
        <v>6</v>
      </c>
      <c r="R39" s="71">
        <v>0</v>
      </c>
      <c r="S39" s="71">
        <v>0</v>
      </c>
      <c r="T39" s="46" t="s">
        <v>18</v>
      </c>
      <c r="U39" s="72">
        <v>1.8E-3</v>
      </c>
      <c r="V39" s="72" t="s">
        <v>18</v>
      </c>
      <c r="W39" s="72">
        <v>1.5291063707137799E-3</v>
      </c>
      <c r="X39" s="48" t="s">
        <v>30</v>
      </c>
      <c r="Y39" s="49">
        <v>462.46634523</v>
      </c>
      <c r="Z39" s="50">
        <v>-11.842499999999999</v>
      </c>
      <c r="AA39" s="73">
        <v>21134</v>
      </c>
      <c r="AB39" s="52">
        <v>37295</v>
      </c>
      <c r="AC39" s="48" t="s">
        <v>87</v>
      </c>
      <c r="AD39" s="53">
        <v>1</v>
      </c>
      <c r="AE39" s="46" t="s">
        <v>18</v>
      </c>
      <c r="AF39" s="54">
        <v>-16.45675</v>
      </c>
    </row>
    <row r="40" spans="1:32" x14ac:dyDescent="0.25">
      <c r="A40" s="1" t="s">
        <v>88</v>
      </c>
      <c r="B40" s="74">
        <v>8.3346207660093903</v>
      </c>
      <c r="C40" s="37">
        <v>6</v>
      </c>
      <c r="D40" s="74">
        <v>5.4123436636045401</v>
      </c>
      <c r="E40" s="37">
        <v>13</v>
      </c>
      <c r="F40" s="75">
        <v>-2.0621601968696601</v>
      </c>
      <c r="G40" s="66">
        <v>1</v>
      </c>
      <c r="H40" s="74">
        <v>13.0551149881046</v>
      </c>
      <c r="I40" s="37">
        <v>15</v>
      </c>
      <c r="J40" s="74">
        <v>1.8030884584486699</v>
      </c>
      <c r="K40" s="37">
        <v>8</v>
      </c>
      <c r="L40" s="75">
        <v>-3.9821518774204301</v>
      </c>
      <c r="M40" s="66">
        <v>1</v>
      </c>
      <c r="N40" s="74">
        <v>12.5676422054851</v>
      </c>
      <c r="O40" s="76">
        <v>0.71406437931192501</v>
      </c>
      <c r="P40" s="76">
        <v>0.225588612518904</v>
      </c>
      <c r="Q40" s="77">
        <v>8</v>
      </c>
      <c r="R40" s="78">
        <v>1E-3</v>
      </c>
      <c r="S40" s="78">
        <v>5.0000000000000001E-3</v>
      </c>
      <c r="T40" s="14" t="s">
        <v>89</v>
      </c>
      <c r="U40" s="79">
        <v>4.4999999999999997E-3</v>
      </c>
      <c r="V40" s="79" t="s">
        <v>18</v>
      </c>
      <c r="W40" s="79">
        <v>4.5617718154987597E-3</v>
      </c>
      <c r="X40" s="12" t="s">
        <v>30</v>
      </c>
      <c r="Y40" s="60">
        <v>180.9583475</v>
      </c>
      <c r="Z40" s="8">
        <v>0.172487</v>
      </c>
      <c r="AA40" s="80">
        <v>14904</v>
      </c>
      <c r="AB40" s="62">
        <v>35886</v>
      </c>
      <c r="AC40" s="12" t="s">
        <v>87</v>
      </c>
      <c r="AD40" s="16">
        <v>10</v>
      </c>
      <c r="AE40" s="14" t="s">
        <v>18</v>
      </c>
      <c r="AF40" s="39">
        <v>0.28852499999999998</v>
      </c>
    </row>
    <row r="41" spans="1:32" x14ac:dyDescent="0.25">
      <c r="A41" s="40" t="s">
        <v>90</v>
      </c>
      <c r="B41" s="67">
        <v>7.2946841031955296</v>
      </c>
      <c r="C41" s="42">
        <v>14</v>
      </c>
      <c r="D41" s="67">
        <v>6.1365730204808502</v>
      </c>
      <c r="E41" s="42">
        <v>7</v>
      </c>
      <c r="F41" s="67">
        <v>-3.4502198704522402</v>
      </c>
      <c r="G41" s="42">
        <v>13</v>
      </c>
      <c r="H41" s="67">
        <v>12.807902290373001</v>
      </c>
      <c r="I41" s="42">
        <v>17</v>
      </c>
      <c r="J41" s="67">
        <v>-3.1065261655605001E-2</v>
      </c>
      <c r="K41" s="42">
        <v>17</v>
      </c>
      <c r="L41" s="67">
        <v>-5.6548292898154298</v>
      </c>
      <c r="M41" s="42">
        <v>16</v>
      </c>
      <c r="N41" s="67">
        <v>12.324853772741999</v>
      </c>
      <c r="O41" s="69">
        <v>0.708072736119851</v>
      </c>
      <c r="P41" s="69">
        <v>0.27726898859791799</v>
      </c>
      <c r="Q41" s="70">
        <v>8</v>
      </c>
      <c r="R41" s="71">
        <v>0.01</v>
      </c>
      <c r="S41" s="71">
        <v>0.01</v>
      </c>
      <c r="T41" s="46" t="s">
        <v>18</v>
      </c>
      <c r="U41" s="72">
        <v>1.8499999999999999E-2</v>
      </c>
      <c r="V41" s="72" t="s">
        <v>18</v>
      </c>
      <c r="W41" s="72">
        <v>1.9E-2</v>
      </c>
      <c r="X41" s="48" t="s">
        <v>30</v>
      </c>
      <c r="Y41" s="49">
        <v>437.04167324999997</v>
      </c>
      <c r="Z41" s="50">
        <v>-0.73488012999999996</v>
      </c>
      <c r="AA41" s="73">
        <v>26638</v>
      </c>
      <c r="AB41" s="52">
        <v>37754</v>
      </c>
      <c r="AC41" s="48" t="s">
        <v>82</v>
      </c>
      <c r="AD41" s="53">
        <v>50</v>
      </c>
      <c r="AE41" s="46" t="s">
        <v>34</v>
      </c>
      <c r="AF41" s="54">
        <v>-13.943732000000001</v>
      </c>
    </row>
    <row r="42" spans="1:32" x14ac:dyDescent="0.25">
      <c r="A42" s="1" t="s">
        <v>91</v>
      </c>
      <c r="B42" s="75">
        <v>10.2993917710552</v>
      </c>
      <c r="C42" s="66">
        <v>3</v>
      </c>
      <c r="D42" s="75">
        <v>7.24400442696966</v>
      </c>
      <c r="E42" s="66">
        <v>2</v>
      </c>
      <c r="F42" s="74">
        <v>-9.3636912462310402</v>
      </c>
      <c r="G42" s="37">
        <v>27</v>
      </c>
      <c r="H42" s="74">
        <v>12.693577196765199</v>
      </c>
      <c r="I42" s="37">
        <v>19</v>
      </c>
      <c r="J42" s="74">
        <v>-1.7943318859123001</v>
      </c>
      <c r="K42" s="37">
        <v>26</v>
      </c>
      <c r="L42" s="74">
        <v>-8.6670539512395894</v>
      </c>
      <c r="M42" s="37">
        <v>34</v>
      </c>
      <c r="N42" s="74">
        <v>12.003202989625301</v>
      </c>
      <c r="O42" s="76">
        <v>0.71752246854266599</v>
      </c>
      <c r="P42" s="76">
        <v>0.35993567525264802</v>
      </c>
      <c r="Q42" s="77">
        <v>8</v>
      </c>
      <c r="R42" s="78">
        <v>0.01</v>
      </c>
      <c r="S42" s="78">
        <v>0.01</v>
      </c>
      <c r="T42" s="14" t="s">
        <v>18</v>
      </c>
      <c r="U42" s="79">
        <v>1.95E-2</v>
      </c>
      <c r="V42" s="79" t="s">
        <v>18</v>
      </c>
      <c r="W42" s="79">
        <v>0.02</v>
      </c>
      <c r="X42" s="12" t="s">
        <v>30</v>
      </c>
      <c r="Y42" s="60">
        <v>180.74372034000001</v>
      </c>
      <c r="Z42" s="8">
        <v>-2.7299076000000002</v>
      </c>
      <c r="AA42" s="80">
        <v>19062</v>
      </c>
      <c r="AB42" s="62">
        <v>40603</v>
      </c>
      <c r="AC42" s="12" t="s">
        <v>82</v>
      </c>
      <c r="AD42" s="16">
        <v>50</v>
      </c>
      <c r="AE42" s="14" t="s">
        <v>34</v>
      </c>
      <c r="AF42" s="39">
        <v>-6.1933087699999998</v>
      </c>
    </row>
    <row r="43" spans="1:32" x14ac:dyDescent="0.25">
      <c r="A43" s="40" t="s">
        <v>92</v>
      </c>
      <c r="B43" s="67">
        <v>7.4030429629129797</v>
      </c>
      <c r="C43" s="42">
        <v>12</v>
      </c>
      <c r="D43" s="67">
        <v>4.5071257165865797</v>
      </c>
      <c r="E43" s="42">
        <v>23</v>
      </c>
      <c r="F43" s="67">
        <v>-4.4476229289749503</v>
      </c>
      <c r="G43" s="42">
        <v>14</v>
      </c>
      <c r="H43" s="67">
        <v>12.6082352220094</v>
      </c>
      <c r="I43" s="42">
        <v>20</v>
      </c>
      <c r="J43" s="67">
        <v>-0.18162165280230999</v>
      </c>
      <c r="K43" s="42">
        <v>19</v>
      </c>
      <c r="L43" s="68">
        <v>-4.51282115446375</v>
      </c>
      <c r="M43" s="64">
        <v>3</v>
      </c>
      <c r="N43" s="67">
        <v>11.3809286842073</v>
      </c>
      <c r="O43" s="69">
        <v>0.74925571553854298</v>
      </c>
      <c r="P43" s="69">
        <v>0.189225408816239</v>
      </c>
      <c r="Q43" s="70">
        <v>8</v>
      </c>
      <c r="R43" s="71">
        <v>0.01</v>
      </c>
      <c r="S43" s="71">
        <v>0</v>
      </c>
      <c r="T43" s="46" t="s">
        <v>89</v>
      </c>
      <c r="U43" s="72">
        <v>7.7499999999999999E-3</v>
      </c>
      <c r="V43" s="72" t="s">
        <v>18</v>
      </c>
      <c r="W43" s="72">
        <v>8.3999999999999995E-3</v>
      </c>
      <c r="X43" s="48" t="s">
        <v>30</v>
      </c>
      <c r="Y43" s="49">
        <v>23.315937009999999</v>
      </c>
      <c r="Z43" s="50">
        <v>0.18862635999999999</v>
      </c>
      <c r="AA43" s="73">
        <v>526</v>
      </c>
      <c r="AB43" s="52">
        <v>38107</v>
      </c>
      <c r="AC43" s="48" t="s">
        <v>93</v>
      </c>
      <c r="AD43" s="53">
        <v>10000</v>
      </c>
      <c r="AE43" s="46" t="s">
        <v>18</v>
      </c>
      <c r="AF43" s="54">
        <v>2.1723530800000002</v>
      </c>
    </row>
    <row r="44" spans="1:32" x14ac:dyDescent="0.25">
      <c r="A44" s="81" t="s">
        <v>94</v>
      </c>
      <c r="B44" s="82">
        <v>6.8753914663102602</v>
      </c>
      <c r="C44" s="83">
        <v>20</v>
      </c>
      <c r="D44" s="82">
        <v>3.7520698716132901</v>
      </c>
      <c r="E44" s="83">
        <v>27</v>
      </c>
      <c r="F44" s="82">
        <v>-5.1392871184730398</v>
      </c>
      <c r="G44" s="83">
        <v>16</v>
      </c>
      <c r="H44" s="82">
        <v>11.794366808910199</v>
      </c>
      <c r="I44" s="83">
        <v>23</v>
      </c>
      <c r="J44" s="82">
        <v>-0.54479770298938501</v>
      </c>
      <c r="K44" s="83">
        <v>20</v>
      </c>
      <c r="L44" s="82">
        <v>-4.5714340504102999</v>
      </c>
      <c r="M44" s="83">
        <v>10</v>
      </c>
      <c r="N44" s="82">
        <v>11.3815924912917</v>
      </c>
      <c r="O44" s="84">
        <v>0.67770458813925405</v>
      </c>
      <c r="P44" s="84">
        <v>0.148475369555777</v>
      </c>
      <c r="Q44" s="85">
        <v>8</v>
      </c>
      <c r="R44" s="86">
        <v>0.01</v>
      </c>
      <c r="S44" s="86">
        <v>0.01</v>
      </c>
      <c r="T44" s="87" t="s">
        <v>18</v>
      </c>
      <c r="U44" s="88">
        <v>1.4999999999999999E-2</v>
      </c>
      <c r="V44" s="88" t="s">
        <v>18</v>
      </c>
      <c r="W44" s="88">
        <v>1.5699999999999999E-2</v>
      </c>
      <c r="X44" s="89" t="s">
        <v>30</v>
      </c>
      <c r="Y44" s="90" t="s">
        <v>18</v>
      </c>
      <c r="Z44" s="91" t="s">
        <v>18</v>
      </c>
      <c r="AA44" s="92" t="s">
        <v>18</v>
      </c>
      <c r="AB44" s="93">
        <v>41649</v>
      </c>
      <c r="AC44" s="89" t="s">
        <v>93</v>
      </c>
      <c r="AD44" s="94">
        <v>1000</v>
      </c>
      <c r="AE44" s="87" t="s">
        <v>18</v>
      </c>
      <c r="AF44" s="95" t="s">
        <v>18</v>
      </c>
    </row>
    <row r="45" spans="1:32" x14ac:dyDescent="0.25">
      <c r="A45" s="96" t="s">
        <v>95</v>
      </c>
      <c r="B45" s="97">
        <v>7.7345149199514465</v>
      </c>
      <c r="C45" s="12"/>
      <c r="D45" s="97">
        <v>5.2548398216142873</v>
      </c>
      <c r="E45" s="12"/>
      <c r="F45" s="97">
        <v>-5.2543089804141241</v>
      </c>
      <c r="G45" s="12"/>
      <c r="H45" s="97">
        <v>12.170069167513548</v>
      </c>
      <c r="I45" s="12"/>
      <c r="J45" s="97">
        <v>-0.50643163871171826</v>
      </c>
      <c r="K45" s="12"/>
      <c r="L45" s="97">
        <v>-6.0223897416669105</v>
      </c>
      <c r="M45" s="37"/>
      <c r="N45" s="97">
        <v>12.613217457011084</v>
      </c>
      <c r="O45" s="98">
        <v>0.64148209409440571</v>
      </c>
      <c r="P45" s="98">
        <v>0.22739456926933882</v>
      </c>
      <c r="Q45" s="99"/>
      <c r="R45" s="14"/>
      <c r="S45" s="12"/>
      <c r="T45" s="14"/>
      <c r="U45" s="12"/>
      <c r="V45" s="100"/>
      <c r="X45" s="100" t="s">
        <v>96</v>
      </c>
      <c r="Y45" s="101">
        <v>5836.0511050336836</v>
      </c>
      <c r="Z45" s="98">
        <v>-13.411989463422961</v>
      </c>
      <c r="AA45" s="102">
        <v>290502</v>
      </c>
      <c r="AB45" s="100"/>
      <c r="AC45" s="100"/>
      <c r="AD45" s="103"/>
      <c r="AE45" s="104"/>
      <c r="AF45" s="105">
        <v>-425.59020773123865</v>
      </c>
    </row>
    <row r="46" spans="1:32" x14ac:dyDescent="0.25">
      <c r="A46" s="106" t="s">
        <v>97</v>
      </c>
      <c r="B46" s="107">
        <v>8.4204917531375401</v>
      </c>
      <c r="C46" s="37"/>
      <c r="D46" s="107">
        <v>6.1352634473992298</v>
      </c>
      <c r="E46" s="37"/>
      <c r="F46" s="107">
        <v>-2.7731022292463399</v>
      </c>
      <c r="G46" s="37"/>
      <c r="H46" s="107">
        <v>13.650769072172899</v>
      </c>
      <c r="I46" s="37"/>
      <c r="J46" s="107">
        <v>1.0461162833150699</v>
      </c>
      <c r="K46" s="37"/>
      <c r="L46" s="107">
        <v>-5.1076801097158402</v>
      </c>
      <c r="M46" s="37"/>
      <c r="N46" s="107">
        <v>12.187456600276001</v>
      </c>
      <c r="O46" s="107">
        <v>0.78521384968260199</v>
      </c>
      <c r="P46" s="107">
        <v>0.27751713379896398</v>
      </c>
      <c r="Q46" s="108"/>
      <c r="R46" s="109"/>
      <c r="S46" s="37"/>
      <c r="T46" s="109"/>
      <c r="U46" s="37"/>
      <c r="V46" s="37"/>
      <c r="W46" s="110"/>
      <c r="X46" s="111"/>
      <c r="Y46" s="112"/>
      <c r="Z46" s="37"/>
      <c r="AA46" s="37"/>
      <c r="AB46" s="37"/>
      <c r="AC46" s="113"/>
      <c r="AD46" s="109"/>
      <c r="AE46" s="110"/>
    </row>
    <row r="47" spans="1:32" x14ac:dyDescent="0.25">
      <c r="A47" s="1" t="s">
        <v>98</v>
      </c>
      <c r="B47" s="55"/>
      <c r="C47" s="37">
        <v>24</v>
      </c>
      <c r="D47" s="55"/>
      <c r="E47" s="37">
        <v>30</v>
      </c>
      <c r="F47" s="55"/>
      <c r="G47" s="37">
        <v>30</v>
      </c>
      <c r="H47" s="55"/>
      <c r="I47" s="37">
        <v>33</v>
      </c>
      <c r="J47" s="55"/>
      <c r="K47" s="37">
        <v>34</v>
      </c>
      <c r="L47" s="55"/>
      <c r="M47" s="37">
        <v>38</v>
      </c>
      <c r="N47" s="55"/>
      <c r="O47" s="56"/>
      <c r="P47" s="56"/>
      <c r="Q47" s="58"/>
      <c r="R47" s="14"/>
      <c r="S47" s="59"/>
      <c r="T47" s="114"/>
      <c r="U47" s="59"/>
      <c r="V47" s="12"/>
      <c r="W47" s="8"/>
      <c r="X47" s="8"/>
      <c r="Y47" s="61"/>
      <c r="Z47" s="62"/>
      <c r="AA47" s="12"/>
      <c r="AB47" s="62"/>
      <c r="AC47" s="16"/>
      <c r="AD47" s="14"/>
      <c r="AE47" s="8"/>
    </row>
    <row r="48" spans="1:32" x14ac:dyDescent="0.25">
      <c r="B48" s="55"/>
      <c r="C48" s="37"/>
      <c r="D48" s="55"/>
      <c r="E48" s="37"/>
      <c r="F48" s="55"/>
      <c r="G48" s="37"/>
      <c r="H48" s="55"/>
      <c r="I48" s="37"/>
      <c r="J48" s="55"/>
      <c r="K48" s="37"/>
      <c r="L48" s="55"/>
      <c r="M48" s="37"/>
      <c r="N48" s="55"/>
      <c r="O48" s="56"/>
      <c r="P48" s="56"/>
      <c r="Q48" s="58"/>
      <c r="R48" s="14"/>
      <c r="S48" s="59"/>
      <c r="T48" s="114"/>
      <c r="U48" s="59"/>
      <c r="V48" s="12"/>
      <c r="W48" s="8"/>
      <c r="X48" s="8"/>
      <c r="Y48" s="61"/>
      <c r="Z48" s="62"/>
      <c r="AA48" s="12"/>
      <c r="AB48" s="62"/>
      <c r="AC48" s="16"/>
      <c r="AD48" s="14"/>
      <c r="AE48" s="8"/>
    </row>
    <row r="49" spans="1:32" x14ac:dyDescent="0.25">
      <c r="B49" s="55"/>
      <c r="C49" s="37"/>
      <c r="D49" s="55"/>
      <c r="E49" s="37"/>
      <c r="F49" s="55"/>
      <c r="G49" s="37"/>
      <c r="H49" s="55"/>
      <c r="I49" s="37"/>
      <c r="J49" s="55"/>
      <c r="K49" s="37"/>
      <c r="L49" s="55"/>
      <c r="M49" s="37"/>
      <c r="N49" s="55"/>
      <c r="O49" s="56"/>
      <c r="P49" s="56"/>
      <c r="Q49" s="58"/>
      <c r="R49" s="14"/>
      <c r="S49" s="59"/>
      <c r="T49" s="114"/>
      <c r="U49" s="59"/>
      <c r="V49" s="12"/>
      <c r="W49" s="8"/>
      <c r="X49" s="8"/>
      <c r="Y49" s="61"/>
      <c r="Z49" s="62"/>
      <c r="AA49" s="12"/>
      <c r="AB49" s="62"/>
      <c r="AC49" s="16"/>
      <c r="AD49" s="14"/>
      <c r="AE49" s="8"/>
    </row>
    <row r="50" spans="1:32" x14ac:dyDescent="0.25">
      <c r="B50" s="115"/>
      <c r="C50" s="37"/>
      <c r="D50" s="115"/>
      <c r="E50" s="37"/>
      <c r="F50" s="115"/>
      <c r="G50" s="37"/>
      <c r="H50" s="115"/>
      <c r="I50" s="37"/>
      <c r="J50" s="115"/>
      <c r="K50" s="37"/>
      <c r="L50" s="115"/>
      <c r="M50" s="37"/>
      <c r="N50" s="115"/>
      <c r="O50" s="116"/>
      <c r="P50" s="116"/>
      <c r="Q50" s="13"/>
      <c r="R50" s="14"/>
      <c r="S50" s="117"/>
      <c r="T50" s="14"/>
      <c r="U50" s="117"/>
      <c r="V50" s="12"/>
      <c r="W50" s="39"/>
      <c r="X50" s="8"/>
      <c r="Y50" s="20"/>
      <c r="Z50" s="62"/>
      <c r="AA50" s="12"/>
      <c r="AB50" s="62"/>
      <c r="AC50" s="16"/>
      <c r="AD50" s="14"/>
      <c r="AE50" s="39"/>
    </row>
    <row r="51" spans="1:32" x14ac:dyDescent="0.25">
      <c r="A51" s="6"/>
      <c r="B51" s="8"/>
      <c r="C51" s="16"/>
      <c r="D51" s="8"/>
      <c r="E51" s="16"/>
      <c r="F51" s="8"/>
      <c r="G51" s="16"/>
      <c r="H51" s="8"/>
      <c r="I51" s="16"/>
      <c r="J51" s="8"/>
      <c r="K51" s="16"/>
      <c r="L51" s="8"/>
      <c r="M51" s="16"/>
      <c r="N51" s="8"/>
      <c r="O51" s="16"/>
      <c r="P51" s="16"/>
      <c r="Q51" s="13"/>
      <c r="R51" s="118"/>
      <c r="S51" s="16"/>
      <c r="T51" s="118"/>
      <c r="U51" s="16"/>
      <c r="V51" s="16"/>
      <c r="W51" s="16"/>
      <c r="X51" s="16"/>
      <c r="Y51" s="20"/>
      <c r="Z51" s="16"/>
      <c r="AA51" s="16"/>
      <c r="AB51" s="16"/>
      <c r="AC51" s="16"/>
      <c r="AD51" s="118"/>
      <c r="AE51" s="16"/>
    </row>
    <row r="52" spans="1:32" ht="18" x14ac:dyDescent="0.25">
      <c r="A52" s="22" t="s">
        <v>99</v>
      </c>
      <c r="B52" s="23"/>
      <c r="C52" s="24"/>
      <c r="D52" s="23"/>
      <c r="E52" s="24"/>
      <c r="F52" s="23"/>
      <c r="G52" s="24" t="s">
        <v>1</v>
      </c>
      <c r="H52" s="23"/>
      <c r="I52" s="24"/>
      <c r="J52" s="23"/>
      <c r="K52" s="24"/>
      <c r="L52" s="23"/>
      <c r="M52" s="24"/>
      <c r="N52" s="23" t="s">
        <v>4</v>
      </c>
      <c r="O52" s="24"/>
      <c r="P52" s="24" t="s">
        <v>5</v>
      </c>
      <c r="Q52" s="25"/>
      <c r="R52" s="26"/>
      <c r="S52" s="24"/>
      <c r="T52" s="26"/>
      <c r="U52" s="24"/>
      <c r="V52" s="24"/>
      <c r="W52" s="27"/>
      <c r="X52" s="24"/>
      <c r="Y52" s="28"/>
      <c r="Z52" s="24"/>
      <c r="AA52" s="24"/>
      <c r="AB52" s="24"/>
      <c r="AC52" s="29"/>
      <c r="AD52" s="26"/>
      <c r="AE52" s="27"/>
    </row>
    <row r="53" spans="1:32" ht="42.75" x14ac:dyDescent="0.25">
      <c r="A53" s="30"/>
      <c r="B53" s="31" t="s">
        <v>6</v>
      </c>
      <c r="C53" s="32" t="s">
        <v>7</v>
      </c>
      <c r="D53" s="31" t="s">
        <v>8</v>
      </c>
      <c r="E53" s="32" t="s">
        <v>7</v>
      </c>
      <c r="F53" s="31" t="s">
        <v>9</v>
      </c>
      <c r="G53" s="24" t="s">
        <v>7</v>
      </c>
      <c r="H53" s="31" t="s">
        <v>10</v>
      </c>
      <c r="I53" s="32" t="s">
        <v>7</v>
      </c>
      <c r="J53" s="31" t="s">
        <v>11</v>
      </c>
      <c r="K53" s="32" t="s">
        <v>7</v>
      </c>
      <c r="L53" s="31" t="s">
        <v>12</v>
      </c>
      <c r="M53" s="32" t="s">
        <v>7</v>
      </c>
      <c r="N53" s="31" t="s">
        <v>13</v>
      </c>
      <c r="O53" s="32" t="s">
        <v>14</v>
      </c>
      <c r="P53" s="32" t="s">
        <v>15</v>
      </c>
      <c r="Q53" s="33" t="s">
        <v>2</v>
      </c>
      <c r="R53" s="32" t="s">
        <v>16</v>
      </c>
      <c r="S53" s="32" t="s">
        <v>17</v>
      </c>
      <c r="T53" s="32" t="s">
        <v>18</v>
      </c>
      <c r="U53" s="32" t="s">
        <v>19</v>
      </c>
      <c r="V53" s="32" t="s">
        <v>18</v>
      </c>
      <c r="W53" s="34" t="s">
        <v>20</v>
      </c>
      <c r="X53" s="32" t="s">
        <v>21</v>
      </c>
      <c r="Y53" s="35" t="s">
        <v>22</v>
      </c>
      <c r="Z53" s="32" t="s">
        <v>23</v>
      </c>
      <c r="AA53" s="32" t="s">
        <v>24</v>
      </c>
      <c r="AB53" s="32" t="s">
        <v>25</v>
      </c>
      <c r="AC53" s="36" t="s">
        <v>26</v>
      </c>
      <c r="AD53" s="32" t="s">
        <v>27</v>
      </c>
      <c r="AE53" s="34" t="s">
        <v>18</v>
      </c>
      <c r="AF53" s="34" t="s">
        <v>28</v>
      </c>
    </row>
    <row r="54" spans="1:32" x14ac:dyDescent="0.25">
      <c r="B54" s="8"/>
      <c r="C54" s="37"/>
      <c r="D54" s="8"/>
      <c r="E54" s="37"/>
      <c r="F54" s="8"/>
      <c r="G54" s="37"/>
      <c r="H54" s="8"/>
      <c r="I54" s="37"/>
      <c r="J54" s="8"/>
      <c r="K54" s="37"/>
      <c r="L54" s="8"/>
      <c r="M54" s="37"/>
      <c r="N54" s="8"/>
      <c r="O54" s="12"/>
      <c r="P54" s="12"/>
      <c r="Q54" s="13"/>
      <c r="R54" s="14"/>
      <c r="S54" s="12"/>
      <c r="T54" s="14"/>
      <c r="U54" s="38"/>
      <c r="V54" s="12"/>
      <c r="W54" s="39"/>
      <c r="X54" s="12"/>
      <c r="Y54" s="20"/>
      <c r="Z54" s="12"/>
      <c r="AA54" s="12"/>
      <c r="AB54" s="12"/>
      <c r="AC54" s="16"/>
      <c r="AD54" s="14"/>
      <c r="AE54" s="39"/>
    </row>
    <row r="55" spans="1:32" x14ac:dyDescent="0.25">
      <c r="A55" s="40" t="s">
        <v>100</v>
      </c>
      <c r="B55" s="41">
        <v>7.0097791635884397</v>
      </c>
      <c r="C55" s="42">
        <v>16</v>
      </c>
      <c r="D55" s="41">
        <v>5.9115172982673698</v>
      </c>
      <c r="E55" s="42">
        <v>25</v>
      </c>
      <c r="F55" s="41">
        <v>-8.8102735618719699</v>
      </c>
      <c r="G55" s="42">
        <v>24</v>
      </c>
      <c r="H55" s="41">
        <v>22.714297708000899</v>
      </c>
      <c r="I55" s="42">
        <v>31</v>
      </c>
      <c r="J55" s="41">
        <v>-1.65186381375316</v>
      </c>
      <c r="K55" s="42">
        <v>40</v>
      </c>
      <c r="L55" s="41">
        <v>-5.27833581751021</v>
      </c>
      <c r="M55" s="42">
        <v>29</v>
      </c>
      <c r="N55" s="41">
        <v>13.835864680034</v>
      </c>
      <c r="O55" s="43">
        <v>1.34673826187815</v>
      </c>
      <c r="P55" s="43">
        <v>0.231062190155121</v>
      </c>
      <c r="Q55" s="44">
        <v>8</v>
      </c>
      <c r="R55" s="45">
        <v>0.01</v>
      </c>
      <c r="S55" s="45">
        <v>0.01</v>
      </c>
      <c r="T55" s="46" t="s">
        <v>18</v>
      </c>
      <c r="U55" s="47">
        <v>1.8599999999999998E-2</v>
      </c>
      <c r="V55" s="47" t="s">
        <v>18</v>
      </c>
      <c r="W55" s="47">
        <v>1.9046E-2</v>
      </c>
      <c r="X55" s="48" t="s">
        <v>30</v>
      </c>
      <c r="Y55" s="49">
        <v>126.27890316</v>
      </c>
      <c r="Z55" s="50">
        <v>-1.21465928</v>
      </c>
      <c r="AA55" s="51">
        <v>6004</v>
      </c>
      <c r="AB55" s="52">
        <v>38852</v>
      </c>
      <c r="AC55" s="48" t="s">
        <v>101</v>
      </c>
      <c r="AD55" s="53">
        <v>50</v>
      </c>
      <c r="AE55" s="46" t="s">
        <v>32</v>
      </c>
      <c r="AF55" s="54">
        <v>4.1983297299999904</v>
      </c>
    </row>
    <row r="56" spans="1:32" x14ac:dyDescent="0.25">
      <c r="A56" s="1" t="s">
        <v>102</v>
      </c>
      <c r="B56" s="55" t="s">
        <v>18</v>
      </c>
      <c r="C56" s="37" t="s">
        <v>18</v>
      </c>
      <c r="D56" s="55">
        <v>6.8701886813039996</v>
      </c>
      <c r="E56" s="37">
        <v>22</v>
      </c>
      <c r="F56" s="55">
        <v>-7.9830017463362903</v>
      </c>
      <c r="G56" s="37">
        <v>23</v>
      </c>
      <c r="H56" s="55">
        <v>23.8269919808907</v>
      </c>
      <c r="I56" s="37">
        <v>26</v>
      </c>
      <c r="J56" s="55">
        <v>-1.2047372719846401</v>
      </c>
      <c r="K56" s="37">
        <v>30</v>
      </c>
      <c r="L56" s="55">
        <v>-5.2050679205851402</v>
      </c>
      <c r="M56" s="37">
        <v>26</v>
      </c>
      <c r="N56" s="55">
        <v>13.8390214769477</v>
      </c>
      <c r="O56" s="56">
        <v>1.4268337292887201</v>
      </c>
      <c r="P56" s="56">
        <v>0.27616559415769998</v>
      </c>
      <c r="Q56" s="57">
        <v>8</v>
      </c>
      <c r="R56" s="58">
        <v>0.01</v>
      </c>
      <c r="S56" s="58">
        <v>0.01</v>
      </c>
      <c r="T56" s="14" t="s">
        <v>18</v>
      </c>
      <c r="U56" s="59">
        <v>9.5999999999999992E-3</v>
      </c>
      <c r="V56" s="59" t="s">
        <v>18</v>
      </c>
      <c r="W56" s="59">
        <v>1.0045999999999999E-2</v>
      </c>
      <c r="X56" s="12" t="s">
        <v>30</v>
      </c>
      <c r="Y56" s="60" t="s">
        <v>18</v>
      </c>
      <c r="Z56" s="8" t="s">
        <v>18</v>
      </c>
      <c r="AA56" s="61" t="s">
        <v>18</v>
      </c>
      <c r="AB56" s="62">
        <v>43102</v>
      </c>
      <c r="AC56" s="12" t="s">
        <v>101</v>
      </c>
      <c r="AD56" s="16" t="s">
        <v>37</v>
      </c>
      <c r="AE56" s="14" t="s">
        <v>18</v>
      </c>
      <c r="AF56" s="39" t="s">
        <v>18</v>
      </c>
    </row>
    <row r="57" spans="1:32" x14ac:dyDescent="0.25">
      <c r="A57" s="40" t="s">
        <v>103</v>
      </c>
      <c r="B57" s="41" t="s">
        <v>18</v>
      </c>
      <c r="C57" s="42" t="s">
        <v>18</v>
      </c>
      <c r="D57" s="41" t="s">
        <v>18</v>
      </c>
      <c r="E57" s="42" t="s">
        <v>18</v>
      </c>
      <c r="F57" s="41" t="s">
        <v>18</v>
      </c>
      <c r="G57" s="42" t="s">
        <v>18</v>
      </c>
      <c r="H57" s="41">
        <v>23.525681674064799</v>
      </c>
      <c r="I57" s="42">
        <v>28</v>
      </c>
      <c r="J57" s="41">
        <v>-1.32961884259829</v>
      </c>
      <c r="K57" s="42">
        <v>34</v>
      </c>
      <c r="L57" s="41">
        <v>-5.2298710775966297</v>
      </c>
      <c r="M57" s="42">
        <v>28</v>
      </c>
      <c r="N57" s="41">
        <v>13.835431368576</v>
      </c>
      <c r="O57" s="43">
        <v>1.40542580847882</v>
      </c>
      <c r="P57" s="43" t="s">
        <v>18</v>
      </c>
      <c r="Q57" s="44">
        <v>8</v>
      </c>
      <c r="R57" s="45">
        <v>0.01</v>
      </c>
      <c r="S57" s="45">
        <v>0.01</v>
      </c>
      <c r="T57" s="46" t="s">
        <v>18</v>
      </c>
      <c r="U57" s="47">
        <v>1.2E-2</v>
      </c>
      <c r="V57" s="47" t="s">
        <v>18</v>
      </c>
      <c r="W57" s="47">
        <v>1.2446E-2</v>
      </c>
      <c r="X57" s="48" t="s">
        <v>30</v>
      </c>
      <c r="Y57" s="49" t="s">
        <v>18</v>
      </c>
      <c r="Z57" s="50" t="s">
        <v>18</v>
      </c>
      <c r="AA57" s="51" t="s">
        <v>18</v>
      </c>
      <c r="AB57" s="52">
        <v>44515</v>
      </c>
      <c r="AC57" s="48" t="s">
        <v>101</v>
      </c>
      <c r="AD57" s="53">
        <v>50</v>
      </c>
      <c r="AE57" s="46" t="s">
        <v>34</v>
      </c>
      <c r="AF57" s="54" t="s">
        <v>18</v>
      </c>
    </row>
    <row r="58" spans="1:32" x14ac:dyDescent="0.25">
      <c r="A58" s="1" t="s">
        <v>104</v>
      </c>
      <c r="B58" s="55" t="s">
        <v>18</v>
      </c>
      <c r="C58" s="37" t="s">
        <v>18</v>
      </c>
      <c r="D58" s="55" t="s">
        <v>18</v>
      </c>
      <c r="E58" s="37" t="s">
        <v>18</v>
      </c>
      <c r="F58" s="55" t="s">
        <v>18</v>
      </c>
      <c r="G58" s="37" t="s">
        <v>18</v>
      </c>
      <c r="H58" s="55">
        <v>23.541433064530601</v>
      </c>
      <c r="I58" s="37">
        <v>27</v>
      </c>
      <c r="J58" s="55">
        <v>-1.31710808876156</v>
      </c>
      <c r="K58" s="37">
        <v>33</v>
      </c>
      <c r="L58" s="55">
        <v>-5.2248040698473401</v>
      </c>
      <c r="M58" s="37">
        <v>27</v>
      </c>
      <c r="N58" s="55">
        <v>13.835364380141099</v>
      </c>
      <c r="O58" s="56">
        <v>1.40657110088354</v>
      </c>
      <c r="P58" s="56" t="s">
        <v>18</v>
      </c>
      <c r="Q58" s="57">
        <v>8</v>
      </c>
      <c r="R58" s="58">
        <v>0.01</v>
      </c>
      <c r="S58" s="58">
        <v>0.01</v>
      </c>
      <c r="T58" s="14" t="s">
        <v>18</v>
      </c>
      <c r="U58" s="59">
        <v>1.2E-2</v>
      </c>
      <c r="V58" s="59" t="s">
        <v>18</v>
      </c>
      <c r="W58" s="59">
        <v>1.2446E-2</v>
      </c>
      <c r="X58" s="12" t="s">
        <v>30</v>
      </c>
      <c r="Y58" s="60" t="s">
        <v>18</v>
      </c>
      <c r="Z58" s="8" t="s">
        <v>18</v>
      </c>
      <c r="AA58" s="61" t="s">
        <v>18</v>
      </c>
      <c r="AB58" s="62">
        <v>44515</v>
      </c>
      <c r="AC58" s="12" t="s">
        <v>101</v>
      </c>
      <c r="AD58" s="16">
        <v>50</v>
      </c>
      <c r="AE58" s="14" t="s">
        <v>34</v>
      </c>
      <c r="AF58" s="39" t="s">
        <v>18</v>
      </c>
    </row>
    <row r="59" spans="1:32" x14ac:dyDescent="0.25">
      <c r="A59" s="40" t="s">
        <v>105</v>
      </c>
      <c r="B59" s="41" t="s">
        <v>18</v>
      </c>
      <c r="C59" s="42" t="s">
        <v>18</v>
      </c>
      <c r="D59" s="41">
        <v>8.1443123881236001</v>
      </c>
      <c r="E59" s="42">
        <v>15</v>
      </c>
      <c r="F59" s="41">
        <v>-19.3011617393426</v>
      </c>
      <c r="G59" s="42">
        <v>35</v>
      </c>
      <c r="H59" s="41">
        <v>26.031114155385101</v>
      </c>
      <c r="I59" s="42">
        <v>22</v>
      </c>
      <c r="J59" s="41">
        <v>-1.54132341217121</v>
      </c>
      <c r="K59" s="42">
        <v>38</v>
      </c>
      <c r="L59" s="41">
        <v>-5.8808586307633703</v>
      </c>
      <c r="M59" s="42">
        <v>41</v>
      </c>
      <c r="N59" s="41">
        <v>14.0063827019912</v>
      </c>
      <c r="O59" s="43">
        <v>1.56715015326791</v>
      </c>
      <c r="P59" s="43">
        <v>0.32538562651696501</v>
      </c>
      <c r="Q59" s="44">
        <v>8</v>
      </c>
      <c r="R59" s="45">
        <v>0.01</v>
      </c>
      <c r="S59" s="45">
        <v>0.01</v>
      </c>
      <c r="T59" s="46" t="s">
        <v>18</v>
      </c>
      <c r="U59" s="47">
        <v>1.9900000000000001E-2</v>
      </c>
      <c r="V59" s="47" t="s">
        <v>18</v>
      </c>
      <c r="W59" s="47">
        <v>2.0289999999999999E-2</v>
      </c>
      <c r="X59" s="48" t="s">
        <v>30</v>
      </c>
      <c r="Y59" s="49">
        <v>110.83635947</v>
      </c>
      <c r="Z59" s="50">
        <v>-1.1064753599999999</v>
      </c>
      <c r="AA59" s="51">
        <v>7210</v>
      </c>
      <c r="AB59" s="52">
        <v>42677</v>
      </c>
      <c r="AC59" s="48" t="s">
        <v>106</v>
      </c>
      <c r="AD59" s="53">
        <v>50</v>
      </c>
      <c r="AE59" s="46" t="s">
        <v>32</v>
      </c>
      <c r="AF59" s="54">
        <v>1.5042166399999899</v>
      </c>
    </row>
    <row r="60" spans="1:32" x14ac:dyDescent="0.25">
      <c r="A60" s="1" t="s">
        <v>107</v>
      </c>
      <c r="B60" s="55" t="s">
        <v>18</v>
      </c>
      <c r="C60" s="37" t="s">
        <v>18</v>
      </c>
      <c r="D60" s="55">
        <v>8.1425365813239097</v>
      </c>
      <c r="E60" s="37">
        <v>16</v>
      </c>
      <c r="F60" s="55">
        <v>-19.302142911271901</v>
      </c>
      <c r="G60" s="37">
        <v>36</v>
      </c>
      <c r="H60" s="55">
        <v>26.0290779706765</v>
      </c>
      <c r="I60" s="37">
        <v>23</v>
      </c>
      <c r="J60" s="55">
        <v>-1.54318029330011</v>
      </c>
      <c r="K60" s="37">
        <v>39</v>
      </c>
      <c r="L60" s="55">
        <v>-5.8780409584459798</v>
      </c>
      <c r="M60" s="37">
        <v>40</v>
      </c>
      <c r="N60" s="55">
        <v>14.0030529938845</v>
      </c>
      <c r="O60" s="56">
        <v>1.56737738713345</v>
      </c>
      <c r="P60" s="56">
        <v>0.32530982636588901</v>
      </c>
      <c r="Q60" s="57">
        <v>8</v>
      </c>
      <c r="R60" s="58">
        <v>0.01</v>
      </c>
      <c r="S60" s="58">
        <v>0.01</v>
      </c>
      <c r="T60" s="14" t="s">
        <v>18</v>
      </c>
      <c r="U60" s="59">
        <v>1.9900000000000001E-2</v>
      </c>
      <c r="V60" s="59" t="s">
        <v>18</v>
      </c>
      <c r="W60" s="59">
        <v>2.0289999999999999E-2</v>
      </c>
      <c r="X60" s="12" t="s">
        <v>30</v>
      </c>
      <c r="Y60" s="60" t="s">
        <v>18</v>
      </c>
      <c r="Z60" s="8" t="s">
        <v>18</v>
      </c>
      <c r="AA60" s="61" t="s">
        <v>18</v>
      </c>
      <c r="AB60" s="62">
        <v>42677</v>
      </c>
      <c r="AC60" s="12" t="s">
        <v>106</v>
      </c>
      <c r="AD60" s="16">
        <v>50</v>
      </c>
      <c r="AE60" s="14" t="s">
        <v>32</v>
      </c>
      <c r="AF60" s="39" t="s">
        <v>18</v>
      </c>
    </row>
    <row r="61" spans="1:32" x14ac:dyDescent="0.25">
      <c r="A61" s="40" t="s">
        <v>108</v>
      </c>
      <c r="B61" s="41" t="s">
        <v>18</v>
      </c>
      <c r="C61" s="42" t="s">
        <v>18</v>
      </c>
      <c r="D61" s="41">
        <v>8.8283465227154601</v>
      </c>
      <c r="E61" s="42">
        <v>11</v>
      </c>
      <c r="F61" s="41">
        <v>-18.7880551930532</v>
      </c>
      <c r="G61" s="42">
        <v>33</v>
      </c>
      <c r="H61" s="41">
        <v>26.829607776514099</v>
      </c>
      <c r="I61" s="42">
        <v>20</v>
      </c>
      <c r="J61" s="41">
        <v>-1.2231446859750299</v>
      </c>
      <c r="K61" s="42">
        <v>31</v>
      </c>
      <c r="L61" s="41">
        <v>-5.82477341389726</v>
      </c>
      <c r="M61" s="42">
        <v>38</v>
      </c>
      <c r="N61" s="41">
        <v>14.003076476890501</v>
      </c>
      <c r="O61" s="43">
        <v>1.6245428964717701</v>
      </c>
      <c r="P61" s="43">
        <v>0.35654522177359799</v>
      </c>
      <c r="Q61" s="44">
        <v>8</v>
      </c>
      <c r="R61" s="45">
        <v>0.01</v>
      </c>
      <c r="S61" s="45">
        <v>0.01</v>
      </c>
      <c r="T61" s="46" t="s">
        <v>18</v>
      </c>
      <c r="U61" s="47">
        <v>1.3599999999999999E-2</v>
      </c>
      <c r="V61" s="47" t="s">
        <v>18</v>
      </c>
      <c r="W61" s="47">
        <v>1.3990000000000001E-2</v>
      </c>
      <c r="X61" s="48" t="s">
        <v>30</v>
      </c>
      <c r="Y61" s="49" t="s">
        <v>18</v>
      </c>
      <c r="Z61" s="50" t="s">
        <v>18</v>
      </c>
      <c r="AA61" s="51" t="s">
        <v>18</v>
      </c>
      <c r="AB61" s="52">
        <v>42677</v>
      </c>
      <c r="AC61" s="48" t="s">
        <v>106</v>
      </c>
      <c r="AD61" s="53">
        <v>1000000</v>
      </c>
      <c r="AE61" s="46" t="s">
        <v>18</v>
      </c>
      <c r="AF61" s="54" t="s">
        <v>18</v>
      </c>
    </row>
    <row r="62" spans="1:32" x14ac:dyDescent="0.25">
      <c r="A62" s="1" t="s">
        <v>109</v>
      </c>
      <c r="B62" s="55" t="s">
        <v>18</v>
      </c>
      <c r="C62" s="37" t="s">
        <v>18</v>
      </c>
      <c r="D62" s="55">
        <v>8.8281265083901097</v>
      </c>
      <c r="E62" s="37">
        <v>12</v>
      </c>
      <c r="F62" s="55">
        <v>-18.789290823803899</v>
      </c>
      <c r="G62" s="37">
        <v>34</v>
      </c>
      <c r="H62" s="55">
        <v>26.827120633989001</v>
      </c>
      <c r="I62" s="37">
        <v>21</v>
      </c>
      <c r="J62" s="55">
        <v>-1.2252548804461401</v>
      </c>
      <c r="K62" s="37">
        <v>32</v>
      </c>
      <c r="L62" s="55">
        <v>-5.8277395170429598</v>
      </c>
      <c r="M62" s="37">
        <v>39</v>
      </c>
      <c r="N62" s="55">
        <v>13.9997873657751</v>
      </c>
      <c r="O62" s="56">
        <v>1.62474691096846</v>
      </c>
      <c r="P62" s="56">
        <v>0.356532826244846</v>
      </c>
      <c r="Q62" s="57">
        <v>8</v>
      </c>
      <c r="R62" s="58">
        <v>0.01</v>
      </c>
      <c r="S62" s="58">
        <v>0.01</v>
      </c>
      <c r="T62" s="14" t="s">
        <v>18</v>
      </c>
      <c r="U62" s="59">
        <v>1.3599999999999999E-2</v>
      </c>
      <c r="V62" s="59" t="s">
        <v>18</v>
      </c>
      <c r="W62" s="59">
        <v>1.3990000000000001E-2</v>
      </c>
      <c r="X62" s="12" t="s">
        <v>30</v>
      </c>
      <c r="Y62" s="60" t="s">
        <v>18</v>
      </c>
      <c r="Z62" s="8" t="s">
        <v>18</v>
      </c>
      <c r="AA62" s="61" t="s">
        <v>18</v>
      </c>
      <c r="AB62" s="62">
        <v>42677</v>
      </c>
      <c r="AC62" s="12" t="s">
        <v>106</v>
      </c>
      <c r="AD62" s="16">
        <v>1000000</v>
      </c>
      <c r="AE62" s="14" t="s">
        <v>18</v>
      </c>
      <c r="AF62" s="39" t="s">
        <v>18</v>
      </c>
    </row>
    <row r="63" spans="1:32" x14ac:dyDescent="0.25">
      <c r="A63" s="40" t="s">
        <v>110</v>
      </c>
      <c r="B63" s="41" t="s">
        <v>18</v>
      </c>
      <c r="C63" s="42" t="s">
        <v>18</v>
      </c>
      <c r="D63" s="41" t="s">
        <v>18</v>
      </c>
      <c r="E63" s="42" t="s">
        <v>18</v>
      </c>
      <c r="F63" s="41" t="s">
        <v>18</v>
      </c>
      <c r="G63" s="42" t="s">
        <v>18</v>
      </c>
      <c r="H63" s="41">
        <v>27.023661270236602</v>
      </c>
      <c r="I63" s="42">
        <v>19</v>
      </c>
      <c r="J63" s="41">
        <v>-1.15081768625072</v>
      </c>
      <c r="K63" s="42">
        <v>29</v>
      </c>
      <c r="L63" s="41">
        <v>-5.8099268949596103</v>
      </c>
      <c r="M63" s="42">
        <v>37</v>
      </c>
      <c r="N63" s="41">
        <v>13.9996016876774</v>
      </c>
      <c r="O63" s="43">
        <v>1.63880747644416</v>
      </c>
      <c r="P63" s="43" t="s">
        <v>18</v>
      </c>
      <c r="Q63" s="44">
        <v>8</v>
      </c>
      <c r="R63" s="45">
        <v>0.01</v>
      </c>
      <c r="S63" s="45">
        <v>0.01</v>
      </c>
      <c r="T63" s="46" t="s">
        <v>18</v>
      </c>
      <c r="U63" s="47">
        <v>1.2E-2</v>
      </c>
      <c r="V63" s="47" t="s">
        <v>18</v>
      </c>
      <c r="W63" s="47">
        <v>1.239E-2</v>
      </c>
      <c r="X63" s="48" t="s">
        <v>30</v>
      </c>
      <c r="Y63" s="49" t="s">
        <v>18</v>
      </c>
      <c r="Z63" s="50" t="s">
        <v>18</v>
      </c>
      <c r="AA63" s="51" t="s">
        <v>18</v>
      </c>
      <c r="AB63" s="52">
        <v>44515</v>
      </c>
      <c r="AC63" s="48" t="s">
        <v>106</v>
      </c>
      <c r="AD63" s="53">
        <v>50</v>
      </c>
      <c r="AE63" s="46" t="s">
        <v>32</v>
      </c>
      <c r="AF63" s="54" t="s">
        <v>18</v>
      </c>
    </row>
    <row r="64" spans="1:32" x14ac:dyDescent="0.25">
      <c r="A64" s="1" t="s">
        <v>111</v>
      </c>
      <c r="B64" s="55" t="s">
        <v>18</v>
      </c>
      <c r="C64" s="37" t="s">
        <v>18</v>
      </c>
      <c r="D64" s="55" t="s">
        <v>18</v>
      </c>
      <c r="E64" s="37" t="s">
        <v>18</v>
      </c>
      <c r="F64" s="55" t="s">
        <v>18</v>
      </c>
      <c r="G64" s="37" t="s">
        <v>18</v>
      </c>
      <c r="H64" s="55">
        <v>27.043158861340501</v>
      </c>
      <c r="I64" s="37">
        <v>18</v>
      </c>
      <c r="J64" s="55">
        <v>-1.14326545194707</v>
      </c>
      <c r="K64" s="37">
        <v>28</v>
      </c>
      <c r="L64" s="55">
        <v>-5.8042553191488899</v>
      </c>
      <c r="M64" s="37">
        <v>36</v>
      </c>
      <c r="N64" s="55">
        <v>14.005054130822799</v>
      </c>
      <c r="O64" s="56">
        <v>1.63956163893533</v>
      </c>
      <c r="P64" s="56" t="s">
        <v>18</v>
      </c>
      <c r="Q64" s="57">
        <v>8</v>
      </c>
      <c r="R64" s="58">
        <v>0.01</v>
      </c>
      <c r="S64" s="58">
        <v>0.01</v>
      </c>
      <c r="T64" s="14" t="s">
        <v>18</v>
      </c>
      <c r="U64" s="59">
        <v>1.2E-2</v>
      </c>
      <c r="V64" s="59" t="s">
        <v>18</v>
      </c>
      <c r="W64" s="59">
        <v>1.239E-2</v>
      </c>
      <c r="X64" s="12" t="s">
        <v>30</v>
      </c>
      <c r="Y64" s="60" t="s">
        <v>18</v>
      </c>
      <c r="Z64" s="8" t="s">
        <v>18</v>
      </c>
      <c r="AA64" s="61" t="s">
        <v>18</v>
      </c>
      <c r="AB64" s="62">
        <v>44515</v>
      </c>
      <c r="AC64" s="12" t="s">
        <v>106</v>
      </c>
      <c r="AD64" s="16">
        <v>50</v>
      </c>
      <c r="AE64" s="14" t="s">
        <v>32</v>
      </c>
      <c r="AF64" s="39" t="s">
        <v>18</v>
      </c>
    </row>
    <row r="65" spans="1:32" x14ac:dyDescent="0.25">
      <c r="A65" s="40" t="s">
        <v>112</v>
      </c>
      <c r="B65" s="41" t="s">
        <v>18</v>
      </c>
      <c r="C65" s="42" t="s">
        <v>18</v>
      </c>
      <c r="D65" s="41" t="s">
        <v>18</v>
      </c>
      <c r="E65" s="42" t="s">
        <v>18</v>
      </c>
      <c r="F65" s="41" t="s">
        <v>18</v>
      </c>
      <c r="G65" s="42" t="s">
        <v>18</v>
      </c>
      <c r="H65" s="41">
        <v>27.270647449096401</v>
      </c>
      <c r="I65" s="42">
        <v>15</v>
      </c>
      <c r="J65" s="41">
        <v>-1.0494485948061001</v>
      </c>
      <c r="K65" s="42">
        <v>27</v>
      </c>
      <c r="L65" s="41">
        <v>-5.7917019475021103</v>
      </c>
      <c r="M65" s="42">
        <v>35</v>
      </c>
      <c r="N65" s="41">
        <v>13.9977403714433</v>
      </c>
      <c r="O65" s="43">
        <v>1.65667011078266</v>
      </c>
      <c r="P65" s="43" t="s">
        <v>18</v>
      </c>
      <c r="Q65" s="44">
        <v>8</v>
      </c>
      <c r="R65" s="45">
        <v>0.01</v>
      </c>
      <c r="S65" s="45">
        <v>0.01</v>
      </c>
      <c r="T65" s="46" t="s">
        <v>18</v>
      </c>
      <c r="U65" s="47">
        <v>1.02499999999999E-2</v>
      </c>
      <c r="V65" s="47" t="s">
        <v>18</v>
      </c>
      <c r="W65" s="47">
        <v>1.064E-2</v>
      </c>
      <c r="X65" s="48" t="s">
        <v>30</v>
      </c>
      <c r="Y65" s="49" t="s">
        <v>18</v>
      </c>
      <c r="Z65" s="50" t="s">
        <v>18</v>
      </c>
      <c r="AA65" s="51" t="s">
        <v>18</v>
      </c>
      <c r="AB65" s="52">
        <v>44519</v>
      </c>
      <c r="AC65" s="48" t="s">
        <v>106</v>
      </c>
      <c r="AD65" s="53" t="s">
        <v>37</v>
      </c>
      <c r="AE65" s="46" t="s">
        <v>18</v>
      </c>
      <c r="AF65" s="54" t="s">
        <v>18</v>
      </c>
    </row>
    <row r="66" spans="1:32" x14ac:dyDescent="0.25">
      <c r="A66" s="1" t="s">
        <v>113</v>
      </c>
      <c r="B66" s="55">
        <v>8.4773546859216697</v>
      </c>
      <c r="C66" s="37">
        <v>6</v>
      </c>
      <c r="D66" s="55">
        <v>5.3398019331178004</v>
      </c>
      <c r="E66" s="37">
        <v>26</v>
      </c>
      <c r="F66" s="55">
        <v>-12.7967068113966</v>
      </c>
      <c r="G66" s="37">
        <v>30</v>
      </c>
      <c r="H66" s="55">
        <v>27.135418252687099</v>
      </c>
      <c r="I66" s="37">
        <v>16</v>
      </c>
      <c r="J66" s="55">
        <v>-1.9216312723173099</v>
      </c>
      <c r="K66" s="37">
        <v>42</v>
      </c>
      <c r="L66" s="55">
        <v>-9.3258622187473197</v>
      </c>
      <c r="M66" s="37">
        <v>50</v>
      </c>
      <c r="N66" s="55">
        <v>15.758632471095799</v>
      </c>
      <c r="O66" s="56">
        <v>1.46297014907496</v>
      </c>
      <c r="P66" s="56">
        <v>0.194157785711045</v>
      </c>
      <c r="Q66" s="57">
        <v>8</v>
      </c>
      <c r="R66" s="58">
        <v>0.01</v>
      </c>
      <c r="S66" s="58">
        <v>0.01</v>
      </c>
      <c r="T66" s="14" t="s">
        <v>18</v>
      </c>
      <c r="U66" s="59">
        <v>1.9900000000000001E-2</v>
      </c>
      <c r="V66" s="59" t="s">
        <v>18</v>
      </c>
      <c r="W66" s="59">
        <v>2.0486999999999998E-2</v>
      </c>
      <c r="X66" s="12" t="s">
        <v>30</v>
      </c>
      <c r="Y66" s="60">
        <v>90.519222709999994</v>
      </c>
      <c r="Z66" s="8">
        <v>2.8677199999999998E-3</v>
      </c>
      <c r="AA66" s="61">
        <v>6248</v>
      </c>
      <c r="AB66" s="62">
        <v>40812</v>
      </c>
      <c r="AC66" s="12" t="s">
        <v>106</v>
      </c>
      <c r="AD66" s="16">
        <v>50</v>
      </c>
      <c r="AE66" s="14" t="s">
        <v>32</v>
      </c>
      <c r="AF66" s="39">
        <v>-0.53473168999999998</v>
      </c>
    </row>
    <row r="67" spans="1:32" x14ac:dyDescent="0.25">
      <c r="A67" s="40" t="s">
        <v>114</v>
      </c>
      <c r="B67" s="41">
        <v>9.3822026951453807</v>
      </c>
      <c r="C67" s="42">
        <v>4</v>
      </c>
      <c r="D67" s="41">
        <v>6.2187365382642801</v>
      </c>
      <c r="E67" s="42">
        <v>23</v>
      </c>
      <c r="F67" s="41">
        <v>-12.0674368271338</v>
      </c>
      <c r="G67" s="42">
        <v>29</v>
      </c>
      <c r="H67" s="41">
        <v>28.1929104580387</v>
      </c>
      <c r="I67" s="42">
        <v>12</v>
      </c>
      <c r="J67" s="41">
        <v>-1.51297134876622</v>
      </c>
      <c r="K67" s="42">
        <v>37</v>
      </c>
      <c r="L67" s="41">
        <v>-9.2640608246417706</v>
      </c>
      <c r="M67" s="42">
        <v>49</v>
      </c>
      <c r="N67" s="41">
        <v>15.7560629932971</v>
      </c>
      <c r="O67" s="43">
        <v>1.5303252539080101</v>
      </c>
      <c r="P67" s="43">
        <v>0.23348448357419899</v>
      </c>
      <c r="Q67" s="44">
        <v>8</v>
      </c>
      <c r="R67" s="45">
        <v>0.01</v>
      </c>
      <c r="S67" s="45">
        <v>0.01</v>
      </c>
      <c r="T67" s="46" t="s">
        <v>18</v>
      </c>
      <c r="U67" s="47">
        <v>1.1599999999999999E-2</v>
      </c>
      <c r="V67" s="47" t="s">
        <v>18</v>
      </c>
      <c r="W67" s="47">
        <v>1.2187E-2</v>
      </c>
      <c r="X67" s="48" t="s">
        <v>30</v>
      </c>
      <c r="Y67" s="49" t="s">
        <v>18</v>
      </c>
      <c r="Z67" s="50" t="s">
        <v>18</v>
      </c>
      <c r="AA67" s="51" t="s">
        <v>18</v>
      </c>
      <c r="AB67" s="52">
        <v>40812</v>
      </c>
      <c r="AC67" s="48" t="s">
        <v>106</v>
      </c>
      <c r="AD67" s="53">
        <v>1000000</v>
      </c>
      <c r="AE67" s="46" t="s">
        <v>18</v>
      </c>
      <c r="AF67" s="54" t="s">
        <v>18</v>
      </c>
    </row>
    <row r="68" spans="1:32" x14ac:dyDescent="0.25">
      <c r="A68" s="1" t="s">
        <v>115</v>
      </c>
      <c r="B68" s="55" t="s">
        <v>18</v>
      </c>
      <c r="C68" s="37" t="s">
        <v>18</v>
      </c>
      <c r="D68" s="55" t="s">
        <v>18</v>
      </c>
      <c r="E68" s="37" t="s">
        <v>18</v>
      </c>
      <c r="F68" s="55" t="s">
        <v>18</v>
      </c>
      <c r="G68" s="37" t="s">
        <v>18</v>
      </c>
      <c r="H68" s="55">
        <v>28.373831775700701</v>
      </c>
      <c r="I68" s="37">
        <v>11</v>
      </c>
      <c r="J68" s="55">
        <v>-1.435132032147</v>
      </c>
      <c r="K68" s="37">
        <v>35</v>
      </c>
      <c r="L68" s="55">
        <v>-9.2494714587738098</v>
      </c>
      <c r="M68" s="37">
        <v>48</v>
      </c>
      <c r="N68" s="55">
        <v>15.748333439233599</v>
      </c>
      <c r="O68" s="56">
        <v>1.5425646473772101</v>
      </c>
      <c r="P68" s="56" t="s">
        <v>18</v>
      </c>
      <c r="Q68" s="57">
        <v>8</v>
      </c>
      <c r="R68" s="58">
        <v>0.01</v>
      </c>
      <c r="S68" s="58">
        <v>0.01</v>
      </c>
      <c r="T68" s="14" t="s">
        <v>18</v>
      </c>
      <c r="U68" s="59">
        <v>1.02499999999999E-2</v>
      </c>
      <c r="V68" s="59" t="s">
        <v>18</v>
      </c>
      <c r="W68" s="59">
        <v>1.0836999999999999E-2</v>
      </c>
      <c r="X68" s="12" t="s">
        <v>30</v>
      </c>
      <c r="Y68" s="60" t="s">
        <v>18</v>
      </c>
      <c r="Z68" s="8" t="s">
        <v>18</v>
      </c>
      <c r="AA68" s="61" t="s">
        <v>18</v>
      </c>
      <c r="AB68" s="62">
        <v>44519</v>
      </c>
      <c r="AC68" s="12" t="s">
        <v>106</v>
      </c>
      <c r="AD68" s="16" t="s">
        <v>37</v>
      </c>
      <c r="AE68" s="14" t="s">
        <v>18</v>
      </c>
      <c r="AF68" s="39" t="s">
        <v>18</v>
      </c>
    </row>
    <row r="69" spans="1:32" x14ac:dyDescent="0.25">
      <c r="A69" s="40" t="s">
        <v>116</v>
      </c>
      <c r="B69" s="41" t="s">
        <v>18</v>
      </c>
      <c r="C69" s="42" t="s">
        <v>18</v>
      </c>
      <c r="D69" s="41" t="s">
        <v>18</v>
      </c>
      <c r="E69" s="42" t="s">
        <v>18</v>
      </c>
      <c r="F69" s="41" t="s">
        <v>18</v>
      </c>
      <c r="G69" s="42" t="s">
        <v>18</v>
      </c>
      <c r="H69" s="41">
        <v>27.089947089947302</v>
      </c>
      <c r="I69" s="42">
        <v>17</v>
      </c>
      <c r="J69" s="41">
        <v>1.1794439764111799</v>
      </c>
      <c r="K69" s="42">
        <v>15</v>
      </c>
      <c r="L69" s="41">
        <v>-5.5074744295829996</v>
      </c>
      <c r="M69" s="42">
        <v>32</v>
      </c>
      <c r="N69" s="41">
        <v>14.1054635453005</v>
      </c>
      <c r="O69" s="43">
        <v>1.6312074862922601</v>
      </c>
      <c r="P69" s="43" t="s">
        <v>18</v>
      </c>
      <c r="Q69" s="44">
        <v>8</v>
      </c>
      <c r="R69" s="45">
        <v>1E-3</v>
      </c>
      <c r="S69" s="45">
        <v>1E-3</v>
      </c>
      <c r="T69" s="46" t="s">
        <v>18</v>
      </c>
      <c r="U69" s="47">
        <v>1.37E-2</v>
      </c>
      <c r="V69" s="47" t="s">
        <v>18</v>
      </c>
      <c r="W69" s="47">
        <v>1.37E-2</v>
      </c>
      <c r="X69" s="48" t="s">
        <v>117</v>
      </c>
      <c r="Y69" s="49" t="s">
        <v>18</v>
      </c>
      <c r="Z69" s="50" t="s">
        <v>18</v>
      </c>
      <c r="AA69" s="51" t="s">
        <v>18</v>
      </c>
      <c r="AB69" s="52">
        <v>45167</v>
      </c>
      <c r="AC69" s="48" t="s">
        <v>118</v>
      </c>
      <c r="AD69" s="53">
        <v>10</v>
      </c>
      <c r="AE69" s="46" t="s">
        <v>32</v>
      </c>
      <c r="AF69" s="54" t="s">
        <v>18</v>
      </c>
    </row>
    <row r="70" spans="1:32" x14ac:dyDescent="0.25">
      <c r="A70" s="1" t="s">
        <v>119</v>
      </c>
      <c r="B70" s="55" t="s">
        <v>18</v>
      </c>
      <c r="C70" s="37" t="s">
        <v>18</v>
      </c>
      <c r="D70" s="55" t="s">
        <v>18</v>
      </c>
      <c r="E70" s="37" t="s">
        <v>18</v>
      </c>
      <c r="F70" s="55" t="s">
        <v>18</v>
      </c>
      <c r="G70" s="37" t="s">
        <v>18</v>
      </c>
      <c r="H70" s="55">
        <v>28.0126849894293</v>
      </c>
      <c r="I70" s="37">
        <v>13</v>
      </c>
      <c r="J70" s="55">
        <v>1.50880134115682</v>
      </c>
      <c r="K70" s="37">
        <v>14</v>
      </c>
      <c r="L70" s="55">
        <v>-5.3906250000000302</v>
      </c>
      <c r="M70" s="37">
        <v>31</v>
      </c>
      <c r="N70" s="55">
        <v>13.957581524516</v>
      </c>
      <c r="O70" s="56">
        <v>1.7146004549687599</v>
      </c>
      <c r="P70" s="56" t="s">
        <v>18</v>
      </c>
      <c r="Q70" s="57">
        <v>8</v>
      </c>
      <c r="R70" s="58">
        <v>1E-3</v>
      </c>
      <c r="S70" s="58">
        <v>1E-3</v>
      </c>
      <c r="T70" s="14" t="s">
        <v>18</v>
      </c>
      <c r="U70" s="59">
        <v>8.5000000000000006E-3</v>
      </c>
      <c r="V70" s="59" t="s">
        <v>18</v>
      </c>
      <c r="W70" s="59">
        <v>8.5000000000000006E-3</v>
      </c>
      <c r="X70" s="12" t="s">
        <v>117</v>
      </c>
      <c r="Y70" s="60" t="s">
        <v>18</v>
      </c>
      <c r="Z70" s="8" t="s">
        <v>18</v>
      </c>
      <c r="AA70" s="61" t="s">
        <v>18</v>
      </c>
      <c r="AB70" s="62">
        <v>45167</v>
      </c>
      <c r="AC70" s="12" t="s">
        <v>118</v>
      </c>
      <c r="AD70" s="16">
        <v>10</v>
      </c>
      <c r="AE70" s="14" t="s">
        <v>32</v>
      </c>
      <c r="AF70" s="39" t="s">
        <v>18</v>
      </c>
    </row>
    <row r="71" spans="1:32" x14ac:dyDescent="0.25">
      <c r="A71" s="40" t="s">
        <v>120</v>
      </c>
      <c r="B71" s="63">
        <v>9.7300764078976201</v>
      </c>
      <c r="C71" s="64">
        <v>3</v>
      </c>
      <c r="D71" s="41">
        <v>8.6090775925381209</v>
      </c>
      <c r="E71" s="42">
        <v>13</v>
      </c>
      <c r="F71" s="41">
        <v>-14.0831854373148</v>
      </c>
      <c r="G71" s="42">
        <v>32</v>
      </c>
      <c r="H71" s="41">
        <v>18.8101953151305</v>
      </c>
      <c r="I71" s="42">
        <v>43</v>
      </c>
      <c r="J71" s="41">
        <v>0.20710083779018601</v>
      </c>
      <c r="K71" s="42">
        <v>21</v>
      </c>
      <c r="L71" s="41">
        <v>-3.8474313543399998</v>
      </c>
      <c r="M71" s="42">
        <v>10</v>
      </c>
      <c r="N71" s="41">
        <v>15.9501106029855</v>
      </c>
      <c r="O71" s="43">
        <v>0.92345353110861705</v>
      </c>
      <c r="P71" s="43">
        <v>0.369575535697865</v>
      </c>
      <c r="Q71" s="44">
        <v>8</v>
      </c>
      <c r="R71" s="45">
        <v>0.01</v>
      </c>
      <c r="S71" s="45" t="s">
        <v>48</v>
      </c>
      <c r="T71" s="46" t="s">
        <v>18</v>
      </c>
      <c r="U71" s="47">
        <v>1.7000000000000001E-2</v>
      </c>
      <c r="V71" s="47" t="s">
        <v>18</v>
      </c>
      <c r="W71" s="47">
        <v>1.7364713224999901E-2</v>
      </c>
      <c r="X71" s="48" t="s">
        <v>30</v>
      </c>
      <c r="Y71" s="49">
        <v>84.579323379999906</v>
      </c>
      <c r="Z71" s="50">
        <v>-0.11036383999999901</v>
      </c>
      <c r="AA71" s="51">
        <v>909</v>
      </c>
      <c r="AB71" s="52">
        <v>39332</v>
      </c>
      <c r="AC71" s="48" t="s">
        <v>121</v>
      </c>
      <c r="AD71" s="53">
        <v>500</v>
      </c>
      <c r="AE71" s="46" t="s">
        <v>18</v>
      </c>
      <c r="AF71" s="54">
        <v>2.4298569099999998</v>
      </c>
    </row>
    <row r="72" spans="1:32" x14ac:dyDescent="0.25">
      <c r="A72" s="1" t="s">
        <v>122</v>
      </c>
      <c r="B72" s="55">
        <v>8.6091016958361504</v>
      </c>
      <c r="C72" s="37">
        <v>5</v>
      </c>
      <c r="D72" s="55">
        <v>6.9899812430666204</v>
      </c>
      <c r="E72" s="37">
        <v>21</v>
      </c>
      <c r="F72" s="55">
        <v>-13.3910992083142</v>
      </c>
      <c r="G72" s="37">
        <v>31</v>
      </c>
      <c r="H72" s="55">
        <v>19.7647203091745</v>
      </c>
      <c r="I72" s="37">
        <v>38</v>
      </c>
      <c r="J72" s="55">
        <v>0.61096684563624004</v>
      </c>
      <c r="K72" s="37">
        <v>18</v>
      </c>
      <c r="L72" s="55">
        <v>-3.7821546426068999</v>
      </c>
      <c r="M72" s="37">
        <v>9</v>
      </c>
      <c r="N72" s="55">
        <v>15.9474086027178</v>
      </c>
      <c r="O72" s="56">
        <v>0.98346454541028205</v>
      </c>
      <c r="P72" s="56">
        <v>0.29285090956423798</v>
      </c>
      <c r="Q72" s="57">
        <v>8</v>
      </c>
      <c r="R72" s="58">
        <v>0.01</v>
      </c>
      <c r="S72" s="58" t="s">
        <v>48</v>
      </c>
      <c r="T72" s="14" t="s">
        <v>18</v>
      </c>
      <c r="U72" s="59">
        <v>8.9999999999999993E-3</v>
      </c>
      <c r="V72" s="59" t="s">
        <v>18</v>
      </c>
      <c r="W72" s="59">
        <v>9.3647132249999997E-3</v>
      </c>
      <c r="X72" s="12" t="s">
        <v>30</v>
      </c>
      <c r="Y72" s="60" t="s">
        <v>18</v>
      </c>
      <c r="Z72" s="8" t="s">
        <v>18</v>
      </c>
      <c r="AA72" s="61" t="s">
        <v>18</v>
      </c>
      <c r="AB72" s="62">
        <v>36428</v>
      </c>
      <c r="AC72" s="12" t="s">
        <v>121</v>
      </c>
      <c r="AD72" s="16">
        <v>500</v>
      </c>
      <c r="AE72" s="14" t="s">
        <v>18</v>
      </c>
      <c r="AF72" s="39" t="s">
        <v>18</v>
      </c>
    </row>
    <row r="73" spans="1:32" x14ac:dyDescent="0.25">
      <c r="A73" s="40" t="s">
        <v>123</v>
      </c>
      <c r="B73" s="41">
        <v>7.4962692897802796</v>
      </c>
      <c r="C73" s="42">
        <v>15</v>
      </c>
      <c r="D73" s="41">
        <v>4.62847534215358</v>
      </c>
      <c r="E73" s="42">
        <v>28</v>
      </c>
      <c r="F73" s="41">
        <v>-7.1962288684202802</v>
      </c>
      <c r="G73" s="42">
        <v>21</v>
      </c>
      <c r="H73" s="41">
        <v>7.9232691125778096</v>
      </c>
      <c r="I73" s="42">
        <v>46</v>
      </c>
      <c r="J73" s="41">
        <v>-1.7923903198156801</v>
      </c>
      <c r="K73" s="42">
        <v>41</v>
      </c>
      <c r="L73" s="41">
        <v>-4.9296914308580702</v>
      </c>
      <c r="M73" s="42">
        <v>21</v>
      </c>
      <c r="N73" s="41">
        <v>15.060255782742701</v>
      </c>
      <c r="O73" s="43">
        <v>0.255125796717876</v>
      </c>
      <c r="P73" s="43">
        <v>0.174564816856908</v>
      </c>
      <c r="Q73" s="44">
        <v>8</v>
      </c>
      <c r="R73" s="45">
        <v>0</v>
      </c>
      <c r="S73" s="45">
        <v>0</v>
      </c>
      <c r="T73" s="46" t="s">
        <v>18</v>
      </c>
      <c r="U73" s="47">
        <v>1.6E-2</v>
      </c>
      <c r="V73" s="47" t="s">
        <v>18</v>
      </c>
      <c r="W73" s="47">
        <v>1.6E-2</v>
      </c>
      <c r="X73" s="48" t="s">
        <v>30</v>
      </c>
      <c r="Y73" s="49">
        <v>39.358388523050998</v>
      </c>
      <c r="Z73" s="50">
        <v>-27.560144659999999</v>
      </c>
      <c r="AA73" s="51">
        <v>928</v>
      </c>
      <c r="AB73" s="52">
        <v>38989</v>
      </c>
      <c r="AC73" s="48" t="s">
        <v>124</v>
      </c>
      <c r="AD73" s="53">
        <v>1000</v>
      </c>
      <c r="AE73" s="46" t="s">
        <v>52</v>
      </c>
      <c r="AF73" s="54">
        <v>-42.01736726</v>
      </c>
    </row>
    <row r="74" spans="1:32" x14ac:dyDescent="0.25">
      <c r="A74" s="1" t="s">
        <v>125</v>
      </c>
      <c r="B74" s="55" t="s">
        <v>18</v>
      </c>
      <c r="C74" s="37" t="s">
        <v>18</v>
      </c>
      <c r="D74" s="55" t="s">
        <v>18</v>
      </c>
      <c r="E74" s="37" t="s">
        <v>18</v>
      </c>
      <c r="F74" s="55">
        <v>-6.6362652130852702</v>
      </c>
      <c r="G74" s="37">
        <v>20</v>
      </c>
      <c r="H74" s="55">
        <v>8.5744996672978999</v>
      </c>
      <c r="I74" s="37">
        <v>45</v>
      </c>
      <c r="J74" s="55">
        <v>-1.4934660858743201</v>
      </c>
      <c r="K74" s="37">
        <v>36</v>
      </c>
      <c r="L74" s="55">
        <v>-4.8814392308796304</v>
      </c>
      <c r="M74" s="37">
        <v>20</v>
      </c>
      <c r="N74" s="55">
        <v>15.059010096842799</v>
      </c>
      <c r="O74" s="56">
        <v>0.29839214404998798</v>
      </c>
      <c r="P74" s="56" t="s">
        <v>18</v>
      </c>
      <c r="Q74" s="57">
        <v>8</v>
      </c>
      <c r="R74" s="58">
        <v>0</v>
      </c>
      <c r="S74" s="58">
        <v>0</v>
      </c>
      <c r="T74" s="14" t="s">
        <v>18</v>
      </c>
      <c r="U74" s="59">
        <v>0.01</v>
      </c>
      <c r="V74" s="59" t="s">
        <v>18</v>
      </c>
      <c r="W74" s="59">
        <v>0.01</v>
      </c>
      <c r="X74" s="12" t="s">
        <v>30</v>
      </c>
      <c r="Y74" s="60" t="s">
        <v>18</v>
      </c>
      <c r="Z74" s="8" t="s">
        <v>18</v>
      </c>
      <c r="AA74" s="61" t="s">
        <v>18</v>
      </c>
      <c r="AB74" s="62">
        <v>44124</v>
      </c>
      <c r="AC74" s="12" t="s">
        <v>124</v>
      </c>
      <c r="AD74" s="16" t="s">
        <v>126</v>
      </c>
      <c r="AE74" s="14" t="s">
        <v>18</v>
      </c>
      <c r="AF74" s="39" t="s">
        <v>18</v>
      </c>
    </row>
    <row r="75" spans="1:32" x14ac:dyDescent="0.25">
      <c r="A75" s="40" t="s">
        <v>127</v>
      </c>
      <c r="B75" s="41" t="s">
        <v>18</v>
      </c>
      <c r="C75" s="42" t="s">
        <v>18</v>
      </c>
      <c r="D75" s="41" t="s">
        <v>18</v>
      </c>
      <c r="E75" s="42" t="s">
        <v>18</v>
      </c>
      <c r="F75" s="41" t="s">
        <v>18</v>
      </c>
      <c r="G75" s="42" t="s">
        <v>18</v>
      </c>
      <c r="H75" s="41">
        <v>31.444637654976098</v>
      </c>
      <c r="I75" s="42">
        <v>6</v>
      </c>
      <c r="J75" s="63">
        <v>8.2168986065017595</v>
      </c>
      <c r="K75" s="64">
        <v>1</v>
      </c>
      <c r="L75" s="41">
        <v>-4.3365355378963901</v>
      </c>
      <c r="M75" s="42">
        <v>15</v>
      </c>
      <c r="N75" s="41">
        <v>15.555105990214701</v>
      </c>
      <c r="O75" s="43">
        <v>1.7591412308575101</v>
      </c>
      <c r="P75" s="43" t="s">
        <v>18</v>
      </c>
      <c r="Q75" s="44">
        <v>8</v>
      </c>
      <c r="R75" s="45">
        <v>0</v>
      </c>
      <c r="S75" s="45">
        <v>0</v>
      </c>
      <c r="T75" s="46" t="s">
        <v>18</v>
      </c>
      <c r="U75" s="47">
        <v>1.6E-2</v>
      </c>
      <c r="V75" s="47" t="s">
        <v>18</v>
      </c>
      <c r="W75" s="47">
        <v>1.6255000589429899E-2</v>
      </c>
      <c r="X75" s="48" t="s">
        <v>30</v>
      </c>
      <c r="Y75" s="49">
        <v>3.8076538025520001</v>
      </c>
      <c r="Z75" s="50">
        <v>9.985861E-2</v>
      </c>
      <c r="AA75" s="51">
        <v>69</v>
      </c>
      <c r="AB75" s="52">
        <v>44866</v>
      </c>
      <c r="AC75" s="48" t="s">
        <v>128</v>
      </c>
      <c r="AD75" s="53" t="s">
        <v>129</v>
      </c>
      <c r="AE75" s="46" t="s">
        <v>34</v>
      </c>
      <c r="AF75" s="54">
        <v>1.0246746900000001</v>
      </c>
    </row>
    <row r="76" spans="1:32" x14ac:dyDescent="0.25">
      <c r="A76" s="1" t="s">
        <v>130</v>
      </c>
      <c r="B76" s="55">
        <v>6.5823290268249401</v>
      </c>
      <c r="C76" s="37">
        <v>19</v>
      </c>
      <c r="D76" s="55">
        <v>8.5976420908792495</v>
      </c>
      <c r="E76" s="37">
        <v>14</v>
      </c>
      <c r="F76" s="55">
        <v>0.69896072456045999</v>
      </c>
      <c r="G76" s="37">
        <v>7</v>
      </c>
      <c r="H76" s="55">
        <v>27.581170913491899</v>
      </c>
      <c r="I76" s="37">
        <v>14</v>
      </c>
      <c r="J76" s="55">
        <v>1.12539141865042E-2</v>
      </c>
      <c r="K76" s="37">
        <v>24</v>
      </c>
      <c r="L76" s="55">
        <v>-5.6910757929655702</v>
      </c>
      <c r="M76" s="37">
        <v>33</v>
      </c>
      <c r="N76" s="55">
        <v>14.7277469701817</v>
      </c>
      <c r="O76" s="56">
        <v>1.5956385999732701</v>
      </c>
      <c r="P76" s="56">
        <v>0.34507392592789599</v>
      </c>
      <c r="Q76" s="57">
        <v>6</v>
      </c>
      <c r="R76" s="58">
        <v>0</v>
      </c>
      <c r="S76" s="58">
        <v>0</v>
      </c>
      <c r="T76" s="14" t="s">
        <v>18</v>
      </c>
      <c r="U76" s="59">
        <v>5.0000000000000001E-3</v>
      </c>
      <c r="V76" s="59" t="s">
        <v>18</v>
      </c>
      <c r="W76" s="59">
        <v>5.0000000000000001E-3</v>
      </c>
      <c r="X76" s="12" t="s">
        <v>30</v>
      </c>
      <c r="Y76" s="60">
        <v>237.35400552218201</v>
      </c>
      <c r="Z76" s="8">
        <v>-1.1031638399999999</v>
      </c>
      <c r="AA76" s="61">
        <v>226</v>
      </c>
      <c r="AB76" s="62">
        <v>41424</v>
      </c>
      <c r="AC76" s="12" t="s">
        <v>131</v>
      </c>
      <c r="AD76" s="16" t="s">
        <v>132</v>
      </c>
      <c r="AE76" s="14" t="s">
        <v>18</v>
      </c>
      <c r="AF76" s="39">
        <v>-13.65934225</v>
      </c>
    </row>
    <row r="77" spans="1:32" x14ac:dyDescent="0.25">
      <c r="A77" s="40" t="s">
        <v>133</v>
      </c>
      <c r="B77" s="63">
        <v>10.4686220998016</v>
      </c>
      <c r="C77" s="64">
        <v>2</v>
      </c>
      <c r="D77" s="41">
        <v>10.438811680861001</v>
      </c>
      <c r="E77" s="42">
        <v>6</v>
      </c>
      <c r="F77" s="41">
        <v>-11.794861053131401</v>
      </c>
      <c r="G77" s="42">
        <v>28</v>
      </c>
      <c r="H77" s="41">
        <v>31.371739367464201</v>
      </c>
      <c r="I77" s="42">
        <v>7</v>
      </c>
      <c r="J77" s="41">
        <v>2.2204844686571898</v>
      </c>
      <c r="K77" s="42">
        <v>12</v>
      </c>
      <c r="L77" s="41">
        <v>-7.8204617172247097</v>
      </c>
      <c r="M77" s="42">
        <v>46</v>
      </c>
      <c r="N77" s="41">
        <v>16.756616298216699</v>
      </c>
      <c r="O77" s="43">
        <v>1.62865399102908</v>
      </c>
      <c r="P77" s="43">
        <v>0.372818911927359</v>
      </c>
      <c r="Q77" s="44">
        <v>8</v>
      </c>
      <c r="R77" s="45">
        <v>0</v>
      </c>
      <c r="S77" s="45">
        <v>0</v>
      </c>
      <c r="T77" s="46" t="s">
        <v>18</v>
      </c>
      <c r="U77" s="47">
        <v>1.6E-2</v>
      </c>
      <c r="V77" s="47" t="s">
        <v>18</v>
      </c>
      <c r="W77" s="47">
        <v>1.6435555717081499E-2</v>
      </c>
      <c r="X77" s="48" t="s">
        <v>30</v>
      </c>
      <c r="Y77" s="49">
        <v>139.84007340645499</v>
      </c>
      <c r="Z77" s="50">
        <v>1.43055534</v>
      </c>
      <c r="AA77" s="51">
        <v>1995</v>
      </c>
      <c r="AB77" s="52">
        <v>39597</v>
      </c>
      <c r="AC77" s="48" t="s">
        <v>51</v>
      </c>
      <c r="AD77" s="53">
        <v>1000</v>
      </c>
      <c r="AE77" s="46" t="s">
        <v>52</v>
      </c>
      <c r="AF77" s="54">
        <v>-6.5041418699999998</v>
      </c>
    </row>
    <row r="78" spans="1:32" x14ac:dyDescent="0.25">
      <c r="A78" s="1" t="s">
        <v>134</v>
      </c>
      <c r="B78" s="55">
        <v>6.4585583264367097</v>
      </c>
      <c r="C78" s="37">
        <v>20</v>
      </c>
      <c r="D78" s="55">
        <v>6.1350790933018198</v>
      </c>
      <c r="E78" s="37">
        <v>24</v>
      </c>
      <c r="F78" s="55">
        <v>-11.284506839249801</v>
      </c>
      <c r="G78" s="37">
        <v>27</v>
      </c>
      <c r="H78" s="55">
        <v>23.071415534020002</v>
      </c>
      <c r="I78" s="37">
        <v>29</v>
      </c>
      <c r="J78" s="55">
        <v>0.328209575058791</v>
      </c>
      <c r="K78" s="37">
        <v>19</v>
      </c>
      <c r="L78" s="55">
        <v>-4.3665339002928096</v>
      </c>
      <c r="M78" s="37">
        <v>16</v>
      </c>
      <c r="N78" s="55">
        <v>13.095922733661</v>
      </c>
      <c r="O78" s="56">
        <v>1.45010065827416</v>
      </c>
      <c r="P78" s="56">
        <v>0.23891729950882401</v>
      </c>
      <c r="Q78" s="57">
        <v>8</v>
      </c>
      <c r="R78" s="58">
        <v>0</v>
      </c>
      <c r="S78" s="58">
        <v>0.01</v>
      </c>
      <c r="T78" s="14" t="s">
        <v>18</v>
      </c>
      <c r="U78" s="59">
        <v>0.02</v>
      </c>
      <c r="V78" s="59" t="s">
        <v>18</v>
      </c>
      <c r="W78" s="59">
        <v>0.02</v>
      </c>
      <c r="X78" s="12" t="s">
        <v>30</v>
      </c>
      <c r="Y78" s="60">
        <v>88.041285459999997</v>
      </c>
      <c r="Z78" s="8">
        <v>-0.46965573999999999</v>
      </c>
      <c r="AA78" s="61">
        <v>409</v>
      </c>
      <c r="AB78" s="62">
        <v>38958</v>
      </c>
      <c r="AC78" s="12" t="s">
        <v>135</v>
      </c>
      <c r="AD78" s="16" t="s">
        <v>56</v>
      </c>
      <c r="AE78" s="14" t="s">
        <v>18</v>
      </c>
      <c r="AF78" s="39">
        <v>-7.4988386999999896</v>
      </c>
    </row>
    <row r="79" spans="1:32" x14ac:dyDescent="0.25">
      <c r="A79" s="40" t="s">
        <v>136</v>
      </c>
      <c r="B79" s="41">
        <v>6.6631710044535497</v>
      </c>
      <c r="C79" s="42">
        <v>18</v>
      </c>
      <c r="D79" s="41">
        <v>3.8820523830354698</v>
      </c>
      <c r="E79" s="42">
        <v>30</v>
      </c>
      <c r="F79" s="41">
        <v>-7.7035365322913396</v>
      </c>
      <c r="G79" s="42">
        <v>22</v>
      </c>
      <c r="H79" s="63">
        <v>32.2203123285666</v>
      </c>
      <c r="I79" s="64">
        <v>3</v>
      </c>
      <c r="J79" s="41">
        <v>1.5550430411968901</v>
      </c>
      <c r="K79" s="42">
        <v>13</v>
      </c>
      <c r="L79" s="41">
        <v>-8.3987693157191199</v>
      </c>
      <c r="M79" s="42">
        <v>47</v>
      </c>
      <c r="N79" s="41">
        <v>17.342829726024899</v>
      </c>
      <c r="O79" s="43">
        <v>1.6225323903808899</v>
      </c>
      <c r="P79" s="43">
        <v>0.123253993581626</v>
      </c>
      <c r="Q79" s="44">
        <v>8</v>
      </c>
      <c r="R79" s="45">
        <v>0</v>
      </c>
      <c r="S79" s="45">
        <v>0.01</v>
      </c>
      <c r="T79" s="46" t="s">
        <v>18</v>
      </c>
      <c r="U79" s="47">
        <v>0.02</v>
      </c>
      <c r="V79" s="47" t="s">
        <v>18</v>
      </c>
      <c r="W79" s="47">
        <v>0.02</v>
      </c>
      <c r="X79" s="48" t="s">
        <v>30</v>
      </c>
      <c r="Y79" s="49">
        <v>92.392784599999999</v>
      </c>
      <c r="Z79" s="50">
        <v>-1.8472932500000001</v>
      </c>
      <c r="AA79" s="51">
        <v>430</v>
      </c>
      <c r="AB79" s="52">
        <v>35683</v>
      </c>
      <c r="AC79" s="48" t="s">
        <v>137</v>
      </c>
      <c r="AD79" s="53" t="s">
        <v>56</v>
      </c>
      <c r="AE79" s="46" t="s">
        <v>18</v>
      </c>
      <c r="AF79" s="54">
        <v>-12.429662710000001</v>
      </c>
    </row>
    <row r="80" spans="1:32" x14ac:dyDescent="0.25">
      <c r="A80" s="1" t="s">
        <v>138</v>
      </c>
      <c r="B80" s="55" t="s">
        <v>18</v>
      </c>
      <c r="C80" s="37" t="s">
        <v>18</v>
      </c>
      <c r="D80" s="55">
        <v>3.6572922431617099</v>
      </c>
      <c r="E80" s="37">
        <v>31</v>
      </c>
      <c r="F80" s="55">
        <v>-5.5155282200025999</v>
      </c>
      <c r="G80" s="37">
        <v>18</v>
      </c>
      <c r="H80" s="55">
        <v>18.978867559283501</v>
      </c>
      <c r="I80" s="37">
        <v>42</v>
      </c>
      <c r="J80" s="55">
        <v>0.142566191445858</v>
      </c>
      <c r="K80" s="37">
        <v>22</v>
      </c>
      <c r="L80" s="55">
        <v>-5.1138556541875797</v>
      </c>
      <c r="M80" s="37">
        <v>23</v>
      </c>
      <c r="N80" s="55">
        <v>12.147324983215301</v>
      </c>
      <c r="O80" s="56">
        <v>1.2264311873303899</v>
      </c>
      <c r="P80" s="56">
        <v>0.138165593479739</v>
      </c>
      <c r="Q80" s="57">
        <v>8</v>
      </c>
      <c r="R80" s="58">
        <v>0</v>
      </c>
      <c r="S80" s="58">
        <v>0</v>
      </c>
      <c r="T80" s="14" t="s">
        <v>18</v>
      </c>
      <c r="U80" s="59">
        <v>1.4999999999999999E-2</v>
      </c>
      <c r="V80" s="59" t="s">
        <v>18</v>
      </c>
      <c r="W80" s="59">
        <v>1.5172065831299901E-2</v>
      </c>
      <c r="X80" s="12" t="s">
        <v>30</v>
      </c>
      <c r="Y80" s="60">
        <v>56.91209259</v>
      </c>
      <c r="Z80" s="8">
        <v>-2.8016649999999998</v>
      </c>
      <c r="AA80" s="61">
        <v>873</v>
      </c>
      <c r="AB80" s="62">
        <v>42310</v>
      </c>
      <c r="AC80" s="12" t="s">
        <v>139</v>
      </c>
      <c r="AD80" s="16">
        <v>30</v>
      </c>
      <c r="AE80" s="14" t="s">
        <v>18</v>
      </c>
      <c r="AF80" s="39">
        <v>-11.91696</v>
      </c>
    </row>
    <row r="81" spans="1:32" x14ac:dyDescent="0.25">
      <c r="A81" s="40" t="s">
        <v>140</v>
      </c>
      <c r="B81" s="41">
        <v>8.0099040089640994</v>
      </c>
      <c r="C81" s="42">
        <v>10</v>
      </c>
      <c r="D81" s="41">
        <v>9.5549059139591499</v>
      </c>
      <c r="E81" s="42">
        <v>8</v>
      </c>
      <c r="F81" s="41">
        <v>-0.50973762723127702</v>
      </c>
      <c r="G81" s="42">
        <v>11</v>
      </c>
      <c r="H81" s="41">
        <v>22.489416084315302</v>
      </c>
      <c r="I81" s="42">
        <v>32</v>
      </c>
      <c r="J81" s="41">
        <v>2.8539700418074898</v>
      </c>
      <c r="K81" s="42">
        <v>11</v>
      </c>
      <c r="L81" s="41">
        <v>-3.4571724157478201</v>
      </c>
      <c r="M81" s="42">
        <v>7</v>
      </c>
      <c r="N81" s="41">
        <v>11.406857875276501</v>
      </c>
      <c r="O81" s="43">
        <v>1.6138017084427401</v>
      </c>
      <c r="P81" s="43">
        <v>0.47751887962074202</v>
      </c>
      <c r="Q81" s="44">
        <v>8</v>
      </c>
      <c r="R81" s="45">
        <v>0</v>
      </c>
      <c r="S81" s="45">
        <v>0</v>
      </c>
      <c r="T81" s="46" t="s">
        <v>18</v>
      </c>
      <c r="U81" s="47">
        <v>1.4999999999999999E-2</v>
      </c>
      <c r="V81" s="47" t="s">
        <v>18</v>
      </c>
      <c r="W81" s="47">
        <v>1.78E-2</v>
      </c>
      <c r="X81" s="48" t="s">
        <v>141</v>
      </c>
      <c r="Y81" s="49">
        <v>244.40689415</v>
      </c>
      <c r="Z81" s="50">
        <v>-1.44882757639999E-2</v>
      </c>
      <c r="AA81" s="51">
        <v>685</v>
      </c>
      <c r="AB81" s="52">
        <v>33728</v>
      </c>
      <c r="AC81" s="48" t="s">
        <v>142</v>
      </c>
      <c r="AD81" s="53">
        <v>50</v>
      </c>
      <c r="AE81" s="46" t="s">
        <v>18</v>
      </c>
      <c r="AF81" s="54">
        <v>-0.20308973772399999</v>
      </c>
    </row>
    <row r="82" spans="1:32" x14ac:dyDescent="0.25">
      <c r="A82" s="1" t="s">
        <v>143</v>
      </c>
      <c r="B82" s="55" t="s">
        <v>18</v>
      </c>
      <c r="C82" s="37" t="s">
        <v>18</v>
      </c>
      <c r="D82" s="55" t="s">
        <v>18</v>
      </c>
      <c r="E82" s="37" t="s">
        <v>18</v>
      </c>
      <c r="F82" s="55" t="s">
        <v>18</v>
      </c>
      <c r="G82" s="37" t="s">
        <v>18</v>
      </c>
      <c r="H82" s="55">
        <v>30.190362966550801</v>
      </c>
      <c r="I82" s="37">
        <v>9</v>
      </c>
      <c r="J82" s="65">
        <v>5.1601659751037996</v>
      </c>
      <c r="K82" s="66">
        <v>3</v>
      </c>
      <c r="L82" s="55">
        <v>-6.0021236327260299</v>
      </c>
      <c r="M82" s="37">
        <v>43</v>
      </c>
      <c r="N82" s="55">
        <v>15.0421239176061</v>
      </c>
      <c r="O82" s="56">
        <v>1.7357491370457601</v>
      </c>
      <c r="P82" s="56" t="s">
        <v>18</v>
      </c>
      <c r="Q82" s="57">
        <v>8</v>
      </c>
      <c r="R82" s="58">
        <v>0</v>
      </c>
      <c r="S82" s="58">
        <v>0</v>
      </c>
      <c r="T82" s="14" t="s">
        <v>18</v>
      </c>
      <c r="U82" s="59">
        <v>1.4999999999999999E-2</v>
      </c>
      <c r="V82" s="59" t="s">
        <v>18</v>
      </c>
      <c r="W82" s="59" t="s">
        <v>18</v>
      </c>
      <c r="X82" s="12" t="s">
        <v>141</v>
      </c>
      <c r="Y82" s="60">
        <v>141.22158475000001</v>
      </c>
      <c r="Z82" s="8" t="s">
        <v>18</v>
      </c>
      <c r="AA82" s="61" t="s">
        <v>18</v>
      </c>
      <c r="AB82" s="62">
        <v>39097</v>
      </c>
      <c r="AC82" s="12" t="s">
        <v>144</v>
      </c>
      <c r="AD82" s="16">
        <v>0</v>
      </c>
      <c r="AE82" s="14" t="s">
        <v>18</v>
      </c>
      <c r="AF82" s="39" t="s">
        <v>18</v>
      </c>
    </row>
    <row r="83" spans="1:32" x14ac:dyDescent="0.25">
      <c r="A83" s="40" t="s">
        <v>145</v>
      </c>
      <c r="B83" s="41" t="s">
        <v>18</v>
      </c>
      <c r="C83" s="42" t="s">
        <v>18</v>
      </c>
      <c r="D83" s="41" t="s">
        <v>18</v>
      </c>
      <c r="E83" s="42" t="s">
        <v>18</v>
      </c>
      <c r="F83" s="41" t="s">
        <v>18</v>
      </c>
      <c r="G83" s="42" t="s">
        <v>18</v>
      </c>
      <c r="H83" s="41" t="s">
        <v>18</v>
      </c>
      <c r="I83" s="42" t="s">
        <v>18</v>
      </c>
      <c r="J83" s="41" t="s">
        <v>18</v>
      </c>
      <c r="K83" s="42" t="s">
        <v>18</v>
      </c>
      <c r="L83" s="41">
        <v>-0.94942319652644402</v>
      </c>
      <c r="M83" s="42">
        <v>5</v>
      </c>
      <c r="N83" s="41" t="s">
        <v>18</v>
      </c>
      <c r="O83" s="43" t="s">
        <v>18</v>
      </c>
      <c r="P83" s="43" t="s">
        <v>18</v>
      </c>
      <c r="Q83" s="44">
        <v>8</v>
      </c>
      <c r="R83" s="45">
        <v>0</v>
      </c>
      <c r="S83" s="45">
        <v>0</v>
      </c>
      <c r="T83" s="46" t="s">
        <v>18</v>
      </c>
      <c r="U83" s="47">
        <v>1.4999999999999999E-2</v>
      </c>
      <c r="V83" s="47" t="s">
        <v>18</v>
      </c>
      <c r="W83" s="47">
        <v>1.4999999999999999E-2</v>
      </c>
      <c r="X83" s="48" t="s">
        <v>30</v>
      </c>
      <c r="Y83" s="49">
        <v>373.10063316148501</v>
      </c>
      <c r="Z83" s="50">
        <v>-2.7044666680837302</v>
      </c>
      <c r="AA83" s="51">
        <v>36800</v>
      </c>
      <c r="AB83" s="52">
        <v>45555</v>
      </c>
      <c r="AC83" s="48" t="s">
        <v>146</v>
      </c>
      <c r="AD83" s="53">
        <v>100</v>
      </c>
      <c r="AE83" s="46" t="s">
        <v>39</v>
      </c>
      <c r="AF83" s="54">
        <v>-3.6678898185347499</v>
      </c>
    </row>
    <row r="84" spans="1:32" x14ac:dyDescent="0.25">
      <c r="A84" s="1" t="s">
        <v>147</v>
      </c>
      <c r="B84" s="55" t="s">
        <v>18</v>
      </c>
      <c r="C84" s="37" t="s">
        <v>18</v>
      </c>
      <c r="D84" s="55">
        <v>5.2988524499269296</v>
      </c>
      <c r="E84" s="37">
        <v>27</v>
      </c>
      <c r="F84" s="55">
        <v>-3.5261097129842098</v>
      </c>
      <c r="G84" s="37">
        <v>13</v>
      </c>
      <c r="H84" s="55">
        <v>25.6942633525234</v>
      </c>
      <c r="I84" s="37">
        <v>24</v>
      </c>
      <c r="J84" s="55">
        <v>-0.19090640903407499</v>
      </c>
      <c r="K84" s="37">
        <v>25</v>
      </c>
      <c r="L84" s="55">
        <v>-4.9991968139540903</v>
      </c>
      <c r="M84" s="37">
        <v>22</v>
      </c>
      <c r="N84" s="55">
        <v>15.3795275887848</v>
      </c>
      <c r="O84" s="56">
        <v>1.40532626054481</v>
      </c>
      <c r="P84" s="56">
        <v>0.19683048323285701</v>
      </c>
      <c r="Q84" s="57">
        <v>8</v>
      </c>
      <c r="R84" s="58">
        <v>0</v>
      </c>
      <c r="S84" s="58">
        <v>0</v>
      </c>
      <c r="T84" s="14" t="s">
        <v>18</v>
      </c>
      <c r="U84" s="59">
        <v>4.0000000000000001E-3</v>
      </c>
      <c r="V84" s="59" t="s">
        <v>18</v>
      </c>
      <c r="W84" s="59">
        <v>4.0086275002347198E-3</v>
      </c>
      <c r="X84" s="12" t="s">
        <v>30</v>
      </c>
      <c r="Y84" s="60">
        <v>412.35850891603798</v>
      </c>
      <c r="Z84" s="8">
        <v>1.3215385154627299</v>
      </c>
      <c r="AA84" s="61">
        <v>3496</v>
      </c>
      <c r="AB84" s="62">
        <v>42815</v>
      </c>
      <c r="AC84" s="12" t="s">
        <v>148</v>
      </c>
      <c r="AD84" s="16" t="s">
        <v>149</v>
      </c>
      <c r="AE84" s="14" t="s">
        <v>18</v>
      </c>
      <c r="AF84" s="39">
        <v>12.6868214574951</v>
      </c>
    </row>
    <row r="85" spans="1:32" x14ac:dyDescent="0.25">
      <c r="A85" s="40" t="s">
        <v>150</v>
      </c>
      <c r="B85" s="41" t="s">
        <v>18</v>
      </c>
      <c r="C85" s="42" t="s">
        <v>18</v>
      </c>
      <c r="D85" s="41" t="s">
        <v>18</v>
      </c>
      <c r="E85" s="42" t="s">
        <v>18</v>
      </c>
      <c r="F85" s="41">
        <v>-6.1404336176917296</v>
      </c>
      <c r="G85" s="42">
        <v>19</v>
      </c>
      <c r="H85" s="63">
        <v>34.304194011434099</v>
      </c>
      <c r="I85" s="64">
        <v>2</v>
      </c>
      <c r="J85" s="41">
        <v>4.4538643517974599</v>
      </c>
      <c r="K85" s="42">
        <v>7</v>
      </c>
      <c r="L85" s="41">
        <v>-5.3847481549738196</v>
      </c>
      <c r="M85" s="42">
        <v>30</v>
      </c>
      <c r="N85" s="41">
        <v>14.1284721521876</v>
      </c>
      <c r="O85" s="43">
        <v>2.13916864673324</v>
      </c>
      <c r="P85" s="43" t="s">
        <v>18</v>
      </c>
      <c r="Q85" s="44">
        <v>8</v>
      </c>
      <c r="R85" s="45">
        <v>0</v>
      </c>
      <c r="S85" s="45">
        <v>0</v>
      </c>
      <c r="T85" s="46" t="s">
        <v>18</v>
      </c>
      <c r="U85" s="47">
        <v>1.4E-2</v>
      </c>
      <c r="V85" s="47" t="s">
        <v>18</v>
      </c>
      <c r="W85" s="47">
        <v>1.4014811397171799E-2</v>
      </c>
      <c r="X85" s="48" t="s">
        <v>30</v>
      </c>
      <c r="Y85" s="49">
        <v>81.529196931704703</v>
      </c>
      <c r="Z85" s="50">
        <v>-1.1310782931277801</v>
      </c>
      <c r="AA85" s="51">
        <v>8073</v>
      </c>
      <c r="AB85" s="52">
        <v>44004</v>
      </c>
      <c r="AC85" s="48" t="s">
        <v>151</v>
      </c>
      <c r="AD85" s="53">
        <v>10</v>
      </c>
      <c r="AE85" s="46" t="s">
        <v>32</v>
      </c>
      <c r="AF85" s="54">
        <v>-10.7155442129376</v>
      </c>
    </row>
    <row r="86" spans="1:32" x14ac:dyDescent="0.25">
      <c r="A86" s="1" t="s">
        <v>152</v>
      </c>
      <c r="B86" s="55" t="s">
        <v>18</v>
      </c>
      <c r="C86" s="37" t="s">
        <v>18</v>
      </c>
      <c r="D86" s="55" t="s">
        <v>18</v>
      </c>
      <c r="E86" s="37" t="s">
        <v>18</v>
      </c>
      <c r="F86" s="55">
        <v>-5.37357434373628</v>
      </c>
      <c r="G86" s="37">
        <v>17</v>
      </c>
      <c r="H86" s="65">
        <v>39.603030972731098</v>
      </c>
      <c r="I86" s="66">
        <v>1</v>
      </c>
      <c r="J86" s="55">
        <v>3.3295223882745901</v>
      </c>
      <c r="K86" s="37">
        <v>9</v>
      </c>
      <c r="L86" s="55">
        <v>-6.64702708321476</v>
      </c>
      <c r="M86" s="37">
        <v>45</v>
      </c>
      <c r="N86" s="55">
        <v>18.4937699263089</v>
      </c>
      <c r="O86" s="56">
        <v>1.9207561117632099</v>
      </c>
      <c r="P86" s="56" t="s">
        <v>18</v>
      </c>
      <c r="Q86" s="57">
        <v>8</v>
      </c>
      <c r="R86" s="58">
        <v>0</v>
      </c>
      <c r="S86" s="58">
        <v>0</v>
      </c>
      <c r="T86" s="14" t="s">
        <v>18</v>
      </c>
      <c r="U86" s="59">
        <v>1.4999999999999999E-2</v>
      </c>
      <c r="V86" s="59" t="s">
        <v>18</v>
      </c>
      <c r="W86" s="59">
        <v>1.5018780280281099E-2</v>
      </c>
      <c r="X86" s="12" t="s">
        <v>30</v>
      </c>
      <c r="Y86" s="60">
        <v>487.21468254504703</v>
      </c>
      <c r="Z86" s="8">
        <v>3.0935667863008698</v>
      </c>
      <c r="AA86" s="61">
        <v>81</v>
      </c>
      <c r="AB86" s="62">
        <v>43997</v>
      </c>
      <c r="AC86" s="12" t="s">
        <v>153</v>
      </c>
      <c r="AD86" s="16" t="s">
        <v>154</v>
      </c>
      <c r="AE86" s="14" t="s">
        <v>39</v>
      </c>
      <c r="AF86" s="39">
        <v>72.2156955177431</v>
      </c>
    </row>
    <row r="87" spans="1:32" x14ac:dyDescent="0.25">
      <c r="A87" s="40" t="s">
        <v>155</v>
      </c>
      <c r="B87" s="63">
        <v>12.6149800622682</v>
      </c>
      <c r="C87" s="64">
        <v>1</v>
      </c>
      <c r="D87" s="63">
        <v>12.193077857772799</v>
      </c>
      <c r="E87" s="64">
        <v>1</v>
      </c>
      <c r="F87" s="41">
        <v>-2.42497065275073</v>
      </c>
      <c r="G87" s="42">
        <v>12</v>
      </c>
      <c r="H87" s="41">
        <v>30.619575613354101</v>
      </c>
      <c r="I87" s="42">
        <v>8</v>
      </c>
      <c r="J87" s="41">
        <v>4.5800221947267898</v>
      </c>
      <c r="K87" s="42">
        <v>6</v>
      </c>
      <c r="L87" s="41">
        <v>-5.9429346724598497</v>
      </c>
      <c r="M87" s="42">
        <v>42</v>
      </c>
      <c r="N87" s="41">
        <v>15.6409389495628</v>
      </c>
      <c r="O87" s="43">
        <v>1.6967374108231099</v>
      </c>
      <c r="P87" s="43">
        <v>0.54804328937264302</v>
      </c>
      <c r="Q87" s="44">
        <v>8</v>
      </c>
      <c r="R87" s="45">
        <v>0</v>
      </c>
      <c r="S87" s="45">
        <v>0</v>
      </c>
      <c r="T87" s="46" t="s">
        <v>18</v>
      </c>
      <c r="U87" s="47">
        <v>1.6E-2</v>
      </c>
      <c r="V87" s="47" t="s">
        <v>18</v>
      </c>
      <c r="W87" s="47">
        <v>1.60215241664243E-2</v>
      </c>
      <c r="X87" s="48" t="s">
        <v>30</v>
      </c>
      <c r="Y87" s="49">
        <v>2586.6571713724002</v>
      </c>
      <c r="Z87" s="50">
        <v>0.76119937550078698</v>
      </c>
      <c r="AA87" s="51">
        <v>52217</v>
      </c>
      <c r="AB87" s="52">
        <v>35950</v>
      </c>
      <c r="AC87" s="48" t="s">
        <v>156</v>
      </c>
      <c r="AD87" s="53">
        <v>10000000</v>
      </c>
      <c r="AE87" s="46" t="s">
        <v>18</v>
      </c>
      <c r="AF87" s="54">
        <v>51.251644592032399</v>
      </c>
    </row>
    <row r="88" spans="1:32" x14ac:dyDescent="0.25">
      <c r="A88" s="1" t="s">
        <v>157</v>
      </c>
      <c r="B88" s="55" t="s">
        <v>18</v>
      </c>
      <c r="C88" s="37" t="s">
        <v>18</v>
      </c>
      <c r="D88" s="55" t="s">
        <v>18</v>
      </c>
      <c r="E88" s="37" t="s">
        <v>18</v>
      </c>
      <c r="F88" s="55" t="s">
        <v>18</v>
      </c>
      <c r="G88" s="37" t="s">
        <v>18</v>
      </c>
      <c r="H88" s="55" t="s">
        <v>18</v>
      </c>
      <c r="I88" s="37" t="s">
        <v>18</v>
      </c>
      <c r="J88" s="55" t="s">
        <v>18</v>
      </c>
      <c r="K88" s="37" t="s">
        <v>18</v>
      </c>
      <c r="L88" s="55">
        <v>-0.86669501913785296</v>
      </c>
      <c r="M88" s="37">
        <v>4</v>
      </c>
      <c r="N88" s="55" t="s">
        <v>18</v>
      </c>
      <c r="O88" s="56" t="s">
        <v>18</v>
      </c>
      <c r="P88" s="56" t="s">
        <v>18</v>
      </c>
      <c r="Q88" s="57">
        <v>8</v>
      </c>
      <c r="R88" s="58">
        <v>0</v>
      </c>
      <c r="S88" s="58">
        <v>0</v>
      </c>
      <c r="T88" s="14" t="s">
        <v>18</v>
      </c>
      <c r="U88" s="59">
        <v>0.01</v>
      </c>
      <c r="V88" s="59" t="s">
        <v>18</v>
      </c>
      <c r="W88" s="59">
        <v>9.9999999716244795E-3</v>
      </c>
      <c r="X88" s="12" t="s">
        <v>30</v>
      </c>
      <c r="Y88" s="60">
        <v>212.16103933888601</v>
      </c>
      <c r="Z88" s="8">
        <v>-19.6095108861516</v>
      </c>
      <c r="AA88" s="61">
        <v>117</v>
      </c>
      <c r="AB88" s="62">
        <v>45429</v>
      </c>
      <c r="AC88" s="12" t="s">
        <v>158</v>
      </c>
      <c r="AD88" s="16" t="s">
        <v>159</v>
      </c>
      <c r="AE88" s="14" t="s">
        <v>18</v>
      </c>
      <c r="AF88" s="39">
        <v>-20.527584717706599</v>
      </c>
    </row>
    <row r="89" spans="1:32" x14ac:dyDescent="0.25">
      <c r="A89" s="40" t="s">
        <v>160</v>
      </c>
      <c r="B89" s="41" t="s">
        <v>18</v>
      </c>
      <c r="C89" s="42" t="s">
        <v>18</v>
      </c>
      <c r="D89" s="41" t="s">
        <v>18</v>
      </c>
      <c r="E89" s="42" t="s">
        <v>18</v>
      </c>
      <c r="F89" s="41" t="s">
        <v>18</v>
      </c>
      <c r="G89" s="42" t="s">
        <v>18</v>
      </c>
      <c r="H89" s="41" t="s">
        <v>18</v>
      </c>
      <c r="I89" s="42" t="s">
        <v>18</v>
      </c>
      <c r="J89" s="41" t="s">
        <v>18</v>
      </c>
      <c r="K89" s="42" t="s">
        <v>18</v>
      </c>
      <c r="L89" s="41">
        <v>-1.5720065621357899</v>
      </c>
      <c r="M89" s="42">
        <v>6</v>
      </c>
      <c r="N89" s="41" t="s">
        <v>18</v>
      </c>
      <c r="O89" s="43" t="s">
        <v>18</v>
      </c>
      <c r="P89" s="43" t="s">
        <v>18</v>
      </c>
      <c r="Q89" s="44">
        <v>8</v>
      </c>
      <c r="R89" s="45">
        <v>0</v>
      </c>
      <c r="S89" s="45">
        <v>0</v>
      </c>
      <c r="T89" s="46" t="s">
        <v>18</v>
      </c>
      <c r="U89" s="47">
        <v>1.4999999999999999E-2</v>
      </c>
      <c r="V89" s="47" t="s">
        <v>18</v>
      </c>
      <c r="W89" s="47">
        <v>1.4999999999999999E-2</v>
      </c>
      <c r="X89" s="48" t="s">
        <v>30</v>
      </c>
      <c r="Y89" s="49">
        <v>480.62009153000702</v>
      </c>
      <c r="Z89" s="50">
        <v>-12.831056257290699</v>
      </c>
      <c r="AA89" s="51">
        <v>3260</v>
      </c>
      <c r="AB89" s="52">
        <v>45555</v>
      </c>
      <c r="AC89" s="48" t="s">
        <v>146</v>
      </c>
      <c r="AD89" s="53">
        <v>100</v>
      </c>
      <c r="AE89" s="46" t="s">
        <v>18</v>
      </c>
      <c r="AF89" s="54">
        <v>-8.7981163851162805</v>
      </c>
    </row>
    <row r="90" spans="1:32" x14ac:dyDescent="0.25">
      <c r="A90" s="1" t="s">
        <v>161</v>
      </c>
      <c r="B90" s="55" t="s">
        <v>18</v>
      </c>
      <c r="C90" s="37" t="s">
        <v>18</v>
      </c>
      <c r="D90" s="55" t="s">
        <v>18</v>
      </c>
      <c r="E90" s="37" t="s">
        <v>18</v>
      </c>
      <c r="F90" s="55" t="s">
        <v>18</v>
      </c>
      <c r="G90" s="37" t="s">
        <v>18</v>
      </c>
      <c r="H90" s="55" t="s">
        <v>18</v>
      </c>
      <c r="I90" s="37" t="s">
        <v>18</v>
      </c>
      <c r="J90" s="55" t="s">
        <v>18</v>
      </c>
      <c r="K90" s="37" t="s">
        <v>18</v>
      </c>
      <c r="L90" s="65">
        <v>-0.56729212147395003</v>
      </c>
      <c r="M90" s="66">
        <v>3</v>
      </c>
      <c r="N90" s="55" t="s">
        <v>18</v>
      </c>
      <c r="O90" s="56" t="s">
        <v>18</v>
      </c>
      <c r="P90" s="56" t="s">
        <v>18</v>
      </c>
      <c r="Q90" s="57">
        <v>8</v>
      </c>
      <c r="R90" s="58">
        <v>0</v>
      </c>
      <c r="S90" s="58">
        <v>0</v>
      </c>
      <c r="T90" s="14" t="s">
        <v>18</v>
      </c>
      <c r="U90" s="59">
        <v>2.5000000000000001E-3</v>
      </c>
      <c r="V90" s="59" t="s">
        <v>18</v>
      </c>
      <c r="W90" s="59" t="s">
        <v>18</v>
      </c>
      <c r="X90" s="12" t="s">
        <v>30</v>
      </c>
      <c r="Y90" s="60">
        <v>292.39313956103899</v>
      </c>
      <c r="Z90" s="8">
        <v>10.3600689396803</v>
      </c>
      <c r="AA90" s="61">
        <v>139</v>
      </c>
      <c r="AB90" s="62">
        <v>45555</v>
      </c>
      <c r="AC90" s="12" t="s">
        <v>162</v>
      </c>
      <c r="AD90" s="16">
        <v>100</v>
      </c>
      <c r="AE90" s="14" t="s">
        <v>39</v>
      </c>
      <c r="AF90" s="39">
        <v>14.5657622678408</v>
      </c>
    </row>
    <row r="91" spans="1:32" x14ac:dyDescent="0.25">
      <c r="A91" s="40" t="s">
        <v>163</v>
      </c>
      <c r="B91" s="41" t="s">
        <v>18</v>
      </c>
      <c r="C91" s="42" t="s">
        <v>18</v>
      </c>
      <c r="D91" s="41">
        <v>7.1787933338318002</v>
      </c>
      <c r="E91" s="42">
        <v>18</v>
      </c>
      <c r="F91" s="41">
        <v>0.48567185739956098</v>
      </c>
      <c r="G91" s="42">
        <v>8</v>
      </c>
      <c r="H91" s="41">
        <v>29.021231635286298</v>
      </c>
      <c r="I91" s="42">
        <v>10</v>
      </c>
      <c r="J91" s="63">
        <v>8.1684512306402706</v>
      </c>
      <c r="K91" s="64">
        <v>2</v>
      </c>
      <c r="L91" s="63">
        <v>0.90445907301826001</v>
      </c>
      <c r="M91" s="64">
        <v>1</v>
      </c>
      <c r="N91" s="41">
        <v>13.110227778265299</v>
      </c>
      <c r="O91" s="43">
        <v>1.90234850987125</v>
      </c>
      <c r="P91" s="43">
        <v>0.29963144731508401</v>
      </c>
      <c r="Q91" s="44">
        <v>8</v>
      </c>
      <c r="R91" s="45">
        <v>0</v>
      </c>
      <c r="S91" s="45">
        <v>0</v>
      </c>
      <c r="T91" s="46" t="s">
        <v>18</v>
      </c>
      <c r="U91" s="47">
        <v>1.4999999999999999E-2</v>
      </c>
      <c r="V91" s="47" t="s">
        <v>18</v>
      </c>
      <c r="W91" s="47">
        <v>1.5005161468629E-2</v>
      </c>
      <c r="X91" s="48" t="s">
        <v>30</v>
      </c>
      <c r="Y91" s="49">
        <v>785.50998401081802</v>
      </c>
      <c r="Z91" s="50">
        <v>11.0827630360408</v>
      </c>
      <c r="AA91" s="51">
        <v>1876</v>
      </c>
      <c r="AB91" s="52">
        <v>43727</v>
      </c>
      <c r="AC91" s="48" t="s">
        <v>164</v>
      </c>
      <c r="AD91" s="53" t="s">
        <v>165</v>
      </c>
      <c r="AE91" s="46" t="s">
        <v>39</v>
      </c>
      <c r="AF91" s="54">
        <v>57.927893054095001</v>
      </c>
    </row>
    <row r="92" spans="1:32" x14ac:dyDescent="0.25">
      <c r="A92" s="1" t="s">
        <v>166</v>
      </c>
      <c r="B92" s="55">
        <v>8.4214258961377393</v>
      </c>
      <c r="C92" s="37">
        <v>7</v>
      </c>
      <c r="D92" s="55">
        <v>9.8150910235225997</v>
      </c>
      <c r="E92" s="37">
        <v>7</v>
      </c>
      <c r="F92" s="55">
        <v>-0.42032143448904602</v>
      </c>
      <c r="G92" s="37">
        <v>10</v>
      </c>
      <c r="H92" s="55">
        <v>22.7439664218258</v>
      </c>
      <c r="I92" s="37">
        <v>30</v>
      </c>
      <c r="J92" s="55">
        <v>2.9747276528628799</v>
      </c>
      <c r="K92" s="37">
        <v>10</v>
      </c>
      <c r="L92" s="55">
        <v>-3.4726997661944399</v>
      </c>
      <c r="M92" s="37">
        <v>8</v>
      </c>
      <c r="N92" s="55">
        <v>11.170195443376</v>
      </c>
      <c r="O92" s="56">
        <v>1.67078160442236</v>
      </c>
      <c r="P92" s="56">
        <v>0.49162111327693903</v>
      </c>
      <c r="Q92" s="57">
        <v>8</v>
      </c>
      <c r="R92" s="58">
        <v>0</v>
      </c>
      <c r="S92" s="58">
        <v>0</v>
      </c>
      <c r="T92" s="14" t="s">
        <v>18</v>
      </c>
      <c r="U92" s="59">
        <v>1.4E-2</v>
      </c>
      <c r="V92" s="59" t="s">
        <v>18</v>
      </c>
      <c r="W92" s="59">
        <v>1.4014370900780899E-2</v>
      </c>
      <c r="X92" s="12" t="s">
        <v>30</v>
      </c>
      <c r="Y92" s="60">
        <v>878.27313855689601</v>
      </c>
      <c r="Z92" s="8">
        <v>-4.1515064009176896</v>
      </c>
      <c r="AA92" s="61">
        <v>35280</v>
      </c>
      <c r="AB92" s="62">
        <v>32065</v>
      </c>
      <c r="AC92" s="12" t="s">
        <v>167</v>
      </c>
      <c r="AD92" s="16">
        <v>10</v>
      </c>
      <c r="AE92" s="14" t="s">
        <v>18</v>
      </c>
      <c r="AF92" s="39">
        <v>-20.2514108140053</v>
      </c>
    </row>
    <row r="93" spans="1:32" x14ac:dyDescent="0.25">
      <c r="A93" s="40" t="s">
        <v>168</v>
      </c>
      <c r="B93" s="41">
        <v>6.9741328180556499</v>
      </c>
      <c r="C93" s="42">
        <v>17</v>
      </c>
      <c r="D93" s="41">
        <v>7.1594139781463202</v>
      </c>
      <c r="E93" s="42">
        <v>19</v>
      </c>
      <c r="F93" s="41">
        <v>0.29108362118752601</v>
      </c>
      <c r="G93" s="42">
        <v>9</v>
      </c>
      <c r="H93" s="41">
        <v>11.855858325590001</v>
      </c>
      <c r="I93" s="42">
        <v>44</v>
      </c>
      <c r="J93" s="41">
        <v>3.5668464558165698</v>
      </c>
      <c r="K93" s="42">
        <v>8</v>
      </c>
      <c r="L93" s="63">
        <v>0.29291587828958998</v>
      </c>
      <c r="M93" s="64">
        <v>2</v>
      </c>
      <c r="N93" s="41">
        <v>15.8094496238514</v>
      </c>
      <c r="O93" s="43">
        <v>0.49178492315315903</v>
      </c>
      <c r="P93" s="43">
        <v>0.254299279240704</v>
      </c>
      <c r="Q93" s="44">
        <v>8</v>
      </c>
      <c r="R93" s="45">
        <v>0</v>
      </c>
      <c r="S93" s="45">
        <v>0</v>
      </c>
      <c r="T93" s="46" t="s">
        <v>18</v>
      </c>
      <c r="U93" s="47">
        <v>8.0000000000000002E-3</v>
      </c>
      <c r="V93" s="47" t="s">
        <v>18</v>
      </c>
      <c r="W93" s="47">
        <v>8.0199888335637202E-3</v>
      </c>
      <c r="X93" s="48" t="s">
        <v>30</v>
      </c>
      <c r="Y93" s="49">
        <v>132.41358050871401</v>
      </c>
      <c r="Z93" s="50">
        <v>-2.0526499546895498</v>
      </c>
      <c r="AA93" s="51">
        <v>433</v>
      </c>
      <c r="AB93" s="52">
        <v>41239</v>
      </c>
      <c r="AC93" s="48" t="s">
        <v>169</v>
      </c>
      <c r="AD93" s="53" t="s">
        <v>170</v>
      </c>
      <c r="AE93" s="46" t="s">
        <v>39</v>
      </c>
      <c r="AF93" s="54">
        <v>24.070411403222</v>
      </c>
    </row>
    <row r="94" spans="1:32" x14ac:dyDescent="0.25">
      <c r="A94" s="1" t="s">
        <v>171</v>
      </c>
      <c r="B94" s="55">
        <v>6.2649628228834002</v>
      </c>
      <c r="C94" s="37">
        <v>21</v>
      </c>
      <c r="D94" s="55">
        <v>4.0283095471832704</v>
      </c>
      <c r="E94" s="37">
        <v>29</v>
      </c>
      <c r="F94" s="55">
        <v>-4.8611684869700298</v>
      </c>
      <c r="G94" s="37">
        <v>14</v>
      </c>
      <c r="H94" s="55">
        <v>24.434376616424402</v>
      </c>
      <c r="I94" s="37">
        <v>25</v>
      </c>
      <c r="J94" s="55">
        <v>-0.76595156416736598</v>
      </c>
      <c r="K94" s="37">
        <v>26</v>
      </c>
      <c r="L94" s="55">
        <v>-5.1208458300975002</v>
      </c>
      <c r="M94" s="37">
        <v>24</v>
      </c>
      <c r="N94" s="55">
        <v>15.3970130100424</v>
      </c>
      <c r="O94" s="56">
        <v>1.32190362156079</v>
      </c>
      <c r="P94" s="56">
        <v>0.13729100577634601</v>
      </c>
      <c r="Q94" s="57">
        <v>8</v>
      </c>
      <c r="R94" s="58">
        <v>0</v>
      </c>
      <c r="S94" s="58">
        <v>0</v>
      </c>
      <c r="T94" s="14" t="s">
        <v>18</v>
      </c>
      <c r="U94" s="59">
        <v>1.4999999999999999E-2</v>
      </c>
      <c r="V94" s="59" t="s">
        <v>18</v>
      </c>
      <c r="W94" s="59">
        <v>1.5024444307203901E-2</v>
      </c>
      <c r="X94" s="12" t="s">
        <v>30</v>
      </c>
      <c r="Y94" s="60">
        <v>79.533423249865095</v>
      </c>
      <c r="Z94" s="8">
        <v>-3.7475979543041702</v>
      </c>
      <c r="AA94" s="61">
        <v>2152</v>
      </c>
      <c r="AB94" s="62">
        <v>41758</v>
      </c>
      <c r="AC94" s="12" t="s">
        <v>148</v>
      </c>
      <c r="AD94" s="16" t="s">
        <v>154</v>
      </c>
      <c r="AE94" s="14" t="s">
        <v>39</v>
      </c>
      <c r="AF94" s="39">
        <v>-43.409275867875301</v>
      </c>
    </row>
    <row r="95" spans="1:32" x14ac:dyDescent="0.25">
      <c r="A95" s="40" t="s">
        <v>172</v>
      </c>
      <c r="B95" s="41">
        <v>7.9086084120347504</v>
      </c>
      <c r="C95" s="42">
        <v>13</v>
      </c>
      <c r="D95" s="41">
        <v>11.314552426933901</v>
      </c>
      <c r="E95" s="42">
        <v>5</v>
      </c>
      <c r="F95" s="41">
        <v>3.5301210309427198</v>
      </c>
      <c r="G95" s="42">
        <v>4</v>
      </c>
      <c r="H95" s="41">
        <v>19.518453983842701</v>
      </c>
      <c r="I95" s="42">
        <v>41</v>
      </c>
      <c r="J95" s="41">
        <v>-3.3484487484949299</v>
      </c>
      <c r="K95" s="42">
        <v>45</v>
      </c>
      <c r="L95" s="41">
        <v>-4.1660316008738798</v>
      </c>
      <c r="M95" s="42">
        <v>14</v>
      </c>
      <c r="N95" s="41">
        <v>13.4596941821701</v>
      </c>
      <c r="O95" s="43">
        <v>1.1469387355815099</v>
      </c>
      <c r="P95" s="43">
        <v>0.54607388995019002</v>
      </c>
      <c r="Q95" s="44">
        <v>8</v>
      </c>
      <c r="R95" s="45">
        <v>0</v>
      </c>
      <c r="S95" s="45">
        <v>0</v>
      </c>
      <c r="T95" s="46" t="s">
        <v>18</v>
      </c>
      <c r="U95" s="47">
        <v>3.8999999999999998E-3</v>
      </c>
      <c r="V95" s="47" t="s">
        <v>18</v>
      </c>
      <c r="W95" s="47">
        <v>3.9100000000000003E-3</v>
      </c>
      <c r="X95" s="48" t="s">
        <v>30</v>
      </c>
      <c r="Y95" s="49">
        <v>878.871162845968</v>
      </c>
      <c r="Z95" s="50">
        <v>15.011345479999999</v>
      </c>
      <c r="AA95" s="51">
        <v>66257</v>
      </c>
      <c r="AB95" s="52">
        <v>40815</v>
      </c>
      <c r="AC95" s="48" t="s">
        <v>65</v>
      </c>
      <c r="AD95" s="53" t="s">
        <v>56</v>
      </c>
      <c r="AE95" s="46" t="s">
        <v>34</v>
      </c>
      <c r="AF95" s="54">
        <v>149.88431771</v>
      </c>
    </row>
    <row r="96" spans="1:32" x14ac:dyDescent="0.25">
      <c r="A96" s="1" t="s">
        <v>173</v>
      </c>
      <c r="B96" s="55">
        <v>7.9099138768880604</v>
      </c>
      <c r="C96" s="37">
        <v>12</v>
      </c>
      <c r="D96" s="55">
        <v>11.321157588552399</v>
      </c>
      <c r="E96" s="37">
        <v>4</v>
      </c>
      <c r="F96" s="65">
        <v>3.5408267257968902</v>
      </c>
      <c r="G96" s="66">
        <v>3</v>
      </c>
      <c r="H96" s="55">
        <v>19.553648938202802</v>
      </c>
      <c r="I96" s="37">
        <v>40</v>
      </c>
      <c r="J96" s="55">
        <v>-3.34862385321098</v>
      </c>
      <c r="K96" s="37">
        <v>46</v>
      </c>
      <c r="L96" s="55">
        <v>-4.16556115680544</v>
      </c>
      <c r="M96" s="37">
        <v>13</v>
      </c>
      <c r="N96" s="55">
        <v>13.8924954473572</v>
      </c>
      <c r="O96" s="56">
        <v>1.1137408422844299</v>
      </c>
      <c r="P96" s="56">
        <v>0.54458862920648898</v>
      </c>
      <c r="Q96" s="57">
        <v>8</v>
      </c>
      <c r="R96" s="58">
        <v>0</v>
      </c>
      <c r="S96" s="58">
        <v>0</v>
      </c>
      <c r="T96" s="14" t="s">
        <v>18</v>
      </c>
      <c r="U96" s="59">
        <v>3.8999999999999998E-3</v>
      </c>
      <c r="V96" s="59" t="s">
        <v>18</v>
      </c>
      <c r="W96" s="59">
        <v>3.9100000000000003E-3</v>
      </c>
      <c r="X96" s="12" t="s">
        <v>30</v>
      </c>
      <c r="Y96" s="60" t="s">
        <v>18</v>
      </c>
      <c r="Z96" s="8" t="s">
        <v>18</v>
      </c>
      <c r="AA96" s="61" t="s">
        <v>18</v>
      </c>
      <c r="AB96" s="62">
        <v>40815</v>
      </c>
      <c r="AC96" s="12" t="s">
        <v>65</v>
      </c>
      <c r="AD96" s="16">
        <v>30000</v>
      </c>
      <c r="AE96" s="14" t="s">
        <v>18</v>
      </c>
      <c r="AF96" s="39" t="s">
        <v>18</v>
      </c>
    </row>
    <row r="97" spans="1:32" x14ac:dyDescent="0.25">
      <c r="A97" s="40" t="s">
        <v>174</v>
      </c>
      <c r="B97" s="41">
        <v>8.1623203224483003</v>
      </c>
      <c r="C97" s="42">
        <v>8</v>
      </c>
      <c r="D97" s="63">
        <v>11.5260687645528</v>
      </c>
      <c r="E97" s="64">
        <v>3</v>
      </c>
      <c r="F97" s="63">
        <v>3.7279135069412601</v>
      </c>
      <c r="G97" s="64">
        <v>2</v>
      </c>
      <c r="H97" s="41">
        <v>19.747332270329998</v>
      </c>
      <c r="I97" s="42">
        <v>39</v>
      </c>
      <c r="J97" s="41">
        <v>-3.25761141526494</v>
      </c>
      <c r="K97" s="42">
        <v>44</v>
      </c>
      <c r="L97" s="41">
        <v>-4.1504062047468597</v>
      </c>
      <c r="M97" s="42">
        <v>12</v>
      </c>
      <c r="N97" s="41">
        <v>13.462900270733501</v>
      </c>
      <c r="O97" s="43">
        <v>1.16366626789592</v>
      </c>
      <c r="P97" s="43">
        <v>0.55722409412974205</v>
      </c>
      <c r="Q97" s="44">
        <v>8</v>
      </c>
      <c r="R97" s="45">
        <v>0</v>
      </c>
      <c r="S97" s="45">
        <v>0</v>
      </c>
      <c r="T97" s="46" t="s">
        <v>18</v>
      </c>
      <c r="U97" s="47">
        <v>2E-3</v>
      </c>
      <c r="V97" s="47" t="s">
        <v>18</v>
      </c>
      <c r="W97" s="47">
        <v>2.0100000000000001E-3</v>
      </c>
      <c r="X97" s="48" t="s">
        <v>30</v>
      </c>
      <c r="Y97" s="49" t="s">
        <v>18</v>
      </c>
      <c r="Z97" s="50" t="s">
        <v>18</v>
      </c>
      <c r="AA97" s="51" t="s">
        <v>18</v>
      </c>
      <c r="AB97" s="52">
        <v>40815</v>
      </c>
      <c r="AC97" s="48" t="s">
        <v>65</v>
      </c>
      <c r="AD97" s="53">
        <v>100000</v>
      </c>
      <c r="AE97" s="46" t="s">
        <v>18</v>
      </c>
      <c r="AF97" s="54" t="s">
        <v>18</v>
      </c>
    </row>
    <row r="98" spans="1:32" x14ac:dyDescent="0.25">
      <c r="A98" s="1" t="s">
        <v>175</v>
      </c>
      <c r="B98" s="55">
        <v>8.1589252564901305</v>
      </c>
      <c r="C98" s="37">
        <v>9</v>
      </c>
      <c r="D98" s="65">
        <v>11.5326616554953</v>
      </c>
      <c r="E98" s="66">
        <v>2</v>
      </c>
      <c r="F98" s="65">
        <v>3.7376633275489399</v>
      </c>
      <c r="G98" s="66">
        <v>1</v>
      </c>
      <c r="H98" s="55">
        <v>19.7834794821743</v>
      </c>
      <c r="I98" s="37">
        <v>37</v>
      </c>
      <c r="J98" s="55">
        <v>-3.2569316081330402</v>
      </c>
      <c r="K98" s="37">
        <v>43</v>
      </c>
      <c r="L98" s="55">
        <v>-4.1498791297340896</v>
      </c>
      <c r="M98" s="37">
        <v>11</v>
      </c>
      <c r="N98" s="55">
        <v>13.893661561843199</v>
      </c>
      <c r="O98" s="56">
        <v>1.1301894792131799</v>
      </c>
      <c r="P98" s="56">
        <v>0.55576995316104605</v>
      </c>
      <c r="Q98" s="57">
        <v>8</v>
      </c>
      <c r="R98" s="58">
        <v>0</v>
      </c>
      <c r="S98" s="58">
        <v>0</v>
      </c>
      <c r="T98" s="14" t="s">
        <v>18</v>
      </c>
      <c r="U98" s="59">
        <v>2E-3</v>
      </c>
      <c r="V98" s="59" t="s">
        <v>18</v>
      </c>
      <c r="W98" s="59">
        <v>2.0100000000000001E-3</v>
      </c>
      <c r="X98" s="12" t="s">
        <v>30</v>
      </c>
      <c r="Y98" s="60" t="s">
        <v>18</v>
      </c>
      <c r="Z98" s="8" t="s">
        <v>18</v>
      </c>
      <c r="AA98" s="61" t="s">
        <v>18</v>
      </c>
      <c r="AB98" s="62">
        <v>40815</v>
      </c>
      <c r="AC98" s="12" t="s">
        <v>65</v>
      </c>
      <c r="AD98" s="16">
        <v>100000</v>
      </c>
      <c r="AE98" s="14" t="s">
        <v>18</v>
      </c>
      <c r="AF98" s="39" t="s">
        <v>18</v>
      </c>
    </row>
    <row r="99" spans="1:32" x14ac:dyDescent="0.25">
      <c r="A99" s="40" t="s">
        <v>176</v>
      </c>
      <c r="B99" s="41">
        <v>7.5771636006303602</v>
      </c>
      <c r="C99" s="42">
        <v>14</v>
      </c>
      <c r="D99" s="41">
        <v>7.0588356206606901</v>
      </c>
      <c r="E99" s="42">
        <v>20</v>
      </c>
      <c r="F99" s="41">
        <v>-5.0708548201588197</v>
      </c>
      <c r="G99" s="42">
        <v>15</v>
      </c>
      <c r="H99" s="41">
        <v>20.239013107170202</v>
      </c>
      <c r="I99" s="42">
        <v>36</v>
      </c>
      <c r="J99" s="41">
        <v>1.03660511823775</v>
      </c>
      <c r="K99" s="42">
        <v>16</v>
      </c>
      <c r="L99" s="41">
        <v>-4.7633587786259497</v>
      </c>
      <c r="M99" s="42">
        <v>17</v>
      </c>
      <c r="N99" s="41">
        <v>13.614055601519899</v>
      </c>
      <c r="O99" s="43">
        <v>1.1868618891299201</v>
      </c>
      <c r="P99" s="43">
        <v>0.33182285840775799</v>
      </c>
      <c r="Q99" s="44">
        <v>8</v>
      </c>
      <c r="R99" s="45">
        <v>0.01</v>
      </c>
      <c r="S99" s="45">
        <v>0.01</v>
      </c>
      <c r="T99" s="46" t="s">
        <v>18</v>
      </c>
      <c r="U99" s="47">
        <v>1.7999999999999999E-2</v>
      </c>
      <c r="V99" s="47" t="s">
        <v>18</v>
      </c>
      <c r="W99" s="47">
        <v>1.8800000000000001E-2</v>
      </c>
      <c r="X99" s="48" t="s">
        <v>30</v>
      </c>
      <c r="Y99" s="49">
        <v>38.139830969999998</v>
      </c>
      <c r="Z99" s="50">
        <v>1.386707E-2</v>
      </c>
      <c r="AA99" s="51">
        <v>6951</v>
      </c>
      <c r="AB99" s="52">
        <v>38989</v>
      </c>
      <c r="AC99" s="48" t="s">
        <v>82</v>
      </c>
      <c r="AD99" s="53">
        <v>20</v>
      </c>
      <c r="AE99" s="46" t="s">
        <v>32</v>
      </c>
      <c r="AF99" s="54">
        <v>0.38674754</v>
      </c>
    </row>
    <row r="100" spans="1:32" x14ac:dyDescent="0.25">
      <c r="A100" s="1" t="s">
        <v>177</v>
      </c>
      <c r="B100" s="74">
        <v>7.97823862150062</v>
      </c>
      <c r="C100" s="37">
        <v>11</v>
      </c>
      <c r="D100" s="74">
        <v>7.5170158626475603</v>
      </c>
      <c r="E100" s="37">
        <v>17</v>
      </c>
      <c r="F100" s="74">
        <v>-5.1754440703732696</v>
      </c>
      <c r="G100" s="37">
        <v>16</v>
      </c>
      <c r="H100" s="74">
        <v>20.321318198203201</v>
      </c>
      <c r="I100" s="37">
        <v>35</v>
      </c>
      <c r="J100" s="74">
        <v>1.0307361811120199</v>
      </c>
      <c r="K100" s="37">
        <v>17</v>
      </c>
      <c r="L100" s="74">
        <v>-4.7683021806853798</v>
      </c>
      <c r="M100" s="37">
        <v>18</v>
      </c>
      <c r="N100" s="74">
        <v>13.690197727298999</v>
      </c>
      <c r="O100" s="76">
        <v>1.1862727744675701</v>
      </c>
      <c r="P100" s="76">
        <v>0.35568536781794802</v>
      </c>
      <c r="Q100" s="77">
        <v>8</v>
      </c>
      <c r="R100" s="78">
        <v>0.01</v>
      </c>
      <c r="S100" s="78">
        <v>0.01</v>
      </c>
      <c r="T100" s="14" t="s">
        <v>18</v>
      </c>
      <c r="U100" s="79">
        <v>1.8499999999999999E-2</v>
      </c>
      <c r="V100" s="79" t="s">
        <v>18</v>
      </c>
      <c r="W100" s="79">
        <v>1.9299999999999901E-2</v>
      </c>
      <c r="X100" s="12" t="s">
        <v>30</v>
      </c>
      <c r="Y100" s="60">
        <v>179.17341309</v>
      </c>
      <c r="Z100" s="8">
        <v>-0.12592050999999899</v>
      </c>
      <c r="AA100" s="80">
        <v>14463</v>
      </c>
      <c r="AB100" s="62">
        <v>38989</v>
      </c>
      <c r="AC100" s="12" t="s">
        <v>178</v>
      </c>
      <c r="AD100" s="16">
        <v>50</v>
      </c>
      <c r="AE100" s="14" t="s">
        <v>34</v>
      </c>
      <c r="AF100" s="39">
        <v>-3.49591585999999</v>
      </c>
    </row>
    <row r="101" spans="1:32" x14ac:dyDescent="0.25">
      <c r="A101" s="40" t="s">
        <v>179</v>
      </c>
      <c r="B101" s="67" t="s">
        <v>18</v>
      </c>
      <c r="C101" s="42" t="s">
        <v>18</v>
      </c>
      <c r="D101" s="67">
        <v>9.2218785899171198</v>
      </c>
      <c r="E101" s="42">
        <v>9</v>
      </c>
      <c r="F101" s="67">
        <v>1.66422825857908</v>
      </c>
      <c r="G101" s="42">
        <v>5</v>
      </c>
      <c r="H101" s="67">
        <v>22.039684232984801</v>
      </c>
      <c r="I101" s="42">
        <v>33</v>
      </c>
      <c r="J101" s="67">
        <v>0.23364485981309799</v>
      </c>
      <c r="K101" s="42">
        <v>20</v>
      </c>
      <c r="L101" s="67">
        <v>-4.8780487804878199</v>
      </c>
      <c r="M101" s="42">
        <v>19</v>
      </c>
      <c r="N101" s="67">
        <v>12.993844571318</v>
      </c>
      <c r="O101" s="69">
        <v>1.38209094138276</v>
      </c>
      <c r="P101" s="69">
        <v>0.41103912709801599</v>
      </c>
      <c r="Q101" s="70">
        <v>8</v>
      </c>
      <c r="R101" s="71">
        <v>0</v>
      </c>
      <c r="S101" s="71">
        <v>0</v>
      </c>
      <c r="T101" s="46" t="s">
        <v>18</v>
      </c>
      <c r="U101" s="72">
        <v>1.4E-2</v>
      </c>
      <c r="V101" s="72" t="s">
        <v>18</v>
      </c>
      <c r="W101" s="72">
        <v>1.4E-2</v>
      </c>
      <c r="X101" s="48" t="s">
        <v>30</v>
      </c>
      <c r="Y101" s="49">
        <v>219.47257504999999</v>
      </c>
      <c r="Z101" s="50">
        <v>-9.8954429099999999</v>
      </c>
      <c r="AA101" s="73">
        <v>21088</v>
      </c>
      <c r="AB101" s="52">
        <v>42045</v>
      </c>
      <c r="AC101" s="48" t="s">
        <v>180</v>
      </c>
      <c r="AD101" s="53">
        <v>50</v>
      </c>
      <c r="AE101" s="46" t="s">
        <v>18</v>
      </c>
      <c r="AF101" s="54">
        <v>-9.8099271899999998</v>
      </c>
    </row>
    <row r="102" spans="1:32" x14ac:dyDescent="0.25">
      <c r="A102" s="1" t="s">
        <v>181</v>
      </c>
      <c r="B102" s="74" t="s">
        <v>18</v>
      </c>
      <c r="C102" s="37" t="s">
        <v>18</v>
      </c>
      <c r="D102" s="74">
        <v>9.1685656077100894</v>
      </c>
      <c r="E102" s="37">
        <v>10</v>
      </c>
      <c r="F102" s="74">
        <v>1.6272838083954899</v>
      </c>
      <c r="G102" s="37">
        <v>6</v>
      </c>
      <c r="H102" s="74">
        <v>21.9797069368805</v>
      </c>
      <c r="I102" s="37">
        <v>34</v>
      </c>
      <c r="J102" s="74">
        <v>9.5250082435271999E-2</v>
      </c>
      <c r="K102" s="37">
        <v>23</v>
      </c>
      <c r="L102" s="74">
        <v>-5.1543335843151796</v>
      </c>
      <c r="M102" s="37">
        <v>25</v>
      </c>
      <c r="N102" s="74">
        <v>12.9546834752188</v>
      </c>
      <c r="O102" s="76">
        <v>1.3816391279561999</v>
      </c>
      <c r="P102" s="76">
        <v>0.41867187897432001</v>
      </c>
      <c r="Q102" s="77">
        <v>8</v>
      </c>
      <c r="R102" s="78">
        <v>0</v>
      </c>
      <c r="S102" s="78">
        <v>0</v>
      </c>
      <c r="T102" s="14" t="s">
        <v>18</v>
      </c>
      <c r="U102" s="79">
        <v>1.4E-2</v>
      </c>
      <c r="V102" s="79" t="s">
        <v>18</v>
      </c>
      <c r="W102" s="79">
        <v>1.4E-2</v>
      </c>
      <c r="X102" s="12" t="s">
        <v>30</v>
      </c>
      <c r="Y102" s="60" t="s">
        <v>18</v>
      </c>
      <c r="Z102" s="8" t="s">
        <v>18</v>
      </c>
      <c r="AA102" s="80" t="s">
        <v>18</v>
      </c>
      <c r="AB102" s="62">
        <v>42045</v>
      </c>
      <c r="AC102" s="12" t="s">
        <v>180</v>
      </c>
      <c r="AD102" s="16">
        <v>0</v>
      </c>
      <c r="AE102" s="14" t="s">
        <v>18</v>
      </c>
      <c r="AF102" s="39" t="s">
        <v>18</v>
      </c>
    </row>
    <row r="103" spans="1:32" x14ac:dyDescent="0.25">
      <c r="A103" s="40" t="s">
        <v>182</v>
      </c>
      <c r="B103" s="67" t="s">
        <v>18</v>
      </c>
      <c r="C103" s="42" t="s">
        <v>18</v>
      </c>
      <c r="D103" s="67" t="s">
        <v>18</v>
      </c>
      <c r="E103" s="42" t="s">
        <v>18</v>
      </c>
      <c r="F103" s="67">
        <v>-10.033090197156501</v>
      </c>
      <c r="G103" s="42">
        <v>25</v>
      </c>
      <c r="H103" s="67">
        <v>32.039333675790502</v>
      </c>
      <c r="I103" s="42">
        <v>4</v>
      </c>
      <c r="J103" s="67">
        <v>4.7627365356623397</v>
      </c>
      <c r="K103" s="42">
        <v>4</v>
      </c>
      <c r="L103" s="67">
        <v>-5.73164981400949</v>
      </c>
      <c r="M103" s="42">
        <v>34</v>
      </c>
      <c r="N103" s="67">
        <v>16.997549049728399</v>
      </c>
      <c r="O103" s="69">
        <v>1.64484445591328</v>
      </c>
      <c r="P103" s="69" t="s">
        <v>18</v>
      </c>
      <c r="Q103" s="70">
        <v>8</v>
      </c>
      <c r="R103" s="71">
        <v>0</v>
      </c>
      <c r="S103" s="71">
        <v>0</v>
      </c>
      <c r="T103" s="46" t="s">
        <v>18</v>
      </c>
      <c r="U103" s="72">
        <v>1.6E-2</v>
      </c>
      <c r="V103" s="72" t="s">
        <v>18</v>
      </c>
      <c r="W103" s="72">
        <v>1.6E-2</v>
      </c>
      <c r="X103" s="48" t="s">
        <v>30</v>
      </c>
      <c r="Y103" s="49">
        <v>129.11631690999999</v>
      </c>
      <c r="Z103" s="50">
        <v>-0.90610393</v>
      </c>
      <c r="AA103" s="73">
        <v>7253</v>
      </c>
      <c r="AB103" s="52">
        <v>43969</v>
      </c>
      <c r="AC103" s="48" t="s">
        <v>180</v>
      </c>
      <c r="AD103" s="53">
        <v>50</v>
      </c>
      <c r="AE103" s="46" t="s">
        <v>18</v>
      </c>
      <c r="AF103" s="54">
        <v>3.21693535</v>
      </c>
    </row>
    <row r="104" spans="1:32" x14ac:dyDescent="0.25">
      <c r="A104" s="81" t="s">
        <v>183</v>
      </c>
      <c r="B104" s="82" t="s">
        <v>18</v>
      </c>
      <c r="C104" s="83" t="s">
        <v>18</v>
      </c>
      <c r="D104" s="82" t="s">
        <v>18</v>
      </c>
      <c r="E104" s="83" t="s">
        <v>18</v>
      </c>
      <c r="F104" s="82">
        <v>-10.080326223367599</v>
      </c>
      <c r="G104" s="83">
        <v>26</v>
      </c>
      <c r="H104" s="82">
        <v>31.914169963325701</v>
      </c>
      <c r="I104" s="83">
        <v>5</v>
      </c>
      <c r="J104" s="82">
        <v>4.61928110165712</v>
      </c>
      <c r="K104" s="83">
        <v>5</v>
      </c>
      <c r="L104" s="82">
        <v>-6.00317329147581</v>
      </c>
      <c r="M104" s="83">
        <v>44</v>
      </c>
      <c r="N104" s="82">
        <v>16.327298308296399</v>
      </c>
      <c r="O104" s="84">
        <v>1.70470092972774</v>
      </c>
      <c r="P104" s="84" t="s">
        <v>18</v>
      </c>
      <c r="Q104" s="85">
        <v>8</v>
      </c>
      <c r="R104" s="86">
        <v>0</v>
      </c>
      <c r="S104" s="86">
        <v>0</v>
      </c>
      <c r="T104" s="87" t="s">
        <v>18</v>
      </c>
      <c r="U104" s="88">
        <v>1.6E-2</v>
      </c>
      <c r="V104" s="88" t="s">
        <v>18</v>
      </c>
      <c r="W104" s="88">
        <v>1.6E-2</v>
      </c>
      <c r="X104" s="89" t="s">
        <v>30</v>
      </c>
      <c r="Y104" s="90" t="s">
        <v>18</v>
      </c>
      <c r="Z104" s="91" t="s">
        <v>18</v>
      </c>
      <c r="AA104" s="92" t="s">
        <v>18</v>
      </c>
      <c r="AB104" s="93">
        <v>43969</v>
      </c>
      <c r="AC104" s="89" t="s">
        <v>180</v>
      </c>
      <c r="AD104" s="94">
        <v>0</v>
      </c>
      <c r="AE104" s="87" t="s">
        <v>18</v>
      </c>
      <c r="AF104" s="95" t="s">
        <v>18</v>
      </c>
    </row>
    <row r="105" spans="1:32" x14ac:dyDescent="0.25">
      <c r="A105" s="96" t="s">
        <v>95</v>
      </c>
      <c r="B105" s="97">
        <v>8.1360971473327446</v>
      </c>
      <c r="C105" s="12"/>
      <c r="D105" s="97">
        <v>7.9068115593973181</v>
      </c>
      <c r="E105" s="12"/>
      <c r="F105" s="97">
        <v>-6.3820988697660415</v>
      </c>
      <c r="G105" s="12"/>
      <c r="H105" s="97">
        <v>24.723931079596774</v>
      </c>
      <c r="I105" s="12"/>
      <c r="J105" s="97">
        <v>0.56832098453845592</v>
      </c>
      <c r="K105" s="12"/>
      <c r="L105" s="97">
        <v>-4.9075270583022119</v>
      </c>
      <c r="M105" s="37"/>
      <c r="N105" s="97">
        <v>14.504211735982086</v>
      </c>
      <c r="O105" s="98">
        <v>1.4232245851999821</v>
      </c>
      <c r="P105" s="98">
        <v>0.33806373669756912</v>
      </c>
      <c r="Q105" s="99"/>
      <c r="R105" s="14"/>
      <c r="S105" s="12"/>
      <c r="T105" s="14"/>
      <c r="U105" s="12"/>
      <c r="V105" s="100"/>
      <c r="X105" s="100" t="s">
        <v>96</v>
      </c>
      <c r="Y105" s="101">
        <v>9702.0864600731074</v>
      </c>
      <c r="Z105" s="98">
        <v>-50.205612137343721</v>
      </c>
      <c r="AA105" s="102">
        <v>285922</v>
      </c>
      <c r="AB105" s="100"/>
      <c r="AC105" s="100"/>
      <c r="AD105" s="103"/>
      <c r="AE105" s="104"/>
      <c r="AF105" s="105">
        <v>179.92350777852855</v>
      </c>
    </row>
    <row r="106" spans="1:32" x14ac:dyDescent="0.25">
      <c r="A106" s="106" t="s">
        <v>184</v>
      </c>
      <c r="B106" s="107">
        <v>8.1688954735321602</v>
      </c>
      <c r="C106" s="37"/>
      <c r="D106" s="107">
        <v>10.893957537147299</v>
      </c>
      <c r="E106" s="37"/>
      <c r="F106" s="107">
        <v>2.9455515839978701</v>
      </c>
      <c r="G106" s="37"/>
      <c r="H106" s="107">
        <v>18.164517181369298</v>
      </c>
      <c r="I106" s="37"/>
      <c r="J106" s="107">
        <v>-3.28405620380066</v>
      </c>
      <c r="K106" s="37"/>
      <c r="L106" s="107">
        <v>-4.0935924768886398</v>
      </c>
      <c r="M106" s="37"/>
      <c r="N106" s="107">
        <v>14.5796147482822</v>
      </c>
      <c r="O106" s="107">
        <v>0.96597256287571498</v>
      </c>
      <c r="P106" s="107">
        <v>0.484886547318018</v>
      </c>
      <c r="Q106" s="108"/>
      <c r="R106" s="109"/>
      <c r="S106" s="37"/>
      <c r="T106" s="109"/>
      <c r="U106" s="37"/>
      <c r="V106" s="37"/>
      <c r="W106" s="110"/>
      <c r="X106" s="111"/>
      <c r="Y106" s="112"/>
      <c r="Z106" s="37"/>
      <c r="AA106" s="37"/>
      <c r="AB106" s="37"/>
      <c r="AC106" s="113"/>
      <c r="AD106" s="109"/>
      <c r="AE106" s="110"/>
    </row>
    <row r="107" spans="1:32" x14ac:dyDescent="0.25">
      <c r="A107" s="1" t="s">
        <v>98</v>
      </c>
      <c r="B107" s="55"/>
      <c r="C107" s="37">
        <v>21</v>
      </c>
      <c r="D107" s="55"/>
      <c r="E107" s="37">
        <v>31</v>
      </c>
      <c r="F107" s="55"/>
      <c r="G107" s="37">
        <v>36</v>
      </c>
      <c r="H107" s="55"/>
      <c r="I107" s="37">
        <v>46</v>
      </c>
      <c r="J107" s="55"/>
      <c r="K107" s="37">
        <v>46</v>
      </c>
      <c r="L107" s="55"/>
      <c r="M107" s="37">
        <v>50</v>
      </c>
      <c r="N107" s="55"/>
      <c r="O107" s="56"/>
      <c r="P107" s="56"/>
      <c r="Q107" s="58"/>
      <c r="R107" s="14"/>
      <c r="S107" s="59"/>
      <c r="T107" s="114"/>
      <c r="U107" s="59"/>
      <c r="V107" s="12"/>
      <c r="W107" s="8"/>
      <c r="X107" s="8"/>
      <c r="Y107" s="61"/>
      <c r="Z107" s="62"/>
      <c r="AA107" s="12"/>
      <c r="AB107" s="62"/>
      <c r="AC107" s="16"/>
      <c r="AD107" s="14"/>
      <c r="AE107" s="8"/>
    </row>
    <row r="108" spans="1:32" x14ac:dyDescent="0.25">
      <c r="A108" s="106"/>
      <c r="B108" s="107"/>
      <c r="C108" s="37"/>
      <c r="D108" s="107"/>
      <c r="E108" s="37"/>
      <c r="F108" s="107"/>
      <c r="G108" s="37"/>
      <c r="H108" s="107"/>
      <c r="I108" s="37"/>
      <c r="J108" s="107"/>
      <c r="K108" s="37"/>
      <c r="L108" s="107"/>
      <c r="M108" s="37"/>
      <c r="N108" s="107"/>
      <c r="O108" s="107"/>
      <c r="P108" s="107"/>
      <c r="Q108" s="108"/>
      <c r="R108" s="109"/>
      <c r="S108" s="37"/>
      <c r="T108" s="109"/>
      <c r="U108" s="37"/>
      <c r="V108" s="37"/>
      <c r="W108" s="110"/>
      <c r="X108" s="111"/>
      <c r="Y108" s="112"/>
      <c r="Z108" s="37"/>
      <c r="AA108" s="37"/>
      <c r="AB108" s="37"/>
      <c r="AC108" s="113"/>
      <c r="AD108" s="109"/>
      <c r="AE108" s="110"/>
    </row>
    <row r="109" spans="1:32" x14ac:dyDescent="0.25">
      <c r="B109" s="55"/>
      <c r="C109" s="37"/>
      <c r="D109" s="55"/>
      <c r="E109" s="37"/>
      <c r="F109" s="55"/>
      <c r="G109" s="37"/>
      <c r="H109" s="55"/>
      <c r="I109" s="37"/>
      <c r="J109" s="55"/>
      <c r="K109" s="37"/>
      <c r="L109" s="55"/>
      <c r="M109" s="37"/>
      <c r="N109" s="55"/>
      <c r="O109" s="56"/>
      <c r="P109" s="56"/>
      <c r="Q109" s="58"/>
      <c r="R109" s="14"/>
      <c r="S109" s="59"/>
      <c r="T109" s="114"/>
      <c r="U109" s="59"/>
      <c r="V109" s="12"/>
      <c r="W109" s="8"/>
      <c r="X109" s="8"/>
      <c r="Y109" s="61"/>
      <c r="Z109" s="62"/>
      <c r="AA109" s="12"/>
      <c r="AB109" s="62"/>
      <c r="AC109" s="16"/>
      <c r="AD109" s="14"/>
      <c r="AE109" s="8"/>
    </row>
    <row r="110" spans="1:32" x14ac:dyDescent="0.25">
      <c r="B110" s="8"/>
      <c r="C110" s="12"/>
      <c r="D110" s="8"/>
      <c r="E110" s="12"/>
      <c r="F110" s="8"/>
      <c r="G110" s="12"/>
      <c r="H110" s="8"/>
      <c r="I110" s="12"/>
      <c r="J110" s="8"/>
      <c r="K110" s="12"/>
      <c r="L110" s="8"/>
      <c r="M110" s="12"/>
      <c r="N110" s="8"/>
      <c r="O110" s="12"/>
      <c r="P110" s="12"/>
      <c r="Q110" s="13"/>
      <c r="R110" s="14"/>
      <c r="S110" s="12"/>
      <c r="T110" s="14"/>
      <c r="U110" s="12"/>
      <c r="V110" s="12"/>
      <c r="W110" s="39"/>
      <c r="X110" s="12"/>
      <c r="Y110" s="20"/>
      <c r="Z110" s="12"/>
      <c r="AA110" s="12"/>
      <c r="AB110" s="12"/>
      <c r="AC110" s="16"/>
      <c r="AD110" s="14"/>
      <c r="AE110" s="39"/>
    </row>
    <row r="111" spans="1:32" x14ac:dyDescent="0.25">
      <c r="A111" s="1" t="s">
        <v>185</v>
      </c>
      <c r="B111" s="8"/>
      <c r="C111" s="12"/>
      <c r="D111" s="8"/>
      <c r="E111" s="12"/>
      <c r="F111" s="8"/>
      <c r="G111" s="12"/>
      <c r="H111" s="8"/>
      <c r="I111" s="12"/>
      <c r="J111" s="8"/>
      <c r="K111" s="12"/>
      <c r="L111" s="8"/>
      <c r="M111" s="12"/>
      <c r="N111" s="8"/>
      <c r="O111" s="12"/>
      <c r="P111" s="12"/>
      <c r="Q111" s="13"/>
      <c r="R111" s="14"/>
      <c r="S111" s="12"/>
      <c r="T111" s="14"/>
      <c r="U111" s="12"/>
      <c r="V111" s="12"/>
      <c r="W111" s="39"/>
      <c r="X111" s="12"/>
      <c r="Y111" s="20"/>
      <c r="Z111" s="12"/>
      <c r="AA111" s="12"/>
      <c r="AB111" s="12"/>
      <c r="AC111" s="16"/>
      <c r="AD111" s="14"/>
      <c r="AE111" s="39"/>
    </row>
    <row r="112" spans="1:32" x14ac:dyDescent="0.25">
      <c r="B112" s="8"/>
      <c r="C112" s="12"/>
      <c r="D112" s="8"/>
      <c r="E112" s="12"/>
      <c r="F112" s="8"/>
      <c r="G112" s="12"/>
      <c r="H112" s="8"/>
      <c r="I112" s="12"/>
      <c r="J112" s="8"/>
      <c r="K112" s="12"/>
      <c r="L112" s="8"/>
      <c r="M112" s="12"/>
      <c r="N112" s="8"/>
      <c r="O112" s="12"/>
      <c r="P112" s="12"/>
      <c r="Q112" s="13"/>
      <c r="R112" s="14"/>
      <c r="S112" s="12"/>
      <c r="T112" s="14"/>
      <c r="U112" s="12"/>
      <c r="V112" s="12"/>
      <c r="W112" s="12"/>
      <c r="X112" s="12"/>
      <c r="Y112" s="20"/>
      <c r="Z112" s="12"/>
      <c r="AA112" s="12"/>
      <c r="AB112" s="12"/>
      <c r="AC112" s="16"/>
      <c r="AD112" s="14"/>
      <c r="AE112" s="12"/>
    </row>
    <row r="113" spans="1:32" x14ac:dyDescent="0.25">
      <c r="B113" s="8"/>
      <c r="C113" s="12"/>
      <c r="D113" s="8"/>
      <c r="E113" s="12"/>
      <c r="F113" s="8"/>
      <c r="G113" s="12"/>
      <c r="H113" s="8"/>
      <c r="I113" s="12"/>
      <c r="J113" s="8"/>
      <c r="K113" s="12"/>
      <c r="L113" s="8"/>
      <c r="M113" s="12"/>
      <c r="N113" s="8"/>
      <c r="O113" s="12"/>
      <c r="P113" s="12"/>
      <c r="Q113" s="13"/>
      <c r="R113" s="14"/>
      <c r="S113" s="12"/>
      <c r="T113" s="14"/>
      <c r="U113" s="12"/>
      <c r="V113" s="12"/>
      <c r="W113" s="12"/>
      <c r="X113" s="12"/>
      <c r="Y113" s="20"/>
      <c r="Z113" s="12"/>
      <c r="AA113" s="12"/>
      <c r="AB113" s="12"/>
      <c r="AC113" s="16"/>
      <c r="AD113" s="14"/>
      <c r="AE113" s="12"/>
    </row>
    <row r="114" spans="1:32" x14ac:dyDescent="0.25">
      <c r="B114" s="8"/>
      <c r="C114" s="12"/>
      <c r="D114" s="8"/>
      <c r="E114" s="12"/>
      <c r="F114" s="8"/>
      <c r="G114" s="12"/>
      <c r="H114" s="8"/>
      <c r="I114" s="12"/>
      <c r="J114" s="8"/>
      <c r="K114" s="12"/>
      <c r="L114" s="8"/>
      <c r="M114" s="12"/>
      <c r="N114" s="8"/>
      <c r="O114" s="12"/>
      <c r="P114" s="12"/>
      <c r="Q114" s="13"/>
      <c r="R114" s="14"/>
      <c r="S114" s="12"/>
      <c r="T114" s="14"/>
      <c r="U114" s="12"/>
      <c r="V114" s="12"/>
      <c r="W114" s="12"/>
      <c r="X114" s="12"/>
      <c r="Y114" s="20"/>
      <c r="Z114" s="12"/>
      <c r="AA114" s="12"/>
      <c r="AB114" s="12"/>
      <c r="AC114" s="16"/>
      <c r="AD114" s="14"/>
      <c r="AE114" s="12"/>
    </row>
    <row r="115" spans="1:32" x14ac:dyDescent="0.25">
      <c r="A115" s="119"/>
      <c r="B115" s="8"/>
      <c r="C115" s="9"/>
      <c r="D115" s="10"/>
      <c r="E115" s="11"/>
      <c r="F115" s="8"/>
      <c r="G115" s="12"/>
      <c r="H115" s="8"/>
      <c r="I115" s="12"/>
      <c r="J115" s="8"/>
      <c r="K115" s="12"/>
      <c r="L115" s="8"/>
      <c r="M115" s="12"/>
      <c r="N115" s="8"/>
      <c r="O115" s="12"/>
      <c r="P115" s="12"/>
      <c r="Q115" s="13"/>
      <c r="R115" s="14"/>
      <c r="S115" s="12"/>
      <c r="T115" s="14"/>
      <c r="U115" s="12"/>
      <c r="V115" s="12"/>
      <c r="W115" s="12"/>
      <c r="X115" s="12"/>
      <c r="Y115" s="15"/>
      <c r="Z115" s="12"/>
      <c r="AA115" s="12"/>
      <c r="AB115" s="12"/>
      <c r="AC115" s="16"/>
      <c r="AD115" s="14"/>
      <c r="AE115" s="21"/>
    </row>
    <row r="116" spans="1:32" x14ac:dyDescent="0.25">
      <c r="B116" s="8"/>
      <c r="C116" s="12"/>
      <c r="D116" s="8"/>
      <c r="E116" s="12"/>
      <c r="F116" s="8"/>
      <c r="G116" s="12"/>
      <c r="H116" s="8"/>
      <c r="I116" s="12"/>
      <c r="J116" s="8"/>
      <c r="K116" s="12"/>
      <c r="L116" s="8"/>
      <c r="M116" s="12"/>
      <c r="N116" s="8"/>
      <c r="O116" s="12"/>
      <c r="P116" s="12"/>
      <c r="Q116" s="13"/>
      <c r="R116" s="14"/>
      <c r="S116" s="12"/>
      <c r="T116" s="14"/>
      <c r="U116" s="12"/>
      <c r="V116" s="12"/>
      <c r="W116" s="12"/>
      <c r="X116" s="12"/>
      <c r="Y116" s="20"/>
      <c r="Z116" s="12"/>
      <c r="AA116" s="12"/>
      <c r="AB116" s="12"/>
      <c r="AC116" s="16"/>
      <c r="AD116" s="14"/>
      <c r="AE116" s="12"/>
    </row>
    <row r="117" spans="1:32" x14ac:dyDescent="0.25">
      <c r="A117" s="7">
        <v>5</v>
      </c>
      <c r="B117" s="8"/>
      <c r="C117" s="9"/>
      <c r="D117" s="10"/>
      <c r="E117" s="11" t="s">
        <v>0</v>
      </c>
      <c r="F117" s="8"/>
      <c r="G117" s="12"/>
      <c r="H117" s="8"/>
      <c r="I117" s="12"/>
      <c r="J117" s="8"/>
      <c r="K117" s="12"/>
      <c r="L117" s="8"/>
      <c r="M117" s="12"/>
      <c r="N117" s="8"/>
      <c r="O117" s="12"/>
      <c r="P117" s="12"/>
      <c r="Q117" s="13"/>
      <c r="R117" s="14"/>
      <c r="S117" s="12"/>
      <c r="T117" s="14"/>
      <c r="U117" s="12"/>
      <c r="V117" s="12"/>
      <c r="W117" s="12"/>
      <c r="X117" s="12"/>
      <c r="Y117" s="15"/>
      <c r="Z117" s="12"/>
      <c r="AA117" s="12"/>
      <c r="AB117" s="12"/>
      <c r="AC117" s="16"/>
      <c r="AD117" s="14"/>
      <c r="AE117" s="21">
        <v>6</v>
      </c>
      <c r="AF117" s="21"/>
    </row>
    <row r="118" spans="1:32" ht="15.75" thickBot="1" x14ac:dyDescent="0.3">
      <c r="A118" s="17"/>
      <c r="B118" s="18"/>
      <c r="C118" s="19"/>
      <c r="D118" s="18"/>
      <c r="E118" s="19"/>
      <c r="F118" s="18"/>
      <c r="G118" s="19"/>
      <c r="H118" s="18"/>
      <c r="I118" s="19"/>
      <c r="J118" s="18"/>
      <c r="K118" s="19"/>
      <c r="L118" s="18"/>
      <c r="M118" s="19"/>
      <c r="N118" s="18"/>
      <c r="O118" s="19"/>
      <c r="P118" s="19"/>
      <c r="Q118" s="18"/>
      <c r="R118" s="19"/>
      <c r="S118" s="18"/>
      <c r="T118" s="19"/>
      <c r="U118" s="18"/>
      <c r="V118" s="19"/>
      <c r="W118" s="18"/>
      <c r="X118" s="19"/>
      <c r="Y118" s="18"/>
      <c r="Z118" s="19"/>
      <c r="AA118" s="18"/>
      <c r="AB118" s="19"/>
      <c r="AC118" s="18"/>
      <c r="AD118" s="19"/>
      <c r="AE118" s="19"/>
      <c r="AF118" s="19"/>
    </row>
    <row r="119" spans="1:32" x14ac:dyDescent="0.25">
      <c r="B119" s="8"/>
      <c r="C119" s="12"/>
      <c r="D119" s="8"/>
      <c r="E119" s="12"/>
      <c r="F119" s="8"/>
      <c r="G119" s="12"/>
      <c r="H119" s="8"/>
      <c r="I119" s="12"/>
      <c r="J119" s="8"/>
      <c r="K119" s="12"/>
      <c r="L119" s="8"/>
      <c r="M119" s="12"/>
      <c r="N119" s="8"/>
      <c r="O119" s="12"/>
      <c r="P119" s="12"/>
      <c r="Q119" s="13"/>
      <c r="R119" s="14"/>
      <c r="S119" s="12"/>
      <c r="T119" s="14"/>
      <c r="U119" s="12"/>
      <c r="V119" s="12"/>
      <c r="W119" s="12"/>
      <c r="X119" s="12"/>
      <c r="Y119" s="20"/>
      <c r="Z119" s="12"/>
      <c r="AA119" s="12"/>
      <c r="AB119" s="12"/>
      <c r="AC119" s="16"/>
      <c r="AD119" s="14"/>
      <c r="AE119" s="12"/>
    </row>
    <row r="120" spans="1:32" ht="18" x14ac:dyDescent="0.25">
      <c r="A120" s="22" t="s">
        <v>186</v>
      </c>
      <c r="B120" s="23"/>
      <c r="C120" s="24"/>
      <c r="D120" s="23"/>
      <c r="E120" s="24"/>
      <c r="F120" s="23"/>
      <c r="G120" s="24" t="s">
        <v>1</v>
      </c>
      <c r="H120" s="23"/>
      <c r="I120" s="24"/>
      <c r="J120" s="23"/>
      <c r="K120" s="24"/>
      <c r="L120" s="23"/>
      <c r="M120" s="24"/>
      <c r="N120" s="23" t="s">
        <v>4</v>
      </c>
      <c r="O120" s="24"/>
      <c r="P120" s="24" t="s">
        <v>5</v>
      </c>
      <c r="Q120" s="25"/>
      <c r="R120" s="26"/>
      <c r="S120" s="24"/>
      <c r="T120" s="26"/>
      <c r="U120" s="24"/>
      <c r="V120" s="24"/>
      <c r="W120" s="27"/>
      <c r="X120" s="24"/>
      <c r="Y120" s="28"/>
      <c r="Z120" s="24"/>
      <c r="AA120" s="24"/>
      <c r="AB120" s="24"/>
      <c r="AC120" s="29"/>
      <c r="AD120" s="26"/>
      <c r="AE120" s="27"/>
    </row>
    <row r="121" spans="1:32" ht="42.75" x14ac:dyDescent="0.25">
      <c r="A121" s="30"/>
      <c r="B121" s="31" t="s">
        <v>6</v>
      </c>
      <c r="C121" s="32" t="s">
        <v>7</v>
      </c>
      <c r="D121" s="31" t="s">
        <v>8</v>
      </c>
      <c r="E121" s="32" t="s">
        <v>7</v>
      </c>
      <c r="F121" s="31" t="s">
        <v>9</v>
      </c>
      <c r="G121" s="24" t="s">
        <v>7</v>
      </c>
      <c r="H121" s="31" t="s">
        <v>10</v>
      </c>
      <c r="I121" s="32" t="s">
        <v>7</v>
      </c>
      <c r="J121" s="31" t="s">
        <v>11</v>
      </c>
      <c r="K121" s="32" t="s">
        <v>7</v>
      </c>
      <c r="L121" s="31" t="s">
        <v>12</v>
      </c>
      <c r="M121" s="32" t="s">
        <v>7</v>
      </c>
      <c r="N121" s="31" t="s">
        <v>13</v>
      </c>
      <c r="O121" s="32" t="s">
        <v>14</v>
      </c>
      <c r="P121" s="32" t="s">
        <v>15</v>
      </c>
      <c r="Q121" s="33" t="s">
        <v>2</v>
      </c>
      <c r="R121" s="32" t="s">
        <v>16</v>
      </c>
      <c r="S121" s="32" t="s">
        <v>17</v>
      </c>
      <c r="T121" s="32" t="s">
        <v>18</v>
      </c>
      <c r="U121" s="32" t="s">
        <v>19</v>
      </c>
      <c r="V121" s="32" t="s">
        <v>18</v>
      </c>
      <c r="W121" s="34" t="s">
        <v>20</v>
      </c>
      <c r="X121" s="32" t="s">
        <v>21</v>
      </c>
      <c r="Y121" s="35" t="s">
        <v>22</v>
      </c>
      <c r="Z121" s="32" t="s">
        <v>23</v>
      </c>
      <c r="AA121" s="32" t="s">
        <v>24</v>
      </c>
      <c r="AB121" s="32" t="s">
        <v>25</v>
      </c>
      <c r="AC121" s="36" t="s">
        <v>26</v>
      </c>
      <c r="AD121" s="32" t="s">
        <v>27</v>
      </c>
      <c r="AE121" s="34" t="s">
        <v>18</v>
      </c>
      <c r="AF121" s="34" t="s">
        <v>28</v>
      </c>
    </row>
    <row r="122" spans="1:32" x14ac:dyDescent="0.25">
      <c r="B122" s="8"/>
      <c r="C122" s="37"/>
      <c r="D122" s="8"/>
      <c r="E122" s="37"/>
      <c r="F122" s="8"/>
      <c r="G122" s="37"/>
      <c r="H122" s="8"/>
      <c r="I122" s="37"/>
      <c r="J122" s="8"/>
      <c r="K122" s="37"/>
      <c r="L122" s="8"/>
      <c r="M122" s="37"/>
      <c r="N122" s="8"/>
      <c r="O122" s="12"/>
      <c r="P122" s="12"/>
      <c r="Q122" s="13"/>
      <c r="R122" s="14"/>
      <c r="S122" s="12"/>
      <c r="T122" s="14"/>
      <c r="U122" s="38"/>
      <c r="V122" s="12"/>
      <c r="W122" s="39"/>
      <c r="X122" s="12"/>
      <c r="Y122" s="20"/>
      <c r="Z122" s="12"/>
      <c r="AA122" s="12"/>
      <c r="AB122" s="12"/>
      <c r="AC122" s="16"/>
      <c r="AD122" s="14"/>
      <c r="AE122" s="39"/>
    </row>
    <row r="123" spans="1:32" x14ac:dyDescent="0.25">
      <c r="A123" s="40" t="s">
        <v>187</v>
      </c>
      <c r="B123" s="41" t="s">
        <v>18</v>
      </c>
      <c r="C123" s="42" t="s">
        <v>18</v>
      </c>
      <c r="D123" s="41">
        <v>-0.32760758851052502</v>
      </c>
      <c r="E123" s="42">
        <v>48</v>
      </c>
      <c r="F123" s="41">
        <v>-10.1219665014636</v>
      </c>
      <c r="G123" s="42">
        <v>53</v>
      </c>
      <c r="H123" s="41">
        <v>3.7425124194610802</v>
      </c>
      <c r="I123" s="42">
        <v>64</v>
      </c>
      <c r="J123" s="41">
        <v>-6.1762291731089896</v>
      </c>
      <c r="K123" s="42">
        <v>76</v>
      </c>
      <c r="L123" s="41">
        <v>-6.4092551855611397</v>
      </c>
      <c r="M123" s="42">
        <v>75</v>
      </c>
      <c r="N123" s="41">
        <v>12.7820175793149</v>
      </c>
      <c r="O123" s="43">
        <v>-2.6482277595772399E-2</v>
      </c>
      <c r="P123" s="43">
        <v>-6.6044367083646305E-2</v>
      </c>
      <c r="Q123" s="44">
        <v>8</v>
      </c>
      <c r="R123" s="45">
        <v>0.01</v>
      </c>
      <c r="S123" s="45">
        <v>0.01</v>
      </c>
      <c r="T123" s="46" t="s">
        <v>18</v>
      </c>
      <c r="U123" s="47">
        <v>1.2E-2</v>
      </c>
      <c r="V123" s="47" t="s">
        <v>18</v>
      </c>
      <c r="W123" s="47">
        <v>1.2451E-2</v>
      </c>
      <c r="X123" s="48" t="s">
        <v>30</v>
      </c>
      <c r="Y123" s="49">
        <v>57.319435740000003</v>
      </c>
      <c r="Z123" s="50">
        <v>-5.2647704199999996</v>
      </c>
      <c r="AA123" s="51">
        <v>653</v>
      </c>
      <c r="AB123" s="52">
        <v>43448</v>
      </c>
      <c r="AC123" s="48" t="s">
        <v>188</v>
      </c>
      <c r="AD123" s="53">
        <v>100</v>
      </c>
      <c r="AE123" s="46" t="s">
        <v>39</v>
      </c>
      <c r="AF123" s="54">
        <v>-27.29263791</v>
      </c>
    </row>
    <row r="124" spans="1:32" x14ac:dyDescent="0.25">
      <c r="A124" s="1" t="s">
        <v>189</v>
      </c>
      <c r="B124" s="55">
        <v>4.64099600605185</v>
      </c>
      <c r="C124" s="37">
        <v>26</v>
      </c>
      <c r="D124" s="55">
        <v>-0.28605733270302602</v>
      </c>
      <c r="E124" s="37">
        <v>47</v>
      </c>
      <c r="F124" s="55">
        <v>-10.122008312194801</v>
      </c>
      <c r="G124" s="37">
        <v>54</v>
      </c>
      <c r="H124" s="55">
        <v>3.7425242671463401</v>
      </c>
      <c r="I124" s="37">
        <v>63</v>
      </c>
      <c r="J124" s="55">
        <v>-6.1762286935573698</v>
      </c>
      <c r="K124" s="37">
        <v>75</v>
      </c>
      <c r="L124" s="55">
        <v>-6.4092638527399801</v>
      </c>
      <c r="M124" s="37">
        <v>76</v>
      </c>
      <c r="N124" s="55">
        <v>12.7820440226269</v>
      </c>
      <c r="O124" s="56">
        <v>-2.64812959089341E-2</v>
      </c>
      <c r="P124" s="56">
        <v>-6.4534296110487596E-2</v>
      </c>
      <c r="Q124" s="57">
        <v>8</v>
      </c>
      <c r="R124" s="58">
        <v>0.01</v>
      </c>
      <c r="S124" s="58">
        <v>0.01</v>
      </c>
      <c r="T124" s="14" t="s">
        <v>18</v>
      </c>
      <c r="U124" s="59">
        <v>1.2E-2</v>
      </c>
      <c r="V124" s="59" t="s">
        <v>18</v>
      </c>
      <c r="W124" s="59">
        <v>1.2451E-2</v>
      </c>
      <c r="X124" s="12" t="s">
        <v>30</v>
      </c>
      <c r="Y124" s="60" t="s">
        <v>18</v>
      </c>
      <c r="Z124" s="8" t="s">
        <v>18</v>
      </c>
      <c r="AA124" s="61" t="s">
        <v>18</v>
      </c>
      <c r="AB124" s="62">
        <v>43448</v>
      </c>
      <c r="AC124" s="12" t="s">
        <v>188</v>
      </c>
      <c r="AD124" s="16">
        <v>100</v>
      </c>
      <c r="AE124" s="14" t="s">
        <v>39</v>
      </c>
      <c r="AF124" s="39" t="s">
        <v>18</v>
      </c>
    </row>
    <row r="125" spans="1:32" x14ac:dyDescent="0.25">
      <c r="A125" s="40" t="s">
        <v>190</v>
      </c>
      <c r="B125" s="41" t="s">
        <v>18</v>
      </c>
      <c r="C125" s="42" t="s">
        <v>18</v>
      </c>
      <c r="D125" s="41">
        <v>2.4741193028913999</v>
      </c>
      <c r="E125" s="42">
        <v>44</v>
      </c>
      <c r="F125" s="41">
        <v>-1.1559595221918399</v>
      </c>
      <c r="G125" s="42">
        <v>42</v>
      </c>
      <c r="H125" s="41">
        <v>15.7979178176801</v>
      </c>
      <c r="I125" s="42">
        <v>52</v>
      </c>
      <c r="J125" s="41">
        <v>3.0344796850720801</v>
      </c>
      <c r="K125" s="42">
        <v>15</v>
      </c>
      <c r="L125" s="41">
        <v>-2.67810512882714</v>
      </c>
      <c r="M125" s="42">
        <v>15</v>
      </c>
      <c r="N125" s="41">
        <v>9.1708981943503591</v>
      </c>
      <c r="O125" s="43">
        <v>1.2776184199348799</v>
      </c>
      <c r="P125" s="43">
        <v>8.2909947533552505E-2</v>
      </c>
      <c r="Q125" s="44">
        <v>8</v>
      </c>
      <c r="R125" s="45">
        <v>0.01</v>
      </c>
      <c r="S125" s="45">
        <v>0.01</v>
      </c>
      <c r="T125" s="46" t="s">
        <v>18</v>
      </c>
      <c r="U125" s="47">
        <v>0.01</v>
      </c>
      <c r="V125" s="47" t="s">
        <v>18</v>
      </c>
      <c r="W125" s="47">
        <v>1.0498E-2</v>
      </c>
      <c r="X125" s="48" t="s">
        <v>30</v>
      </c>
      <c r="Y125" s="49">
        <v>46.309331899999997</v>
      </c>
      <c r="Z125" s="50">
        <v>-2.1073559400000001</v>
      </c>
      <c r="AA125" s="51">
        <v>713</v>
      </c>
      <c r="AB125" s="52">
        <v>43448</v>
      </c>
      <c r="AC125" s="48" t="s">
        <v>188</v>
      </c>
      <c r="AD125" s="53">
        <v>100</v>
      </c>
      <c r="AE125" s="46" t="s">
        <v>39</v>
      </c>
      <c r="AF125" s="54">
        <v>-17.702925669999999</v>
      </c>
    </row>
    <row r="126" spans="1:32" x14ac:dyDescent="0.25">
      <c r="A126" s="1" t="s">
        <v>191</v>
      </c>
      <c r="B126" s="55" t="s">
        <v>18</v>
      </c>
      <c r="C126" s="37" t="s">
        <v>18</v>
      </c>
      <c r="D126" s="55">
        <v>4.0015293145593702</v>
      </c>
      <c r="E126" s="37">
        <v>40</v>
      </c>
      <c r="F126" s="55">
        <v>1.26534631066359</v>
      </c>
      <c r="G126" s="37">
        <v>33</v>
      </c>
      <c r="H126" s="55">
        <v>15.7978867690558</v>
      </c>
      <c r="I126" s="37">
        <v>53</v>
      </c>
      <c r="J126" s="55">
        <v>3.0344519446338301</v>
      </c>
      <c r="K126" s="37">
        <v>16</v>
      </c>
      <c r="L126" s="55">
        <v>-2.6781297940667499</v>
      </c>
      <c r="M126" s="37">
        <v>16</v>
      </c>
      <c r="N126" s="55">
        <v>9.1708687329148901</v>
      </c>
      <c r="O126" s="56">
        <v>1.27761913871612</v>
      </c>
      <c r="P126" s="56">
        <v>0.17013688923332801</v>
      </c>
      <c r="Q126" s="57">
        <v>8</v>
      </c>
      <c r="R126" s="58">
        <v>0.01</v>
      </c>
      <c r="S126" s="58">
        <v>0.01</v>
      </c>
      <c r="T126" s="14" t="s">
        <v>18</v>
      </c>
      <c r="U126" s="59">
        <v>0.01</v>
      </c>
      <c r="V126" s="59" t="s">
        <v>18</v>
      </c>
      <c r="W126" s="59">
        <v>1.0498E-2</v>
      </c>
      <c r="X126" s="12" t="s">
        <v>30</v>
      </c>
      <c r="Y126" s="60" t="s">
        <v>18</v>
      </c>
      <c r="Z126" s="8" t="s">
        <v>18</v>
      </c>
      <c r="AA126" s="61" t="s">
        <v>18</v>
      </c>
      <c r="AB126" s="62">
        <v>43448</v>
      </c>
      <c r="AC126" s="12" t="s">
        <v>188</v>
      </c>
      <c r="AD126" s="16">
        <v>100</v>
      </c>
      <c r="AE126" s="14" t="s">
        <v>39</v>
      </c>
      <c r="AF126" s="39" t="s">
        <v>18</v>
      </c>
    </row>
    <row r="127" spans="1:32" x14ac:dyDescent="0.25">
      <c r="A127" s="40" t="s">
        <v>192</v>
      </c>
      <c r="B127" s="41">
        <v>4.5440212229794099</v>
      </c>
      <c r="C127" s="42">
        <v>27</v>
      </c>
      <c r="D127" s="41">
        <v>2.7008495315779402</v>
      </c>
      <c r="E127" s="42">
        <v>43</v>
      </c>
      <c r="F127" s="41">
        <v>-2.4815119384158399</v>
      </c>
      <c r="G127" s="42">
        <v>43</v>
      </c>
      <c r="H127" s="41">
        <v>11.2864077669901</v>
      </c>
      <c r="I127" s="42">
        <v>62</v>
      </c>
      <c r="J127" s="41">
        <v>-5.2294336502686596</v>
      </c>
      <c r="K127" s="42">
        <v>74</v>
      </c>
      <c r="L127" s="41">
        <v>-4.5587010824313099</v>
      </c>
      <c r="M127" s="42">
        <v>63</v>
      </c>
      <c r="N127" s="41">
        <v>11.7376437412168</v>
      </c>
      <c r="O127" s="43">
        <v>0.61387094110360496</v>
      </c>
      <c r="P127" s="43">
        <v>9.1012885506704694E-2</v>
      </c>
      <c r="Q127" s="44">
        <v>8</v>
      </c>
      <c r="R127" s="45">
        <v>0.01</v>
      </c>
      <c r="S127" s="45">
        <v>0.01</v>
      </c>
      <c r="T127" s="46" t="s">
        <v>18</v>
      </c>
      <c r="U127" s="47">
        <v>1.8700000000000001E-2</v>
      </c>
      <c r="V127" s="47" t="s">
        <v>18</v>
      </c>
      <c r="W127" s="47">
        <v>1.9161999999999998E-2</v>
      </c>
      <c r="X127" s="48" t="s">
        <v>30</v>
      </c>
      <c r="Y127" s="49">
        <v>120.74959536999999</v>
      </c>
      <c r="Z127" s="50">
        <v>-0.44928063000000001</v>
      </c>
      <c r="AA127" s="51">
        <v>8661</v>
      </c>
      <c r="AB127" s="52">
        <v>35909</v>
      </c>
      <c r="AC127" s="48" t="s">
        <v>193</v>
      </c>
      <c r="AD127" s="53">
        <v>50</v>
      </c>
      <c r="AE127" s="46" t="s">
        <v>32</v>
      </c>
      <c r="AF127" s="54">
        <v>-4.0045777999999999</v>
      </c>
    </row>
    <row r="128" spans="1:32" x14ac:dyDescent="0.25">
      <c r="A128" s="1" t="s">
        <v>194</v>
      </c>
      <c r="B128" s="55" t="s">
        <v>18</v>
      </c>
      <c r="C128" s="37" t="s">
        <v>18</v>
      </c>
      <c r="D128" s="55" t="s">
        <v>18</v>
      </c>
      <c r="E128" s="37" t="s">
        <v>18</v>
      </c>
      <c r="F128" s="55" t="s">
        <v>18</v>
      </c>
      <c r="G128" s="37" t="s">
        <v>18</v>
      </c>
      <c r="H128" s="55">
        <v>12.3129492164487</v>
      </c>
      <c r="I128" s="37">
        <v>60</v>
      </c>
      <c r="J128" s="55">
        <v>-4.7847367895315696</v>
      </c>
      <c r="K128" s="37">
        <v>73</v>
      </c>
      <c r="L128" s="55">
        <v>-4.4889779559118397</v>
      </c>
      <c r="M128" s="37">
        <v>61</v>
      </c>
      <c r="N128" s="55">
        <v>11.7228101406994</v>
      </c>
      <c r="O128" s="56">
        <v>0.70221557462902195</v>
      </c>
      <c r="P128" s="56" t="s">
        <v>18</v>
      </c>
      <c r="Q128" s="57">
        <v>8</v>
      </c>
      <c r="R128" s="58">
        <v>0.01</v>
      </c>
      <c r="S128" s="58">
        <v>0.01</v>
      </c>
      <c r="T128" s="14" t="s">
        <v>18</v>
      </c>
      <c r="U128" s="59">
        <v>9.7000000000000003E-3</v>
      </c>
      <c r="V128" s="59" t="s">
        <v>18</v>
      </c>
      <c r="W128" s="59">
        <v>1.0161999999999999E-2</v>
      </c>
      <c r="X128" s="12" t="s">
        <v>30</v>
      </c>
      <c r="Y128" s="60" t="s">
        <v>18</v>
      </c>
      <c r="Z128" s="8" t="s">
        <v>18</v>
      </c>
      <c r="AA128" s="61" t="s">
        <v>18</v>
      </c>
      <c r="AB128" s="62">
        <v>44519</v>
      </c>
      <c r="AC128" s="12" t="s">
        <v>193</v>
      </c>
      <c r="AD128" s="16" t="s">
        <v>37</v>
      </c>
      <c r="AE128" s="14" t="s">
        <v>18</v>
      </c>
      <c r="AF128" s="39" t="s">
        <v>18</v>
      </c>
    </row>
    <row r="129" spans="1:32" x14ac:dyDescent="0.25">
      <c r="A129" s="40" t="s">
        <v>195</v>
      </c>
      <c r="B129" s="41" t="s">
        <v>18</v>
      </c>
      <c r="C129" s="42" t="s">
        <v>18</v>
      </c>
      <c r="D129" s="41">
        <v>-5.1956401682165998</v>
      </c>
      <c r="E129" s="42">
        <v>52</v>
      </c>
      <c r="F129" s="41">
        <v>-16.6219517043541</v>
      </c>
      <c r="G129" s="42">
        <v>59</v>
      </c>
      <c r="H129" s="41">
        <v>22.530355668626001</v>
      </c>
      <c r="I129" s="42">
        <v>18</v>
      </c>
      <c r="J129" s="41">
        <v>0.39421813403419598</v>
      </c>
      <c r="K129" s="42">
        <v>47</v>
      </c>
      <c r="L129" s="41">
        <v>-5.1520794537553902</v>
      </c>
      <c r="M129" s="42">
        <v>71</v>
      </c>
      <c r="N129" s="41">
        <v>16.176668627600598</v>
      </c>
      <c r="O129" s="43">
        <v>1.1404910823182199</v>
      </c>
      <c r="P129" s="43">
        <v>-0.29026657634897701</v>
      </c>
      <c r="Q129" s="44">
        <v>8</v>
      </c>
      <c r="R129" s="45">
        <v>0.01</v>
      </c>
      <c r="S129" s="45">
        <v>0.01</v>
      </c>
      <c r="T129" s="46" t="s">
        <v>89</v>
      </c>
      <c r="U129" s="47">
        <v>1.9900000000000001E-2</v>
      </c>
      <c r="V129" s="47" t="s">
        <v>18</v>
      </c>
      <c r="W129" s="47">
        <v>2.0382000000000001E-2</v>
      </c>
      <c r="X129" s="48" t="s">
        <v>30</v>
      </c>
      <c r="Y129" s="49">
        <v>33.879017229999903</v>
      </c>
      <c r="Z129" s="50">
        <v>-0.94571773999999997</v>
      </c>
      <c r="AA129" s="51">
        <v>1822</v>
      </c>
      <c r="AB129" s="52">
        <v>41981</v>
      </c>
      <c r="AC129" s="48" t="s">
        <v>193</v>
      </c>
      <c r="AD129" s="53">
        <v>50</v>
      </c>
      <c r="AE129" s="46" t="s">
        <v>32</v>
      </c>
      <c r="AF129" s="54">
        <v>-3.6981897199999998</v>
      </c>
    </row>
    <row r="130" spans="1:32" x14ac:dyDescent="0.25">
      <c r="A130" s="1" t="s">
        <v>196</v>
      </c>
      <c r="B130" s="55" t="s">
        <v>18</v>
      </c>
      <c r="C130" s="37" t="s">
        <v>18</v>
      </c>
      <c r="D130" s="55">
        <v>-5.1961149475869801</v>
      </c>
      <c r="E130" s="37">
        <v>53</v>
      </c>
      <c r="F130" s="55">
        <v>-16.621609937952499</v>
      </c>
      <c r="G130" s="37">
        <v>58</v>
      </c>
      <c r="H130" s="55">
        <v>22.529054270178101</v>
      </c>
      <c r="I130" s="37">
        <v>19</v>
      </c>
      <c r="J130" s="55">
        <v>0.39311610028833699</v>
      </c>
      <c r="K130" s="37">
        <v>49</v>
      </c>
      <c r="L130" s="55">
        <v>-5.14238547255467</v>
      </c>
      <c r="M130" s="37">
        <v>70</v>
      </c>
      <c r="N130" s="55">
        <v>16.188085559739001</v>
      </c>
      <c r="O130" s="56">
        <v>1.13960633855489</v>
      </c>
      <c r="P130" s="56">
        <v>-0.290227776666929</v>
      </c>
      <c r="Q130" s="57">
        <v>8</v>
      </c>
      <c r="R130" s="58">
        <v>0.01</v>
      </c>
      <c r="S130" s="58">
        <v>0.01</v>
      </c>
      <c r="T130" s="14" t="s">
        <v>89</v>
      </c>
      <c r="U130" s="59">
        <v>1.9900000000000001E-2</v>
      </c>
      <c r="V130" s="59" t="s">
        <v>18</v>
      </c>
      <c r="W130" s="59">
        <v>2.0382000000000001E-2</v>
      </c>
      <c r="X130" s="12" t="s">
        <v>30</v>
      </c>
      <c r="Y130" s="60" t="s">
        <v>18</v>
      </c>
      <c r="Z130" s="8" t="s">
        <v>18</v>
      </c>
      <c r="AA130" s="61" t="s">
        <v>18</v>
      </c>
      <c r="AB130" s="62">
        <v>41981</v>
      </c>
      <c r="AC130" s="12" t="s">
        <v>193</v>
      </c>
      <c r="AD130" s="16">
        <v>50</v>
      </c>
      <c r="AE130" s="14" t="s">
        <v>18</v>
      </c>
      <c r="AF130" s="39" t="s">
        <v>18</v>
      </c>
    </row>
    <row r="131" spans="1:32" x14ac:dyDescent="0.25">
      <c r="A131" s="40" t="s">
        <v>197</v>
      </c>
      <c r="B131" s="41" t="s">
        <v>18</v>
      </c>
      <c r="C131" s="42" t="s">
        <v>18</v>
      </c>
      <c r="D131" s="41">
        <v>-4.4050094872522099</v>
      </c>
      <c r="E131" s="42">
        <v>51</v>
      </c>
      <c r="F131" s="41">
        <v>-15.924337801661199</v>
      </c>
      <c r="G131" s="42">
        <v>57</v>
      </c>
      <c r="H131" s="41">
        <v>23.5464035464034</v>
      </c>
      <c r="I131" s="42">
        <v>8</v>
      </c>
      <c r="J131" s="41">
        <v>0.81439163729168895</v>
      </c>
      <c r="K131" s="42">
        <v>39</v>
      </c>
      <c r="L131" s="41">
        <v>-5.0812542915999703</v>
      </c>
      <c r="M131" s="42">
        <v>67</v>
      </c>
      <c r="N131" s="41">
        <v>16.181092129694999</v>
      </c>
      <c r="O131" s="43">
        <v>1.2029715938302099</v>
      </c>
      <c r="P131" s="43">
        <v>-0.253222078980129</v>
      </c>
      <c r="Q131" s="44">
        <v>8</v>
      </c>
      <c r="R131" s="45">
        <v>0.01</v>
      </c>
      <c r="S131" s="45">
        <v>0.01</v>
      </c>
      <c r="T131" s="46" t="s">
        <v>89</v>
      </c>
      <c r="U131" s="47">
        <v>1.1599999999999999E-2</v>
      </c>
      <c r="V131" s="47" t="s">
        <v>18</v>
      </c>
      <c r="W131" s="47">
        <v>1.2082000000000001E-2</v>
      </c>
      <c r="X131" s="48" t="s">
        <v>30</v>
      </c>
      <c r="Y131" s="49" t="s">
        <v>18</v>
      </c>
      <c r="Z131" s="50" t="s">
        <v>18</v>
      </c>
      <c r="AA131" s="51" t="s">
        <v>18</v>
      </c>
      <c r="AB131" s="52">
        <v>41981</v>
      </c>
      <c r="AC131" s="48" t="s">
        <v>193</v>
      </c>
      <c r="AD131" s="53">
        <v>1000000</v>
      </c>
      <c r="AE131" s="46" t="s">
        <v>18</v>
      </c>
      <c r="AF131" s="54" t="s">
        <v>18</v>
      </c>
    </row>
    <row r="132" spans="1:32" x14ac:dyDescent="0.25">
      <c r="A132" s="1" t="s">
        <v>198</v>
      </c>
      <c r="B132" s="55" t="s">
        <v>18</v>
      </c>
      <c r="C132" s="37" t="s">
        <v>18</v>
      </c>
      <c r="D132" s="55">
        <v>-4.4039493271129899</v>
      </c>
      <c r="E132" s="37">
        <v>50</v>
      </c>
      <c r="F132" s="55">
        <v>-15.9236499949484</v>
      </c>
      <c r="G132" s="37">
        <v>56</v>
      </c>
      <c r="H132" s="55">
        <v>23.549217666864799</v>
      </c>
      <c r="I132" s="37">
        <v>7</v>
      </c>
      <c r="J132" s="55">
        <v>0.81616161616178096</v>
      </c>
      <c r="K132" s="37">
        <v>38</v>
      </c>
      <c r="L132" s="55">
        <v>-5.0749448375561697</v>
      </c>
      <c r="M132" s="37">
        <v>65</v>
      </c>
      <c r="N132" s="55">
        <v>16.177424174188499</v>
      </c>
      <c r="O132" s="56">
        <v>1.2034183007141701</v>
      </c>
      <c r="P132" s="56">
        <v>-0.25317242972263798</v>
      </c>
      <c r="Q132" s="57">
        <v>8</v>
      </c>
      <c r="R132" s="58">
        <v>0.01</v>
      </c>
      <c r="S132" s="58">
        <v>0.01</v>
      </c>
      <c r="T132" s="14" t="s">
        <v>89</v>
      </c>
      <c r="U132" s="59">
        <v>1.1599999999999999E-2</v>
      </c>
      <c r="V132" s="59" t="s">
        <v>18</v>
      </c>
      <c r="W132" s="59">
        <v>1.2082000000000001E-2</v>
      </c>
      <c r="X132" s="12" t="s">
        <v>30</v>
      </c>
      <c r="Y132" s="60" t="s">
        <v>18</v>
      </c>
      <c r="Z132" s="8" t="s">
        <v>18</v>
      </c>
      <c r="AA132" s="61" t="s">
        <v>18</v>
      </c>
      <c r="AB132" s="62">
        <v>41981</v>
      </c>
      <c r="AC132" s="12" t="s">
        <v>193</v>
      </c>
      <c r="AD132" s="16">
        <v>1000000</v>
      </c>
      <c r="AE132" s="14" t="s">
        <v>18</v>
      </c>
      <c r="AF132" s="39" t="s">
        <v>18</v>
      </c>
    </row>
    <row r="133" spans="1:32" x14ac:dyDescent="0.25">
      <c r="A133" s="40" t="s">
        <v>199</v>
      </c>
      <c r="B133" s="41" t="s">
        <v>18</v>
      </c>
      <c r="C133" s="42" t="s">
        <v>18</v>
      </c>
      <c r="D133" s="41" t="s">
        <v>18</v>
      </c>
      <c r="E133" s="42" t="s">
        <v>18</v>
      </c>
      <c r="F133" s="41" t="s">
        <v>18</v>
      </c>
      <c r="G133" s="42" t="s">
        <v>18</v>
      </c>
      <c r="H133" s="41">
        <v>23.494034263645599</v>
      </c>
      <c r="I133" s="42">
        <v>10</v>
      </c>
      <c r="J133" s="41">
        <v>0.78967642526959203</v>
      </c>
      <c r="K133" s="42">
        <v>43</v>
      </c>
      <c r="L133" s="41">
        <v>-5.0961189698948202</v>
      </c>
      <c r="M133" s="42">
        <v>69</v>
      </c>
      <c r="N133" s="41">
        <v>16.169882613115401</v>
      </c>
      <c r="O133" s="43">
        <v>1.2005668421283999</v>
      </c>
      <c r="P133" s="43" t="s">
        <v>18</v>
      </c>
      <c r="Q133" s="44">
        <v>8</v>
      </c>
      <c r="R133" s="45">
        <v>0.01</v>
      </c>
      <c r="S133" s="45">
        <v>0.01</v>
      </c>
      <c r="T133" s="46" t="s">
        <v>18</v>
      </c>
      <c r="U133" s="47">
        <v>1.2E-2</v>
      </c>
      <c r="V133" s="47" t="s">
        <v>18</v>
      </c>
      <c r="W133" s="47">
        <v>1.2482E-2</v>
      </c>
      <c r="X133" s="48" t="s">
        <v>30</v>
      </c>
      <c r="Y133" s="49" t="s">
        <v>18</v>
      </c>
      <c r="Z133" s="50" t="s">
        <v>18</v>
      </c>
      <c r="AA133" s="51" t="s">
        <v>18</v>
      </c>
      <c r="AB133" s="52">
        <v>44515</v>
      </c>
      <c r="AC133" s="48" t="s">
        <v>193</v>
      </c>
      <c r="AD133" s="53">
        <v>50</v>
      </c>
      <c r="AE133" s="46" t="s">
        <v>32</v>
      </c>
      <c r="AF133" s="54" t="s">
        <v>18</v>
      </c>
    </row>
    <row r="134" spans="1:32" x14ac:dyDescent="0.25">
      <c r="A134" s="1" t="s">
        <v>200</v>
      </c>
      <c r="B134" s="55" t="s">
        <v>18</v>
      </c>
      <c r="C134" s="37" t="s">
        <v>18</v>
      </c>
      <c r="D134" s="55" t="s">
        <v>18</v>
      </c>
      <c r="E134" s="37" t="s">
        <v>18</v>
      </c>
      <c r="F134" s="55" t="s">
        <v>18</v>
      </c>
      <c r="G134" s="37" t="s">
        <v>18</v>
      </c>
      <c r="H134" s="55">
        <v>23.512215493839999</v>
      </c>
      <c r="I134" s="37">
        <v>9</v>
      </c>
      <c r="J134" s="55">
        <v>0.80095432856164195</v>
      </c>
      <c r="K134" s="37">
        <v>40</v>
      </c>
      <c r="L134" s="55">
        <v>-5.08664955070609</v>
      </c>
      <c r="M134" s="37">
        <v>68</v>
      </c>
      <c r="N134" s="55">
        <v>16.195518229379701</v>
      </c>
      <c r="O134" s="56">
        <v>1.1997890935876201</v>
      </c>
      <c r="P134" s="56" t="s">
        <v>18</v>
      </c>
      <c r="Q134" s="57">
        <v>8</v>
      </c>
      <c r="R134" s="58">
        <v>0.01</v>
      </c>
      <c r="S134" s="58">
        <v>0.01</v>
      </c>
      <c r="T134" s="14" t="s">
        <v>18</v>
      </c>
      <c r="U134" s="59">
        <v>1.2E-2</v>
      </c>
      <c r="V134" s="59" t="s">
        <v>18</v>
      </c>
      <c r="W134" s="59">
        <v>1.2482E-2</v>
      </c>
      <c r="X134" s="12" t="s">
        <v>30</v>
      </c>
      <c r="Y134" s="60" t="s">
        <v>18</v>
      </c>
      <c r="Z134" s="8" t="s">
        <v>18</v>
      </c>
      <c r="AA134" s="61" t="s">
        <v>18</v>
      </c>
      <c r="AB134" s="62">
        <v>44515</v>
      </c>
      <c r="AC134" s="12" t="s">
        <v>193</v>
      </c>
      <c r="AD134" s="16">
        <v>50</v>
      </c>
      <c r="AE134" s="14" t="s">
        <v>32</v>
      </c>
      <c r="AF134" s="39" t="s">
        <v>18</v>
      </c>
    </row>
    <row r="135" spans="1:32" x14ac:dyDescent="0.25">
      <c r="A135" s="40" t="s">
        <v>201</v>
      </c>
      <c r="B135" s="41" t="s">
        <v>18</v>
      </c>
      <c r="C135" s="42" t="s">
        <v>18</v>
      </c>
      <c r="D135" s="41" t="s">
        <v>18</v>
      </c>
      <c r="E135" s="42" t="s">
        <v>18</v>
      </c>
      <c r="F135" s="41" t="s">
        <v>18</v>
      </c>
      <c r="G135" s="42" t="s">
        <v>18</v>
      </c>
      <c r="H135" s="41">
        <v>23.720349563046099</v>
      </c>
      <c r="I135" s="42">
        <v>6</v>
      </c>
      <c r="J135" s="41">
        <v>0.88225313878520495</v>
      </c>
      <c r="K135" s="42">
        <v>37</v>
      </c>
      <c r="L135" s="41">
        <v>-5.0766283524903999</v>
      </c>
      <c r="M135" s="42">
        <v>66</v>
      </c>
      <c r="N135" s="41">
        <v>16.176903534035201</v>
      </c>
      <c r="O135" s="43">
        <v>1.21403581127226</v>
      </c>
      <c r="P135" s="43" t="s">
        <v>18</v>
      </c>
      <c r="Q135" s="44">
        <v>8</v>
      </c>
      <c r="R135" s="45">
        <v>0.01</v>
      </c>
      <c r="S135" s="45">
        <v>0.01</v>
      </c>
      <c r="T135" s="46" t="s">
        <v>18</v>
      </c>
      <c r="U135" s="47">
        <v>1.02499999999999E-2</v>
      </c>
      <c r="V135" s="47" t="s">
        <v>18</v>
      </c>
      <c r="W135" s="47">
        <v>1.0732E-2</v>
      </c>
      <c r="X135" s="48" t="s">
        <v>30</v>
      </c>
      <c r="Y135" s="49" t="s">
        <v>18</v>
      </c>
      <c r="Z135" s="50" t="s">
        <v>18</v>
      </c>
      <c r="AA135" s="51" t="s">
        <v>18</v>
      </c>
      <c r="AB135" s="52">
        <v>44519</v>
      </c>
      <c r="AC135" s="48" t="s">
        <v>193</v>
      </c>
      <c r="AD135" s="53" t="s">
        <v>37</v>
      </c>
      <c r="AE135" s="46" t="s">
        <v>18</v>
      </c>
      <c r="AF135" s="54" t="s">
        <v>18</v>
      </c>
    </row>
    <row r="136" spans="1:32" x14ac:dyDescent="0.25">
      <c r="A136" s="1" t="s">
        <v>202</v>
      </c>
      <c r="B136" s="55" t="s">
        <v>18</v>
      </c>
      <c r="C136" s="37" t="s">
        <v>18</v>
      </c>
      <c r="D136" s="55">
        <v>-4.1214228521891796</v>
      </c>
      <c r="E136" s="37">
        <v>49</v>
      </c>
      <c r="F136" s="55">
        <v>-19.097606777310801</v>
      </c>
      <c r="G136" s="37">
        <v>60</v>
      </c>
      <c r="H136" s="55">
        <v>-1.04319517136091</v>
      </c>
      <c r="I136" s="37">
        <v>66</v>
      </c>
      <c r="J136" s="55">
        <v>-13.842814372547901</v>
      </c>
      <c r="K136" s="37">
        <v>77</v>
      </c>
      <c r="L136" s="55">
        <v>-4.4517080734950003</v>
      </c>
      <c r="M136" s="37">
        <v>60</v>
      </c>
      <c r="N136" s="55">
        <v>15.6359481434854</v>
      </c>
      <c r="O136" s="56">
        <v>-0.32771946296882498</v>
      </c>
      <c r="P136" s="56">
        <v>-0.26115399687535501</v>
      </c>
      <c r="Q136" s="57">
        <v>8</v>
      </c>
      <c r="R136" s="58">
        <v>0.01</v>
      </c>
      <c r="S136" s="58">
        <v>0.01</v>
      </c>
      <c r="T136" s="14" t="s">
        <v>18</v>
      </c>
      <c r="U136" s="59">
        <v>1.2E-2</v>
      </c>
      <c r="V136" s="59" t="s">
        <v>18</v>
      </c>
      <c r="W136" s="59">
        <v>1.2614999999999999E-2</v>
      </c>
      <c r="X136" s="12" t="s">
        <v>30</v>
      </c>
      <c r="Y136" s="60">
        <v>24.10964942</v>
      </c>
      <c r="Z136" s="8">
        <v>-1.7168893199999999</v>
      </c>
      <c r="AA136" s="61">
        <v>452</v>
      </c>
      <c r="AB136" s="62">
        <v>42310</v>
      </c>
      <c r="AC136" s="12" t="s">
        <v>188</v>
      </c>
      <c r="AD136" s="16">
        <v>100</v>
      </c>
      <c r="AE136" s="14" t="s">
        <v>39</v>
      </c>
      <c r="AF136" s="39">
        <v>-8.7567545800000008</v>
      </c>
    </row>
    <row r="137" spans="1:32" x14ac:dyDescent="0.25">
      <c r="A137" s="40" t="s">
        <v>203</v>
      </c>
      <c r="B137" s="41" t="s">
        <v>18</v>
      </c>
      <c r="C137" s="42" t="s">
        <v>18</v>
      </c>
      <c r="D137" s="41" t="s">
        <v>18</v>
      </c>
      <c r="E137" s="42" t="s">
        <v>18</v>
      </c>
      <c r="F137" s="41" t="s">
        <v>18</v>
      </c>
      <c r="G137" s="42" t="s">
        <v>18</v>
      </c>
      <c r="H137" s="41" t="s">
        <v>18</v>
      </c>
      <c r="I137" s="42" t="s">
        <v>18</v>
      </c>
      <c r="J137" s="41" t="s">
        <v>18</v>
      </c>
      <c r="K137" s="42" t="s">
        <v>18</v>
      </c>
      <c r="L137" s="41" t="s">
        <v>18</v>
      </c>
      <c r="M137" s="42" t="s">
        <v>18</v>
      </c>
      <c r="N137" s="41" t="s">
        <v>18</v>
      </c>
      <c r="O137" s="43" t="s">
        <v>18</v>
      </c>
      <c r="P137" s="43" t="s">
        <v>18</v>
      </c>
      <c r="Q137" s="44">
        <v>8</v>
      </c>
      <c r="R137" s="45">
        <v>0.01</v>
      </c>
      <c r="S137" s="45">
        <v>0.01</v>
      </c>
      <c r="T137" s="46" t="s">
        <v>18</v>
      </c>
      <c r="U137" s="47">
        <v>1.1999999999999999E-3</v>
      </c>
      <c r="V137" s="47" t="s">
        <v>18</v>
      </c>
      <c r="W137" s="47">
        <v>2.0249999999999999E-3</v>
      </c>
      <c r="X137" s="48" t="s">
        <v>30</v>
      </c>
      <c r="Y137" s="49">
        <v>12.651724209999999</v>
      </c>
      <c r="Z137" s="50">
        <v>0.51077105999999906</v>
      </c>
      <c r="AA137" s="51">
        <v>522</v>
      </c>
      <c r="AB137" s="52">
        <v>45107</v>
      </c>
      <c r="AC137" s="48" t="s">
        <v>204</v>
      </c>
      <c r="AD137" s="53" t="s">
        <v>205</v>
      </c>
      <c r="AE137" s="46" t="s">
        <v>18</v>
      </c>
      <c r="AF137" s="54">
        <v>-21.95501337</v>
      </c>
    </row>
    <row r="138" spans="1:32" x14ac:dyDescent="0.25">
      <c r="A138" s="1" t="s">
        <v>206</v>
      </c>
      <c r="B138" s="55" t="s">
        <v>18</v>
      </c>
      <c r="C138" s="37" t="s">
        <v>18</v>
      </c>
      <c r="D138" s="55" t="s">
        <v>18</v>
      </c>
      <c r="E138" s="37" t="s">
        <v>18</v>
      </c>
      <c r="F138" s="55" t="s">
        <v>18</v>
      </c>
      <c r="G138" s="37" t="s">
        <v>18</v>
      </c>
      <c r="H138" s="55">
        <v>22.571158491755</v>
      </c>
      <c r="I138" s="37">
        <v>16</v>
      </c>
      <c r="J138" s="55">
        <v>3.0736618971913101</v>
      </c>
      <c r="K138" s="37">
        <v>14</v>
      </c>
      <c r="L138" s="55">
        <v>-2.9037357517264502</v>
      </c>
      <c r="M138" s="37">
        <v>20</v>
      </c>
      <c r="N138" s="55">
        <v>9.9257432021070802</v>
      </c>
      <c r="O138" s="56">
        <v>1.8628478248963001</v>
      </c>
      <c r="P138" s="56" t="s">
        <v>18</v>
      </c>
      <c r="Q138" s="57">
        <v>8</v>
      </c>
      <c r="R138" s="58">
        <v>0.01</v>
      </c>
      <c r="S138" s="58">
        <v>0.01</v>
      </c>
      <c r="T138" s="14" t="s">
        <v>18</v>
      </c>
      <c r="U138" s="59">
        <v>3.5999999999999999E-3</v>
      </c>
      <c r="V138" s="59" t="s">
        <v>18</v>
      </c>
      <c r="W138" s="59">
        <v>4.4250000000000001E-3</v>
      </c>
      <c r="X138" s="12" t="s">
        <v>30</v>
      </c>
      <c r="Y138" s="60" t="s">
        <v>18</v>
      </c>
      <c r="Z138" s="8" t="s">
        <v>18</v>
      </c>
      <c r="AA138" s="61" t="s">
        <v>18</v>
      </c>
      <c r="AB138" s="62">
        <v>45153</v>
      </c>
      <c r="AC138" s="12" t="s">
        <v>204</v>
      </c>
      <c r="AD138" s="16">
        <v>50</v>
      </c>
      <c r="AE138" s="14" t="s">
        <v>32</v>
      </c>
      <c r="AF138" s="39" t="s">
        <v>18</v>
      </c>
    </row>
    <row r="139" spans="1:32" x14ac:dyDescent="0.25">
      <c r="A139" s="40" t="s">
        <v>207</v>
      </c>
      <c r="B139" s="63">
        <v>7.7098761715066901</v>
      </c>
      <c r="C139" s="64">
        <v>2</v>
      </c>
      <c r="D139" s="41">
        <v>5.1560029726844503</v>
      </c>
      <c r="E139" s="42">
        <v>34</v>
      </c>
      <c r="F139" s="41">
        <v>-8.3305796392053093</v>
      </c>
      <c r="G139" s="42">
        <v>50</v>
      </c>
      <c r="H139" s="41">
        <v>22.076853774139298</v>
      </c>
      <c r="I139" s="42">
        <v>20</v>
      </c>
      <c r="J139" s="41">
        <v>1.9897241221324</v>
      </c>
      <c r="K139" s="42">
        <v>23</v>
      </c>
      <c r="L139" s="41">
        <v>-3.1089693766516402</v>
      </c>
      <c r="M139" s="42">
        <v>22</v>
      </c>
      <c r="N139" s="41">
        <v>11.8093220538842</v>
      </c>
      <c r="O139" s="43">
        <v>1.52386769831463</v>
      </c>
      <c r="P139" s="43">
        <v>0.244924294396654</v>
      </c>
      <c r="Q139" s="44">
        <v>8</v>
      </c>
      <c r="R139" s="45">
        <v>0.01</v>
      </c>
      <c r="S139" s="45">
        <v>0.01</v>
      </c>
      <c r="T139" s="46" t="s">
        <v>18</v>
      </c>
      <c r="U139" s="47">
        <v>1.4999999999999999E-2</v>
      </c>
      <c r="V139" s="47" t="s">
        <v>18</v>
      </c>
      <c r="W139" s="47">
        <v>1.4999999999999999E-2</v>
      </c>
      <c r="X139" s="48" t="s">
        <v>30</v>
      </c>
      <c r="Y139" s="49">
        <v>130.92968167000001</v>
      </c>
      <c r="Z139" s="50">
        <v>-5.8672895999999897</v>
      </c>
      <c r="AA139" s="51">
        <v>2951</v>
      </c>
      <c r="AB139" s="52">
        <v>36160</v>
      </c>
      <c r="AC139" s="48" t="s">
        <v>41</v>
      </c>
      <c r="AD139" s="53">
        <v>10</v>
      </c>
      <c r="AE139" s="46" t="s">
        <v>42</v>
      </c>
      <c r="AF139" s="54">
        <v>-10.291218279999899</v>
      </c>
    </row>
    <row r="140" spans="1:32" x14ac:dyDescent="0.25">
      <c r="A140" s="1" t="s">
        <v>208</v>
      </c>
      <c r="B140" s="55" t="s">
        <v>18</v>
      </c>
      <c r="C140" s="37" t="s">
        <v>18</v>
      </c>
      <c r="D140" s="55">
        <v>5.7027667244642499</v>
      </c>
      <c r="E140" s="37">
        <v>32</v>
      </c>
      <c r="F140" s="55">
        <v>-7.8510201097186902</v>
      </c>
      <c r="G140" s="37">
        <v>48</v>
      </c>
      <c r="H140" s="55">
        <v>22.7042831588411</v>
      </c>
      <c r="I140" s="37">
        <v>13</v>
      </c>
      <c r="J140" s="55">
        <v>2.2549620515614799</v>
      </c>
      <c r="K140" s="37">
        <v>20</v>
      </c>
      <c r="L140" s="55">
        <v>-3.0672338227804099</v>
      </c>
      <c r="M140" s="37">
        <v>21</v>
      </c>
      <c r="N140" s="55">
        <v>11.8057757898191</v>
      </c>
      <c r="O140" s="56">
        <v>1.5774714117195601</v>
      </c>
      <c r="P140" s="56">
        <v>0.27722957835249501</v>
      </c>
      <c r="Q140" s="57">
        <v>8</v>
      </c>
      <c r="R140" s="58">
        <v>0</v>
      </c>
      <c r="S140" s="58">
        <v>0.01</v>
      </c>
      <c r="T140" s="14" t="s">
        <v>18</v>
      </c>
      <c r="U140" s="59">
        <v>9.7999999999999997E-3</v>
      </c>
      <c r="V140" s="59" t="s">
        <v>18</v>
      </c>
      <c r="W140" s="59">
        <v>9.7999999999999997E-3</v>
      </c>
      <c r="X140" s="12" t="s">
        <v>30</v>
      </c>
      <c r="Y140" s="60" t="s">
        <v>18</v>
      </c>
      <c r="Z140" s="8" t="s">
        <v>18</v>
      </c>
      <c r="AA140" s="61" t="s">
        <v>18</v>
      </c>
      <c r="AB140" s="62">
        <v>43054</v>
      </c>
      <c r="AC140" s="12" t="s">
        <v>41</v>
      </c>
      <c r="AD140" s="16">
        <v>500</v>
      </c>
      <c r="AE140" s="14" t="s">
        <v>42</v>
      </c>
      <c r="AF140" s="39" t="s">
        <v>18</v>
      </c>
    </row>
    <row r="141" spans="1:32" x14ac:dyDescent="0.25">
      <c r="A141" s="40" t="s">
        <v>209</v>
      </c>
      <c r="B141" s="41">
        <v>6.7195774233663297</v>
      </c>
      <c r="C141" s="42">
        <v>11</v>
      </c>
      <c r="D141" s="41">
        <v>7.64293662076562</v>
      </c>
      <c r="E141" s="42">
        <v>9</v>
      </c>
      <c r="F141" s="41">
        <v>3.1221785777214102</v>
      </c>
      <c r="G141" s="42">
        <v>30</v>
      </c>
      <c r="H141" s="41">
        <v>18.877911079745999</v>
      </c>
      <c r="I141" s="42">
        <v>39</v>
      </c>
      <c r="J141" s="41">
        <v>0.39401364148072798</v>
      </c>
      <c r="K141" s="42">
        <v>48</v>
      </c>
      <c r="L141" s="41">
        <v>-2.6066008190797101</v>
      </c>
      <c r="M141" s="42">
        <v>12</v>
      </c>
      <c r="N141" s="41">
        <v>11.340390357626299</v>
      </c>
      <c r="O141" s="43">
        <v>1.30479650663564</v>
      </c>
      <c r="P141" s="43">
        <v>0.385875286449604</v>
      </c>
      <c r="Q141" s="44">
        <v>8</v>
      </c>
      <c r="R141" s="45">
        <v>0.01</v>
      </c>
      <c r="S141" s="45">
        <v>0.01</v>
      </c>
      <c r="T141" s="46" t="s">
        <v>18</v>
      </c>
      <c r="U141" s="47">
        <v>1.35E-2</v>
      </c>
      <c r="V141" s="47" t="s">
        <v>18</v>
      </c>
      <c r="W141" s="47">
        <v>1.35E-2</v>
      </c>
      <c r="X141" s="48" t="s">
        <v>30</v>
      </c>
      <c r="Y141" s="49">
        <v>244.87474258</v>
      </c>
      <c r="Z141" s="50">
        <v>-12.025460359999901</v>
      </c>
      <c r="AA141" s="51">
        <v>5591</v>
      </c>
      <c r="AB141" s="52">
        <v>35765</v>
      </c>
      <c r="AC141" s="48" t="s">
        <v>41</v>
      </c>
      <c r="AD141" s="53">
        <v>10</v>
      </c>
      <c r="AE141" s="46" t="s">
        <v>42</v>
      </c>
      <c r="AF141" s="54">
        <v>-48.092997509999996</v>
      </c>
    </row>
    <row r="142" spans="1:32" x14ac:dyDescent="0.25">
      <c r="A142" s="1" t="s">
        <v>210</v>
      </c>
      <c r="B142" s="55" t="s">
        <v>18</v>
      </c>
      <c r="C142" s="37" t="s">
        <v>18</v>
      </c>
      <c r="D142" s="55">
        <v>8.1489647652571904</v>
      </c>
      <c r="E142" s="37">
        <v>5</v>
      </c>
      <c r="F142" s="55">
        <v>3.6073572329568799</v>
      </c>
      <c r="G142" s="37">
        <v>27</v>
      </c>
      <c r="H142" s="55">
        <v>19.431689768126699</v>
      </c>
      <c r="I142" s="37">
        <v>33</v>
      </c>
      <c r="J142" s="55">
        <v>0.62973810126409901</v>
      </c>
      <c r="K142" s="37">
        <v>45</v>
      </c>
      <c r="L142" s="55">
        <v>-2.5678577263285698</v>
      </c>
      <c r="M142" s="37">
        <v>11</v>
      </c>
      <c r="N142" s="55">
        <v>11.3377920924321</v>
      </c>
      <c r="O142" s="56">
        <v>1.3539391343348499</v>
      </c>
      <c r="P142" s="56">
        <v>0.41536452443861599</v>
      </c>
      <c r="Q142" s="57">
        <v>8</v>
      </c>
      <c r="R142" s="58">
        <v>0</v>
      </c>
      <c r="S142" s="58">
        <v>0.01</v>
      </c>
      <c r="T142" s="14" t="s">
        <v>18</v>
      </c>
      <c r="U142" s="59">
        <v>8.8000000000000005E-3</v>
      </c>
      <c r="V142" s="59" t="s">
        <v>18</v>
      </c>
      <c r="W142" s="59">
        <v>8.8000000000000005E-3</v>
      </c>
      <c r="X142" s="12" t="s">
        <v>30</v>
      </c>
      <c r="Y142" s="60" t="s">
        <v>18</v>
      </c>
      <c r="Z142" s="8" t="s">
        <v>18</v>
      </c>
      <c r="AA142" s="61" t="s">
        <v>18</v>
      </c>
      <c r="AB142" s="62">
        <v>43054</v>
      </c>
      <c r="AC142" s="12" t="s">
        <v>41</v>
      </c>
      <c r="AD142" s="16">
        <v>500</v>
      </c>
      <c r="AE142" s="14" t="s">
        <v>42</v>
      </c>
      <c r="AF142" s="39" t="s">
        <v>18</v>
      </c>
    </row>
    <row r="143" spans="1:32" x14ac:dyDescent="0.25">
      <c r="A143" s="40" t="s">
        <v>211</v>
      </c>
      <c r="B143" s="41">
        <v>5.6663239853995204</v>
      </c>
      <c r="C143" s="42">
        <v>23</v>
      </c>
      <c r="D143" s="41">
        <v>6.3904842595358096</v>
      </c>
      <c r="E143" s="42">
        <v>25</v>
      </c>
      <c r="F143" s="41">
        <v>6.0412549088852296</v>
      </c>
      <c r="G143" s="42">
        <v>8</v>
      </c>
      <c r="H143" s="41">
        <v>15.069664996386701</v>
      </c>
      <c r="I143" s="42">
        <v>57</v>
      </c>
      <c r="J143" s="41">
        <v>3.1761885805101802</v>
      </c>
      <c r="K143" s="42">
        <v>12</v>
      </c>
      <c r="L143" s="63">
        <v>-2.2478024682865501</v>
      </c>
      <c r="M143" s="64">
        <v>3</v>
      </c>
      <c r="N143" s="41">
        <v>8.6693467534700606</v>
      </c>
      <c r="O143" s="43">
        <v>1.2675298325975599</v>
      </c>
      <c r="P143" s="43">
        <v>0.32919143201680301</v>
      </c>
      <c r="Q143" s="44">
        <v>8</v>
      </c>
      <c r="R143" s="45">
        <v>0.01</v>
      </c>
      <c r="S143" s="45">
        <v>0.01</v>
      </c>
      <c r="T143" s="46" t="s">
        <v>18</v>
      </c>
      <c r="U143" s="47">
        <v>1.7500000000000002E-2</v>
      </c>
      <c r="V143" s="47" t="s">
        <v>18</v>
      </c>
      <c r="W143" s="47">
        <v>1.7500000000000002E-2</v>
      </c>
      <c r="X143" s="48" t="s">
        <v>30</v>
      </c>
      <c r="Y143" s="49">
        <v>28.21277946</v>
      </c>
      <c r="Z143" s="50">
        <v>-0.17635154</v>
      </c>
      <c r="AA143" s="51">
        <v>1699</v>
      </c>
      <c r="AB143" s="52">
        <v>35366</v>
      </c>
      <c r="AC143" s="48" t="s">
        <v>212</v>
      </c>
      <c r="AD143" s="53">
        <v>10</v>
      </c>
      <c r="AE143" s="46" t="s">
        <v>42</v>
      </c>
      <c r="AF143" s="54">
        <v>-0.25013761000000001</v>
      </c>
    </row>
    <row r="144" spans="1:32" x14ac:dyDescent="0.25">
      <c r="A144" s="1" t="s">
        <v>213</v>
      </c>
      <c r="B144" s="55" t="s">
        <v>18</v>
      </c>
      <c r="C144" s="37" t="s">
        <v>18</v>
      </c>
      <c r="D144" s="55">
        <v>7.0427628744819701</v>
      </c>
      <c r="E144" s="37">
        <v>19</v>
      </c>
      <c r="F144" s="55">
        <v>6.6899062189859002</v>
      </c>
      <c r="G144" s="37">
        <v>4</v>
      </c>
      <c r="H144" s="55">
        <v>15.768357013592</v>
      </c>
      <c r="I144" s="37">
        <v>54</v>
      </c>
      <c r="J144" s="55">
        <v>3.4916941463179998</v>
      </c>
      <c r="K144" s="37">
        <v>11</v>
      </c>
      <c r="L144" s="65">
        <v>-2.1963866317084002</v>
      </c>
      <c r="M144" s="66">
        <v>2</v>
      </c>
      <c r="N144" s="55">
        <v>8.6679090337925793</v>
      </c>
      <c r="O144" s="56">
        <v>1.3483468286062299</v>
      </c>
      <c r="P144" s="56">
        <v>0.36912648763726502</v>
      </c>
      <c r="Q144" s="57">
        <v>8</v>
      </c>
      <c r="R144" s="58">
        <v>0</v>
      </c>
      <c r="S144" s="58">
        <v>0.01</v>
      </c>
      <c r="T144" s="14" t="s">
        <v>18</v>
      </c>
      <c r="U144" s="59">
        <v>1.14E-2</v>
      </c>
      <c r="V144" s="59" t="s">
        <v>18</v>
      </c>
      <c r="W144" s="59">
        <v>1.14E-2</v>
      </c>
      <c r="X144" s="12" t="s">
        <v>30</v>
      </c>
      <c r="Y144" s="60" t="s">
        <v>18</v>
      </c>
      <c r="Z144" s="8" t="s">
        <v>18</v>
      </c>
      <c r="AA144" s="61" t="s">
        <v>18</v>
      </c>
      <c r="AB144" s="62">
        <v>43054</v>
      </c>
      <c r="AC144" s="12" t="s">
        <v>212</v>
      </c>
      <c r="AD144" s="16">
        <v>500</v>
      </c>
      <c r="AE144" s="14" t="s">
        <v>42</v>
      </c>
      <c r="AF144" s="39" t="s">
        <v>18</v>
      </c>
    </row>
    <row r="145" spans="1:32" x14ac:dyDescent="0.25">
      <c r="A145" s="40" t="s">
        <v>214</v>
      </c>
      <c r="B145" s="63">
        <v>7.6186651710031299</v>
      </c>
      <c r="C145" s="64">
        <v>3</v>
      </c>
      <c r="D145" s="41">
        <v>4.8810314709917</v>
      </c>
      <c r="E145" s="42">
        <v>37</v>
      </c>
      <c r="F145" s="41">
        <v>-8.6978169979845799</v>
      </c>
      <c r="G145" s="42">
        <v>51</v>
      </c>
      <c r="H145" s="41">
        <v>22.6934650542211</v>
      </c>
      <c r="I145" s="42">
        <v>14</v>
      </c>
      <c r="J145" s="41">
        <v>2.23657287490082</v>
      </c>
      <c r="K145" s="42">
        <v>21</v>
      </c>
      <c r="L145" s="41">
        <v>-3.2059393301457</v>
      </c>
      <c r="M145" s="42">
        <v>23</v>
      </c>
      <c r="N145" s="41">
        <v>13.125118170368101</v>
      </c>
      <c r="O145" s="43">
        <v>1.4180790950142399</v>
      </c>
      <c r="P145" s="43">
        <v>0.23014995495807</v>
      </c>
      <c r="Q145" s="44">
        <v>8</v>
      </c>
      <c r="R145" s="45" t="s">
        <v>215</v>
      </c>
      <c r="S145" s="45" t="s">
        <v>216</v>
      </c>
      <c r="T145" s="46" t="s">
        <v>18</v>
      </c>
      <c r="U145" s="47">
        <v>1.6E-2</v>
      </c>
      <c r="V145" s="47" t="s">
        <v>18</v>
      </c>
      <c r="W145" s="47">
        <v>1.89E-2</v>
      </c>
      <c r="X145" s="48" t="s">
        <v>141</v>
      </c>
      <c r="Y145" s="49">
        <v>63.089576189999903</v>
      </c>
      <c r="Z145" s="50" t="s">
        <v>18</v>
      </c>
      <c r="AA145" s="51" t="s">
        <v>18</v>
      </c>
      <c r="AB145" s="52">
        <v>36936</v>
      </c>
      <c r="AC145" s="48" t="s">
        <v>41</v>
      </c>
      <c r="AD145" s="53">
        <v>5000</v>
      </c>
      <c r="AE145" s="46" t="s">
        <v>18</v>
      </c>
      <c r="AF145" s="54" t="s">
        <v>18</v>
      </c>
    </row>
    <row r="146" spans="1:32" x14ac:dyDescent="0.25">
      <c r="A146" s="1" t="s">
        <v>217</v>
      </c>
      <c r="B146" s="55" t="s">
        <v>18</v>
      </c>
      <c r="C146" s="37" t="s">
        <v>18</v>
      </c>
      <c r="D146" s="55">
        <v>4.5139628494454298</v>
      </c>
      <c r="E146" s="37">
        <v>38</v>
      </c>
      <c r="F146" s="55">
        <v>-1.01843810911991</v>
      </c>
      <c r="G146" s="37">
        <v>41</v>
      </c>
      <c r="H146" s="55">
        <v>16.178322756018598</v>
      </c>
      <c r="I146" s="37">
        <v>50</v>
      </c>
      <c r="J146" s="55">
        <v>0.61743141584178396</v>
      </c>
      <c r="K146" s="37">
        <v>46</v>
      </c>
      <c r="L146" s="55">
        <v>-4.6342157377184101</v>
      </c>
      <c r="M146" s="37">
        <v>64</v>
      </c>
      <c r="N146" s="55">
        <v>11.310080238203</v>
      </c>
      <c r="O146" s="56">
        <v>1.0696045601803801</v>
      </c>
      <c r="P146" s="56">
        <v>0.19664752668041899</v>
      </c>
      <c r="Q146" s="57">
        <v>8</v>
      </c>
      <c r="R146" s="58">
        <v>0.01</v>
      </c>
      <c r="S146" s="58">
        <v>0.01</v>
      </c>
      <c r="T146" s="14" t="s">
        <v>18</v>
      </c>
      <c r="U146" s="59">
        <v>1.4999999999999901E-2</v>
      </c>
      <c r="V146" s="59" t="s">
        <v>18</v>
      </c>
      <c r="W146" s="59" t="s">
        <v>18</v>
      </c>
      <c r="X146" s="12" t="s">
        <v>30</v>
      </c>
      <c r="Y146" s="60">
        <v>49.955720640000003</v>
      </c>
      <c r="Z146" s="8">
        <v>-1.288159E-2</v>
      </c>
      <c r="AA146" s="61">
        <v>205</v>
      </c>
      <c r="AB146" s="62">
        <v>43062</v>
      </c>
      <c r="AC146" s="12" t="s">
        <v>218</v>
      </c>
      <c r="AD146" s="16">
        <v>500</v>
      </c>
      <c r="AE146" s="14" t="s">
        <v>18</v>
      </c>
      <c r="AF146" s="39">
        <v>2.14880892</v>
      </c>
    </row>
    <row r="147" spans="1:32" x14ac:dyDescent="0.25">
      <c r="A147" s="40" t="s">
        <v>219</v>
      </c>
      <c r="B147" s="41">
        <v>6.6253515879814699</v>
      </c>
      <c r="C147" s="42">
        <v>13</v>
      </c>
      <c r="D147" s="41">
        <v>7.3651037883644097</v>
      </c>
      <c r="E147" s="42">
        <v>13</v>
      </c>
      <c r="F147" s="41">
        <v>5.0898397973559097</v>
      </c>
      <c r="G147" s="42">
        <v>15</v>
      </c>
      <c r="H147" s="41">
        <v>19.055669852031901</v>
      </c>
      <c r="I147" s="42">
        <v>36</v>
      </c>
      <c r="J147" s="41">
        <v>1.2063654812731299</v>
      </c>
      <c r="K147" s="42">
        <v>34</v>
      </c>
      <c r="L147" s="41">
        <v>-3.28392295668626</v>
      </c>
      <c r="M147" s="42">
        <v>25</v>
      </c>
      <c r="N147" s="41">
        <v>10.1137941327697</v>
      </c>
      <c r="O147" s="43">
        <v>1.4806174911433001</v>
      </c>
      <c r="P147" s="43">
        <v>0.35865312076913902</v>
      </c>
      <c r="Q147" s="44">
        <v>6</v>
      </c>
      <c r="R147" s="45">
        <v>0</v>
      </c>
      <c r="S147" s="45">
        <v>0</v>
      </c>
      <c r="T147" s="46" t="s">
        <v>18</v>
      </c>
      <c r="U147" s="47">
        <v>5.0000000000000001E-3</v>
      </c>
      <c r="V147" s="47" t="s">
        <v>18</v>
      </c>
      <c r="W147" s="47">
        <v>5.0436999999999999E-3</v>
      </c>
      <c r="X147" s="48" t="s">
        <v>30</v>
      </c>
      <c r="Y147" s="49">
        <v>93.439313489999904</v>
      </c>
      <c r="Z147" s="50">
        <v>-0.35834285999999999</v>
      </c>
      <c r="AA147" s="51">
        <v>313</v>
      </c>
      <c r="AB147" s="52">
        <v>38539</v>
      </c>
      <c r="AC147" s="48" t="s">
        <v>220</v>
      </c>
      <c r="AD147" s="53">
        <v>500</v>
      </c>
      <c r="AE147" s="46" t="s">
        <v>18</v>
      </c>
      <c r="AF147" s="54">
        <v>19.511424669999901</v>
      </c>
    </row>
    <row r="148" spans="1:32" x14ac:dyDescent="0.25">
      <c r="A148" s="1" t="s">
        <v>221</v>
      </c>
      <c r="B148" s="55">
        <v>6.8232388006469398</v>
      </c>
      <c r="C148" s="37">
        <v>10</v>
      </c>
      <c r="D148" s="55">
        <v>6.88055702594463</v>
      </c>
      <c r="E148" s="37">
        <v>21</v>
      </c>
      <c r="F148" s="55">
        <v>0.31260444001877102</v>
      </c>
      <c r="G148" s="37">
        <v>36</v>
      </c>
      <c r="H148" s="55">
        <v>15.881182902328399</v>
      </c>
      <c r="I148" s="37">
        <v>51</v>
      </c>
      <c r="J148" s="55">
        <v>-4.4179664705091097</v>
      </c>
      <c r="K148" s="37">
        <v>72</v>
      </c>
      <c r="L148" s="55">
        <v>-5.2900428597593798</v>
      </c>
      <c r="M148" s="37">
        <v>72</v>
      </c>
      <c r="N148" s="55">
        <v>15.0022856411493</v>
      </c>
      <c r="O148" s="56">
        <v>0.78655838365931996</v>
      </c>
      <c r="P148" s="56">
        <v>0.25313069518120801</v>
      </c>
      <c r="Q148" s="57">
        <v>8</v>
      </c>
      <c r="R148" s="58">
        <v>0.01</v>
      </c>
      <c r="S148" s="58" t="s">
        <v>222</v>
      </c>
      <c r="T148" s="14" t="s">
        <v>18</v>
      </c>
      <c r="U148" s="59">
        <v>1.7000000000000001E-2</v>
      </c>
      <c r="V148" s="59" t="s">
        <v>18</v>
      </c>
      <c r="W148" s="59">
        <v>1.7371467615E-2</v>
      </c>
      <c r="X148" s="12" t="s">
        <v>30</v>
      </c>
      <c r="Y148" s="60">
        <v>72.188883250000003</v>
      </c>
      <c r="Z148" s="8">
        <v>-0.50016885</v>
      </c>
      <c r="AA148" s="61">
        <v>616</v>
      </c>
      <c r="AB148" s="62">
        <v>39521</v>
      </c>
      <c r="AC148" s="12" t="s">
        <v>223</v>
      </c>
      <c r="AD148" s="16">
        <v>500</v>
      </c>
      <c r="AE148" s="14" t="s">
        <v>18</v>
      </c>
      <c r="AF148" s="39">
        <v>-4.9057268000000001</v>
      </c>
    </row>
    <row r="149" spans="1:32" x14ac:dyDescent="0.25">
      <c r="A149" s="40" t="s">
        <v>224</v>
      </c>
      <c r="B149" s="41">
        <v>6.1239063713045301</v>
      </c>
      <c r="C149" s="42">
        <v>19</v>
      </c>
      <c r="D149" s="41">
        <v>4.2976005158789299</v>
      </c>
      <c r="E149" s="42">
        <v>39</v>
      </c>
      <c r="F149" s="41">
        <v>-9.3708867330932506</v>
      </c>
      <c r="G149" s="42">
        <v>52</v>
      </c>
      <c r="H149" s="41">
        <v>19.7329933678073</v>
      </c>
      <c r="I149" s="42">
        <v>32</v>
      </c>
      <c r="J149" s="41">
        <v>-3.4446962243917501</v>
      </c>
      <c r="K149" s="42">
        <v>70</v>
      </c>
      <c r="L149" s="41">
        <v>-4.0765855970511602</v>
      </c>
      <c r="M149" s="42">
        <v>48</v>
      </c>
      <c r="N149" s="41">
        <v>13.164062438325599</v>
      </c>
      <c r="O149" s="43">
        <v>1.1889934496974</v>
      </c>
      <c r="P149" s="43">
        <v>0.18026474690911001</v>
      </c>
      <c r="Q149" s="44">
        <v>8</v>
      </c>
      <c r="R149" s="45">
        <v>0.01</v>
      </c>
      <c r="S149" s="45" t="s">
        <v>48</v>
      </c>
      <c r="T149" s="46" t="s">
        <v>18</v>
      </c>
      <c r="U149" s="47">
        <v>1.7000000000000001E-2</v>
      </c>
      <c r="V149" s="47" t="s">
        <v>18</v>
      </c>
      <c r="W149" s="47">
        <v>1.7433816838000001E-2</v>
      </c>
      <c r="X149" s="48" t="s">
        <v>30</v>
      </c>
      <c r="Y149" s="49">
        <v>46.67915927</v>
      </c>
      <c r="Z149" s="50">
        <v>-0.16642504</v>
      </c>
      <c r="AA149" s="51">
        <v>317</v>
      </c>
      <c r="AB149" s="52">
        <v>39685</v>
      </c>
      <c r="AC149" s="48" t="s">
        <v>121</v>
      </c>
      <c r="AD149" s="53">
        <v>500</v>
      </c>
      <c r="AE149" s="46" t="s">
        <v>18</v>
      </c>
      <c r="AF149" s="54">
        <v>4.1758504699999897</v>
      </c>
    </row>
    <row r="150" spans="1:32" x14ac:dyDescent="0.25">
      <c r="A150" s="1" t="s">
        <v>225</v>
      </c>
      <c r="B150" s="55">
        <v>6.2635054751514199</v>
      </c>
      <c r="C150" s="37">
        <v>17</v>
      </c>
      <c r="D150" s="55">
        <v>6.24579588197766</v>
      </c>
      <c r="E150" s="37">
        <v>26</v>
      </c>
      <c r="F150" s="55">
        <v>5.0767007140684002E-2</v>
      </c>
      <c r="G150" s="37">
        <v>38</v>
      </c>
      <c r="H150" s="55">
        <v>12.0329205543577</v>
      </c>
      <c r="I150" s="37">
        <v>61</v>
      </c>
      <c r="J150" s="55">
        <v>-1.4132119929926501</v>
      </c>
      <c r="K150" s="37">
        <v>67</v>
      </c>
      <c r="L150" s="55">
        <v>-3.8173607736284998</v>
      </c>
      <c r="M150" s="37">
        <v>45</v>
      </c>
      <c r="N150" s="55">
        <v>12.2024337965454</v>
      </c>
      <c r="O150" s="56">
        <v>0.65166599792398705</v>
      </c>
      <c r="P150" s="56">
        <v>0.26229789260265501</v>
      </c>
      <c r="Q150" s="57">
        <v>8</v>
      </c>
      <c r="R150" s="58">
        <v>0</v>
      </c>
      <c r="S150" s="58">
        <v>0</v>
      </c>
      <c r="T150" s="14" t="s">
        <v>18</v>
      </c>
      <c r="U150" s="59">
        <v>1.6E-2</v>
      </c>
      <c r="V150" s="59" t="s">
        <v>18</v>
      </c>
      <c r="W150" s="59">
        <v>1.6E-2</v>
      </c>
      <c r="X150" s="12" t="s">
        <v>30</v>
      </c>
      <c r="Y150" s="60">
        <v>409.78654148028102</v>
      </c>
      <c r="Z150" s="8">
        <v>-25.71508232</v>
      </c>
      <c r="AA150" s="61">
        <v>2835</v>
      </c>
      <c r="AB150" s="62">
        <v>36753</v>
      </c>
      <c r="AC150" s="12" t="s">
        <v>226</v>
      </c>
      <c r="AD150" s="16">
        <v>1000</v>
      </c>
      <c r="AE150" s="14" t="s">
        <v>52</v>
      </c>
      <c r="AF150" s="39">
        <v>-43.334053470000001</v>
      </c>
    </row>
    <row r="151" spans="1:32" x14ac:dyDescent="0.25">
      <c r="A151" s="40" t="s">
        <v>227</v>
      </c>
      <c r="B151" s="41" t="s">
        <v>18</v>
      </c>
      <c r="C151" s="42" t="s">
        <v>18</v>
      </c>
      <c r="D151" s="41">
        <v>6.8860212687122502</v>
      </c>
      <c r="E151" s="42">
        <v>20</v>
      </c>
      <c r="F151" s="41">
        <v>0.65471566633492595</v>
      </c>
      <c r="G151" s="42">
        <v>35</v>
      </c>
      <c r="H151" s="41">
        <v>12.709736331468999</v>
      </c>
      <c r="I151" s="42">
        <v>59</v>
      </c>
      <c r="J151" s="41">
        <v>-1.1140875747940799</v>
      </c>
      <c r="K151" s="42">
        <v>66</v>
      </c>
      <c r="L151" s="41">
        <v>-3.7684478526486398</v>
      </c>
      <c r="M151" s="42">
        <v>44</v>
      </c>
      <c r="N151" s="41">
        <v>12.202351572008199</v>
      </c>
      <c r="O151" s="43">
        <v>0.70713640098950103</v>
      </c>
      <c r="P151" s="43">
        <v>0.294303974769341</v>
      </c>
      <c r="Q151" s="44">
        <v>8</v>
      </c>
      <c r="R151" s="45">
        <v>0</v>
      </c>
      <c r="S151" s="45">
        <v>0</v>
      </c>
      <c r="T151" s="46" t="s">
        <v>18</v>
      </c>
      <c r="U151" s="47">
        <v>0.01</v>
      </c>
      <c r="V151" s="47" t="s">
        <v>18</v>
      </c>
      <c r="W151" s="47" t="s">
        <v>18</v>
      </c>
      <c r="X151" s="48" t="s">
        <v>30</v>
      </c>
      <c r="Y151" s="49" t="s">
        <v>18</v>
      </c>
      <c r="Z151" s="50" t="s">
        <v>18</v>
      </c>
      <c r="AA151" s="51" t="s">
        <v>18</v>
      </c>
      <c r="AB151" s="52">
        <v>42689</v>
      </c>
      <c r="AC151" s="48" t="s">
        <v>226</v>
      </c>
      <c r="AD151" s="53">
        <v>5000000</v>
      </c>
      <c r="AE151" s="46" t="s">
        <v>18</v>
      </c>
      <c r="AF151" s="54" t="s">
        <v>18</v>
      </c>
    </row>
    <row r="152" spans="1:32" x14ac:dyDescent="0.25">
      <c r="A152" s="1" t="s">
        <v>228</v>
      </c>
      <c r="B152" s="55" t="s">
        <v>18</v>
      </c>
      <c r="C152" s="37" t="s">
        <v>18</v>
      </c>
      <c r="D152" s="55" t="s">
        <v>18</v>
      </c>
      <c r="E152" s="37" t="s">
        <v>18</v>
      </c>
      <c r="F152" s="55" t="s">
        <v>18</v>
      </c>
      <c r="G152" s="37" t="s">
        <v>18</v>
      </c>
      <c r="H152" s="55" t="s">
        <v>18</v>
      </c>
      <c r="I152" s="37" t="s">
        <v>18</v>
      </c>
      <c r="J152" s="55">
        <v>0.15474743008732</v>
      </c>
      <c r="K152" s="37">
        <v>52</v>
      </c>
      <c r="L152" s="55">
        <v>-4.1062546301195804</v>
      </c>
      <c r="M152" s="37">
        <v>53</v>
      </c>
      <c r="N152" s="55" t="s">
        <v>18</v>
      </c>
      <c r="O152" s="56" t="s">
        <v>18</v>
      </c>
      <c r="P152" s="56" t="s">
        <v>18</v>
      </c>
      <c r="Q152" s="57">
        <v>8</v>
      </c>
      <c r="R152" s="58">
        <v>0</v>
      </c>
      <c r="S152" s="58">
        <v>0</v>
      </c>
      <c r="T152" s="14" t="s">
        <v>18</v>
      </c>
      <c r="U152" s="59">
        <v>7.4999999999999997E-3</v>
      </c>
      <c r="V152" s="59" t="s">
        <v>18</v>
      </c>
      <c r="W152" s="59" t="s">
        <v>18</v>
      </c>
      <c r="X152" s="12" t="s">
        <v>30</v>
      </c>
      <c r="Y152" s="60">
        <v>165.14720150193099</v>
      </c>
      <c r="Z152" s="8">
        <v>-6.59520822</v>
      </c>
      <c r="AA152" s="61">
        <v>1557</v>
      </c>
      <c r="AB152" s="62">
        <v>45366</v>
      </c>
      <c r="AC152" s="12" t="s">
        <v>229</v>
      </c>
      <c r="AD152" s="16" t="s">
        <v>205</v>
      </c>
      <c r="AE152" s="14" t="s">
        <v>18</v>
      </c>
      <c r="AF152" s="39">
        <v>165.53903281000001</v>
      </c>
    </row>
    <row r="153" spans="1:32" x14ac:dyDescent="0.25">
      <c r="A153" s="40" t="s">
        <v>230</v>
      </c>
      <c r="B153" s="41" t="s">
        <v>18</v>
      </c>
      <c r="C153" s="42" t="s">
        <v>18</v>
      </c>
      <c r="D153" s="41" t="s">
        <v>18</v>
      </c>
      <c r="E153" s="42" t="s">
        <v>18</v>
      </c>
      <c r="F153" s="41" t="s">
        <v>18</v>
      </c>
      <c r="G153" s="42" t="s">
        <v>18</v>
      </c>
      <c r="H153" s="41" t="s">
        <v>18</v>
      </c>
      <c r="I153" s="42" t="s">
        <v>18</v>
      </c>
      <c r="J153" s="41">
        <v>0.15474743008732</v>
      </c>
      <c r="K153" s="42">
        <v>52</v>
      </c>
      <c r="L153" s="41">
        <v>-4.1062546301195804</v>
      </c>
      <c r="M153" s="42">
        <v>53</v>
      </c>
      <c r="N153" s="41" t="s">
        <v>18</v>
      </c>
      <c r="O153" s="43" t="s">
        <v>18</v>
      </c>
      <c r="P153" s="43" t="s">
        <v>18</v>
      </c>
      <c r="Q153" s="44">
        <v>8</v>
      </c>
      <c r="R153" s="45">
        <v>0</v>
      </c>
      <c r="S153" s="45">
        <v>0</v>
      </c>
      <c r="T153" s="46" t="s">
        <v>18</v>
      </c>
      <c r="U153" s="47">
        <v>7.4999999999999997E-3</v>
      </c>
      <c r="V153" s="47" t="s">
        <v>18</v>
      </c>
      <c r="W153" s="47">
        <v>7.4999999999999997E-3</v>
      </c>
      <c r="X153" s="48" t="s">
        <v>30</v>
      </c>
      <c r="Y153" s="49" t="s">
        <v>18</v>
      </c>
      <c r="Z153" s="50" t="s">
        <v>18</v>
      </c>
      <c r="AA153" s="51" t="s">
        <v>18</v>
      </c>
      <c r="AB153" s="52">
        <v>45366</v>
      </c>
      <c r="AC153" s="48" t="s">
        <v>229</v>
      </c>
      <c r="AD153" s="53" t="s">
        <v>129</v>
      </c>
      <c r="AE153" s="46" t="s">
        <v>34</v>
      </c>
      <c r="AF153" s="54" t="s">
        <v>18</v>
      </c>
    </row>
    <row r="154" spans="1:32" x14ac:dyDescent="0.25">
      <c r="A154" s="1" t="s">
        <v>231</v>
      </c>
      <c r="B154" s="55" t="s">
        <v>18</v>
      </c>
      <c r="C154" s="37" t="s">
        <v>18</v>
      </c>
      <c r="D154" s="55" t="s">
        <v>18</v>
      </c>
      <c r="E154" s="37" t="s">
        <v>18</v>
      </c>
      <c r="F154" s="55" t="s">
        <v>18</v>
      </c>
      <c r="G154" s="37" t="s">
        <v>18</v>
      </c>
      <c r="H154" s="55" t="s">
        <v>18</v>
      </c>
      <c r="I154" s="37" t="s">
        <v>18</v>
      </c>
      <c r="J154" s="55">
        <v>0.33145508783560801</v>
      </c>
      <c r="K154" s="37">
        <v>50</v>
      </c>
      <c r="L154" s="55">
        <v>-4.07824233228986</v>
      </c>
      <c r="M154" s="37">
        <v>50</v>
      </c>
      <c r="N154" s="55" t="s">
        <v>18</v>
      </c>
      <c r="O154" s="56" t="s">
        <v>18</v>
      </c>
      <c r="P154" s="56" t="s">
        <v>18</v>
      </c>
      <c r="Q154" s="57">
        <v>8</v>
      </c>
      <c r="R154" s="58">
        <v>0</v>
      </c>
      <c r="S154" s="58">
        <v>0</v>
      </c>
      <c r="T154" s="14" t="s">
        <v>18</v>
      </c>
      <c r="U154" s="59">
        <v>4.0000000000000001E-3</v>
      </c>
      <c r="V154" s="59" t="s">
        <v>18</v>
      </c>
      <c r="W154" s="59" t="s">
        <v>18</v>
      </c>
      <c r="X154" s="12" t="s">
        <v>30</v>
      </c>
      <c r="Y154" s="60" t="s">
        <v>18</v>
      </c>
      <c r="Z154" s="8" t="s">
        <v>18</v>
      </c>
      <c r="AA154" s="61" t="s">
        <v>18</v>
      </c>
      <c r="AB154" s="62">
        <v>45366</v>
      </c>
      <c r="AC154" s="12" t="s">
        <v>229</v>
      </c>
      <c r="AD154" s="16" t="s">
        <v>37</v>
      </c>
      <c r="AE154" s="14" t="s">
        <v>18</v>
      </c>
      <c r="AF154" s="39" t="s">
        <v>18</v>
      </c>
    </row>
    <row r="155" spans="1:32" x14ac:dyDescent="0.25">
      <c r="A155" s="40" t="s">
        <v>232</v>
      </c>
      <c r="B155" s="63">
        <v>8.2725187927923596</v>
      </c>
      <c r="C155" s="64">
        <v>1</v>
      </c>
      <c r="D155" s="41">
        <v>8.3599742373826391</v>
      </c>
      <c r="E155" s="42">
        <v>4</v>
      </c>
      <c r="F155" s="41">
        <v>0.84161090909329295</v>
      </c>
      <c r="G155" s="42">
        <v>34</v>
      </c>
      <c r="H155" s="41">
        <v>-0.339802072058215</v>
      </c>
      <c r="I155" s="42">
        <v>65</v>
      </c>
      <c r="J155" s="41">
        <v>-3.6329994019138301</v>
      </c>
      <c r="K155" s="42">
        <v>71</v>
      </c>
      <c r="L155" s="41">
        <v>-4.33532231969241</v>
      </c>
      <c r="M155" s="42">
        <v>58</v>
      </c>
      <c r="N155" s="41">
        <v>14.4494682155359</v>
      </c>
      <c r="O155" s="43">
        <v>-0.30594976668660601</v>
      </c>
      <c r="P155" s="43">
        <v>0.33135041737234699</v>
      </c>
      <c r="Q155" s="44">
        <v>8</v>
      </c>
      <c r="R155" s="45">
        <v>0</v>
      </c>
      <c r="S155" s="45" t="s">
        <v>233</v>
      </c>
      <c r="T155" s="46" t="s">
        <v>18</v>
      </c>
      <c r="U155" s="47">
        <v>6.3E-3</v>
      </c>
      <c r="V155" s="47" t="s">
        <v>18</v>
      </c>
      <c r="W155" s="47">
        <v>6.3E-3</v>
      </c>
      <c r="X155" s="48" t="s">
        <v>30</v>
      </c>
      <c r="Y155" s="49">
        <v>74.843312554701001</v>
      </c>
      <c r="Z155" s="50">
        <v>6.9657009999999894E-2</v>
      </c>
      <c r="AA155" s="51">
        <v>235</v>
      </c>
      <c r="AB155" s="52">
        <v>39183</v>
      </c>
      <c r="AC155" s="48" t="s">
        <v>234</v>
      </c>
      <c r="AD155" s="53">
        <v>500</v>
      </c>
      <c r="AE155" s="46" t="s">
        <v>235</v>
      </c>
      <c r="AF155" s="54">
        <v>-13.90300036</v>
      </c>
    </row>
    <row r="156" spans="1:32" x14ac:dyDescent="0.25">
      <c r="A156" s="1" t="s">
        <v>236</v>
      </c>
      <c r="B156" s="55" t="s">
        <v>18</v>
      </c>
      <c r="C156" s="37" t="s">
        <v>18</v>
      </c>
      <c r="D156" s="55">
        <v>5.73316398445185</v>
      </c>
      <c r="E156" s="37">
        <v>31</v>
      </c>
      <c r="F156" s="55">
        <v>3.4074535472265302</v>
      </c>
      <c r="G156" s="37">
        <v>29</v>
      </c>
      <c r="H156" s="55">
        <v>22.598126107875299</v>
      </c>
      <c r="I156" s="37">
        <v>15</v>
      </c>
      <c r="J156" s="55">
        <v>4.3135396018271202</v>
      </c>
      <c r="K156" s="37">
        <v>6</v>
      </c>
      <c r="L156" s="55">
        <v>-3.51438609277933</v>
      </c>
      <c r="M156" s="37">
        <v>38</v>
      </c>
      <c r="N156" s="55">
        <v>9.7206781008875502</v>
      </c>
      <c r="O156" s="56">
        <v>1.90492026980649</v>
      </c>
      <c r="P156" s="56">
        <v>0.27785047672227398</v>
      </c>
      <c r="Q156" s="57">
        <v>8</v>
      </c>
      <c r="R156" s="58">
        <v>0</v>
      </c>
      <c r="S156" s="58">
        <v>0</v>
      </c>
      <c r="T156" s="14" t="s">
        <v>18</v>
      </c>
      <c r="U156" s="59">
        <v>9.4999999999999998E-3</v>
      </c>
      <c r="V156" s="59" t="s">
        <v>18</v>
      </c>
      <c r="W156" s="59">
        <v>9.5025117771647006E-3</v>
      </c>
      <c r="X156" s="12" t="s">
        <v>30</v>
      </c>
      <c r="Y156" s="60">
        <v>35.964599443144998</v>
      </c>
      <c r="Z156" s="8">
        <v>-6.4973963299999999</v>
      </c>
      <c r="AA156" s="61">
        <v>374</v>
      </c>
      <c r="AB156" s="62">
        <v>42291</v>
      </c>
      <c r="AC156" s="12" t="s">
        <v>237</v>
      </c>
      <c r="AD156" s="16">
        <v>1000</v>
      </c>
      <c r="AE156" s="14" t="s">
        <v>18</v>
      </c>
      <c r="AF156" s="39">
        <v>-48.075835759999897</v>
      </c>
    </row>
    <row r="157" spans="1:32" x14ac:dyDescent="0.25">
      <c r="A157" s="40" t="s">
        <v>238</v>
      </c>
      <c r="B157" s="41" t="s">
        <v>18</v>
      </c>
      <c r="C157" s="42" t="s">
        <v>18</v>
      </c>
      <c r="D157" s="41">
        <v>6.0511711727077699</v>
      </c>
      <c r="E157" s="42">
        <v>28</v>
      </c>
      <c r="F157" s="41">
        <v>3.7189270654874398</v>
      </c>
      <c r="G157" s="42">
        <v>24</v>
      </c>
      <c r="H157" s="41">
        <v>22.9668170729074</v>
      </c>
      <c r="I157" s="42">
        <v>11</v>
      </c>
      <c r="J157" s="41">
        <v>4.4711967620048902</v>
      </c>
      <c r="K157" s="42">
        <v>4</v>
      </c>
      <c r="L157" s="41">
        <v>-3.4905196807699301</v>
      </c>
      <c r="M157" s="42">
        <v>37</v>
      </c>
      <c r="N157" s="41">
        <v>9.7202240910725592</v>
      </c>
      <c r="O157" s="43">
        <v>1.9429395391225901</v>
      </c>
      <c r="P157" s="43">
        <v>0.29651912492605498</v>
      </c>
      <c r="Q157" s="44">
        <v>8</v>
      </c>
      <c r="R157" s="45">
        <v>0</v>
      </c>
      <c r="S157" s="45">
        <v>0</v>
      </c>
      <c r="T157" s="46" t="s">
        <v>18</v>
      </c>
      <c r="U157" s="47">
        <v>6.4999999999999997E-3</v>
      </c>
      <c r="V157" s="47" t="s">
        <v>18</v>
      </c>
      <c r="W157" s="47">
        <v>6.4999999999999997E-3</v>
      </c>
      <c r="X157" s="48" t="s">
        <v>30</v>
      </c>
      <c r="Y157" s="49" t="s">
        <v>18</v>
      </c>
      <c r="Z157" s="50" t="s">
        <v>18</v>
      </c>
      <c r="AA157" s="51" t="s">
        <v>18</v>
      </c>
      <c r="AB157" s="52">
        <v>42291</v>
      </c>
      <c r="AC157" s="48" t="s">
        <v>237</v>
      </c>
      <c r="AD157" s="53">
        <v>2000000</v>
      </c>
      <c r="AE157" s="46" t="s">
        <v>18</v>
      </c>
      <c r="AF157" s="54" t="s">
        <v>18</v>
      </c>
    </row>
    <row r="158" spans="1:32" x14ac:dyDescent="0.25">
      <c r="A158" s="1" t="s">
        <v>239</v>
      </c>
      <c r="B158" s="55" t="s">
        <v>18</v>
      </c>
      <c r="C158" s="37" t="s">
        <v>18</v>
      </c>
      <c r="D158" s="55" t="s">
        <v>18</v>
      </c>
      <c r="E158" s="37" t="s">
        <v>18</v>
      </c>
      <c r="F158" s="65">
        <v>7.6962884941464296</v>
      </c>
      <c r="G158" s="66">
        <v>1</v>
      </c>
      <c r="H158" s="65">
        <v>28.506851337937999</v>
      </c>
      <c r="I158" s="66">
        <v>2</v>
      </c>
      <c r="J158" s="65">
        <v>11.6628463225034</v>
      </c>
      <c r="K158" s="66">
        <v>2</v>
      </c>
      <c r="L158" s="55">
        <v>-2.3055571702609998</v>
      </c>
      <c r="M158" s="37">
        <v>4</v>
      </c>
      <c r="N158" s="55">
        <v>15.1059868489663</v>
      </c>
      <c r="O158" s="56">
        <v>1.61696433506287</v>
      </c>
      <c r="P158" s="56" t="s">
        <v>18</v>
      </c>
      <c r="Q158" s="57">
        <v>8</v>
      </c>
      <c r="R158" s="58">
        <v>0.03</v>
      </c>
      <c r="S158" s="58">
        <v>0.03</v>
      </c>
      <c r="T158" s="14" t="s">
        <v>18</v>
      </c>
      <c r="U158" s="59">
        <v>8.3000000000000001E-3</v>
      </c>
      <c r="V158" s="59" t="s">
        <v>18</v>
      </c>
      <c r="W158" s="59">
        <v>8.8000000000000005E-3</v>
      </c>
      <c r="X158" s="12" t="s">
        <v>30</v>
      </c>
      <c r="Y158" s="60">
        <v>21.601516262554998</v>
      </c>
      <c r="Z158" s="8">
        <v>5.7313900000000003E-3</v>
      </c>
      <c r="AA158" s="61">
        <v>58</v>
      </c>
      <c r="AB158" s="62">
        <v>44306</v>
      </c>
      <c r="AC158" s="12" t="s">
        <v>234</v>
      </c>
      <c r="AD158" s="16" t="s">
        <v>240</v>
      </c>
      <c r="AE158" s="14" t="s">
        <v>18</v>
      </c>
      <c r="AF158" s="39">
        <v>3.4193245499999998</v>
      </c>
    </row>
    <row r="159" spans="1:32" x14ac:dyDescent="0.25">
      <c r="A159" s="40" t="s">
        <v>241</v>
      </c>
      <c r="B159" s="41" t="s">
        <v>18</v>
      </c>
      <c r="C159" s="42" t="s">
        <v>18</v>
      </c>
      <c r="D159" s="41" t="s">
        <v>18</v>
      </c>
      <c r="E159" s="42" t="s">
        <v>18</v>
      </c>
      <c r="F159" s="41" t="s">
        <v>18</v>
      </c>
      <c r="G159" s="42" t="s">
        <v>18</v>
      </c>
      <c r="H159" s="63">
        <v>32.530587813268603</v>
      </c>
      <c r="I159" s="64">
        <v>1</v>
      </c>
      <c r="J159" s="63">
        <v>15.274173294265299</v>
      </c>
      <c r="K159" s="64">
        <v>1</v>
      </c>
      <c r="L159" s="41" t="s">
        <v>18</v>
      </c>
      <c r="M159" s="42" t="s">
        <v>18</v>
      </c>
      <c r="N159" s="41">
        <v>14.9690473993911</v>
      </c>
      <c r="O159" s="43">
        <v>1.9005603828333899</v>
      </c>
      <c r="P159" s="43" t="s">
        <v>18</v>
      </c>
      <c r="Q159" s="44">
        <v>8</v>
      </c>
      <c r="R159" s="45">
        <v>0.03</v>
      </c>
      <c r="S159" s="45">
        <v>0.03</v>
      </c>
      <c r="T159" s="46" t="s">
        <v>18</v>
      </c>
      <c r="U159" s="47">
        <v>1.4999999999999999E-2</v>
      </c>
      <c r="V159" s="47" t="s">
        <v>18</v>
      </c>
      <c r="W159" s="47">
        <v>1.0800000000000001E-2</v>
      </c>
      <c r="X159" s="48" t="s">
        <v>30</v>
      </c>
      <c r="Y159" s="49" t="s">
        <v>18</v>
      </c>
      <c r="Z159" s="50" t="s">
        <v>18</v>
      </c>
      <c r="AA159" s="51" t="s">
        <v>18</v>
      </c>
      <c r="AB159" s="52">
        <v>44306</v>
      </c>
      <c r="AC159" s="48" t="s">
        <v>234</v>
      </c>
      <c r="AD159" s="53">
        <v>1000</v>
      </c>
      <c r="AE159" s="46" t="s">
        <v>18</v>
      </c>
      <c r="AF159" s="54" t="s">
        <v>18</v>
      </c>
    </row>
    <row r="160" spans="1:32" x14ac:dyDescent="0.25">
      <c r="A160" s="1" t="s">
        <v>242</v>
      </c>
      <c r="B160" s="55" t="s">
        <v>18</v>
      </c>
      <c r="C160" s="37" t="s">
        <v>18</v>
      </c>
      <c r="D160" s="55">
        <v>3.6122129479978899</v>
      </c>
      <c r="E160" s="37">
        <v>41</v>
      </c>
      <c r="F160" s="55">
        <v>-13.7531012198222</v>
      </c>
      <c r="G160" s="37">
        <v>55</v>
      </c>
      <c r="H160" s="55">
        <v>16.2657730471315</v>
      </c>
      <c r="I160" s="37">
        <v>47</v>
      </c>
      <c r="J160" s="55">
        <v>1.0366692178934001</v>
      </c>
      <c r="K160" s="37">
        <v>35</v>
      </c>
      <c r="L160" s="55">
        <v>-2.6101403660823399</v>
      </c>
      <c r="M160" s="37">
        <v>13</v>
      </c>
      <c r="N160" s="55">
        <v>11.314492527346699</v>
      </c>
      <c r="O160" s="56">
        <v>1.07691649982982</v>
      </c>
      <c r="P160" s="56">
        <v>0.13770704574557499</v>
      </c>
      <c r="Q160" s="57">
        <v>8</v>
      </c>
      <c r="R160" s="58">
        <v>0</v>
      </c>
      <c r="S160" s="58">
        <v>0.01</v>
      </c>
      <c r="T160" s="14" t="s">
        <v>18</v>
      </c>
      <c r="U160" s="59">
        <v>0.02</v>
      </c>
      <c r="V160" s="59" t="s">
        <v>18</v>
      </c>
      <c r="W160" s="59">
        <v>0.02</v>
      </c>
      <c r="X160" s="12" t="s">
        <v>30</v>
      </c>
      <c r="Y160" s="60">
        <v>18.580185969999999</v>
      </c>
      <c r="Z160" s="8">
        <v>-9.6179870000000001E-2</v>
      </c>
      <c r="AA160" s="61">
        <v>240</v>
      </c>
      <c r="AB160" s="62">
        <v>42801</v>
      </c>
      <c r="AC160" s="12" t="s">
        <v>137</v>
      </c>
      <c r="AD160" s="16" t="s">
        <v>56</v>
      </c>
      <c r="AE160" s="14" t="s">
        <v>18</v>
      </c>
      <c r="AF160" s="39">
        <v>-7.9917700199999997</v>
      </c>
    </row>
    <row r="161" spans="1:32" x14ac:dyDescent="0.25">
      <c r="A161" s="40" t="s">
        <v>243</v>
      </c>
      <c r="B161" s="41">
        <v>4.5220474823431003</v>
      </c>
      <c r="C161" s="42">
        <v>28</v>
      </c>
      <c r="D161" s="41">
        <v>6.0909187339576398</v>
      </c>
      <c r="E161" s="42">
        <v>27</v>
      </c>
      <c r="F161" s="41">
        <v>5.6103889079367404</v>
      </c>
      <c r="G161" s="42">
        <v>10</v>
      </c>
      <c r="H161" s="41">
        <v>17.472972156791599</v>
      </c>
      <c r="I161" s="42">
        <v>43</v>
      </c>
      <c r="J161" s="41">
        <v>-0.27686628383924899</v>
      </c>
      <c r="K161" s="42">
        <v>58</v>
      </c>
      <c r="L161" s="41">
        <v>-2.51603849238175</v>
      </c>
      <c r="M161" s="42">
        <v>9</v>
      </c>
      <c r="N161" s="41">
        <v>10.218047667316799</v>
      </c>
      <c r="O161" s="43">
        <v>1.3106185482375601</v>
      </c>
      <c r="P161" s="43">
        <v>0.32866262425305798</v>
      </c>
      <c r="Q161" s="44">
        <v>6</v>
      </c>
      <c r="R161" s="45">
        <v>0</v>
      </c>
      <c r="S161" s="45" t="s">
        <v>233</v>
      </c>
      <c r="T161" s="46" t="s">
        <v>18</v>
      </c>
      <c r="U161" s="47">
        <v>6.3E-3</v>
      </c>
      <c r="V161" s="47" t="s">
        <v>18</v>
      </c>
      <c r="W161" s="47">
        <v>6.6E-3</v>
      </c>
      <c r="X161" s="48" t="s">
        <v>30</v>
      </c>
      <c r="Y161" s="49">
        <v>20.062212989999999</v>
      </c>
      <c r="Z161" s="50">
        <v>0.35998000000000002</v>
      </c>
      <c r="AA161" s="51">
        <v>129</v>
      </c>
      <c r="AB161" s="52">
        <v>41348</v>
      </c>
      <c r="AC161" s="48" t="s">
        <v>244</v>
      </c>
      <c r="AD161" s="53">
        <v>500</v>
      </c>
      <c r="AE161" s="46" t="s">
        <v>235</v>
      </c>
      <c r="AF161" s="54">
        <v>3.6050419499999999</v>
      </c>
    </row>
    <row r="162" spans="1:32" x14ac:dyDescent="0.25">
      <c r="A162" s="1" t="s">
        <v>245</v>
      </c>
      <c r="B162" s="55" t="s">
        <v>18</v>
      </c>
      <c r="C162" s="37" t="s">
        <v>18</v>
      </c>
      <c r="D162" s="65">
        <v>8.4654093251243392</v>
      </c>
      <c r="E162" s="66">
        <v>3</v>
      </c>
      <c r="F162" s="55">
        <v>6.4436925086179304</v>
      </c>
      <c r="G162" s="37">
        <v>6</v>
      </c>
      <c r="H162" s="55">
        <v>19.013406414339599</v>
      </c>
      <c r="I162" s="37">
        <v>37</v>
      </c>
      <c r="J162" s="55">
        <v>0.79668778621166902</v>
      </c>
      <c r="K162" s="37">
        <v>41</v>
      </c>
      <c r="L162" s="55">
        <v>-4.0487280544606898</v>
      </c>
      <c r="M162" s="37">
        <v>47</v>
      </c>
      <c r="N162" s="55">
        <v>10.3419789221584</v>
      </c>
      <c r="O162" s="56">
        <v>1.44386264654972</v>
      </c>
      <c r="P162" s="56">
        <v>0.428961722029299</v>
      </c>
      <c r="Q162" s="57">
        <v>9</v>
      </c>
      <c r="R162" s="58">
        <v>0</v>
      </c>
      <c r="S162" s="58">
        <v>0</v>
      </c>
      <c r="T162" s="14" t="s">
        <v>18</v>
      </c>
      <c r="U162" s="59">
        <v>3.2000000000000002E-3</v>
      </c>
      <c r="V162" s="59" t="s">
        <v>18</v>
      </c>
      <c r="W162" s="59">
        <v>3.3377329287935498E-3</v>
      </c>
      <c r="X162" s="12" t="s">
        <v>30</v>
      </c>
      <c r="Y162" s="60">
        <v>233.27292462</v>
      </c>
      <c r="Z162" s="8">
        <v>1.871885</v>
      </c>
      <c r="AA162" s="61">
        <v>2581</v>
      </c>
      <c r="AB162" s="62">
        <v>43032</v>
      </c>
      <c r="AC162" s="12" t="s">
        <v>139</v>
      </c>
      <c r="AD162" s="16">
        <v>30</v>
      </c>
      <c r="AE162" s="14" t="s">
        <v>42</v>
      </c>
      <c r="AF162" s="39">
        <v>51.702393999999998</v>
      </c>
    </row>
    <row r="163" spans="1:32" x14ac:dyDescent="0.25">
      <c r="A163" s="40" t="s">
        <v>246</v>
      </c>
      <c r="B163" s="41">
        <v>3.2443630715740501</v>
      </c>
      <c r="C163" s="42">
        <v>29</v>
      </c>
      <c r="D163" s="41">
        <v>1.7693887046524599</v>
      </c>
      <c r="E163" s="42">
        <v>46</v>
      </c>
      <c r="F163" s="41">
        <v>-3.6078324365016399</v>
      </c>
      <c r="G163" s="42">
        <v>45</v>
      </c>
      <c r="H163" s="41">
        <v>20.048360412336098</v>
      </c>
      <c r="I163" s="42">
        <v>30</v>
      </c>
      <c r="J163" s="41">
        <v>4.0787054063993597</v>
      </c>
      <c r="K163" s="42">
        <v>8</v>
      </c>
      <c r="L163" s="41">
        <v>-3.4822646657571901</v>
      </c>
      <c r="M163" s="42">
        <v>35</v>
      </c>
      <c r="N163" s="41">
        <v>10.396277956118</v>
      </c>
      <c r="O163" s="43">
        <v>1.5358718882375599</v>
      </c>
      <c r="P163" s="43">
        <v>4.6555039371751997E-2</v>
      </c>
      <c r="Q163" s="44">
        <v>8</v>
      </c>
      <c r="R163" s="45">
        <v>0</v>
      </c>
      <c r="S163" s="45">
        <v>0</v>
      </c>
      <c r="T163" s="46" t="s">
        <v>89</v>
      </c>
      <c r="U163" s="47">
        <v>1.4999999999999999E-2</v>
      </c>
      <c r="V163" s="47" t="s">
        <v>18</v>
      </c>
      <c r="W163" s="47">
        <v>1.50842691817209E-2</v>
      </c>
      <c r="X163" s="48" t="s">
        <v>30</v>
      </c>
      <c r="Y163" s="49">
        <v>65.530426259999999</v>
      </c>
      <c r="Z163" s="50">
        <v>-2.9189319999999999</v>
      </c>
      <c r="AA163" s="51">
        <v>1188</v>
      </c>
      <c r="AB163" s="52">
        <v>36908</v>
      </c>
      <c r="AC163" s="48" t="s">
        <v>139</v>
      </c>
      <c r="AD163" s="53">
        <v>30</v>
      </c>
      <c r="AE163" s="46" t="s">
        <v>42</v>
      </c>
      <c r="AF163" s="54">
        <v>-26.594201000000002</v>
      </c>
    </row>
    <row r="164" spans="1:32" x14ac:dyDescent="0.25">
      <c r="A164" s="1" t="s">
        <v>247</v>
      </c>
      <c r="B164" s="55" t="s">
        <v>18</v>
      </c>
      <c r="C164" s="37" t="s">
        <v>18</v>
      </c>
      <c r="D164" s="55" t="s">
        <v>18</v>
      </c>
      <c r="E164" s="37" t="s">
        <v>18</v>
      </c>
      <c r="F164" s="55" t="s">
        <v>18</v>
      </c>
      <c r="G164" s="37" t="s">
        <v>18</v>
      </c>
      <c r="H164" s="55" t="s">
        <v>18</v>
      </c>
      <c r="I164" s="37" t="s">
        <v>18</v>
      </c>
      <c r="J164" s="55">
        <v>-0.440399295361315</v>
      </c>
      <c r="K164" s="37">
        <v>61</v>
      </c>
      <c r="L164" s="55">
        <v>-4.5460942997889298</v>
      </c>
      <c r="M164" s="37">
        <v>62</v>
      </c>
      <c r="N164" s="55" t="s">
        <v>18</v>
      </c>
      <c r="O164" s="56" t="s">
        <v>18</v>
      </c>
      <c r="P164" s="56" t="s">
        <v>18</v>
      </c>
      <c r="Q164" s="57">
        <v>8</v>
      </c>
      <c r="R164" s="58">
        <v>0</v>
      </c>
      <c r="S164" s="58">
        <v>0</v>
      </c>
      <c r="T164" s="14" t="s">
        <v>18</v>
      </c>
      <c r="U164" s="59">
        <v>1.39999999999999E-2</v>
      </c>
      <c r="V164" s="59" t="s">
        <v>18</v>
      </c>
      <c r="W164" s="59" t="s">
        <v>18</v>
      </c>
      <c r="X164" s="12" t="s">
        <v>30</v>
      </c>
      <c r="Y164" s="60">
        <v>137.68553650999999</v>
      </c>
      <c r="Z164" s="8">
        <v>-1.1914210000000001</v>
      </c>
      <c r="AA164" s="61">
        <v>41</v>
      </c>
      <c r="AB164" s="62">
        <v>45293</v>
      </c>
      <c r="AC164" s="12" t="s">
        <v>248</v>
      </c>
      <c r="AD164" s="16">
        <v>30</v>
      </c>
      <c r="AE164" s="14" t="s">
        <v>18</v>
      </c>
      <c r="AF164" s="39">
        <v>-13.833345</v>
      </c>
    </row>
    <row r="165" spans="1:32" x14ac:dyDescent="0.25">
      <c r="A165" s="40" t="s">
        <v>249</v>
      </c>
      <c r="B165" s="41" t="s">
        <v>18</v>
      </c>
      <c r="C165" s="42" t="s">
        <v>18</v>
      </c>
      <c r="D165" s="63">
        <v>8.4810454899055294</v>
      </c>
      <c r="E165" s="64">
        <v>2</v>
      </c>
      <c r="F165" s="41">
        <v>2.6977961387754901</v>
      </c>
      <c r="G165" s="42">
        <v>32</v>
      </c>
      <c r="H165" s="41">
        <v>19.829682970838501</v>
      </c>
      <c r="I165" s="42">
        <v>31</v>
      </c>
      <c r="J165" s="41">
        <v>-0.53018683424161905</v>
      </c>
      <c r="K165" s="42">
        <v>63</v>
      </c>
      <c r="L165" s="41">
        <v>-4.3889280521391898</v>
      </c>
      <c r="M165" s="42">
        <v>59</v>
      </c>
      <c r="N165" s="41">
        <v>12.212454522826199</v>
      </c>
      <c r="O165" s="43">
        <v>1.28955842448971</v>
      </c>
      <c r="P165" s="43">
        <v>0.42335178905272902</v>
      </c>
      <c r="Q165" s="44">
        <v>8</v>
      </c>
      <c r="R165" s="45">
        <v>0</v>
      </c>
      <c r="S165" s="45">
        <v>0</v>
      </c>
      <c r="T165" s="46" t="s">
        <v>18</v>
      </c>
      <c r="U165" s="47">
        <v>1.4999999999999999E-2</v>
      </c>
      <c r="V165" s="47" t="s">
        <v>18</v>
      </c>
      <c r="W165" s="47">
        <v>1.7935117406354999E-2</v>
      </c>
      <c r="X165" s="48" t="s">
        <v>141</v>
      </c>
      <c r="Y165" s="49">
        <v>1962.4050296400001</v>
      </c>
      <c r="Z165" s="50">
        <v>-0.17992479251099999</v>
      </c>
      <c r="AA165" s="51">
        <v>2857</v>
      </c>
      <c r="AB165" s="52">
        <v>43146</v>
      </c>
      <c r="AC165" s="48" t="s">
        <v>250</v>
      </c>
      <c r="AD165" s="53">
        <v>50</v>
      </c>
      <c r="AE165" s="46" t="s">
        <v>34</v>
      </c>
      <c r="AF165" s="54">
        <v>-1.7996084825109999</v>
      </c>
    </row>
    <row r="166" spans="1:32" x14ac:dyDescent="0.25">
      <c r="A166" s="1" t="s">
        <v>251</v>
      </c>
      <c r="B166" s="55">
        <v>6.1549012442705804</v>
      </c>
      <c r="C166" s="37">
        <v>18</v>
      </c>
      <c r="D166" s="55">
        <v>2.79159845575664</v>
      </c>
      <c r="E166" s="37">
        <v>42</v>
      </c>
      <c r="F166" s="55">
        <v>-3.3566112072105598</v>
      </c>
      <c r="G166" s="37">
        <v>44</v>
      </c>
      <c r="H166" s="55">
        <v>22.543527726749598</v>
      </c>
      <c r="I166" s="37">
        <v>17</v>
      </c>
      <c r="J166" s="55">
        <v>3.0959330251164801</v>
      </c>
      <c r="K166" s="37">
        <v>13</v>
      </c>
      <c r="L166" s="55">
        <v>-5.4740110015073098</v>
      </c>
      <c r="M166" s="37">
        <v>74</v>
      </c>
      <c r="N166" s="55">
        <v>13.0198620666728</v>
      </c>
      <c r="O166" s="56">
        <v>1.4180271860773299</v>
      </c>
      <c r="P166" s="56">
        <v>9.8295584993979807E-2</v>
      </c>
      <c r="Q166" s="57">
        <v>8</v>
      </c>
      <c r="R166" s="58">
        <v>0</v>
      </c>
      <c r="S166" s="58">
        <v>0</v>
      </c>
      <c r="T166" s="14" t="s">
        <v>18</v>
      </c>
      <c r="U166" s="59">
        <v>1.2999999999999999E-2</v>
      </c>
      <c r="V166" s="59" t="s">
        <v>18</v>
      </c>
      <c r="W166" s="59">
        <v>1.61E-2</v>
      </c>
      <c r="X166" s="12" t="s">
        <v>141</v>
      </c>
      <c r="Y166" s="60">
        <v>369.4709641</v>
      </c>
      <c r="Z166" s="8">
        <v>1.33807409060299</v>
      </c>
      <c r="AA166" s="61">
        <v>4101</v>
      </c>
      <c r="AB166" s="62">
        <v>40077</v>
      </c>
      <c r="AC166" s="12" t="s">
        <v>142</v>
      </c>
      <c r="AD166" s="16">
        <v>50</v>
      </c>
      <c r="AE166" s="14" t="s">
        <v>34</v>
      </c>
      <c r="AF166" s="39">
        <v>2.6650372330899899</v>
      </c>
    </row>
    <row r="167" spans="1:32" x14ac:dyDescent="0.25">
      <c r="A167" s="40" t="s">
        <v>252</v>
      </c>
      <c r="B167" s="41">
        <v>6.9309499337111502</v>
      </c>
      <c r="C167" s="42">
        <v>7</v>
      </c>
      <c r="D167" s="41">
        <v>2.2506168799131401</v>
      </c>
      <c r="E167" s="42">
        <v>45</v>
      </c>
      <c r="F167" s="41">
        <v>-7.9194155598600799</v>
      </c>
      <c r="G167" s="42">
        <v>49</v>
      </c>
      <c r="H167" s="41">
        <v>14.024224323875799</v>
      </c>
      <c r="I167" s="42">
        <v>58</v>
      </c>
      <c r="J167" s="41">
        <v>1.00805539827451</v>
      </c>
      <c r="K167" s="42">
        <v>36</v>
      </c>
      <c r="L167" s="41">
        <v>-5.3162071338062296</v>
      </c>
      <c r="M167" s="42">
        <v>73</v>
      </c>
      <c r="N167" s="41">
        <v>10.4599855324925</v>
      </c>
      <c r="O167" s="43">
        <v>0.95059547986543702</v>
      </c>
      <c r="P167" s="43">
        <v>8.1581730385016094E-2</v>
      </c>
      <c r="Q167" s="44">
        <v>8</v>
      </c>
      <c r="R167" s="45">
        <v>0</v>
      </c>
      <c r="S167" s="45">
        <v>0</v>
      </c>
      <c r="T167" s="46" t="s">
        <v>18</v>
      </c>
      <c r="U167" s="47">
        <v>1.6E-2</v>
      </c>
      <c r="V167" s="47" t="s">
        <v>18</v>
      </c>
      <c r="W167" s="47">
        <v>1.6134061147553901E-2</v>
      </c>
      <c r="X167" s="48" t="s">
        <v>30</v>
      </c>
      <c r="Y167" s="49">
        <v>58.802216039683103</v>
      </c>
      <c r="Z167" s="50">
        <v>-0.22695917078853001</v>
      </c>
      <c r="AA167" s="51">
        <v>1807</v>
      </c>
      <c r="AB167" s="52">
        <v>41570</v>
      </c>
      <c r="AC167" s="48" t="s">
        <v>253</v>
      </c>
      <c r="AD167" s="53">
        <v>10</v>
      </c>
      <c r="AE167" s="46" t="s">
        <v>18</v>
      </c>
      <c r="AF167" s="54">
        <v>-1.9424948445528001</v>
      </c>
    </row>
    <row r="168" spans="1:32" x14ac:dyDescent="0.25">
      <c r="A168" s="1" t="s">
        <v>254</v>
      </c>
      <c r="B168" s="55">
        <v>6.4483977117323503</v>
      </c>
      <c r="C168" s="37">
        <v>16</v>
      </c>
      <c r="D168" s="55">
        <v>7.36381832827899</v>
      </c>
      <c r="E168" s="37">
        <v>14</v>
      </c>
      <c r="F168" s="55">
        <v>4.8641233770442902</v>
      </c>
      <c r="G168" s="37">
        <v>17</v>
      </c>
      <c r="H168" s="55">
        <v>18.979252893259002</v>
      </c>
      <c r="I168" s="37">
        <v>38</v>
      </c>
      <c r="J168" s="55">
        <v>0.74259921806223395</v>
      </c>
      <c r="K168" s="37">
        <v>44</v>
      </c>
      <c r="L168" s="55">
        <v>-3.5381018128657602</v>
      </c>
      <c r="M168" s="37">
        <v>40</v>
      </c>
      <c r="N168" s="55">
        <v>10.9917018617107</v>
      </c>
      <c r="O168" s="56">
        <v>1.3554082637490299</v>
      </c>
      <c r="P168" s="56">
        <v>0.360300930023076</v>
      </c>
      <c r="Q168" s="57">
        <v>6</v>
      </c>
      <c r="R168" s="58">
        <v>0</v>
      </c>
      <c r="S168" s="58">
        <v>0</v>
      </c>
      <c r="T168" s="14" t="s">
        <v>18</v>
      </c>
      <c r="U168" s="59">
        <v>5.0000000000000001E-3</v>
      </c>
      <c r="V168" s="59" t="s">
        <v>18</v>
      </c>
      <c r="W168" s="59">
        <v>5.00116771021399E-3</v>
      </c>
      <c r="X168" s="12" t="s">
        <v>30</v>
      </c>
      <c r="Y168" s="60">
        <v>191.089111266722</v>
      </c>
      <c r="Z168" s="8">
        <v>0.68963920438052895</v>
      </c>
      <c r="AA168" s="61">
        <v>6796</v>
      </c>
      <c r="AB168" s="62">
        <v>40238</v>
      </c>
      <c r="AC168" s="12" t="s">
        <v>62</v>
      </c>
      <c r="AD168" s="16">
        <v>10</v>
      </c>
      <c r="AE168" s="14" t="s">
        <v>18</v>
      </c>
      <c r="AF168" s="39">
        <v>3.0499206561944598</v>
      </c>
    </row>
    <row r="169" spans="1:32" x14ac:dyDescent="0.25">
      <c r="A169" s="40" t="s">
        <v>255</v>
      </c>
      <c r="B169" s="41">
        <v>6.6385455467915504</v>
      </c>
      <c r="C169" s="42">
        <v>12</v>
      </c>
      <c r="D169" s="41">
        <v>7.4713193500037498</v>
      </c>
      <c r="E169" s="42">
        <v>12</v>
      </c>
      <c r="F169" s="41">
        <v>4.96908499978385</v>
      </c>
      <c r="G169" s="42">
        <v>16</v>
      </c>
      <c r="H169" s="41">
        <v>19.097594627700801</v>
      </c>
      <c r="I169" s="42">
        <v>35</v>
      </c>
      <c r="J169" s="41">
        <v>0.79325664567935195</v>
      </c>
      <c r="K169" s="42">
        <v>42</v>
      </c>
      <c r="L169" s="41">
        <v>-3.5296413372915199</v>
      </c>
      <c r="M169" s="42">
        <v>39</v>
      </c>
      <c r="N169" s="41">
        <v>10.991420176258099</v>
      </c>
      <c r="O169" s="43">
        <v>1.3662097372009001</v>
      </c>
      <c r="P169" s="43">
        <v>0.36640000090888702</v>
      </c>
      <c r="Q169" s="44">
        <v>6</v>
      </c>
      <c r="R169" s="45">
        <v>0</v>
      </c>
      <c r="S169" s="45">
        <v>0</v>
      </c>
      <c r="T169" s="46" t="s">
        <v>18</v>
      </c>
      <c r="U169" s="47">
        <v>5.0000000000000001E-3</v>
      </c>
      <c r="V169" s="47" t="s">
        <v>18</v>
      </c>
      <c r="W169" s="47">
        <v>3.9491862609276904E-3</v>
      </c>
      <c r="X169" s="48" t="s">
        <v>30</v>
      </c>
      <c r="Y169" s="49" t="s">
        <v>18</v>
      </c>
      <c r="Z169" s="50" t="s">
        <v>18</v>
      </c>
      <c r="AA169" s="51" t="s">
        <v>18</v>
      </c>
      <c r="AB169" s="52">
        <v>39863</v>
      </c>
      <c r="AC169" s="48" t="s">
        <v>62</v>
      </c>
      <c r="AD169" s="53">
        <v>100000</v>
      </c>
      <c r="AE169" s="46" t="s">
        <v>18</v>
      </c>
      <c r="AF169" s="54" t="s">
        <v>18</v>
      </c>
    </row>
    <row r="170" spans="1:32" x14ac:dyDescent="0.25">
      <c r="A170" s="1" t="s">
        <v>256</v>
      </c>
      <c r="B170" s="55">
        <v>7.1188957757704197</v>
      </c>
      <c r="C170" s="37">
        <v>6</v>
      </c>
      <c r="D170" s="65">
        <v>8.8775994262820106</v>
      </c>
      <c r="E170" s="66">
        <v>1</v>
      </c>
      <c r="F170" s="55">
        <v>3.0733137487815001</v>
      </c>
      <c r="G170" s="37">
        <v>31</v>
      </c>
      <c r="H170" s="55">
        <v>20.131518110150601</v>
      </c>
      <c r="I170" s="37">
        <v>29</v>
      </c>
      <c r="J170" s="55">
        <v>-0.34215846277155698</v>
      </c>
      <c r="K170" s="37">
        <v>59</v>
      </c>
      <c r="L170" s="55">
        <v>-4.3318718238735503</v>
      </c>
      <c r="M170" s="37">
        <v>57</v>
      </c>
      <c r="N170" s="55">
        <v>12.0394829403341</v>
      </c>
      <c r="O170" s="56">
        <v>1.33315598622166</v>
      </c>
      <c r="P170" s="56">
        <v>0.44573104953464299</v>
      </c>
      <c r="Q170" s="57">
        <v>8</v>
      </c>
      <c r="R170" s="58">
        <v>0</v>
      </c>
      <c r="S170" s="58">
        <v>0</v>
      </c>
      <c r="T170" s="14" t="s">
        <v>18</v>
      </c>
      <c r="U170" s="59">
        <v>1.47E-2</v>
      </c>
      <c r="V170" s="59" t="s">
        <v>18</v>
      </c>
      <c r="W170" s="59">
        <v>1.47493957401104E-2</v>
      </c>
      <c r="X170" s="12" t="s">
        <v>30</v>
      </c>
      <c r="Y170" s="60">
        <v>620.18168833312097</v>
      </c>
      <c r="Z170" s="8">
        <v>-6.5001226018566003</v>
      </c>
      <c r="AA170" s="61">
        <v>61656</v>
      </c>
      <c r="AB170" s="62">
        <v>36516</v>
      </c>
      <c r="AC170" s="12" t="s">
        <v>257</v>
      </c>
      <c r="AD170" s="16">
        <v>10</v>
      </c>
      <c r="AE170" s="14" t="s">
        <v>18</v>
      </c>
      <c r="AF170" s="39">
        <v>-347.87877868133802</v>
      </c>
    </row>
    <row r="171" spans="1:32" x14ac:dyDescent="0.25">
      <c r="A171" s="40" t="s">
        <v>258</v>
      </c>
      <c r="B171" s="41" t="s">
        <v>18</v>
      </c>
      <c r="C171" s="42" t="s">
        <v>18</v>
      </c>
      <c r="D171" s="41" t="s">
        <v>18</v>
      </c>
      <c r="E171" s="42" t="s">
        <v>18</v>
      </c>
      <c r="F171" s="41">
        <v>6.4691201656410504</v>
      </c>
      <c r="G171" s="42">
        <v>5</v>
      </c>
      <c r="H171" s="41">
        <v>18.097447795823602</v>
      </c>
      <c r="I171" s="42">
        <v>41</v>
      </c>
      <c r="J171" s="41">
        <v>1.3488342218511</v>
      </c>
      <c r="K171" s="42">
        <v>31</v>
      </c>
      <c r="L171" s="41">
        <v>-2.7548379144582702</v>
      </c>
      <c r="M171" s="42">
        <v>19</v>
      </c>
      <c r="N171" s="41">
        <v>10.8002917921324</v>
      </c>
      <c r="O171" s="43">
        <v>1.29778331070679</v>
      </c>
      <c r="P171" s="43" t="s">
        <v>18</v>
      </c>
      <c r="Q171" s="44">
        <v>8</v>
      </c>
      <c r="R171" s="45">
        <v>7.4999999999999997E-3</v>
      </c>
      <c r="S171" s="45">
        <v>7.4999999999999997E-3</v>
      </c>
      <c r="T171" s="46" t="s">
        <v>18</v>
      </c>
      <c r="U171" s="47">
        <v>1.6E-2</v>
      </c>
      <c r="V171" s="47" t="s">
        <v>18</v>
      </c>
      <c r="W171" s="47">
        <v>1.6049999999999998E-2</v>
      </c>
      <c r="X171" s="48" t="s">
        <v>30</v>
      </c>
      <c r="Y171" s="49">
        <v>65.224710157187005</v>
      </c>
      <c r="Z171" s="50">
        <v>0.77158028999999995</v>
      </c>
      <c r="AA171" s="51">
        <v>3841</v>
      </c>
      <c r="AB171" s="52">
        <v>44062</v>
      </c>
      <c r="AC171" s="48" t="s">
        <v>65</v>
      </c>
      <c r="AD171" s="53">
        <v>0</v>
      </c>
      <c r="AE171" s="46" t="s">
        <v>18</v>
      </c>
      <c r="AF171" s="54">
        <v>-29.88884856</v>
      </c>
    </row>
    <row r="172" spans="1:32" x14ac:dyDescent="0.25">
      <c r="A172" s="1" t="s">
        <v>259</v>
      </c>
      <c r="B172" s="55" t="s">
        <v>18</v>
      </c>
      <c r="C172" s="37" t="s">
        <v>18</v>
      </c>
      <c r="D172" s="55" t="s">
        <v>18</v>
      </c>
      <c r="E172" s="37" t="s">
        <v>18</v>
      </c>
      <c r="F172" s="65">
        <v>6.9034807412689796</v>
      </c>
      <c r="G172" s="66">
        <v>3</v>
      </c>
      <c r="H172" s="55">
        <v>18.838537417488599</v>
      </c>
      <c r="I172" s="37">
        <v>40</v>
      </c>
      <c r="J172" s="55">
        <v>1.68168549308287</v>
      </c>
      <c r="K172" s="37">
        <v>25</v>
      </c>
      <c r="L172" s="55">
        <v>-2.6963016942976799</v>
      </c>
      <c r="M172" s="37">
        <v>17</v>
      </c>
      <c r="N172" s="55">
        <v>10.7944165287779</v>
      </c>
      <c r="O172" s="56">
        <v>1.3671445808038301</v>
      </c>
      <c r="P172" s="56" t="s">
        <v>18</v>
      </c>
      <c r="Q172" s="57">
        <v>8</v>
      </c>
      <c r="R172" s="58">
        <v>7.4999999999999997E-3</v>
      </c>
      <c r="S172" s="58">
        <v>7.4999999999999997E-3</v>
      </c>
      <c r="T172" s="14" t="s">
        <v>18</v>
      </c>
      <c r="U172" s="59">
        <v>9.4999999999999998E-3</v>
      </c>
      <c r="V172" s="59" t="s">
        <v>18</v>
      </c>
      <c r="W172" s="59">
        <v>9.5499999999999995E-3</v>
      </c>
      <c r="X172" s="12" t="s">
        <v>30</v>
      </c>
      <c r="Y172" s="60" t="s">
        <v>18</v>
      </c>
      <c r="Z172" s="8" t="s">
        <v>18</v>
      </c>
      <c r="AA172" s="61" t="s">
        <v>18</v>
      </c>
      <c r="AB172" s="62">
        <v>44062</v>
      </c>
      <c r="AC172" s="12" t="s">
        <v>65</v>
      </c>
      <c r="AD172" s="16">
        <v>1000000</v>
      </c>
      <c r="AE172" s="14" t="s">
        <v>18</v>
      </c>
      <c r="AF172" s="39" t="s">
        <v>18</v>
      </c>
    </row>
    <row r="173" spans="1:32" x14ac:dyDescent="0.25">
      <c r="A173" s="40" t="s">
        <v>260</v>
      </c>
      <c r="B173" s="41" t="s">
        <v>18</v>
      </c>
      <c r="C173" s="42" t="s">
        <v>18</v>
      </c>
      <c r="D173" s="41" t="s">
        <v>18</v>
      </c>
      <c r="E173" s="42" t="s">
        <v>18</v>
      </c>
      <c r="F173" s="63">
        <v>7.2763807115489403</v>
      </c>
      <c r="G173" s="64">
        <v>2</v>
      </c>
      <c r="H173" s="41">
        <v>19.361717773365601</v>
      </c>
      <c r="I173" s="42">
        <v>34</v>
      </c>
      <c r="J173" s="41">
        <v>1.91498712877502</v>
      </c>
      <c r="K173" s="42">
        <v>24</v>
      </c>
      <c r="L173" s="41">
        <v>-2.65667166416792</v>
      </c>
      <c r="M173" s="42">
        <v>14</v>
      </c>
      <c r="N173" s="41">
        <v>10.7938819424628</v>
      </c>
      <c r="O173" s="43">
        <v>1.41568237429216</v>
      </c>
      <c r="P173" s="43" t="s">
        <v>18</v>
      </c>
      <c r="Q173" s="44">
        <v>8</v>
      </c>
      <c r="R173" s="45">
        <v>7.4999999999999997E-3</v>
      </c>
      <c r="S173" s="45">
        <v>7.4999999999999997E-3</v>
      </c>
      <c r="T173" s="46" t="s">
        <v>18</v>
      </c>
      <c r="U173" s="47">
        <v>5.0000000000000001E-3</v>
      </c>
      <c r="V173" s="47" t="s">
        <v>18</v>
      </c>
      <c r="W173" s="47">
        <v>5.0499999999999998E-3</v>
      </c>
      <c r="X173" s="48" t="s">
        <v>30</v>
      </c>
      <c r="Y173" s="49" t="s">
        <v>18</v>
      </c>
      <c r="Z173" s="50" t="s">
        <v>18</v>
      </c>
      <c r="AA173" s="51" t="s">
        <v>18</v>
      </c>
      <c r="AB173" s="52">
        <v>44062</v>
      </c>
      <c r="AC173" s="48" t="s">
        <v>65</v>
      </c>
      <c r="AD173" s="53">
        <v>10000000</v>
      </c>
      <c r="AE173" s="46" t="s">
        <v>18</v>
      </c>
      <c r="AF173" s="54" t="s">
        <v>18</v>
      </c>
    </row>
    <row r="174" spans="1:32" x14ac:dyDescent="0.25">
      <c r="A174" s="1" t="s">
        <v>261</v>
      </c>
      <c r="B174" s="55" t="s">
        <v>18</v>
      </c>
      <c r="C174" s="37" t="s">
        <v>18</v>
      </c>
      <c r="D174" s="55" t="s">
        <v>18</v>
      </c>
      <c r="E174" s="37" t="s">
        <v>18</v>
      </c>
      <c r="F174" s="55" t="s">
        <v>18</v>
      </c>
      <c r="G174" s="37" t="s">
        <v>18</v>
      </c>
      <c r="H174" s="55" t="s">
        <v>18</v>
      </c>
      <c r="I174" s="37" t="s">
        <v>18</v>
      </c>
      <c r="J174" s="55">
        <v>0</v>
      </c>
      <c r="K174" s="37">
        <v>55</v>
      </c>
      <c r="L174" s="65">
        <v>0</v>
      </c>
      <c r="M174" s="66">
        <v>1</v>
      </c>
      <c r="N174" s="55" t="s">
        <v>18</v>
      </c>
      <c r="O174" s="56" t="s">
        <v>18</v>
      </c>
      <c r="P174" s="56" t="s">
        <v>18</v>
      </c>
      <c r="Q174" s="57">
        <v>8</v>
      </c>
      <c r="R174" s="58">
        <v>7.4999999999999997E-3</v>
      </c>
      <c r="S174" s="58">
        <v>7.4999999999999997E-3</v>
      </c>
      <c r="T174" s="14" t="s">
        <v>18</v>
      </c>
      <c r="U174" s="59">
        <v>1.6E-2</v>
      </c>
      <c r="V174" s="59" t="s">
        <v>18</v>
      </c>
      <c r="W174" s="59">
        <v>1.6049999999999998E-2</v>
      </c>
      <c r="X174" s="12" t="s">
        <v>30</v>
      </c>
      <c r="Y174" s="60" t="s">
        <v>18</v>
      </c>
      <c r="Z174" s="8" t="s">
        <v>18</v>
      </c>
      <c r="AA174" s="61" t="s">
        <v>18</v>
      </c>
      <c r="AB174" s="62">
        <v>45261</v>
      </c>
      <c r="AC174" s="12" t="s">
        <v>65</v>
      </c>
      <c r="AD174" s="16" t="s">
        <v>73</v>
      </c>
      <c r="AE174" s="14" t="s">
        <v>18</v>
      </c>
      <c r="AF174" s="39" t="s">
        <v>18</v>
      </c>
    </row>
    <row r="175" spans="1:32" x14ac:dyDescent="0.25">
      <c r="A175" s="40" t="s">
        <v>262</v>
      </c>
      <c r="B175" s="41">
        <v>6.8398001035273799</v>
      </c>
      <c r="C175" s="42">
        <v>8</v>
      </c>
      <c r="D175" s="41">
        <v>7.7415272261450898</v>
      </c>
      <c r="E175" s="42">
        <v>7</v>
      </c>
      <c r="F175" s="41">
        <v>5.5714079173121798</v>
      </c>
      <c r="G175" s="42">
        <v>11</v>
      </c>
      <c r="H175" s="41">
        <v>20.884306186647802</v>
      </c>
      <c r="I175" s="42">
        <v>23</v>
      </c>
      <c r="J175" s="41">
        <v>1.60603241443466</v>
      </c>
      <c r="K175" s="42">
        <v>27</v>
      </c>
      <c r="L175" s="41">
        <v>-3.3038210624418101</v>
      </c>
      <c r="M175" s="42">
        <v>26</v>
      </c>
      <c r="N175" s="41">
        <v>10.6679260053545</v>
      </c>
      <c r="O175" s="43">
        <v>1.5751231139945301</v>
      </c>
      <c r="P175" s="43">
        <v>0.37569173576706799</v>
      </c>
      <c r="Q175" s="44">
        <v>8</v>
      </c>
      <c r="R175" s="45">
        <v>0</v>
      </c>
      <c r="S175" s="45">
        <v>0</v>
      </c>
      <c r="T175" s="46" t="s">
        <v>18</v>
      </c>
      <c r="U175" s="47">
        <v>2E-3</v>
      </c>
      <c r="V175" s="47" t="s">
        <v>18</v>
      </c>
      <c r="W175" s="47">
        <v>2.0100000000000001E-3</v>
      </c>
      <c r="X175" s="48" t="s">
        <v>30</v>
      </c>
      <c r="Y175" s="49">
        <v>1186.58890200572</v>
      </c>
      <c r="Z175" s="50">
        <v>2.1074017199999999</v>
      </c>
      <c r="AA175" s="51">
        <v>44756</v>
      </c>
      <c r="AB175" s="52">
        <v>36259</v>
      </c>
      <c r="AC175" s="48" t="s">
        <v>65</v>
      </c>
      <c r="AD175" s="53">
        <v>100000</v>
      </c>
      <c r="AE175" s="46" t="s">
        <v>18</v>
      </c>
      <c r="AF175" s="54">
        <v>203.25081906</v>
      </c>
    </row>
    <row r="176" spans="1:32" x14ac:dyDescent="0.25">
      <c r="A176" s="1" t="s">
        <v>263</v>
      </c>
      <c r="B176" s="55">
        <v>6.8381555751453504</v>
      </c>
      <c r="C176" s="37">
        <v>9</v>
      </c>
      <c r="D176" s="55">
        <v>7.7374301733631201</v>
      </c>
      <c r="E176" s="37">
        <v>8</v>
      </c>
      <c r="F176" s="55">
        <v>5.56714979681038</v>
      </c>
      <c r="G176" s="37">
        <v>12</v>
      </c>
      <c r="H176" s="55">
        <v>20.8731412525614</v>
      </c>
      <c r="I176" s="37">
        <v>24</v>
      </c>
      <c r="J176" s="55">
        <v>1.6044430731256301</v>
      </c>
      <c r="K176" s="37">
        <v>28</v>
      </c>
      <c r="L176" s="55">
        <v>-3.3082118038563002</v>
      </c>
      <c r="M176" s="37">
        <v>27</v>
      </c>
      <c r="N176" s="55">
        <v>11.429574335708301</v>
      </c>
      <c r="O176" s="56">
        <v>1.46918261364019</v>
      </c>
      <c r="P176" s="56">
        <v>0.37353726766174</v>
      </c>
      <c r="Q176" s="57">
        <v>8</v>
      </c>
      <c r="R176" s="58">
        <v>0</v>
      </c>
      <c r="S176" s="58">
        <v>0</v>
      </c>
      <c r="T176" s="14" t="s">
        <v>18</v>
      </c>
      <c r="U176" s="59">
        <v>2E-3</v>
      </c>
      <c r="V176" s="59" t="s">
        <v>18</v>
      </c>
      <c r="W176" s="59">
        <v>2.0100000000000001E-3</v>
      </c>
      <c r="X176" s="12" t="s">
        <v>30</v>
      </c>
      <c r="Y176" s="60" t="s">
        <v>18</v>
      </c>
      <c r="Z176" s="8" t="s">
        <v>18</v>
      </c>
      <c r="AA176" s="61" t="s">
        <v>18</v>
      </c>
      <c r="AB176" s="62">
        <v>36259</v>
      </c>
      <c r="AC176" s="12" t="s">
        <v>65</v>
      </c>
      <c r="AD176" s="16">
        <v>100000</v>
      </c>
      <c r="AE176" s="14" t="s">
        <v>18</v>
      </c>
      <c r="AF176" s="39" t="s">
        <v>18</v>
      </c>
    </row>
    <row r="177" spans="1:32" x14ac:dyDescent="0.25">
      <c r="A177" s="40" t="s">
        <v>264</v>
      </c>
      <c r="B177" s="41">
        <v>6.5887188559230196</v>
      </c>
      <c r="C177" s="42">
        <v>14</v>
      </c>
      <c r="D177" s="41">
        <v>7.5368530884584102</v>
      </c>
      <c r="E177" s="42">
        <v>10</v>
      </c>
      <c r="F177" s="41">
        <v>5.3711598640501004</v>
      </c>
      <c r="G177" s="42">
        <v>13</v>
      </c>
      <c r="H177" s="41">
        <v>20.6560337044839</v>
      </c>
      <c r="I177" s="42">
        <v>25</v>
      </c>
      <c r="J177" s="41">
        <v>1.50893716137532</v>
      </c>
      <c r="K177" s="42">
        <v>30</v>
      </c>
      <c r="L177" s="41">
        <v>-3.3180612490957602</v>
      </c>
      <c r="M177" s="42">
        <v>28</v>
      </c>
      <c r="N177" s="41">
        <v>10.6693055782308</v>
      </c>
      <c r="O177" s="43">
        <v>1.55352419383997</v>
      </c>
      <c r="P177" s="43">
        <v>0.36429049736624503</v>
      </c>
      <c r="Q177" s="44">
        <v>8</v>
      </c>
      <c r="R177" s="45">
        <v>0</v>
      </c>
      <c r="S177" s="45">
        <v>0</v>
      </c>
      <c r="T177" s="46" t="s">
        <v>18</v>
      </c>
      <c r="U177" s="47">
        <v>3.8999999999999998E-3</v>
      </c>
      <c r="V177" s="47" t="s">
        <v>18</v>
      </c>
      <c r="W177" s="47">
        <v>3.9100000000000003E-3</v>
      </c>
      <c r="X177" s="48" t="s">
        <v>30</v>
      </c>
      <c r="Y177" s="49" t="s">
        <v>18</v>
      </c>
      <c r="Z177" s="50" t="s">
        <v>18</v>
      </c>
      <c r="AA177" s="51" t="s">
        <v>18</v>
      </c>
      <c r="AB177" s="52">
        <v>40815</v>
      </c>
      <c r="AC177" s="48" t="s">
        <v>65</v>
      </c>
      <c r="AD177" s="53" t="s">
        <v>56</v>
      </c>
      <c r="AE177" s="46" t="s">
        <v>34</v>
      </c>
      <c r="AF177" s="54" t="s">
        <v>18</v>
      </c>
    </row>
    <row r="178" spans="1:32" x14ac:dyDescent="0.25">
      <c r="A178" s="1" t="s">
        <v>265</v>
      </c>
      <c r="B178" s="55">
        <v>6.5850251987827404</v>
      </c>
      <c r="C178" s="37">
        <v>15</v>
      </c>
      <c r="D178" s="55">
        <v>7.53327813380713</v>
      </c>
      <c r="E178" s="37">
        <v>11</v>
      </c>
      <c r="F178" s="55">
        <v>5.3667851540368297</v>
      </c>
      <c r="G178" s="37">
        <v>14</v>
      </c>
      <c r="H178" s="55">
        <v>20.647432516966401</v>
      </c>
      <c r="I178" s="37">
        <v>26</v>
      </c>
      <c r="J178" s="55">
        <v>1.51095977867634</v>
      </c>
      <c r="K178" s="37">
        <v>29</v>
      </c>
      <c r="L178" s="55">
        <v>-3.32387515200646</v>
      </c>
      <c r="M178" s="37">
        <v>29</v>
      </c>
      <c r="N178" s="55">
        <v>11.4353621291979</v>
      </c>
      <c r="O178" s="56">
        <v>1.4487012280474101</v>
      </c>
      <c r="P178" s="56">
        <v>0.36220676878480901</v>
      </c>
      <c r="Q178" s="57">
        <v>8</v>
      </c>
      <c r="R178" s="58">
        <v>0</v>
      </c>
      <c r="S178" s="58">
        <v>0</v>
      </c>
      <c r="T178" s="14" t="s">
        <v>18</v>
      </c>
      <c r="U178" s="59">
        <v>3.8999999999999998E-3</v>
      </c>
      <c r="V178" s="59" t="s">
        <v>18</v>
      </c>
      <c r="W178" s="59">
        <v>3.9100000000000003E-3</v>
      </c>
      <c r="X178" s="12" t="s">
        <v>30</v>
      </c>
      <c r="Y178" s="60" t="s">
        <v>18</v>
      </c>
      <c r="Z178" s="8" t="s">
        <v>18</v>
      </c>
      <c r="AA178" s="61" t="s">
        <v>18</v>
      </c>
      <c r="AB178" s="62">
        <v>40815</v>
      </c>
      <c r="AC178" s="12" t="s">
        <v>65</v>
      </c>
      <c r="AD178" s="16">
        <v>30000</v>
      </c>
      <c r="AE178" s="14" t="s">
        <v>18</v>
      </c>
      <c r="AF178" s="39" t="s">
        <v>18</v>
      </c>
    </row>
    <row r="179" spans="1:32" x14ac:dyDescent="0.25">
      <c r="A179" s="40" t="s">
        <v>266</v>
      </c>
      <c r="B179" s="41">
        <v>5.7928687148868603</v>
      </c>
      <c r="C179" s="42">
        <v>21</v>
      </c>
      <c r="D179" s="41">
        <v>6.7882075235314403</v>
      </c>
      <c r="E179" s="42">
        <v>23</v>
      </c>
      <c r="F179" s="41">
        <v>4.5218210210086598</v>
      </c>
      <c r="G179" s="42">
        <v>18</v>
      </c>
      <c r="H179" s="41">
        <v>15.6318959861633</v>
      </c>
      <c r="I179" s="42">
        <v>55</v>
      </c>
      <c r="J179" s="41">
        <v>-0.24183174684846401</v>
      </c>
      <c r="K179" s="42">
        <v>56</v>
      </c>
      <c r="L179" s="41">
        <v>-2.4257674886763798</v>
      </c>
      <c r="M179" s="42">
        <v>8</v>
      </c>
      <c r="N179" s="41">
        <v>10.211107257408401</v>
      </c>
      <c r="O179" s="43">
        <v>1.13120804020076</v>
      </c>
      <c r="P179" s="43">
        <v>0.32876422695507301</v>
      </c>
      <c r="Q179" s="44">
        <v>8</v>
      </c>
      <c r="R179" s="45">
        <v>7.4999999999999997E-3</v>
      </c>
      <c r="S179" s="45">
        <v>7.4999999999999997E-3</v>
      </c>
      <c r="T179" s="46" t="s">
        <v>18</v>
      </c>
      <c r="U179" s="47">
        <v>1.6E-2</v>
      </c>
      <c r="V179" s="47" t="s">
        <v>18</v>
      </c>
      <c r="W179" s="47">
        <v>1.6049999999999998E-2</v>
      </c>
      <c r="X179" s="48" t="s">
        <v>30</v>
      </c>
      <c r="Y179" s="49">
        <v>116.32758459914299</v>
      </c>
      <c r="Z179" s="50">
        <v>0.1722149</v>
      </c>
      <c r="AA179" s="51">
        <v>12877</v>
      </c>
      <c r="AB179" s="52">
        <v>41256</v>
      </c>
      <c r="AC179" s="48" t="s">
        <v>65</v>
      </c>
      <c r="AD179" s="53" t="s">
        <v>56</v>
      </c>
      <c r="AE179" s="46" t="s">
        <v>18</v>
      </c>
      <c r="AF179" s="54">
        <v>2.7063895499999999</v>
      </c>
    </row>
    <row r="180" spans="1:32" x14ac:dyDescent="0.25">
      <c r="A180" s="1" t="s">
        <v>267</v>
      </c>
      <c r="B180" s="55">
        <v>5.7915732344063997</v>
      </c>
      <c r="C180" s="37">
        <v>22</v>
      </c>
      <c r="D180" s="55">
        <v>6.7869708606712296</v>
      </c>
      <c r="E180" s="37">
        <v>24</v>
      </c>
      <c r="F180" s="55">
        <v>4.5185289494000997</v>
      </c>
      <c r="G180" s="37">
        <v>19</v>
      </c>
      <c r="H180" s="55">
        <v>15.6260350018665</v>
      </c>
      <c r="I180" s="37">
        <v>56</v>
      </c>
      <c r="J180" s="55">
        <v>-0.24789663461532899</v>
      </c>
      <c r="K180" s="37">
        <v>57</v>
      </c>
      <c r="L180" s="55">
        <v>-2.4248658975677202</v>
      </c>
      <c r="M180" s="37">
        <v>7</v>
      </c>
      <c r="N180" s="55">
        <v>11.0020074652831</v>
      </c>
      <c r="O180" s="56">
        <v>1.0493562816664399</v>
      </c>
      <c r="P180" s="56">
        <v>0.326831447799595</v>
      </c>
      <c r="Q180" s="57">
        <v>8</v>
      </c>
      <c r="R180" s="58">
        <v>7.4999999999999997E-3</v>
      </c>
      <c r="S180" s="58">
        <v>7.4999999999999997E-3</v>
      </c>
      <c r="T180" s="14" t="s">
        <v>18</v>
      </c>
      <c r="U180" s="59">
        <v>1.6E-2</v>
      </c>
      <c r="V180" s="59" t="s">
        <v>18</v>
      </c>
      <c r="W180" s="59">
        <v>1.6049999999999998E-2</v>
      </c>
      <c r="X180" s="12" t="s">
        <v>30</v>
      </c>
      <c r="Y180" s="60" t="s">
        <v>18</v>
      </c>
      <c r="Z180" s="8" t="s">
        <v>18</v>
      </c>
      <c r="AA180" s="61" t="s">
        <v>18</v>
      </c>
      <c r="AB180" s="62">
        <v>41256</v>
      </c>
      <c r="AC180" s="12" t="s">
        <v>65</v>
      </c>
      <c r="AD180" s="16">
        <v>30000</v>
      </c>
      <c r="AE180" s="14" t="s">
        <v>18</v>
      </c>
      <c r="AF180" s="39" t="s">
        <v>18</v>
      </c>
    </row>
    <row r="181" spans="1:32" x14ac:dyDescent="0.25">
      <c r="A181" s="40" t="s">
        <v>268</v>
      </c>
      <c r="B181" s="41" t="s">
        <v>18</v>
      </c>
      <c r="C181" s="42" t="s">
        <v>18</v>
      </c>
      <c r="D181" s="41" t="s">
        <v>18</v>
      </c>
      <c r="E181" s="42" t="s">
        <v>18</v>
      </c>
      <c r="F181" s="41" t="s">
        <v>18</v>
      </c>
      <c r="G181" s="42" t="s">
        <v>18</v>
      </c>
      <c r="H181" s="41" t="s">
        <v>18</v>
      </c>
      <c r="I181" s="42" t="s">
        <v>18</v>
      </c>
      <c r="J181" s="41">
        <v>8.2789071842492803E-2</v>
      </c>
      <c r="K181" s="42">
        <v>54</v>
      </c>
      <c r="L181" s="41">
        <v>-2.3689877961235202</v>
      </c>
      <c r="M181" s="42">
        <v>6</v>
      </c>
      <c r="N181" s="41" t="s">
        <v>18</v>
      </c>
      <c r="O181" s="43" t="s">
        <v>18</v>
      </c>
      <c r="P181" s="43" t="s">
        <v>18</v>
      </c>
      <c r="Q181" s="44">
        <v>8</v>
      </c>
      <c r="R181" s="45">
        <v>7.4999999999999997E-3</v>
      </c>
      <c r="S181" s="45">
        <v>7.4999999999999997E-3</v>
      </c>
      <c r="T181" s="46" t="s">
        <v>18</v>
      </c>
      <c r="U181" s="47">
        <v>9.4999999999999998E-3</v>
      </c>
      <c r="V181" s="47" t="s">
        <v>18</v>
      </c>
      <c r="W181" s="47">
        <v>9.5499999999999995E-3</v>
      </c>
      <c r="X181" s="48" t="s">
        <v>30</v>
      </c>
      <c r="Y181" s="49" t="s">
        <v>18</v>
      </c>
      <c r="Z181" s="50" t="s">
        <v>18</v>
      </c>
      <c r="AA181" s="51" t="s">
        <v>18</v>
      </c>
      <c r="AB181" s="52">
        <v>45264</v>
      </c>
      <c r="AC181" s="48" t="s">
        <v>65</v>
      </c>
      <c r="AD181" s="53">
        <v>1000000</v>
      </c>
      <c r="AE181" s="46" t="s">
        <v>18</v>
      </c>
      <c r="AF181" s="54" t="s">
        <v>18</v>
      </c>
    </row>
    <row r="182" spans="1:32" x14ac:dyDescent="0.25">
      <c r="A182" s="1" t="s">
        <v>269</v>
      </c>
      <c r="B182" s="55" t="s">
        <v>18</v>
      </c>
      <c r="C182" s="37" t="s">
        <v>18</v>
      </c>
      <c r="D182" s="55" t="s">
        <v>18</v>
      </c>
      <c r="E182" s="37" t="s">
        <v>18</v>
      </c>
      <c r="F182" s="55" t="s">
        <v>18</v>
      </c>
      <c r="G182" s="37" t="s">
        <v>18</v>
      </c>
      <c r="H182" s="55" t="s">
        <v>18</v>
      </c>
      <c r="I182" s="37" t="s">
        <v>18</v>
      </c>
      <c r="J182" s="55">
        <v>0.31218437241757802</v>
      </c>
      <c r="K182" s="37">
        <v>51</v>
      </c>
      <c r="L182" s="55">
        <v>-2.3245417970496098</v>
      </c>
      <c r="M182" s="37">
        <v>5</v>
      </c>
      <c r="N182" s="55" t="s">
        <v>18</v>
      </c>
      <c r="O182" s="56" t="s">
        <v>18</v>
      </c>
      <c r="P182" s="56" t="s">
        <v>18</v>
      </c>
      <c r="Q182" s="57">
        <v>8</v>
      </c>
      <c r="R182" s="58">
        <v>7.4999999999999997E-3</v>
      </c>
      <c r="S182" s="58">
        <v>7.4999999999999997E-3</v>
      </c>
      <c r="T182" s="14" t="s">
        <v>18</v>
      </c>
      <c r="U182" s="59">
        <v>5.0000000000000001E-3</v>
      </c>
      <c r="V182" s="59" t="s">
        <v>18</v>
      </c>
      <c r="W182" s="59">
        <v>5.0499999999999998E-3</v>
      </c>
      <c r="X182" s="12" t="s">
        <v>30</v>
      </c>
      <c r="Y182" s="60" t="s">
        <v>18</v>
      </c>
      <c r="Z182" s="8" t="s">
        <v>18</v>
      </c>
      <c r="AA182" s="61" t="s">
        <v>18</v>
      </c>
      <c r="AB182" s="62">
        <v>45264</v>
      </c>
      <c r="AC182" s="12" t="s">
        <v>65</v>
      </c>
      <c r="AD182" s="16">
        <v>10000000</v>
      </c>
      <c r="AE182" s="14" t="s">
        <v>18</v>
      </c>
      <c r="AF182" s="39" t="s">
        <v>18</v>
      </c>
    </row>
    <row r="183" spans="1:32" x14ac:dyDescent="0.25">
      <c r="A183" s="40" t="s">
        <v>270</v>
      </c>
      <c r="B183" s="41" t="s">
        <v>18</v>
      </c>
      <c r="C183" s="42" t="s">
        <v>18</v>
      </c>
      <c r="D183" s="41">
        <v>4.9317002675364403</v>
      </c>
      <c r="E183" s="42">
        <v>35</v>
      </c>
      <c r="F183" s="41">
        <v>4.6298559175661502E-2</v>
      </c>
      <c r="G183" s="42">
        <v>39</v>
      </c>
      <c r="H183" s="41">
        <v>25.029677655008499</v>
      </c>
      <c r="I183" s="42">
        <v>4</v>
      </c>
      <c r="J183" s="41">
        <v>3.8531553398057401</v>
      </c>
      <c r="K183" s="42">
        <v>9</v>
      </c>
      <c r="L183" s="41">
        <v>-3.4482758620689999</v>
      </c>
      <c r="M183" s="42">
        <v>33</v>
      </c>
      <c r="N183" s="41">
        <v>12.119919848637499</v>
      </c>
      <c r="O183" s="43">
        <v>1.72844940885751</v>
      </c>
      <c r="P183" s="43">
        <v>0.204460051484955</v>
      </c>
      <c r="Q183" s="44">
        <v>8</v>
      </c>
      <c r="R183" s="45">
        <v>7.4999999999999997E-3</v>
      </c>
      <c r="S183" s="45">
        <v>7.4999999999999997E-3</v>
      </c>
      <c r="T183" s="46" t="s">
        <v>18</v>
      </c>
      <c r="U183" s="47">
        <v>1.6E-2</v>
      </c>
      <c r="V183" s="47" t="s">
        <v>18</v>
      </c>
      <c r="W183" s="47">
        <v>1.6029999999999999E-2</v>
      </c>
      <c r="X183" s="48" t="s">
        <v>30</v>
      </c>
      <c r="Y183" s="49">
        <v>252.48612369586701</v>
      </c>
      <c r="Z183" s="50">
        <v>5.4181879500000001</v>
      </c>
      <c r="AA183" s="51">
        <v>17212</v>
      </c>
      <c r="AB183" s="52">
        <v>42313</v>
      </c>
      <c r="AC183" s="48" t="s">
        <v>65</v>
      </c>
      <c r="AD183" s="53" t="s">
        <v>56</v>
      </c>
      <c r="AE183" s="46" t="s">
        <v>18</v>
      </c>
      <c r="AF183" s="54">
        <v>1.2778637799999999</v>
      </c>
    </row>
    <row r="184" spans="1:32" x14ac:dyDescent="0.25">
      <c r="A184" s="1" t="s">
        <v>271</v>
      </c>
      <c r="B184" s="55" t="s">
        <v>18</v>
      </c>
      <c r="C184" s="37" t="s">
        <v>18</v>
      </c>
      <c r="D184" s="55">
        <v>4.9313165544250399</v>
      </c>
      <c r="E184" s="37">
        <v>36</v>
      </c>
      <c r="F184" s="55">
        <v>4.5005657902574797E-2</v>
      </c>
      <c r="G184" s="37">
        <v>40</v>
      </c>
      <c r="H184" s="55">
        <v>25.0093672252302</v>
      </c>
      <c r="I184" s="37">
        <v>5</v>
      </c>
      <c r="J184" s="55">
        <v>3.8430256201708199</v>
      </c>
      <c r="K184" s="37">
        <v>10</v>
      </c>
      <c r="L184" s="55">
        <v>-3.45023159088763</v>
      </c>
      <c r="M184" s="37">
        <v>34</v>
      </c>
      <c r="N184" s="55">
        <v>12.7082827617921</v>
      </c>
      <c r="O184" s="56">
        <v>1.6468281561157501</v>
      </c>
      <c r="P184" s="56">
        <v>0.20365739069226599</v>
      </c>
      <c r="Q184" s="57">
        <v>8</v>
      </c>
      <c r="R184" s="58">
        <v>7.4999999999999997E-3</v>
      </c>
      <c r="S184" s="58">
        <v>7.4999999999999997E-3</v>
      </c>
      <c r="T184" s="14" t="s">
        <v>18</v>
      </c>
      <c r="U184" s="59">
        <v>1.6E-2</v>
      </c>
      <c r="V184" s="59" t="s">
        <v>18</v>
      </c>
      <c r="W184" s="59">
        <v>1.6029999999999999E-2</v>
      </c>
      <c r="X184" s="12" t="s">
        <v>30</v>
      </c>
      <c r="Y184" s="60" t="s">
        <v>18</v>
      </c>
      <c r="Z184" s="8" t="s">
        <v>18</v>
      </c>
      <c r="AA184" s="61" t="s">
        <v>18</v>
      </c>
      <c r="AB184" s="62">
        <v>42313</v>
      </c>
      <c r="AC184" s="12" t="s">
        <v>65</v>
      </c>
      <c r="AD184" s="16">
        <v>30000</v>
      </c>
      <c r="AE184" s="14" t="s">
        <v>18</v>
      </c>
      <c r="AF184" s="39" t="s">
        <v>18</v>
      </c>
    </row>
    <row r="185" spans="1:32" x14ac:dyDescent="0.25">
      <c r="A185" s="40" t="s">
        <v>272</v>
      </c>
      <c r="B185" s="41" t="s">
        <v>18</v>
      </c>
      <c r="C185" s="42" t="s">
        <v>18</v>
      </c>
      <c r="D185" s="41" t="s">
        <v>18</v>
      </c>
      <c r="E185" s="42" t="s">
        <v>18</v>
      </c>
      <c r="F185" s="41" t="s">
        <v>18</v>
      </c>
      <c r="G185" s="42" t="s">
        <v>18</v>
      </c>
      <c r="H185" s="41" t="s">
        <v>18</v>
      </c>
      <c r="I185" s="42" t="s">
        <v>18</v>
      </c>
      <c r="J185" s="41">
        <v>4.4256588761810702</v>
      </c>
      <c r="K185" s="42">
        <v>5</v>
      </c>
      <c r="L185" s="41">
        <v>-3.3505154639175201</v>
      </c>
      <c r="M185" s="42">
        <v>30</v>
      </c>
      <c r="N185" s="41" t="s">
        <v>18</v>
      </c>
      <c r="O185" s="43" t="s">
        <v>18</v>
      </c>
      <c r="P185" s="43" t="s">
        <v>18</v>
      </c>
      <c r="Q185" s="44">
        <v>8</v>
      </c>
      <c r="R185" s="45">
        <v>7.4999999999999997E-3</v>
      </c>
      <c r="S185" s="45">
        <v>7.4999999999999997E-3</v>
      </c>
      <c r="T185" s="46" t="s">
        <v>18</v>
      </c>
      <c r="U185" s="47">
        <v>5.0000000000000001E-3</v>
      </c>
      <c r="V185" s="47" t="s">
        <v>18</v>
      </c>
      <c r="W185" s="47">
        <v>5.0299999999999997E-3</v>
      </c>
      <c r="X185" s="48" t="s">
        <v>30</v>
      </c>
      <c r="Y185" s="49" t="s">
        <v>18</v>
      </c>
      <c r="Z185" s="50" t="s">
        <v>18</v>
      </c>
      <c r="AA185" s="51" t="s">
        <v>18</v>
      </c>
      <c r="AB185" s="52">
        <v>45261</v>
      </c>
      <c r="AC185" s="48" t="s">
        <v>65</v>
      </c>
      <c r="AD185" s="53">
        <v>10000000</v>
      </c>
      <c r="AE185" s="46" t="s">
        <v>18</v>
      </c>
      <c r="AF185" s="54" t="s">
        <v>18</v>
      </c>
    </row>
    <row r="186" spans="1:32" x14ac:dyDescent="0.25">
      <c r="A186" s="1" t="s">
        <v>273</v>
      </c>
      <c r="B186" s="55" t="s">
        <v>18</v>
      </c>
      <c r="C186" s="37" t="s">
        <v>18</v>
      </c>
      <c r="D186" s="55" t="s">
        <v>18</v>
      </c>
      <c r="E186" s="37" t="s">
        <v>18</v>
      </c>
      <c r="F186" s="55" t="s">
        <v>18</v>
      </c>
      <c r="G186" s="37" t="s">
        <v>18</v>
      </c>
      <c r="H186" s="55" t="s">
        <v>18</v>
      </c>
      <c r="I186" s="37" t="s">
        <v>18</v>
      </c>
      <c r="J186" s="55">
        <v>4.1936751129444598</v>
      </c>
      <c r="K186" s="37">
        <v>7</v>
      </c>
      <c r="L186" s="55">
        <v>-3.3876696111465701</v>
      </c>
      <c r="M186" s="37">
        <v>32</v>
      </c>
      <c r="N186" s="55" t="s">
        <v>18</v>
      </c>
      <c r="O186" s="56" t="s">
        <v>18</v>
      </c>
      <c r="P186" s="56" t="s">
        <v>18</v>
      </c>
      <c r="Q186" s="57">
        <v>8</v>
      </c>
      <c r="R186" s="58">
        <v>7.4999999999999997E-3</v>
      </c>
      <c r="S186" s="58">
        <v>7.4999999999999997E-3</v>
      </c>
      <c r="T186" s="14" t="s">
        <v>18</v>
      </c>
      <c r="U186" s="59">
        <v>9.4999999999999998E-3</v>
      </c>
      <c r="V186" s="59" t="s">
        <v>18</v>
      </c>
      <c r="W186" s="59">
        <v>9.5300000000000003E-3</v>
      </c>
      <c r="X186" s="12" t="s">
        <v>30</v>
      </c>
      <c r="Y186" s="60" t="s">
        <v>18</v>
      </c>
      <c r="Z186" s="8" t="s">
        <v>18</v>
      </c>
      <c r="AA186" s="61" t="s">
        <v>18</v>
      </c>
      <c r="AB186" s="62">
        <v>45261</v>
      </c>
      <c r="AC186" s="12" t="s">
        <v>65</v>
      </c>
      <c r="AD186" s="16">
        <v>1000000</v>
      </c>
      <c r="AE186" s="14" t="s">
        <v>18</v>
      </c>
      <c r="AF186" s="39" t="s">
        <v>18</v>
      </c>
    </row>
    <row r="187" spans="1:32" x14ac:dyDescent="0.25">
      <c r="A187" s="40" t="s">
        <v>274</v>
      </c>
      <c r="B187" s="41">
        <v>6.0739957582056796</v>
      </c>
      <c r="C187" s="42">
        <v>20</v>
      </c>
      <c r="D187" s="41">
        <v>5.7777108213359503</v>
      </c>
      <c r="E187" s="42">
        <v>30</v>
      </c>
      <c r="F187" s="41">
        <v>3.6271758459063701</v>
      </c>
      <c r="G187" s="42">
        <v>26</v>
      </c>
      <c r="H187" s="41">
        <v>21.142600089968401</v>
      </c>
      <c r="I187" s="42">
        <v>22</v>
      </c>
      <c r="J187" s="41">
        <v>1.2786761940578499</v>
      </c>
      <c r="K187" s="42">
        <v>32</v>
      </c>
      <c r="L187" s="41">
        <v>-3.7182695745441401</v>
      </c>
      <c r="M187" s="42">
        <v>42</v>
      </c>
      <c r="N187" s="41">
        <v>10.0493496513705</v>
      </c>
      <c r="O187" s="43">
        <v>1.69778058527509</v>
      </c>
      <c r="P187" s="43">
        <v>0.24993806955488199</v>
      </c>
      <c r="Q187" s="44">
        <v>8</v>
      </c>
      <c r="R187" s="45">
        <v>0.01</v>
      </c>
      <c r="S187" s="45">
        <v>0.01</v>
      </c>
      <c r="T187" s="46" t="s">
        <v>18</v>
      </c>
      <c r="U187" s="47">
        <v>1.7999999999999999E-2</v>
      </c>
      <c r="V187" s="47" t="s">
        <v>18</v>
      </c>
      <c r="W187" s="47">
        <v>1.8700000000000001E-2</v>
      </c>
      <c r="X187" s="48" t="s">
        <v>30</v>
      </c>
      <c r="Y187" s="49">
        <v>25.372070489999999</v>
      </c>
      <c r="Z187" s="50">
        <v>7.3070659999999996E-2</v>
      </c>
      <c r="AA187" s="51">
        <v>4597</v>
      </c>
      <c r="AB187" s="52">
        <v>38384</v>
      </c>
      <c r="AC187" s="48" t="s">
        <v>275</v>
      </c>
      <c r="AD187" s="53">
        <v>20</v>
      </c>
      <c r="AE187" s="46" t="s">
        <v>18</v>
      </c>
      <c r="AF187" s="54">
        <v>-0.15085603</v>
      </c>
    </row>
    <row r="188" spans="1:32" x14ac:dyDescent="0.25">
      <c r="A188" s="1" t="s">
        <v>276</v>
      </c>
      <c r="B188" s="55" t="s">
        <v>18</v>
      </c>
      <c r="C188" s="37" t="s">
        <v>18</v>
      </c>
      <c r="D188" s="55">
        <v>7.9953262604560198</v>
      </c>
      <c r="E188" s="37">
        <v>6</v>
      </c>
      <c r="F188" s="55">
        <v>5.7971349119166904</v>
      </c>
      <c r="G188" s="37">
        <v>9</v>
      </c>
      <c r="H188" s="65">
        <v>25.8320126782884</v>
      </c>
      <c r="I188" s="66">
        <v>3</v>
      </c>
      <c r="J188" s="65">
        <v>4.8184818481847396</v>
      </c>
      <c r="K188" s="66">
        <v>3</v>
      </c>
      <c r="L188" s="55">
        <v>-2.5168815224064001</v>
      </c>
      <c r="M188" s="37">
        <v>10</v>
      </c>
      <c r="N188" s="55">
        <v>11.3996515759675</v>
      </c>
      <c r="O188" s="56">
        <v>1.90804106389643</v>
      </c>
      <c r="P188" s="56">
        <v>0.37714237447008397</v>
      </c>
      <c r="Q188" s="57">
        <v>9</v>
      </c>
      <c r="R188" s="58">
        <v>0</v>
      </c>
      <c r="S188" s="58">
        <v>0</v>
      </c>
      <c r="T188" s="14" t="s">
        <v>18</v>
      </c>
      <c r="U188" s="59">
        <v>2.5000000000000001E-3</v>
      </c>
      <c r="V188" s="59" t="s">
        <v>18</v>
      </c>
      <c r="W188" s="59">
        <v>2.5000000000000001E-3</v>
      </c>
      <c r="X188" s="12" t="s">
        <v>117</v>
      </c>
      <c r="Y188" s="60">
        <v>368.32</v>
      </c>
      <c r="Z188" s="8" t="s">
        <v>18</v>
      </c>
      <c r="AA188" s="61" t="s">
        <v>18</v>
      </c>
      <c r="AB188" s="62">
        <v>42109</v>
      </c>
      <c r="AC188" s="12" t="s">
        <v>41</v>
      </c>
      <c r="AD188" s="16">
        <v>10</v>
      </c>
      <c r="AE188" s="14" t="s">
        <v>18</v>
      </c>
      <c r="AF188" s="39" t="s">
        <v>18</v>
      </c>
    </row>
    <row r="189" spans="1:32" x14ac:dyDescent="0.25">
      <c r="A189" s="40" t="s">
        <v>277</v>
      </c>
      <c r="B189" s="41">
        <v>4.8513542883386904</v>
      </c>
      <c r="C189" s="42">
        <v>25</v>
      </c>
      <c r="D189" s="41">
        <v>5.7818046451907099</v>
      </c>
      <c r="E189" s="42">
        <v>29</v>
      </c>
      <c r="F189" s="41">
        <v>3.7750008210963402</v>
      </c>
      <c r="G189" s="42">
        <v>23</v>
      </c>
      <c r="H189" s="41">
        <v>16.223171707275</v>
      </c>
      <c r="I189" s="42">
        <v>48</v>
      </c>
      <c r="J189" s="41">
        <v>-0.84490648890294096</v>
      </c>
      <c r="K189" s="42">
        <v>64</v>
      </c>
      <c r="L189" s="41">
        <v>-3.3559192681744201</v>
      </c>
      <c r="M189" s="42">
        <v>31</v>
      </c>
      <c r="N189" s="41">
        <v>10.446030581910501</v>
      </c>
      <c r="O189" s="43">
        <v>1.16237093648481</v>
      </c>
      <c r="P189" s="43">
        <v>0.26752434818874399</v>
      </c>
      <c r="Q189" s="44">
        <v>8</v>
      </c>
      <c r="R189" s="45">
        <v>0.01</v>
      </c>
      <c r="S189" s="45">
        <v>0.01</v>
      </c>
      <c r="T189" s="46" t="s">
        <v>18</v>
      </c>
      <c r="U189" s="47">
        <v>1.7999999999999999E-2</v>
      </c>
      <c r="V189" s="47" t="s">
        <v>18</v>
      </c>
      <c r="W189" s="47">
        <v>1.7999999999999999E-2</v>
      </c>
      <c r="X189" s="48" t="s">
        <v>30</v>
      </c>
      <c r="Y189" s="49">
        <v>120.88861765925</v>
      </c>
      <c r="Z189" s="50">
        <v>-18.49229369</v>
      </c>
      <c r="AA189" s="51">
        <v>4163</v>
      </c>
      <c r="AB189" s="52">
        <v>36654</v>
      </c>
      <c r="AC189" s="48" t="s">
        <v>278</v>
      </c>
      <c r="AD189" s="53">
        <v>10</v>
      </c>
      <c r="AE189" s="46" t="s">
        <v>18</v>
      </c>
      <c r="AF189" s="54">
        <v>9.2002089799999993</v>
      </c>
    </row>
    <row r="190" spans="1:32" x14ac:dyDescent="0.25">
      <c r="A190" s="1" t="s">
        <v>279</v>
      </c>
      <c r="B190" s="55" t="s">
        <v>18</v>
      </c>
      <c r="C190" s="37" t="s">
        <v>18</v>
      </c>
      <c r="D190" s="55" t="s">
        <v>18</v>
      </c>
      <c r="E190" s="37" t="s">
        <v>18</v>
      </c>
      <c r="F190" s="55" t="s">
        <v>18</v>
      </c>
      <c r="G190" s="37" t="s">
        <v>18</v>
      </c>
      <c r="H190" s="55" t="s">
        <v>18</v>
      </c>
      <c r="I190" s="37" t="s">
        <v>18</v>
      </c>
      <c r="J190" s="55">
        <v>-0.386705370684647</v>
      </c>
      <c r="K190" s="37">
        <v>60</v>
      </c>
      <c r="L190" s="55">
        <v>-3.2760184525956899</v>
      </c>
      <c r="M190" s="37">
        <v>24</v>
      </c>
      <c r="N190" s="55" t="s">
        <v>18</v>
      </c>
      <c r="O190" s="56" t="s">
        <v>18</v>
      </c>
      <c r="P190" s="56" t="s">
        <v>18</v>
      </c>
      <c r="Q190" s="57">
        <v>8</v>
      </c>
      <c r="R190" s="58">
        <v>0</v>
      </c>
      <c r="S190" s="58">
        <v>0</v>
      </c>
      <c r="T190" s="14" t="s">
        <v>18</v>
      </c>
      <c r="U190" s="59">
        <v>8.9999999999999993E-3</v>
      </c>
      <c r="V190" s="59" t="s">
        <v>18</v>
      </c>
      <c r="W190" s="59">
        <v>8.9999999999999993E-3</v>
      </c>
      <c r="X190" s="12" t="s">
        <v>30</v>
      </c>
      <c r="Y190" s="60" t="s">
        <v>18</v>
      </c>
      <c r="Z190" s="8" t="s">
        <v>18</v>
      </c>
      <c r="AA190" s="61" t="s">
        <v>18</v>
      </c>
      <c r="AB190" s="62">
        <v>45405</v>
      </c>
      <c r="AC190" s="12" t="s">
        <v>278</v>
      </c>
      <c r="AD190" s="16">
        <v>10</v>
      </c>
      <c r="AE190" s="14" t="s">
        <v>18</v>
      </c>
      <c r="AF190" s="39" t="s">
        <v>18</v>
      </c>
    </row>
    <row r="191" spans="1:32" x14ac:dyDescent="0.25">
      <c r="A191" s="40" t="s">
        <v>280</v>
      </c>
      <c r="B191" s="41" t="s">
        <v>18</v>
      </c>
      <c r="C191" s="42" t="s">
        <v>18</v>
      </c>
      <c r="D191" s="41" t="s">
        <v>18</v>
      </c>
      <c r="E191" s="42" t="s">
        <v>18</v>
      </c>
      <c r="F191" s="41">
        <v>0.18287413739335101</v>
      </c>
      <c r="G191" s="42">
        <v>37</v>
      </c>
      <c r="H191" s="41">
        <v>16.272656959343401</v>
      </c>
      <c r="I191" s="42">
        <v>46</v>
      </c>
      <c r="J191" s="41">
        <v>-0.95461804536045503</v>
      </c>
      <c r="K191" s="42">
        <v>65</v>
      </c>
      <c r="L191" s="41">
        <v>-4.2753026349484999</v>
      </c>
      <c r="M191" s="42">
        <v>56</v>
      </c>
      <c r="N191" s="41">
        <v>11.511235776735299</v>
      </c>
      <c r="O191" s="43">
        <v>1.0591084952627501</v>
      </c>
      <c r="P191" s="43" t="s">
        <v>18</v>
      </c>
      <c r="Q191" s="44">
        <v>9</v>
      </c>
      <c r="R191" s="45">
        <v>0.01</v>
      </c>
      <c r="S191" s="45">
        <v>0.01</v>
      </c>
      <c r="T191" s="46" t="s">
        <v>18</v>
      </c>
      <c r="U191" s="47">
        <v>1.7999999999999999E-2</v>
      </c>
      <c r="V191" s="47" t="s">
        <v>18</v>
      </c>
      <c r="W191" s="47">
        <v>1.8100000000000002E-2</v>
      </c>
      <c r="X191" s="48" t="s">
        <v>30</v>
      </c>
      <c r="Y191" s="49">
        <v>45.331431746752997</v>
      </c>
      <c r="Z191" s="50">
        <v>-4.2875234600000001</v>
      </c>
      <c r="AA191" s="51">
        <v>18376</v>
      </c>
      <c r="AB191" s="52">
        <v>43970</v>
      </c>
      <c r="AC191" s="48" t="s">
        <v>278</v>
      </c>
      <c r="AD191" s="53">
        <v>10</v>
      </c>
      <c r="AE191" s="46" t="s">
        <v>18</v>
      </c>
      <c r="AF191" s="54">
        <v>-0.23759907999999899</v>
      </c>
    </row>
    <row r="192" spans="1:32" x14ac:dyDescent="0.25">
      <c r="A192" s="1" t="s">
        <v>281</v>
      </c>
      <c r="B192" s="55" t="s">
        <v>18</v>
      </c>
      <c r="C192" s="37" t="s">
        <v>18</v>
      </c>
      <c r="D192" s="55" t="s">
        <v>18</v>
      </c>
      <c r="E192" s="37" t="s">
        <v>18</v>
      </c>
      <c r="F192" s="55" t="s">
        <v>18</v>
      </c>
      <c r="G192" s="37" t="s">
        <v>18</v>
      </c>
      <c r="H192" s="55" t="s">
        <v>18</v>
      </c>
      <c r="I192" s="37" t="s">
        <v>18</v>
      </c>
      <c r="J192" s="55">
        <v>-0.49666567134457601</v>
      </c>
      <c r="K192" s="37">
        <v>62</v>
      </c>
      <c r="L192" s="55">
        <v>-4.1964542405366396</v>
      </c>
      <c r="M192" s="37">
        <v>55</v>
      </c>
      <c r="N192" s="55" t="s">
        <v>18</v>
      </c>
      <c r="O192" s="56" t="s">
        <v>18</v>
      </c>
      <c r="P192" s="56" t="s">
        <v>18</v>
      </c>
      <c r="Q192" s="57">
        <v>9</v>
      </c>
      <c r="R192" s="58">
        <v>0</v>
      </c>
      <c r="S192" s="58">
        <v>0</v>
      </c>
      <c r="T192" s="14" t="s">
        <v>18</v>
      </c>
      <c r="U192" s="59">
        <v>8.9999999999999993E-3</v>
      </c>
      <c r="V192" s="59" t="s">
        <v>18</v>
      </c>
      <c r="W192" s="59">
        <v>9.1999999999999998E-3</v>
      </c>
      <c r="X192" s="12" t="s">
        <v>30</v>
      </c>
      <c r="Y192" s="60" t="s">
        <v>18</v>
      </c>
      <c r="Z192" s="8" t="s">
        <v>18</v>
      </c>
      <c r="AA192" s="61" t="s">
        <v>18</v>
      </c>
      <c r="AB192" s="62">
        <v>45405</v>
      </c>
      <c r="AC192" s="12" t="s">
        <v>278</v>
      </c>
      <c r="AD192" s="16">
        <v>10</v>
      </c>
      <c r="AE192" s="14" t="s">
        <v>18</v>
      </c>
      <c r="AF192" s="39" t="s">
        <v>18</v>
      </c>
    </row>
    <row r="193" spans="1:32" x14ac:dyDescent="0.25">
      <c r="A193" s="40" t="s">
        <v>282</v>
      </c>
      <c r="B193" s="41" t="s">
        <v>18</v>
      </c>
      <c r="C193" s="42" t="s">
        <v>18</v>
      </c>
      <c r="D193" s="41">
        <v>6.7911745371251397</v>
      </c>
      <c r="E193" s="42">
        <v>22</v>
      </c>
      <c r="F193" s="41">
        <v>3.6672171684803301</v>
      </c>
      <c r="G193" s="42">
        <v>25</v>
      </c>
      <c r="H193" s="41">
        <v>20.1488659167407</v>
      </c>
      <c r="I193" s="42">
        <v>28</v>
      </c>
      <c r="J193" s="41">
        <v>2.6278229634032</v>
      </c>
      <c r="K193" s="42">
        <v>18</v>
      </c>
      <c r="L193" s="41">
        <v>-4.10309423078143</v>
      </c>
      <c r="M193" s="42">
        <v>52</v>
      </c>
      <c r="N193" s="41">
        <v>10.4835053824364</v>
      </c>
      <c r="O193" s="43">
        <v>1.5326797643877199</v>
      </c>
      <c r="P193" s="43">
        <v>0.32469425547447001</v>
      </c>
      <c r="Q193" s="44">
        <v>9</v>
      </c>
      <c r="R193" s="45">
        <v>2.5000000000000001E-3</v>
      </c>
      <c r="S193" s="45">
        <v>0</v>
      </c>
      <c r="T193" s="46" t="s">
        <v>18</v>
      </c>
      <c r="U193" s="47">
        <v>4.8999999999999998E-3</v>
      </c>
      <c r="V193" s="47" t="s">
        <v>18</v>
      </c>
      <c r="W193" s="47">
        <v>5.0000000000000001E-3</v>
      </c>
      <c r="X193" s="48" t="s">
        <v>30</v>
      </c>
      <c r="Y193" s="49">
        <v>109.174182701128</v>
      </c>
      <c r="Z193" s="50">
        <v>-11.00931555</v>
      </c>
      <c r="AA193" s="51">
        <v>5362</v>
      </c>
      <c r="AB193" s="52">
        <v>43525</v>
      </c>
      <c r="AC193" s="48" t="s">
        <v>283</v>
      </c>
      <c r="AD193" s="53">
        <v>10</v>
      </c>
      <c r="AE193" s="46" t="s">
        <v>18</v>
      </c>
      <c r="AF193" s="54">
        <v>3.5013323600000001</v>
      </c>
    </row>
    <row r="194" spans="1:32" x14ac:dyDescent="0.25">
      <c r="A194" s="1" t="s">
        <v>284</v>
      </c>
      <c r="B194" s="55" t="s">
        <v>18</v>
      </c>
      <c r="C194" s="37" t="s">
        <v>18</v>
      </c>
      <c r="D194" s="55">
        <v>7.11564681381802</v>
      </c>
      <c r="E194" s="37">
        <v>17</v>
      </c>
      <c r="F194" s="55">
        <v>3.9801052189648298</v>
      </c>
      <c r="G194" s="37">
        <v>22</v>
      </c>
      <c r="H194" s="55">
        <v>20.511183116135602</v>
      </c>
      <c r="I194" s="37">
        <v>27</v>
      </c>
      <c r="J194" s="55">
        <v>2.7851369706423901</v>
      </c>
      <c r="K194" s="37">
        <v>17</v>
      </c>
      <c r="L194" s="55">
        <v>-4.0770094818552298</v>
      </c>
      <c r="M194" s="37">
        <v>49</v>
      </c>
      <c r="N194" s="55">
        <v>10.4840557576194</v>
      </c>
      <c r="O194" s="56">
        <v>1.56715818179088</v>
      </c>
      <c r="P194" s="56">
        <v>0.343469344835164</v>
      </c>
      <c r="Q194" s="57">
        <v>9</v>
      </c>
      <c r="R194" s="58">
        <v>2.5000000000000001E-3</v>
      </c>
      <c r="S194" s="58">
        <v>0</v>
      </c>
      <c r="T194" s="14" t="s">
        <v>18</v>
      </c>
      <c r="U194" s="59">
        <v>1.9E-3</v>
      </c>
      <c r="V194" s="59" t="s">
        <v>18</v>
      </c>
      <c r="W194" s="59">
        <v>2E-3</v>
      </c>
      <c r="X194" s="12" t="s">
        <v>30</v>
      </c>
      <c r="Y194" s="60" t="s">
        <v>18</v>
      </c>
      <c r="Z194" s="8" t="s">
        <v>18</v>
      </c>
      <c r="AA194" s="61" t="s">
        <v>18</v>
      </c>
      <c r="AB194" s="62">
        <v>43525</v>
      </c>
      <c r="AC194" s="12" t="s">
        <v>283</v>
      </c>
      <c r="AD194" s="16" t="s">
        <v>68</v>
      </c>
      <c r="AE194" s="14" t="s">
        <v>18</v>
      </c>
      <c r="AF194" s="39" t="s">
        <v>18</v>
      </c>
    </row>
    <row r="195" spans="1:32" x14ac:dyDescent="0.25">
      <c r="A195" s="40" t="s">
        <v>285</v>
      </c>
      <c r="B195" s="67">
        <v>7.1678260469684396</v>
      </c>
      <c r="C195" s="42">
        <v>5</v>
      </c>
      <c r="D195" s="67">
        <v>7.2821214850298404</v>
      </c>
      <c r="E195" s="42">
        <v>15</v>
      </c>
      <c r="F195" s="67">
        <v>6.4149777025626502</v>
      </c>
      <c r="G195" s="42">
        <v>7</v>
      </c>
      <c r="H195" s="67">
        <v>22.817047817047701</v>
      </c>
      <c r="I195" s="42">
        <v>12</v>
      </c>
      <c r="J195" s="67">
        <v>2.5162689804770899</v>
      </c>
      <c r="K195" s="42">
        <v>19</v>
      </c>
      <c r="L195" s="67">
        <v>-2.7371887219592201</v>
      </c>
      <c r="M195" s="42">
        <v>18</v>
      </c>
      <c r="N195" s="67">
        <v>11.0955668430997</v>
      </c>
      <c r="O195" s="69">
        <v>1.6886057940761301</v>
      </c>
      <c r="P195" s="69">
        <v>0.36896177204001002</v>
      </c>
      <c r="Q195" s="70">
        <v>8</v>
      </c>
      <c r="R195" s="71">
        <v>1E-3</v>
      </c>
      <c r="S195" s="71">
        <v>5.0000000000000001E-3</v>
      </c>
      <c r="T195" s="46" t="s">
        <v>89</v>
      </c>
      <c r="U195" s="72">
        <v>4.4000000000000003E-3</v>
      </c>
      <c r="V195" s="72" t="s">
        <v>18</v>
      </c>
      <c r="W195" s="72">
        <v>4.59741643772344E-3</v>
      </c>
      <c r="X195" s="48" t="s">
        <v>30</v>
      </c>
      <c r="Y195" s="49">
        <v>294.65506608999999</v>
      </c>
      <c r="Z195" s="50">
        <v>4.389926</v>
      </c>
      <c r="AA195" s="73">
        <v>15518</v>
      </c>
      <c r="AB195" s="52">
        <v>35961</v>
      </c>
      <c r="AC195" s="48" t="s">
        <v>87</v>
      </c>
      <c r="AD195" s="53">
        <v>10</v>
      </c>
      <c r="AE195" s="46" t="s">
        <v>18</v>
      </c>
      <c r="AF195" s="54">
        <v>21.260831</v>
      </c>
    </row>
    <row r="196" spans="1:32" x14ac:dyDescent="0.25">
      <c r="A196" s="1" t="s">
        <v>286</v>
      </c>
      <c r="B196" s="74" t="s">
        <v>18</v>
      </c>
      <c r="C196" s="37" t="s">
        <v>18</v>
      </c>
      <c r="D196" s="74" t="s">
        <v>18</v>
      </c>
      <c r="E196" s="37" t="s">
        <v>18</v>
      </c>
      <c r="F196" s="74">
        <v>-3.9398098897538598</v>
      </c>
      <c r="G196" s="37">
        <v>46</v>
      </c>
      <c r="H196" s="74">
        <v>17.655337148024</v>
      </c>
      <c r="I196" s="37">
        <v>42</v>
      </c>
      <c r="J196" s="74">
        <v>2.0624434655850599</v>
      </c>
      <c r="K196" s="37">
        <v>22</v>
      </c>
      <c r="L196" s="74">
        <v>-3.4895498935105902</v>
      </c>
      <c r="M196" s="37">
        <v>36</v>
      </c>
      <c r="N196" s="74">
        <v>10.6088728003227</v>
      </c>
      <c r="O196" s="76">
        <v>1.27952592573082</v>
      </c>
      <c r="P196" s="76" t="s">
        <v>18</v>
      </c>
      <c r="Q196" s="77">
        <v>8</v>
      </c>
      <c r="R196" s="78">
        <v>0.02</v>
      </c>
      <c r="S196" s="78">
        <v>0.01</v>
      </c>
      <c r="T196" s="14" t="s">
        <v>18</v>
      </c>
      <c r="U196" s="79">
        <v>7.4999999999999997E-3</v>
      </c>
      <c r="V196" s="79" t="s">
        <v>18</v>
      </c>
      <c r="W196" s="79">
        <v>1.26E-2</v>
      </c>
      <c r="X196" s="12" t="s">
        <v>30</v>
      </c>
      <c r="Y196" s="60">
        <v>5.6240690099999897</v>
      </c>
      <c r="Z196" s="8">
        <v>-4.3015640000000001E-2</v>
      </c>
      <c r="AA196" s="80">
        <v>128</v>
      </c>
      <c r="AB196" s="62">
        <v>44348</v>
      </c>
      <c r="AC196" s="12" t="s">
        <v>287</v>
      </c>
      <c r="AD196" s="16" t="s">
        <v>159</v>
      </c>
      <c r="AE196" s="14" t="s">
        <v>18</v>
      </c>
      <c r="AF196" s="39">
        <v>-0.10228426</v>
      </c>
    </row>
    <row r="197" spans="1:32" x14ac:dyDescent="0.25">
      <c r="A197" s="40" t="s">
        <v>288</v>
      </c>
      <c r="B197" s="67" t="s">
        <v>18</v>
      </c>
      <c r="C197" s="42" t="s">
        <v>18</v>
      </c>
      <c r="D197" s="67" t="s">
        <v>18</v>
      </c>
      <c r="E197" s="42" t="s">
        <v>18</v>
      </c>
      <c r="F197" s="67">
        <v>-4.6590012010446804</v>
      </c>
      <c r="G197" s="42">
        <v>47</v>
      </c>
      <c r="H197" s="67">
        <v>16.7759476513328</v>
      </c>
      <c r="I197" s="42">
        <v>44</v>
      </c>
      <c r="J197" s="67">
        <v>1.67841285950927</v>
      </c>
      <c r="K197" s="42">
        <v>26</v>
      </c>
      <c r="L197" s="67">
        <v>-3.55084993865177</v>
      </c>
      <c r="M197" s="42">
        <v>41</v>
      </c>
      <c r="N197" s="67">
        <v>10.608512189509799</v>
      </c>
      <c r="O197" s="69">
        <v>1.19667471435397</v>
      </c>
      <c r="P197" s="69" t="s">
        <v>18</v>
      </c>
      <c r="Q197" s="70">
        <v>8</v>
      </c>
      <c r="R197" s="71">
        <v>0.02</v>
      </c>
      <c r="S197" s="71">
        <v>0.01</v>
      </c>
      <c r="T197" s="46" t="s">
        <v>18</v>
      </c>
      <c r="U197" s="72">
        <v>1.4999999999999999E-2</v>
      </c>
      <c r="V197" s="72" t="s">
        <v>18</v>
      </c>
      <c r="W197" s="72">
        <v>2.01E-2</v>
      </c>
      <c r="X197" s="48" t="s">
        <v>30</v>
      </c>
      <c r="Y197" s="49" t="s">
        <v>18</v>
      </c>
      <c r="Z197" s="50" t="s">
        <v>18</v>
      </c>
      <c r="AA197" s="73" t="s">
        <v>18</v>
      </c>
      <c r="AB197" s="52">
        <v>44348</v>
      </c>
      <c r="AC197" s="48" t="s">
        <v>287</v>
      </c>
      <c r="AD197" s="53" t="s">
        <v>129</v>
      </c>
      <c r="AE197" s="46" t="s">
        <v>18</v>
      </c>
      <c r="AF197" s="54" t="s">
        <v>18</v>
      </c>
    </row>
    <row r="198" spans="1:32" x14ac:dyDescent="0.25">
      <c r="A198" s="1" t="s">
        <v>289</v>
      </c>
      <c r="B198" s="74">
        <v>7.4166463905426596</v>
      </c>
      <c r="C198" s="37">
        <v>4</v>
      </c>
      <c r="D198" s="74">
        <v>5.7016043081023504</v>
      </c>
      <c r="E198" s="37">
        <v>33</v>
      </c>
      <c r="F198" s="74">
        <v>3.59883839298571</v>
      </c>
      <c r="G198" s="37">
        <v>28</v>
      </c>
      <c r="H198" s="74">
        <v>21.178037272772801</v>
      </c>
      <c r="I198" s="37">
        <v>21</v>
      </c>
      <c r="J198" s="74">
        <v>1.2642096446092901</v>
      </c>
      <c r="K198" s="37">
        <v>33</v>
      </c>
      <c r="L198" s="74">
        <v>-3.7246659575315402</v>
      </c>
      <c r="M198" s="37">
        <v>43</v>
      </c>
      <c r="N198" s="74">
        <v>10.126111401397599</v>
      </c>
      <c r="O198" s="76">
        <v>1.6884100162262199</v>
      </c>
      <c r="P198" s="76">
        <v>0.24347834630209</v>
      </c>
      <c r="Q198" s="77">
        <v>8</v>
      </c>
      <c r="R198" s="78">
        <v>0.01</v>
      </c>
      <c r="S198" s="78">
        <v>0.01</v>
      </c>
      <c r="T198" s="14" t="s">
        <v>18</v>
      </c>
      <c r="U198" s="79">
        <v>1.8499999999999999E-2</v>
      </c>
      <c r="V198" s="79" t="s">
        <v>18</v>
      </c>
      <c r="W198" s="79">
        <v>1.9E-2</v>
      </c>
      <c r="X198" s="12" t="s">
        <v>30</v>
      </c>
      <c r="Y198" s="60">
        <v>411.400438879999</v>
      </c>
      <c r="Z198" s="8">
        <v>-1.77174385</v>
      </c>
      <c r="AA198" s="80">
        <v>16167</v>
      </c>
      <c r="AB198" s="62">
        <v>37754</v>
      </c>
      <c r="AC198" s="12" t="s">
        <v>275</v>
      </c>
      <c r="AD198" s="16">
        <v>50</v>
      </c>
      <c r="AE198" s="14" t="s">
        <v>34</v>
      </c>
      <c r="AF198" s="39">
        <v>-5.3435516200000004</v>
      </c>
    </row>
    <row r="199" spans="1:32" x14ac:dyDescent="0.25">
      <c r="A199" s="40" t="s">
        <v>290</v>
      </c>
      <c r="B199" s="67">
        <v>5.6257078945710797</v>
      </c>
      <c r="C199" s="42">
        <v>24</v>
      </c>
      <c r="D199" s="67">
        <v>7.1830705991667099</v>
      </c>
      <c r="E199" s="42">
        <v>16</v>
      </c>
      <c r="F199" s="67">
        <v>4.0814976671361904</v>
      </c>
      <c r="G199" s="42">
        <v>20</v>
      </c>
      <c r="H199" s="67">
        <v>16.3653892504217</v>
      </c>
      <c r="I199" s="42">
        <v>45</v>
      </c>
      <c r="J199" s="67">
        <v>-2.1681864235055999</v>
      </c>
      <c r="K199" s="42">
        <v>68</v>
      </c>
      <c r="L199" s="67">
        <v>-3.8247011952191099</v>
      </c>
      <c r="M199" s="42">
        <v>46</v>
      </c>
      <c r="N199" s="67">
        <v>10.7826116685405</v>
      </c>
      <c r="O199" s="69">
        <v>1.1392768534020601</v>
      </c>
      <c r="P199" s="69">
        <v>0.348425046581672</v>
      </c>
      <c r="Q199" s="70">
        <v>8</v>
      </c>
      <c r="R199" s="71">
        <v>0</v>
      </c>
      <c r="S199" s="71">
        <v>0</v>
      </c>
      <c r="T199" s="46" t="s">
        <v>18</v>
      </c>
      <c r="U199" s="72">
        <v>1.4E-2</v>
      </c>
      <c r="V199" s="72" t="s">
        <v>18</v>
      </c>
      <c r="W199" s="72">
        <v>1.4E-2</v>
      </c>
      <c r="X199" s="48" t="s">
        <v>30</v>
      </c>
      <c r="Y199" s="49">
        <v>119.48027080999999</v>
      </c>
      <c r="Z199" s="50">
        <v>-0.94047614999999996</v>
      </c>
      <c r="AA199" s="73">
        <v>4736</v>
      </c>
      <c r="AB199" s="52">
        <v>37044</v>
      </c>
      <c r="AC199" s="48" t="s">
        <v>180</v>
      </c>
      <c r="AD199" s="53">
        <v>50</v>
      </c>
      <c r="AE199" s="46" t="s">
        <v>18</v>
      </c>
      <c r="AF199" s="54">
        <v>4.9469695699999896</v>
      </c>
    </row>
    <row r="200" spans="1:32" x14ac:dyDescent="0.25">
      <c r="A200" s="81" t="s">
        <v>291</v>
      </c>
      <c r="B200" s="82" t="s">
        <v>18</v>
      </c>
      <c r="C200" s="83" t="s">
        <v>18</v>
      </c>
      <c r="D200" s="82">
        <v>7.1101510050828498</v>
      </c>
      <c r="E200" s="83">
        <v>18</v>
      </c>
      <c r="F200" s="82">
        <v>4.01365583583281</v>
      </c>
      <c r="G200" s="83">
        <v>21</v>
      </c>
      <c r="H200" s="82">
        <v>16.201908388375902</v>
      </c>
      <c r="I200" s="83">
        <v>49</v>
      </c>
      <c r="J200" s="82">
        <v>-2.2983252880441301</v>
      </c>
      <c r="K200" s="83">
        <v>69</v>
      </c>
      <c r="L200" s="82">
        <v>-4.0964144575030597</v>
      </c>
      <c r="M200" s="83">
        <v>51</v>
      </c>
      <c r="N200" s="82">
        <v>11.290730036355599</v>
      </c>
      <c r="O200" s="84">
        <v>1.0735266003275801</v>
      </c>
      <c r="P200" s="84">
        <v>0.34690718864054698</v>
      </c>
      <c r="Q200" s="85">
        <v>8</v>
      </c>
      <c r="R200" s="86">
        <v>0</v>
      </c>
      <c r="S200" s="86">
        <v>0</v>
      </c>
      <c r="T200" s="87" t="s">
        <v>18</v>
      </c>
      <c r="U200" s="88">
        <v>1.4E-2</v>
      </c>
      <c r="V200" s="88" t="s">
        <v>18</v>
      </c>
      <c r="W200" s="88">
        <v>1.4E-2</v>
      </c>
      <c r="X200" s="89" t="s">
        <v>30</v>
      </c>
      <c r="Y200" s="90" t="s">
        <v>18</v>
      </c>
      <c r="Z200" s="91" t="s">
        <v>18</v>
      </c>
      <c r="AA200" s="92" t="s">
        <v>18</v>
      </c>
      <c r="AB200" s="93">
        <v>42660</v>
      </c>
      <c r="AC200" s="89" t="s">
        <v>180</v>
      </c>
      <c r="AD200" s="94" t="s">
        <v>292</v>
      </c>
      <c r="AE200" s="87" t="s">
        <v>18</v>
      </c>
      <c r="AF200" s="95" t="s">
        <v>18</v>
      </c>
    </row>
    <row r="201" spans="1:32" x14ac:dyDescent="0.25">
      <c r="A201" s="96" t="s">
        <v>95</v>
      </c>
      <c r="B201" s="97">
        <v>6.2633708219198327</v>
      </c>
      <c r="C201" s="12"/>
      <c r="D201" s="97">
        <v>4.8762041283702189</v>
      </c>
      <c r="E201" s="12"/>
      <c r="F201" s="97">
        <v>-0.32704749160700586</v>
      </c>
      <c r="G201" s="12"/>
      <c r="H201" s="97">
        <v>18.556840698686102</v>
      </c>
      <c r="I201" s="12"/>
      <c r="J201" s="97">
        <v>0.84936802143943446</v>
      </c>
      <c r="K201" s="12"/>
      <c r="L201" s="97">
        <v>-3.6758266213125852</v>
      </c>
      <c r="M201" s="37"/>
      <c r="N201" s="97">
        <v>11.88505498233639</v>
      </c>
      <c r="O201" s="98">
        <v>1.244678429848576</v>
      </c>
      <c r="P201" s="98">
        <v>0.22067632799179066</v>
      </c>
      <c r="Q201" s="99"/>
      <c r="R201" s="14"/>
      <c r="S201" s="12"/>
      <c r="T201" s="14"/>
      <c r="U201" s="12"/>
      <c r="V201" s="100"/>
      <c r="X201" s="100" t="s">
        <v>96</v>
      </c>
      <c r="Y201" s="101">
        <v>8529.6855452371856</v>
      </c>
      <c r="Z201" s="98">
        <v>-98.278409260172509</v>
      </c>
      <c r="AA201" s="102">
        <v>258703</v>
      </c>
      <c r="AB201" s="100"/>
      <c r="AC201" s="100"/>
      <c r="AD201" s="103"/>
      <c r="AE201" s="104"/>
      <c r="AF201" s="105">
        <v>-186.06515685911731</v>
      </c>
    </row>
    <row r="202" spans="1:32" x14ac:dyDescent="0.25">
      <c r="A202" s="106" t="s">
        <v>293</v>
      </c>
      <c r="B202" s="107">
        <v>6.7211261361581798</v>
      </c>
      <c r="C202" s="37"/>
      <c r="D202" s="107">
        <v>7.4417179029739202</v>
      </c>
      <c r="E202" s="37"/>
      <c r="F202" s="107">
        <v>5.3522668532564701</v>
      </c>
      <c r="G202" s="37"/>
      <c r="H202" s="107">
        <v>19.4672495378672</v>
      </c>
      <c r="I202" s="37"/>
      <c r="J202" s="107">
        <v>1.2503837661105699</v>
      </c>
      <c r="K202" s="37"/>
      <c r="L202" s="107">
        <v>-3.1764188547635799</v>
      </c>
      <c r="M202" s="37"/>
      <c r="N202" s="107">
        <v>11.724344859588999</v>
      </c>
      <c r="O202" s="107">
        <v>1.3123326177200101</v>
      </c>
      <c r="P202" s="107">
        <v>0.336348154139332</v>
      </c>
      <c r="Q202" s="108"/>
      <c r="R202" s="109"/>
      <c r="S202" s="37"/>
      <c r="T202" s="109"/>
      <c r="U202" s="37"/>
      <c r="V202" s="37"/>
      <c r="W202" s="110"/>
      <c r="X202" s="111"/>
      <c r="Y202" s="112"/>
      <c r="Z202" s="37"/>
      <c r="AA202" s="37"/>
      <c r="AB202" s="37"/>
      <c r="AC202" s="113"/>
      <c r="AD202" s="109"/>
      <c r="AE202" s="110"/>
    </row>
    <row r="203" spans="1:32" x14ac:dyDescent="0.25">
      <c r="A203" s="1" t="s">
        <v>98</v>
      </c>
      <c r="B203" s="55"/>
      <c r="C203" s="37">
        <v>29</v>
      </c>
      <c r="D203" s="55"/>
      <c r="E203" s="37">
        <v>53</v>
      </c>
      <c r="F203" s="55"/>
      <c r="G203" s="37">
        <v>60</v>
      </c>
      <c r="H203" s="55"/>
      <c r="I203" s="37">
        <v>66</v>
      </c>
      <c r="J203" s="55"/>
      <c r="K203" s="37">
        <v>77</v>
      </c>
      <c r="L203" s="55"/>
      <c r="M203" s="37">
        <v>76</v>
      </c>
      <c r="N203" s="55"/>
      <c r="O203" s="56"/>
      <c r="P203" s="56"/>
      <c r="Q203" s="58"/>
      <c r="R203" s="14"/>
      <c r="S203" s="59"/>
      <c r="T203" s="114"/>
      <c r="U203" s="59"/>
      <c r="V203" s="12"/>
      <c r="W203" s="8"/>
      <c r="X203" s="8"/>
      <c r="Y203" s="61"/>
      <c r="Z203" s="62"/>
      <c r="AA203" s="12"/>
      <c r="AB203" s="62"/>
      <c r="AC203" s="16"/>
      <c r="AD203" s="14"/>
      <c r="AE203" s="8"/>
    </row>
    <row r="204" spans="1:32"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row>
    <row r="205" spans="1:32"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row>
    <row r="206" spans="1:32"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row>
    <row r="207" spans="1:32" x14ac:dyDescent="0.25">
      <c r="B207" s="55"/>
      <c r="C207" s="37"/>
      <c r="D207" s="55"/>
      <c r="E207" s="37"/>
      <c r="F207" s="55"/>
      <c r="G207" s="37"/>
      <c r="H207" s="55"/>
      <c r="I207" s="37"/>
      <c r="J207" s="55"/>
      <c r="K207" s="37"/>
      <c r="L207" s="55"/>
      <c r="M207" s="37"/>
      <c r="N207" s="55"/>
      <c r="O207" s="56"/>
      <c r="P207" s="56"/>
      <c r="Q207" s="58"/>
      <c r="R207" s="14"/>
      <c r="S207" s="59"/>
      <c r="T207" s="114"/>
      <c r="U207" s="59"/>
      <c r="V207" s="12"/>
      <c r="W207" s="8"/>
      <c r="X207" s="8"/>
      <c r="Y207" s="61"/>
      <c r="Z207" s="62"/>
      <c r="AA207" s="12"/>
      <c r="AB207" s="62"/>
      <c r="AC207" s="16"/>
      <c r="AD207" s="14"/>
      <c r="AE207" s="8"/>
    </row>
    <row r="208" spans="1:32" x14ac:dyDescent="0.25">
      <c r="B208" s="55"/>
      <c r="C208" s="37"/>
      <c r="D208" s="55"/>
      <c r="E208" s="37"/>
      <c r="F208" s="55"/>
      <c r="G208" s="37"/>
      <c r="H208" s="55"/>
      <c r="I208" s="37"/>
      <c r="J208" s="55"/>
      <c r="K208" s="37"/>
      <c r="L208" s="55"/>
      <c r="M208" s="37"/>
      <c r="N208" s="55"/>
      <c r="O208" s="56"/>
      <c r="P208" s="56"/>
      <c r="Q208" s="58"/>
      <c r="R208" s="14"/>
      <c r="S208" s="59"/>
      <c r="T208" s="114"/>
      <c r="U208" s="59"/>
      <c r="V208" s="12"/>
      <c r="W208" s="8"/>
      <c r="X208" s="8"/>
      <c r="Y208" s="61"/>
      <c r="Z208" s="62"/>
      <c r="AA208" s="12"/>
      <c r="AB208" s="62"/>
      <c r="AC208" s="16"/>
      <c r="AD208" s="14"/>
      <c r="AE208" s="8"/>
    </row>
    <row r="209" spans="1:32" x14ac:dyDescent="0.25">
      <c r="X209" s="120"/>
    </row>
    <row r="210" spans="1:32" x14ac:dyDescent="0.25">
      <c r="X210" s="120"/>
    </row>
    <row r="211" spans="1:32" x14ac:dyDescent="0.25">
      <c r="X211" s="120"/>
    </row>
    <row r="212" spans="1:32" x14ac:dyDescent="0.25">
      <c r="X212" s="120"/>
    </row>
    <row r="213" spans="1:32" x14ac:dyDescent="0.25">
      <c r="X213" s="120"/>
    </row>
    <row r="214" spans="1:32" x14ac:dyDescent="0.25">
      <c r="X214" s="120"/>
    </row>
    <row r="215" spans="1:32" x14ac:dyDescent="0.25">
      <c r="X215" s="120"/>
    </row>
    <row r="216" spans="1:32" x14ac:dyDescent="0.25">
      <c r="X216" s="120"/>
    </row>
    <row r="217" spans="1:32" x14ac:dyDescent="0.25">
      <c r="X217" s="120"/>
    </row>
    <row r="218" spans="1:32" x14ac:dyDescent="0.25">
      <c r="B218" s="8"/>
      <c r="C218" s="12"/>
      <c r="D218" s="8"/>
      <c r="E218" s="12"/>
      <c r="F218" s="8"/>
      <c r="G218" s="12"/>
      <c r="H218" s="8"/>
      <c r="I218" s="12"/>
      <c r="J218" s="8"/>
      <c r="K218" s="12"/>
      <c r="L218" s="8"/>
      <c r="M218" s="12"/>
      <c r="N218" s="8"/>
      <c r="O218" s="12"/>
      <c r="P218" s="12"/>
      <c r="Q218" s="13"/>
      <c r="R218" s="14"/>
      <c r="S218" s="12"/>
      <c r="T218" s="14"/>
      <c r="U218" s="12"/>
      <c r="V218" s="12"/>
      <c r="W218" s="39"/>
      <c r="X218" s="60"/>
      <c r="Y218" s="20"/>
      <c r="Z218" s="12"/>
      <c r="AA218" s="12"/>
      <c r="AB218" s="12"/>
      <c r="AC218" s="16"/>
      <c r="AD218" s="14"/>
      <c r="AE218" s="12"/>
    </row>
    <row r="219" spans="1:32" x14ac:dyDescent="0.25">
      <c r="B219" s="8"/>
      <c r="C219" s="12"/>
      <c r="D219" s="8"/>
      <c r="E219" s="12"/>
      <c r="F219" s="8"/>
      <c r="G219" s="12"/>
      <c r="H219" s="8"/>
      <c r="I219" s="12"/>
      <c r="J219" s="8"/>
      <c r="K219" s="12"/>
      <c r="L219" s="8"/>
      <c r="M219" s="12"/>
      <c r="N219" s="8"/>
      <c r="O219" s="12"/>
      <c r="P219" s="12"/>
      <c r="Q219" s="13"/>
      <c r="R219" s="14"/>
      <c r="S219" s="12"/>
      <c r="T219" s="14"/>
      <c r="U219" s="12"/>
      <c r="V219" s="12"/>
      <c r="W219" s="39"/>
      <c r="X219" s="60"/>
      <c r="Y219" s="20"/>
      <c r="Z219" s="12"/>
      <c r="AA219" s="12"/>
      <c r="AB219" s="12"/>
      <c r="AC219" s="16"/>
      <c r="AD219" s="14"/>
      <c r="AE219" s="39"/>
    </row>
    <row r="220" spans="1:32" x14ac:dyDescent="0.25">
      <c r="A220" s="1" t="s">
        <v>185</v>
      </c>
      <c r="B220" s="8"/>
      <c r="C220" s="12"/>
      <c r="D220" s="8"/>
      <c r="E220" s="12"/>
      <c r="F220" s="8"/>
      <c r="G220" s="12"/>
      <c r="H220" s="8"/>
      <c r="I220" s="12"/>
      <c r="J220" s="8"/>
      <c r="K220" s="12"/>
      <c r="L220" s="8"/>
      <c r="M220" s="12"/>
      <c r="N220" s="8"/>
      <c r="O220" s="12"/>
      <c r="P220" s="12"/>
      <c r="Q220" s="13"/>
      <c r="R220" s="14"/>
      <c r="S220" s="12"/>
      <c r="T220" s="14"/>
      <c r="U220" s="12"/>
      <c r="V220" s="12"/>
      <c r="W220" s="39"/>
      <c r="X220" s="60"/>
      <c r="Y220" s="20"/>
      <c r="Z220" s="12"/>
      <c r="AA220" s="12"/>
      <c r="AB220" s="12"/>
      <c r="AC220" s="16"/>
      <c r="AD220" s="14"/>
      <c r="AE220" s="39"/>
    </row>
    <row r="221" spans="1:32" x14ac:dyDescent="0.25">
      <c r="B221" s="8"/>
      <c r="C221" s="12"/>
      <c r="D221" s="8"/>
      <c r="E221" s="12"/>
      <c r="F221" s="8"/>
      <c r="G221" s="12"/>
      <c r="H221" s="8"/>
      <c r="I221" s="12"/>
      <c r="J221" s="8"/>
      <c r="K221" s="12"/>
      <c r="L221" s="8"/>
      <c r="M221" s="12"/>
      <c r="N221" s="8"/>
      <c r="O221" s="12"/>
      <c r="P221" s="12"/>
      <c r="Q221" s="13"/>
      <c r="R221" s="14"/>
      <c r="S221" s="12"/>
      <c r="T221" s="14"/>
      <c r="U221" s="12"/>
      <c r="V221" s="12"/>
      <c r="W221" s="12"/>
      <c r="X221" s="60"/>
      <c r="Y221" s="20"/>
      <c r="Z221" s="12"/>
      <c r="AA221" s="12"/>
      <c r="AB221" s="12"/>
      <c r="AC221" s="16"/>
      <c r="AD221" s="14"/>
      <c r="AE221" s="12"/>
    </row>
    <row r="222" spans="1:32" x14ac:dyDescent="0.25">
      <c r="B222" s="8"/>
      <c r="C222" s="12"/>
      <c r="D222" s="8"/>
      <c r="E222" s="12"/>
      <c r="F222" s="8"/>
      <c r="G222" s="12"/>
      <c r="H222" s="8"/>
      <c r="I222" s="12"/>
      <c r="J222" s="8"/>
      <c r="K222" s="12"/>
      <c r="L222" s="8"/>
      <c r="M222" s="12"/>
      <c r="N222" s="8"/>
      <c r="O222" s="12"/>
      <c r="P222" s="12"/>
      <c r="Q222" s="13"/>
      <c r="R222" s="14"/>
      <c r="S222" s="12"/>
      <c r="T222" s="14"/>
      <c r="U222" s="12"/>
      <c r="V222" s="12"/>
      <c r="W222" s="12"/>
      <c r="X222" s="60"/>
      <c r="Y222" s="20"/>
      <c r="Z222" s="12"/>
      <c r="AA222" s="12"/>
      <c r="AB222" s="12"/>
      <c r="AC222" s="16"/>
      <c r="AD222" s="14"/>
      <c r="AE222" s="12"/>
    </row>
    <row r="223" spans="1:32" x14ac:dyDescent="0.25">
      <c r="B223" s="8"/>
      <c r="C223" s="12"/>
      <c r="D223" s="8"/>
      <c r="E223" s="12"/>
      <c r="F223" s="8"/>
      <c r="G223" s="12"/>
      <c r="H223" s="8"/>
      <c r="I223" s="12"/>
      <c r="J223" s="8"/>
      <c r="K223" s="12"/>
      <c r="L223" s="8"/>
      <c r="M223" s="12"/>
      <c r="N223" s="8"/>
      <c r="O223" s="12"/>
      <c r="P223" s="12"/>
      <c r="Q223" s="13"/>
      <c r="R223" s="14"/>
      <c r="S223" s="12"/>
      <c r="T223" s="14"/>
      <c r="U223" s="12"/>
      <c r="V223" s="12"/>
      <c r="W223" s="12"/>
      <c r="X223" s="60"/>
      <c r="Y223" s="20"/>
      <c r="Z223" s="12"/>
      <c r="AA223" s="12"/>
      <c r="AB223" s="12"/>
      <c r="AC223" s="16"/>
      <c r="AD223" s="14"/>
      <c r="AE223" s="12"/>
    </row>
    <row r="224" spans="1:32" x14ac:dyDescent="0.25">
      <c r="A224" s="7">
        <v>7</v>
      </c>
      <c r="B224" s="8"/>
      <c r="C224" s="9"/>
      <c r="D224" s="10"/>
      <c r="E224" s="11" t="s">
        <v>0</v>
      </c>
      <c r="F224" s="8"/>
      <c r="G224" s="12"/>
      <c r="H224" s="8"/>
      <c r="I224" s="12"/>
      <c r="J224" s="8"/>
      <c r="K224" s="12"/>
      <c r="L224" s="8"/>
      <c r="M224" s="12"/>
      <c r="N224" s="8"/>
      <c r="O224" s="12"/>
      <c r="P224" s="12"/>
      <c r="Q224" s="13"/>
      <c r="R224" s="14"/>
      <c r="S224" s="12"/>
      <c r="T224" s="14"/>
      <c r="U224" s="12"/>
      <c r="V224" s="12"/>
      <c r="W224" s="12"/>
      <c r="X224" s="60"/>
      <c r="Y224" s="15"/>
      <c r="Z224" s="12"/>
      <c r="AA224" s="12"/>
      <c r="AB224" s="12"/>
      <c r="AC224" s="16"/>
      <c r="AD224" s="14"/>
      <c r="AE224" s="21">
        <v>8</v>
      </c>
      <c r="AF224" s="21"/>
    </row>
    <row r="225" spans="1:32" ht="15.75" thickBot="1" x14ac:dyDescent="0.3">
      <c r="A225" s="17"/>
      <c r="B225" s="18"/>
      <c r="C225" s="19"/>
      <c r="D225" s="18"/>
      <c r="E225" s="19"/>
      <c r="F225" s="18"/>
      <c r="G225" s="19"/>
      <c r="H225" s="18"/>
      <c r="I225" s="19"/>
      <c r="J225" s="18"/>
      <c r="K225" s="19"/>
      <c r="L225" s="18"/>
      <c r="M225" s="19"/>
      <c r="N225" s="18"/>
      <c r="O225" s="19"/>
      <c r="P225" s="19"/>
      <c r="Q225" s="18"/>
      <c r="R225" s="19"/>
      <c r="S225" s="18"/>
      <c r="T225" s="19"/>
      <c r="U225" s="18"/>
      <c r="V225" s="19"/>
      <c r="W225" s="18"/>
      <c r="X225" s="121"/>
      <c r="Y225" s="18"/>
      <c r="Z225" s="19"/>
      <c r="AA225" s="18"/>
      <c r="AB225" s="19"/>
      <c r="AC225" s="18"/>
      <c r="AD225" s="19"/>
      <c r="AE225" s="19"/>
      <c r="AF225" s="19"/>
    </row>
    <row r="226" spans="1:32" x14ac:dyDescent="0.25">
      <c r="A226" s="119"/>
      <c r="Q226" s="2"/>
      <c r="R226" s="1"/>
      <c r="S226" s="2"/>
      <c r="T226" s="1"/>
      <c r="U226" s="2"/>
      <c r="W226" s="2"/>
      <c r="X226" s="120"/>
      <c r="Y226" s="2"/>
      <c r="AA226" s="2"/>
      <c r="AC226" s="2"/>
      <c r="AD226" s="1"/>
    </row>
    <row r="227" spans="1:32" ht="18" x14ac:dyDescent="0.25">
      <c r="A227" s="22" t="s">
        <v>294</v>
      </c>
      <c r="B227" s="23"/>
      <c r="C227" s="24"/>
      <c r="D227" s="23"/>
      <c r="E227" s="24"/>
      <c r="F227" s="23"/>
      <c r="G227" s="24" t="s">
        <v>1</v>
      </c>
      <c r="H227" s="23"/>
      <c r="I227" s="24"/>
      <c r="J227" s="23"/>
      <c r="K227" s="24"/>
      <c r="L227" s="23"/>
      <c r="M227" s="24"/>
      <c r="N227" s="23" t="s">
        <v>4</v>
      </c>
      <c r="O227" s="24"/>
      <c r="P227" s="24" t="s">
        <v>5</v>
      </c>
      <c r="Q227" s="25"/>
      <c r="R227" s="26"/>
      <c r="S227" s="24"/>
      <c r="T227" s="26"/>
      <c r="U227" s="24"/>
      <c r="V227" s="24"/>
      <c r="W227" s="27"/>
      <c r="X227" s="122"/>
      <c r="Y227" s="28"/>
      <c r="Z227" s="24"/>
      <c r="AA227" s="24"/>
      <c r="AB227" s="24"/>
      <c r="AC227" s="29"/>
      <c r="AD227" s="26"/>
      <c r="AE227" s="27"/>
    </row>
    <row r="228" spans="1:32" ht="42.75" x14ac:dyDescent="0.25">
      <c r="A228" s="30"/>
      <c r="B228" s="31" t="s">
        <v>6</v>
      </c>
      <c r="C228" s="32" t="s">
        <v>7</v>
      </c>
      <c r="D228" s="31" t="s">
        <v>8</v>
      </c>
      <c r="E228" s="32" t="s">
        <v>7</v>
      </c>
      <c r="F228" s="31" t="s">
        <v>9</v>
      </c>
      <c r="G228" s="24" t="s">
        <v>7</v>
      </c>
      <c r="H228" s="31" t="s">
        <v>10</v>
      </c>
      <c r="I228" s="32" t="s">
        <v>7</v>
      </c>
      <c r="J228" s="31" t="s">
        <v>11</v>
      </c>
      <c r="K228" s="32" t="s">
        <v>7</v>
      </c>
      <c r="L228" s="31" t="s">
        <v>12</v>
      </c>
      <c r="M228" s="32" t="s">
        <v>7</v>
      </c>
      <c r="N228" s="31" t="s">
        <v>13</v>
      </c>
      <c r="O228" s="32" t="s">
        <v>14</v>
      </c>
      <c r="P228" s="32" t="s">
        <v>15</v>
      </c>
      <c r="Q228" s="33" t="s">
        <v>2</v>
      </c>
      <c r="R228" s="32" t="s">
        <v>16</v>
      </c>
      <c r="S228" s="32" t="s">
        <v>17</v>
      </c>
      <c r="T228" s="32" t="s">
        <v>18</v>
      </c>
      <c r="U228" s="32" t="s">
        <v>19</v>
      </c>
      <c r="V228" s="32" t="s">
        <v>18</v>
      </c>
      <c r="W228" s="34" t="s">
        <v>20</v>
      </c>
      <c r="X228" s="123" t="s">
        <v>21</v>
      </c>
      <c r="Y228" s="35" t="s">
        <v>22</v>
      </c>
      <c r="Z228" s="32" t="s">
        <v>23</v>
      </c>
      <c r="AA228" s="32" t="s">
        <v>24</v>
      </c>
      <c r="AB228" s="32" t="s">
        <v>25</v>
      </c>
      <c r="AC228" s="36" t="s">
        <v>26</v>
      </c>
      <c r="AD228" s="32" t="s">
        <v>27</v>
      </c>
      <c r="AE228" s="34" t="s">
        <v>18</v>
      </c>
      <c r="AF228" s="34" t="s">
        <v>28</v>
      </c>
    </row>
    <row r="229" spans="1:32" x14ac:dyDescent="0.25">
      <c r="B229" s="8"/>
      <c r="C229" s="12"/>
      <c r="D229" s="8"/>
      <c r="E229" s="12"/>
      <c r="F229" s="8"/>
      <c r="G229" s="12"/>
      <c r="H229" s="8"/>
      <c r="I229" s="12"/>
      <c r="J229" s="8"/>
      <c r="K229" s="12"/>
      <c r="L229" s="8"/>
      <c r="M229" s="12"/>
      <c r="N229" s="8"/>
      <c r="O229" s="12"/>
      <c r="P229" s="12"/>
      <c r="Q229" s="13"/>
      <c r="R229" s="14"/>
      <c r="S229" s="12"/>
      <c r="T229" s="14"/>
      <c r="U229" s="38"/>
      <c r="V229" s="12"/>
      <c r="W229" s="12"/>
      <c r="X229" s="60"/>
      <c r="Y229" s="20"/>
      <c r="Z229" s="12"/>
      <c r="AA229" s="12"/>
      <c r="AB229" s="12"/>
      <c r="AC229" s="16"/>
      <c r="AD229" s="14"/>
      <c r="AE229" s="12"/>
    </row>
    <row r="230" spans="1:32" x14ac:dyDescent="0.25">
      <c r="A230" s="40" t="s">
        <v>295</v>
      </c>
      <c r="B230" s="41">
        <v>11.6869250387101</v>
      </c>
      <c r="C230" s="42">
        <v>9</v>
      </c>
      <c r="D230" s="41">
        <v>14.212615166758001</v>
      </c>
      <c r="E230" s="42">
        <v>12</v>
      </c>
      <c r="F230" s="41">
        <v>7.3211392968201201</v>
      </c>
      <c r="G230" s="42">
        <v>27</v>
      </c>
      <c r="H230" s="41">
        <v>33.783120132831399</v>
      </c>
      <c r="I230" s="42">
        <v>13</v>
      </c>
      <c r="J230" s="41">
        <v>8.7647584462992203</v>
      </c>
      <c r="K230" s="42">
        <v>22</v>
      </c>
      <c r="L230" s="41">
        <v>1.5460806589037099</v>
      </c>
      <c r="M230" s="42">
        <v>24</v>
      </c>
      <c r="N230" s="41">
        <v>13.0730167402443</v>
      </c>
      <c r="O230" s="43">
        <v>2.2720165793228899</v>
      </c>
      <c r="P230" s="43">
        <v>0.60847873400321695</v>
      </c>
      <c r="Q230" s="44">
        <v>8</v>
      </c>
      <c r="R230" s="45">
        <v>0.01</v>
      </c>
      <c r="S230" s="45">
        <v>0.01</v>
      </c>
      <c r="T230" s="46" t="s">
        <v>18</v>
      </c>
      <c r="U230" s="47">
        <v>1.8499999999999999E-2</v>
      </c>
      <c r="V230" s="47" t="s">
        <v>18</v>
      </c>
      <c r="W230" s="47">
        <v>1.8859000000000001E-2</v>
      </c>
      <c r="X230" s="48" t="s">
        <v>30</v>
      </c>
      <c r="Y230" s="49">
        <v>217.60172777</v>
      </c>
      <c r="Z230" s="50">
        <v>-0.46152757999999999</v>
      </c>
      <c r="AA230" s="51">
        <v>6787</v>
      </c>
      <c r="AB230" s="52">
        <v>37897</v>
      </c>
      <c r="AC230" s="48" t="s">
        <v>296</v>
      </c>
      <c r="AD230" s="53">
        <v>50</v>
      </c>
      <c r="AE230" s="46" t="s">
        <v>32</v>
      </c>
      <c r="AF230" s="54">
        <v>21.281997479999902</v>
      </c>
    </row>
    <row r="231" spans="1:32" x14ac:dyDescent="0.25">
      <c r="A231" s="1" t="s">
        <v>297</v>
      </c>
      <c r="B231" s="55" t="s">
        <v>18</v>
      </c>
      <c r="C231" s="37" t="s">
        <v>18</v>
      </c>
      <c r="D231" s="55" t="s">
        <v>18</v>
      </c>
      <c r="E231" s="37" t="s">
        <v>18</v>
      </c>
      <c r="F231" s="55" t="s">
        <v>18</v>
      </c>
      <c r="G231" s="37" t="s">
        <v>18</v>
      </c>
      <c r="H231" s="55">
        <v>34.996076673018599</v>
      </c>
      <c r="I231" s="37">
        <v>8</v>
      </c>
      <c r="J231" s="55">
        <v>9.2632915986208193</v>
      </c>
      <c r="K231" s="37">
        <v>20</v>
      </c>
      <c r="L231" s="55">
        <v>1.6201164458695401</v>
      </c>
      <c r="M231" s="37">
        <v>23</v>
      </c>
      <c r="N231" s="55">
        <v>13.071289120717701</v>
      </c>
      <c r="O231" s="56">
        <v>2.36511234892573</v>
      </c>
      <c r="P231" s="56" t="s">
        <v>18</v>
      </c>
      <c r="Q231" s="57">
        <v>8</v>
      </c>
      <c r="R231" s="58">
        <v>0.01</v>
      </c>
      <c r="S231" s="58">
        <v>0.01</v>
      </c>
      <c r="T231" s="14" t="s">
        <v>18</v>
      </c>
      <c r="U231" s="59">
        <v>9.4999999999999998E-3</v>
      </c>
      <c r="V231" s="59" t="s">
        <v>18</v>
      </c>
      <c r="W231" s="59">
        <v>9.8589999999999997E-3</v>
      </c>
      <c r="X231" s="12" t="s">
        <v>30</v>
      </c>
      <c r="Y231" s="60" t="s">
        <v>18</v>
      </c>
      <c r="Z231" s="8" t="s">
        <v>18</v>
      </c>
      <c r="AA231" s="61" t="s">
        <v>18</v>
      </c>
      <c r="AB231" s="62">
        <v>44522</v>
      </c>
      <c r="AC231" s="12" t="s">
        <v>296</v>
      </c>
      <c r="AD231" s="16" t="s">
        <v>37</v>
      </c>
      <c r="AE231" s="14" t="s">
        <v>18</v>
      </c>
      <c r="AF231" s="39" t="s">
        <v>18</v>
      </c>
    </row>
    <row r="232" spans="1:32" x14ac:dyDescent="0.25">
      <c r="A232" s="40" t="s">
        <v>298</v>
      </c>
      <c r="B232" s="41">
        <v>11.216375341393499</v>
      </c>
      <c r="C232" s="42">
        <v>14</v>
      </c>
      <c r="D232" s="41">
        <v>12.4592114372973</v>
      </c>
      <c r="E232" s="42">
        <v>20</v>
      </c>
      <c r="F232" s="41">
        <v>9.9957687384536893</v>
      </c>
      <c r="G232" s="42">
        <v>9</v>
      </c>
      <c r="H232" s="41">
        <v>34.613382899628299</v>
      </c>
      <c r="I232" s="42">
        <v>11</v>
      </c>
      <c r="J232" s="41">
        <v>12.698017490896699</v>
      </c>
      <c r="K232" s="42">
        <v>10</v>
      </c>
      <c r="L232" s="41">
        <v>2.1812743382809598</v>
      </c>
      <c r="M232" s="42">
        <v>9</v>
      </c>
      <c r="N232" s="41">
        <v>13.691589355282099</v>
      </c>
      <c r="O232" s="43">
        <v>2.23000944230178</v>
      </c>
      <c r="P232" s="43">
        <v>0.51283152676258204</v>
      </c>
      <c r="Q232" s="44">
        <v>8</v>
      </c>
      <c r="R232" s="45">
        <v>0</v>
      </c>
      <c r="S232" s="45">
        <v>0</v>
      </c>
      <c r="T232" s="46" t="s">
        <v>18</v>
      </c>
      <c r="U232" s="47">
        <v>3.5000000000000001E-3</v>
      </c>
      <c r="V232" s="47" t="s">
        <v>18</v>
      </c>
      <c r="W232" s="47">
        <v>3.5000000000000001E-3</v>
      </c>
      <c r="X232" s="48" t="s">
        <v>30</v>
      </c>
      <c r="Y232" s="49">
        <v>517.72156508</v>
      </c>
      <c r="Z232" s="50">
        <v>33.310436719999998</v>
      </c>
      <c r="AA232" s="51">
        <v>5218</v>
      </c>
      <c r="AB232" s="52">
        <v>36508</v>
      </c>
      <c r="AC232" s="48" t="s">
        <v>41</v>
      </c>
      <c r="AD232" s="53">
        <v>10</v>
      </c>
      <c r="AE232" s="46" t="s">
        <v>42</v>
      </c>
      <c r="AF232" s="54">
        <v>248.92147523</v>
      </c>
    </row>
    <row r="233" spans="1:32" x14ac:dyDescent="0.25">
      <c r="A233" s="1" t="s">
        <v>299</v>
      </c>
      <c r="B233" s="55" t="s">
        <v>18</v>
      </c>
      <c r="C233" s="37" t="s">
        <v>18</v>
      </c>
      <c r="D233" s="55">
        <v>12.6369797260071</v>
      </c>
      <c r="E233" s="37">
        <v>19</v>
      </c>
      <c r="F233" s="55">
        <v>10.1046814171241</v>
      </c>
      <c r="G233" s="37">
        <v>6</v>
      </c>
      <c r="H233" s="55">
        <v>34.7450101359005</v>
      </c>
      <c r="I233" s="37">
        <v>9</v>
      </c>
      <c r="J233" s="55">
        <v>12.7543228478008</v>
      </c>
      <c r="K233" s="37">
        <v>8</v>
      </c>
      <c r="L233" s="55">
        <v>2.1890385508592698</v>
      </c>
      <c r="M233" s="37">
        <v>7</v>
      </c>
      <c r="N233" s="55">
        <v>13.6908601331274</v>
      </c>
      <c r="O233" s="56">
        <v>2.2397424617955899</v>
      </c>
      <c r="P233" s="56">
        <v>0.52083918943368102</v>
      </c>
      <c r="Q233" s="57">
        <v>8</v>
      </c>
      <c r="R233" s="58">
        <v>0</v>
      </c>
      <c r="S233" s="58">
        <v>0</v>
      </c>
      <c r="T233" s="14" t="s">
        <v>18</v>
      </c>
      <c r="U233" s="59">
        <v>2.5000000000000001E-3</v>
      </c>
      <c r="V233" s="59" t="s">
        <v>18</v>
      </c>
      <c r="W233" s="59">
        <v>2.5000000000000001E-3</v>
      </c>
      <c r="X233" s="12" t="s">
        <v>30</v>
      </c>
      <c r="Y233" s="60" t="s">
        <v>18</v>
      </c>
      <c r="Z233" s="8" t="s">
        <v>18</v>
      </c>
      <c r="AA233" s="61" t="s">
        <v>18</v>
      </c>
      <c r="AB233" s="62">
        <v>43054</v>
      </c>
      <c r="AC233" s="12" t="s">
        <v>41</v>
      </c>
      <c r="AD233" s="16">
        <v>500</v>
      </c>
      <c r="AE233" s="14" t="s">
        <v>42</v>
      </c>
      <c r="AF233" s="39" t="s">
        <v>18</v>
      </c>
    </row>
    <row r="234" spans="1:32" x14ac:dyDescent="0.25">
      <c r="A234" s="40" t="s">
        <v>300</v>
      </c>
      <c r="B234" s="41" t="s">
        <v>18</v>
      </c>
      <c r="C234" s="42" t="s">
        <v>18</v>
      </c>
      <c r="D234" s="41" t="s">
        <v>18</v>
      </c>
      <c r="E234" s="42" t="s">
        <v>18</v>
      </c>
      <c r="F234" s="41">
        <v>10.049775170890999</v>
      </c>
      <c r="G234" s="42">
        <v>8</v>
      </c>
      <c r="H234" s="41">
        <v>34.678336607647701</v>
      </c>
      <c r="I234" s="42">
        <v>10</v>
      </c>
      <c r="J234" s="41">
        <v>12.7261002740608</v>
      </c>
      <c r="K234" s="42">
        <v>9</v>
      </c>
      <c r="L234" s="41">
        <v>2.1845104503005</v>
      </c>
      <c r="M234" s="42">
        <v>8</v>
      </c>
      <c r="N234" s="41">
        <v>13.691352368608801</v>
      </c>
      <c r="O234" s="43">
        <v>2.2347921831717601</v>
      </c>
      <c r="P234" s="43" t="s">
        <v>18</v>
      </c>
      <c r="Q234" s="44">
        <v>8</v>
      </c>
      <c r="R234" s="45">
        <v>0</v>
      </c>
      <c r="S234" s="45">
        <v>0</v>
      </c>
      <c r="T234" s="46" t="s">
        <v>18</v>
      </c>
      <c r="U234" s="47">
        <v>3.0000000000000001E-3</v>
      </c>
      <c r="V234" s="47" t="s">
        <v>18</v>
      </c>
      <c r="W234" s="47">
        <v>3.0000000000000001E-3</v>
      </c>
      <c r="X234" s="48" t="s">
        <v>30</v>
      </c>
      <c r="Y234" s="49" t="s">
        <v>18</v>
      </c>
      <c r="Z234" s="50" t="s">
        <v>18</v>
      </c>
      <c r="AA234" s="51" t="s">
        <v>18</v>
      </c>
      <c r="AB234" s="52">
        <v>43789</v>
      </c>
      <c r="AC234" s="48" t="s">
        <v>41</v>
      </c>
      <c r="AD234" s="53" t="s">
        <v>301</v>
      </c>
      <c r="AE234" s="46" t="s">
        <v>18</v>
      </c>
      <c r="AF234" s="54" t="s">
        <v>18</v>
      </c>
    </row>
    <row r="235" spans="1:32" x14ac:dyDescent="0.25">
      <c r="A235" s="1" t="s">
        <v>302</v>
      </c>
      <c r="B235" s="65">
        <v>13.5988767022522</v>
      </c>
      <c r="C235" s="66">
        <v>3</v>
      </c>
      <c r="D235" s="55">
        <v>14.929521902129901</v>
      </c>
      <c r="E235" s="37">
        <v>8</v>
      </c>
      <c r="F235" s="55">
        <v>10.5195369292433</v>
      </c>
      <c r="G235" s="37">
        <v>5</v>
      </c>
      <c r="H235" s="55">
        <v>33.303162510636199</v>
      </c>
      <c r="I235" s="37">
        <v>16</v>
      </c>
      <c r="J235" s="55">
        <v>11.9216841776271</v>
      </c>
      <c r="K235" s="37">
        <v>13</v>
      </c>
      <c r="L235" s="55">
        <v>1.8120369836016601</v>
      </c>
      <c r="M235" s="37">
        <v>22</v>
      </c>
      <c r="N235" s="55">
        <v>13.142885495007199</v>
      </c>
      <c r="O235" s="56">
        <v>2.2234199000292998</v>
      </c>
      <c r="P235" s="56">
        <v>0.64707563240668098</v>
      </c>
      <c r="Q235" s="57">
        <v>6</v>
      </c>
      <c r="R235" s="58">
        <v>0</v>
      </c>
      <c r="S235" s="58">
        <v>0</v>
      </c>
      <c r="T235" s="14" t="s">
        <v>18</v>
      </c>
      <c r="U235" s="59">
        <v>3.8E-3</v>
      </c>
      <c r="V235" s="59" t="s">
        <v>18</v>
      </c>
      <c r="W235" s="59">
        <v>3.8014999999999902E-3</v>
      </c>
      <c r="X235" s="12" t="s">
        <v>30</v>
      </c>
      <c r="Y235" s="60">
        <v>341.84849440999898</v>
      </c>
      <c r="Z235" s="8">
        <v>-0.38007684000000003</v>
      </c>
      <c r="AA235" s="61">
        <v>472</v>
      </c>
      <c r="AB235" s="62">
        <v>38539</v>
      </c>
      <c r="AC235" s="12" t="s">
        <v>220</v>
      </c>
      <c r="AD235" s="16">
        <v>500</v>
      </c>
      <c r="AE235" s="14" t="s">
        <v>18</v>
      </c>
      <c r="AF235" s="39">
        <v>14.67720606</v>
      </c>
    </row>
    <row r="236" spans="1:32" x14ac:dyDescent="0.25">
      <c r="A236" s="40" t="s">
        <v>303</v>
      </c>
      <c r="B236" s="41" t="s">
        <v>18</v>
      </c>
      <c r="C236" s="42" t="s">
        <v>18</v>
      </c>
      <c r="D236" s="41">
        <v>9.8530462717979894</v>
      </c>
      <c r="E236" s="42">
        <v>28</v>
      </c>
      <c r="F236" s="41">
        <v>7.7970134336734702</v>
      </c>
      <c r="G236" s="42">
        <v>23</v>
      </c>
      <c r="H236" s="41">
        <v>26.258350899499099</v>
      </c>
      <c r="I236" s="42">
        <v>30</v>
      </c>
      <c r="J236" s="41">
        <v>8.2473142441874501</v>
      </c>
      <c r="K236" s="42">
        <v>29</v>
      </c>
      <c r="L236" s="41">
        <v>0.44274680472557998</v>
      </c>
      <c r="M236" s="42">
        <v>38</v>
      </c>
      <c r="N236" s="41">
        <v>11.1864732787046</v>
      </c>
      <c r="O236" s="43">
        <v>1.98251414809052</v>
      </c>
      <c r="P236" s="43">
        <v>0.43306415107257901</v>
      </c>
      <c r="Q236" s="44">
        <v>8</v>
      </c>
      <c r="R236" s="45">
        <v>0</v>
      </c>
      <c r="S236" s="45">
        <v>0</v>
      </c>
      <c r="T236" s="46" t="s">
        <v>18</v>
      </c>
      <c r="U236" s="47">
        <v>9.4999999999999998E-3</v>
      </c>
      <c r="V236" s="47" t="s">
        <v>18</v>
      </c>
      <c r="W236" s="47">
        <v>9.5032992628294004E-3</v>
      </c>
      <c r="X236" s="48" t="s">
        <v>30</v>
      </c>
      <c r="Y236" s="49">
        <v>224.637839842293</v>
      </c>
      <c r="Z236" s="50">
        <v>-9.5373254900000006</v>
      </c>
      <c r="AA236" s="51">
        <v>1768</v>
      </c>
      <c r="AB236" s="52">
        <v>42586</v>
      </c>
      <c r="AC236" s="48" t="s">
        <v>304</v>
      </c>
      <c r="AD236" s="53">
        <v>1000</v>
      </c>
      <c r="AE236" s="46" t="s">
        <v>18</v>
      </c>
      <c r="AF236" s="54">
        <v>-45.806976890000001</v>
      </c>
    </row>
    <row r="237" spans="1:32" x14ac:dyDescent="0.25">
      <c r="A237" s="1" t="s">
        <v>305</v>
      </c>
      <c r="B237" s="55" t="s">
        <v>18</v>
      </c>
      <c r="C237" s="37" t="s">
        <v>18</v>
      </c>
      <c r="D237" s="55">
        <v>10.1833216264443</v>
      </c>
      <c r="E237" s="37">
        <v>27</v>
      </c>
      <c r="F237" s="55">
        <v>8.1215798407517692</v>
      </c>
      <c r="G237" s="37">
        <v>21</v>
      </c>
      <c r="H237" s="55">
        <v>26.638510103077198</v>
      </c>
      <c r="I237" s="37">
        <v>29</v>
      </c>
      <c r="J237" s="55">
        <v>8.4106430486654702</v>
      </c>
      <c r="K237" s="37">
        <v>26</v>
      </c>
      <c r="L237" s="55">
        <v>0.46796941964866101</v>
      </c>
      <c r="M237" s="37">
        <v>36</v>
      </c>
      <c r="N237" s="55">
        <v>11.185270329192001</v>
      </c>
      <c r="O237" s="56">
        <v>2.0167148474699399</v>
      </c>
      <c r="P237" s="56">
        <v>0.44922719706852898</v>
      </c>
      <c r="Q237" s="57">
        <v>8</v>
      </c>
      <c r="R237" s="58">
        <v>0</v>
      </c>
      <c r="S237" s="58">
        <v>0</v>
      </c>
      <c r="T237" s="14" t="s">
        <v>18</v>
      </c>
      <c r="U237" s="59">
        <v>6.4999999999999997E-3</v>
      </c>
      <c r="V237" s="59" t="s">
        <v>18</v>
      </c>
      <c r="W237" s="59">
        <v>6.4999999999999997E-3</v>
      </c>
      <c r="X237" s="12" t="s">
        <v>30</v>
      </c>
      <c r="Y237" s="60" t="s">
        <v>18</v>
      </c>
      <c r="Z237" s="8" t="s">
        <v>18</v>
      </c>
      <c r="AA237" s="61" t="s">
        <v>18</v>
      </c>
      <c r="AB237" s="62">
        <v>42586</v>
      </c>
      <c r="AC237" s="12" t="s">
        <v>304</v>
      </c>
      <c r="AD237" s="16">
        <v>2000000</v>
      </c>
      <c r="AE237" s="14" t="s">
        <v>18</v>
      </c>
      <c r="AF237" s="39" t="s">
        <v>18</v>
      </c>
    </row>
    <row r="238" spans="1:32" x14ac:dyDescent="0.25">
      <c r="A238" s="40" t="s">
        <v>306</v>
      </c>
      <c r="B238" s="41">
        <v>11.153862487588</v>
      </c>
      <c r="C238" s="42">
        <v>15</v>
      </c>
      <c r="D238" s="41">
        <v>13.372245937612901</v>
      </c>
      <c r="E238" s="42">
        <v>15</v>
      </c>
      <c r="F238" s="41">
        <v>7.9486338158604104</v>
      </c>
      <c r="G238" s="42">
        <v>22</v>
      </c>
      <c r="H238" s="41">
        <v>17.888777061793999</v>
      </c>
      <c r="I238" s="42">
        <v>34</v>
      </c>
      <c r="J238" s="41">
        <v>0.78143186774506301</v>
      </c>
      <c r="K238" s="42">
        <v>41</v>
      </c>
      <c r="L238" s="41">
        <v>-0.77213634780060003</v>
      </c>
      <c r="M238" s="42">
        <v>41</v>
      </c>
      <c r="N238" s="41">
        <v>15.785290328891</v>
      </c>
      <c r="O238" s="43">
        <v>0.87472370902749896</v>
      </c>
      <c r="P238" s="43">
        <v>0.51015667275163701</v>
      </c>
      <c r="Q238" s="44">
        <v>8</v>
      </c>
      <c r="R238" s="45">
        <v>0</v>
      </c>
      <c r="S238" s="45">
        <v>0</v>
      </c>
      <c r="T238" s="46" t="s">
        <v>18</v>
      </c>
      <c r="U238" s="47">
        <v>1.6E-2</v>
      </c>
      <c r="V238" s="47" t="s">
        <v>18</v>
      </c>
      <c r="W238" s="47">
        <v>1.6E-2</v>
      </c>
      <c r="X238" s="48" t="s">
        <v>30</v>
      </c>
      <c r="Y238" s="49">
        <v>296.46908659656799</v>
      </c>
      <c r="Z238" s="50">
        <v>-4.1459341099999998</v>
      </c>
      <c r="AA238" s="51">
        <v>2041</v>
      </c>
      <c r="AB238" s="52">
        <v>37900</v>
      </c>
      <c r="AC238" s="48" t="s">
        <v>307</v>
      </c>
      <c r="AD238" s="53">
        <v>1000</v>
      </c>
      <c r="AE238" s="46" t="s">
        <v>52</v>
      </c>
      <c r="AF238" s="54">
        <v>-5.3768606800000001</v>
      </c>
    </row>
    <row r="239" spans="1:32" x14ac:dyDescent="0.25">
      <c r="A239" s="1" t="s">
        <v>308</v>
      </c>
      <c r="B239" s="55" t="s">
        <v>18</v>
      </c>
      <c r="C239" s="37" t="s">
        <v>18</v>
      </c>
      <c r="D239" s="55" t="s">
        <v>18</v>
      </c>
      <c r="E239" s="37" t="s">
        <v>18</v>
      </c>
      <c r="F239" s="55" t="s">
        <v>18</v>
      </c>
      <c r="G239" s="37" t="s">
        <v>18</v>
      </c>
      <c r="H239" s="55">
        <v>37.303860463788503</v>
      </c>
      <c r="I239" s="37">
        <v>4</v>
      </c>
      <c r="J239" s="55">
        <v>13.047633970542099</v>
      </c>
      <c r="K239" s="37">
        <v>5</v>
      </c>
      <c r="L239" s="55">
        <v>1.95798562777782</v>
      </c>
      <c r="M239" s="37">
        <v>14</v>
      </c>
      <c r="N239" s="55">
        <v>14.667987801395901</v>
      </c>
      <c r="O239" s="56">
        <v>2.2649903692581499</v>
      </c>
      <c r="P239" s="56" t="s">
        <v>18</v>
      </c>
      <c r="Q239" s="57">
        <v>8</v>
      </c>
      <c r="R239" s="58">
        <v>0</v>
      </c>
      <c r="S239" s="58">
        <v>0</v>
      </c>
      <c r="T239" s="14" t="s">
        <v>18</v>
      </c>
      <c r="U239" s="59">
        <v>7.4999999999999997E-3</v>
      </c>
      <c r="V239" s="59" t="s">
        <v>18</v>
      </c>
      <c r="W239" s="59">
        <v>7.5072133192679302E-3</v>
      </c>
      <c r="X239" s="12" t="s">
        <v>30</v>
      </c>
      <c r="Y239" s="60">
        <v>470.82172881024599</v>
      </c>
      <c r="Z239" s="8">
        <v>11.068294939999999</v>
      </c>
      <c r="AA239" s="61">
        <v>1951</v>
      </c>
      <c r="AB239" s="62">
        <v>44810</v>
      </c>
      <c r="AC239" s="12" t="s">
        <v>229</v>
      </c>
      <c r="AD239" s="16" t="s">
        <v>129</v>
      </c>
      <c r="AE239" s="14" t="s">
        <v>34</v>
      </c>
      <c r="AF239" s="39">
        <v>0.39170192999999398</v>
      </c>
    </row>
    <row r="240" spans="1:32" x14ac:dyDescent="0.25">
      <c r="A240" s="40" t="s">
        <v>309</v>
      </c>
      <c r="B240" s="41" t="s">
        <v>18</v>
      </c>
      <c r="C240" s="42" t="s">
        <v>18</v>
      </c>
      <c r="D240" s="41" t="s">
        <v>18</v>
      </c>
      <c r="E240" s="42" t="s">
        <v>18</v>
      </c>
      <c r="F240" s="41" t="s">
        <v>18</v>
      </c>
      <c r="G240" s="42" t="s">
        <v>18</v>
      </c>
      <c r="H240" s="63">
        <v>37.787044496043102</v>
      </c>
      <c r="I240" s="64">
        <v>2</v>
      </c>
      <c r="J240" s="41">
        <v>13.2474937489776</v>
      </c>
      <c r="K240" s="42">
        <v>4</v>
      </c>
      <c r="L240" s="41">
        <v>1.98876191678767</v>
      </c>
      <c r="M240" s="42">
        <v>11</v>
      </c>
      <c r="N240" s="41">
        <v>14.666237498790499</v>
      </c>
      <c r="O240" s="43">
        <v>2.2982060082957299</v>
      </c>
      <c r="P240" s="43" t="s">
        <v>18</v>
      </c>
      <c r="Q240" s="44">
        <v>8</v>
      </c>
      <c r="R240" s="45">
        <v>0</v>
      </c>
      <c r="S240" s="45">
        <v>0</v>
      </c>
      <c r="T240" s="46" t="s">
        <v>18</v>
      </c>
      <c r="U240" s="47">
        <v>4.0000000000000001E-3</v>
      </c>
      <c r="V240" s="47" t="s">
        <v>18</v>
      </c>
      <c r="W240" s="47" t="s">
        <v>18</v>
      </c>
      <c r="X240" s="48" t="s">
        <v>30</v>
      </c>
      <c r="Y240" s="49" t="s">
        <v>18</v>
      </c>
      <c r="Z240" s="50" t="s">
        <v>18</v>
      </c>
      <c r="AA240" s="51" t="s">
        <v>18</v>
      </c>
      <c r="AB240" s="52">
        <v>44810</v>
      </c>
      <c r="AC240" s="48" t="s">
        <v>229</v>
      </c>
      <c r="AD240" s="53" t="s">
        <v>37</v>
      </c>
      <c r="AE240" s="46" t="s">
        <v>18</v>
      </c>
      <c r="AF240" s="54" t="s">
        <v>18</v>
      </c>
    </row>
    <row r="241" spans="1:32" x14ac:dyDescent="0.25">
      <c r="A241" s="1" t="s">
        <v>310</v>
      </c>
      <c r="B241" s="55" t="s">
        <v>18</v>
      </c>
      <c r="C241" s="37" t="s">
        <v>18</v>
      </c>
      <c r="D241" s="65">
        <v>17.376569546740502</v>
      </c>
      <c r="E241" s="66">
        <v>1</v>
      </c>
      <c r="F241" s="65">
        <v>13.0076736642817</v>
      </c>
      <c r="G241" s="66">
        <v>2</v>
      </c>
      <c r="H241" s="65">
        <v>37.6964105521118</v>
      </c>
      <c r="I241" s="66">
        <v>3</v>
      </c>
      <c r="J241" s="65">
        <v>14.231045204496599</v>
      </c>
      <c r="K241" s="66">
        <v>1</v>
      </c>
      <c r="L241" s="55">
        <v>1.8988692127159801</v>
      </c>
      <c r="M241" s="37">
        <v>18</v>
      </c>
      <c r="N241" s="55">
        <v>15.2361408225178</v>
      </c>
      <c r="O241" s="56">
        <v>2.2062936793810799</v>
      </c>
      <c r="P241" s="56">
        <v>0.75110558046534703</v>
      </c>
      <c r="Q241" s="57">
        <v>9</v>
      </c>
      <c r="R241" s="58">
        <v>0</v>
      </c>
      <c r="S241" s="58">
        <v>0</v>
      </c>
      <c r="T241" s="14" t="s">
        <v>18</v>
      </c>
      <c r="U241" s="59">
        <v>3.2000000000000002E-3</v>
      </c>
      <c r="V241" s="59" t="s">
        <v>18</v>
      </c>
      <c r="W241" s="59">
        <v>3.2598122288352801E-3</v>
      </c>
      <c r="X241" s="12" t="s">
        <v>30</v>
      </c>
      <c r="Y241" s="60">
        <v>385.70083724</v>
      </c>
      <c r="Z241" s="8">
        <v>2.4328340000000002</v>
      </c>
      <c r="AA241" s="61">
        <v>4042</v>
      </c>
      <c r="AB241" s="62">
        <v>43025</v>
      </c>
      <c r="AC241" s="12" t="s">
        <v>139</v>
      </c>
      <c r="AD241" s="16">
        <v>30</v>
      </c>
      <c r="AE241" s="14" t="s">
        <v>42</v>
      </c>
      <c r="AF241" s="39">
        <v>66.049102000000005</v>
      </c>
    </row>
    <row r="242" spans="1:32" x14ac:dyDescent="0.25">
      <c r="A242" s="40" t="s">
        <v>311</v>
      </c>
      <c r="B242" s="41">
        <v>10.0291210823885</v>
      </c>
      <c r="C242" s="42">
        <v>17</v>
      </c>
      <c r="D242" s="41">
        <v>9.7239282442675901</v>
      </c>
      <c r="E242" s="42">
        <v>29</v>
      </c>
      <c r="F242" s="41">
        <v>1.80716525141726</v>
      </c>
      <c r="G242" s="42">
        <v>29</v>
      </c>
      <c r="H242" s="41">
        <v>26.161085309215402</v>
      </c>
      <c r="I242" s="42">
        <v>31</v>
      </c>
      <c r="J242" s="41">
        <v>5.6577701578853699</v>
      </c>
      <c r="K242" s="42">
        <v>36</v>
      </c>
      <c r="L242" s="41">
        <v>1.52196897051957</v>
      </c>
      <c r="M242" s="42">
        <v>25</v>
      </c>
      <c r="N242" s="41">
        <v>13.8489940083092</v>
      </c>
      <c r="O242" s="43">
        <v>1.59434511551793</v>
      </c>
      <c r="P242" s="43">
        <v>0.41645650941907603</v>
      </c>
      <c r="Q242" s="44">
        <v>8</v>
      </c>
      <c r="R242" s="45">
        <v>0</v>
      </c>
      <c r="S242" s="45">
        <v>0</v>
      </c>
      <c r="T242" s="46" t="s">
        <v>89</v>
      </c>
      <c r="U242" s="47">
        <v>1.6E-2</v>
      </c>
      <c r="V242" s="47" t="s">
        <v>18</v>
      </c>
      <c r="W242" s="47">
        <v>1.6052524702140199E-2</v>
      </c>
      <c r="X242" s="48" t="s">
        <v>30</v>
      </c>
      <c r="Y242" s="49">
        <v>71.505822120000005</v>
      </c>
      <c r="Z242" s="50">
        <v>-2.4158019999999998</v>
      </c>
      <c r="AA242" s="51">
        <v>1890</v>
      </c>
      <c r="AB242" s="52">
        <v>37378</v>
      </c>
      <c r="AC242" s="48" t="s">
        <v>139</v>
      </c>
      <c r="AD242" s="53">
        <v>30</v>
      </c>
      <c r="AE242" s="46" t="s">
        <v>42</v>
      </c>
      <c r="AF242" s="54">
        <v>-25.061554999999998</v>
      </c>
    </row>
    <row r="243" spans="1:32" x14ac:dyDescent="0.25">
      <c r="A243" s="1" t="s">
        <v>312</v>
      </c>
      <c r="B243" s="55" t="s">
        <v>18</v>
      </c>
      <c r="C243" s="37" t="s">
        <v>18</v>
      </c>
      <c r="D243" s="55" t="s">
        <v>18</v>
      </c>
      <c r="E243" s="37" t="s">
        <v>18</v>
      </c>
      <c r="F243" s="55" t="s">
        <v>18</v>
      </c>
      <c r="G243" s="37" t="s">
        <v>18</v>
      </c>
      <c r="H243" s="55" t="s">
        <v>18</v>
      </c>
      <c r="I243" s="37" t="s">
        <v>18</v>
      </c>
      <c r="J243" s="55">
        <v>8.5831202046035209</v>
      </c>
      <c r="K243" s="37">
        <v>24</v>
      </c>
      <c r="L243" s="55">
        <v>1.42863968655935</v>
      </c>
      <c r="M243" s="37">
        <v>26</v>
      </c>
      <c r="N243" s="55" t="s">
        <v>18</v>
      </c>
      <c r="O243" s="56" t="s">
        <v>18</v>
      </c>
      <c r="P243" s="56" t="s">
        <v>18</v>
      </c>
      <c r="Q243" s="57">
        <v>8</v>
      </c>
      <c r="R243" s="58">
        <v>0</v>
      </c>
      <c r="S243" s="58">
        <v>0</v>
      </c>
      <c r="T243" s="14" t="s">
        <v>18</v>
      </c>
      <c r="U243" s="59">
        <v>1.39999999999999E-2</v>
      </c>
      <c r="V243" s="59" t="s">
        <v>18</v>
      </c>
      <c r="W243" s="59" t="s">
        <v>18</v>
      </c>
      <c r="X243" s="12" t="s">
        <v>30</v>
      </c>
      <c r="Y243" s="60">
        <v>127.20095148</v>
      </c>
      <c r="Z243" s="8">
        <v>-0.70052599999999998</v>
      </c>
      <c r="AA243" s="61">
        <v>42</v>
      </c>
      <c r="AB243" s="62">
        <v>45293</v>
      </c>
      <c r="AC243" s="12" t="s">
        <v>248</v>
      </c>
      <c r="AD243" s="16">
        <v>30</v>
      </c>
      <c r="AE243" s="14" t="s">
        <v>18</v>
      </c>
      <c r="AF243" s="39">
        <v>-0.81735199999999997</v>
      </c>
    </row>
    <row r="244" spans="1:32" x14ac:dyDescent="0.25">
      <c r="A244" s="40" t="s">
        <v>313</v>
      </c>
      <c r="B244" s="41" t="s">
        <v>18</v>
      </c>
      <c r="C244" s="42" t="s">
        <v>18</v>
      </c>
      <c r="D244" s="41" t="s">
        <v>18</v>
      </c>
      <c r="E244" s="42" t="s">
        <v>18</v>
      </c>
      <c r="F244" s="41" t="s">
        <v>18</v>
      </c>
      <c r="G244" s="42" t="s">
        <v>18</v>
      </c>
      <c r="H244" s="41">
        <v>15.904113467155099</v>
      </c>
      <c r="I244" s="42">
        <v>35</v>
      </c>
      <c r="J244" s="41">
        <v>7.7142868022139696E-2</v>
      </c>
      <c r="K244" s="42">
        <v>42</v>
      </c>
      <c r="L244" s="41">
        <v>1.88758052564912</v>
      </c>
      <c r="M244" s="42">
        <v>19</v>
      </c>
      <c r="N244" s="41">
        <v>13.5991231924537</v>
      </c>
      <c r="O244" s="43">
        <v>0.86940194177263797</v>
      </c>
      <c r="P244" s="43" t="s">
        <v>18</v>
      </c>
      <c r="Q244" s="44">
        <v>9</v>
      </c>
      <c r="R244" s="45">
        <v>0</v>
      </c>
      <c r="S244" s="45">
        <v>0</v>
      </c>
      <c r="T244" s="46" t="s">
        <v>18</v>
      </c>
      <c r="U244" s="47">
        <v>1.4999999999999999E-2</v>
      </c>
      <c r="V244" s="47" t="s">
        <v>18</v>
      </c>
      <c r="W244" s="47" t="s">
        <v>18</v>
      </c>
      <c r="X244" s="48" t="s">
        <v>141</v>
      </c>
      <c r="Y244" s="49">
        <v>228.47307749000001</v>
      </c>
      <c r="Z244" s="50" t="s">
        <v>18</v>
      </c>
      <c r="AA244" s="51" t="s">
        <v>18</v>
      </c>
      <c r="AB244" s="52">
        <v>44383</v>
      </c>
      <c r="AC244" s="48" t="s">
        <v>314</v>
      </c>
      <c r="AD244" s="53" t="s">
        <v>315</v>
      </c>
      <c r="AE244" s="46" t="s">
        <v>18</v>
      </c>
      <c r="AF244" s="54" t="s">
        <v>18</v>
      </c>
    </row>
    <row r="245" spans="1:32" x14ac:dyDescent="0.25">
      <c r="A245" s="1" t="s">
        <v>316</v>
      </c>
      <c r="B245" s="55">
        <v>10.3966646342061</v>
      </c>
      <c r="C245" s="37">
        <v>16</v>
      </c>
      <c r="D245" s="55">
        <v>13.2902869420844</v>
      </c>
      <c r="E245" s="37">
        <v>16</v>
      </c>
      <c r="F245" s="55">
        <v>6.6648642756880401</v>
      </c>
      <c r="G245" s="37">
        <v>28</v>
      </c>
      <c r="H245" s="55">
        <v>28.4091703820262</v>
      </c>
      <c r="I245" s="37">
        <v>26</v>
      </c>
      <c r="J245" s="55">
        <v>5.8946404658614497</v>
      </c>
      <c r="K245" s="37">
        <v>35</v>
      </c>
      <c r="L245" s="55">
        <v>1.2312134844237199</v>
      </c>
      <c r="M245" s="37">
        <v>28</v>
      </c>
      <c r="N245" s="55">
        <v>12.4610994298473</v>
      </c>
      <c r="O245" s="56">
        <v>1.9523286176919401</v>
      </c>
      <c r="P245" s="56">
        <v>0.66824928531682404</v>
      </c>
      <c r="Q245" s="57">
        <v>8</v>
      </c>
      <c r="R245" s="58">
        <v>0</v>
      </c>
      <c r="S245" s="58">
        <v>0</v>
      </c>
      <c r="T245" s="14" t="s">
        <v>18</v>
      </c>
      <c r="U245" s="59">
        <v>1.4999999999999999E-2</v>
      </c>
      <c r="V245" s="59" t="s">
        <v>18</v>
      </c>
      <c r="W245" s="59">
        <v>1.78E-2</v>
      </c>
      <c r="X245" s="12" t="s">
        <v>141</v>
      </c>
      <c r="Y245" s="60">
        <v>1870.1426312200001</v>
      </c>
      <c r="Z245" s="8">
        <v>0.248633921554999</v>
      </c>
      <c r="AA245" s="61">
        <v>48</v>
      </c>
      <c r="AB245" s="62">
        <v>41059</v>
      </c>
      <c r="AC245" s="12" t="s">
        <v>317</v>
      </c>
      <c r="AD245" s="16">
        <v>50</v>
      </c>
      <c r="AE245" s="14" t="s">
        <v>34</v>
      </c>
      <c r="AF245" s="39">
        <v>4.7168604988930003</v>
      </c>
    </row>
    <row r="246" spans="1:32" x14ac:dyDescent="0.25">
      <c r="A246" s="40" t="s">
        <v>318</v>
      </c>
      <c r="B246" s="41">
        <v>6.8432622769036797</v>
      </c>
      <c r="C246" s="42">
        <v>23</v>
      </c>
      <c r="D246" s="41">
        <v>10.532921384148599</v>
      </c>
      <c r="E246" s="42">
        <v>26</v>
      </c>
      <c r="F246" s="41">
        <v>1.8034612840034301</v>
      </c>
      <c r="G246" s="42">
        <v>30</v>
      </c>
      <c r="H246" s="41">
        <v>29.2030493624165</v>
      </c>
      <c r="I246" s="42">
        <v>24</v>
      </c>
      <c r="J246" s="41">
        <v>6.5545804114569997</v>
      </c>
      <c r="K246" s="42">
        <v>33</v>
      </c>
      <c r="L246" s="41">
        <v>-1.79362928398598</v>
      </c>
      <c r="M246" s="42">
        <v>42</v>
      </c>
      <c r="N246" s="41">
        <v>12.003374053161901</v>
      </c>
      <c r="O246" s="43">
        <v>2.0929148665968902</v>
      </c>
      <c r="P246" s="43">
        <v>0.50529735202576198</v>
      </c>
      <c r="Q246" s="44">
        <v>8</v>
      </c>
      <c r="R246" s="45">
        <v>0</v>
      </c>
      <c r="S246" s="45">
        <v>0</v>
      </c>
      <c r="T246" s="46" t="s">
        <v>18</v>
      </c>
      <c r="U246" s="47">
        <v>1.4999999999999999E-2</v>
      </c>
      <c r="V246" s="47" t="s">
        <v>18</v>
      </c>
      <c r="W246" s="47">
        <v>1.78E-2</v>
      </c>
      <c r="X246" s="48" t="s">
        <v>141</v>
      </c>
      <c r="Y246" s="49" t="s">
        <v>18</v>
      </c>
      <c r="Z246" s="50" t="s">
        <v>18</v>
      </c>
      <c r="AA246" s="51" t="s">
        <v>18</v>
      </c>
      <c r="AB246" s="52">
        <v>41225</v>
      </c>
      <c r="AC246" s="48" t="s">
        <v>317</v>
      </c>
      <c r="AD246" s="53">
        <v>50</v>
      </c>
      <c r="AE246" s="46" t="s">
        <v>34</v>
      </c>
      <c r="AF246" s="54" t="s">
        <v>18</v>
      </c>
    </row>
    <row r="247" spans="1:32" x14ac:dyDescent="0.25">
      <c r="A247" s="1" t="s">
        <v>319</v>
      </c>
      <c r="B247" s="55">
        <v>11.305093018738001</v>
      </c>
      <c r="C247" s="37">
        <v>13</v>
      </c>
      <c r="D247" s="55">
        <v>14.271395676517599</v>
      </c>
      <c r="E247" s="37">
        <v>11</v>
      </c>
      <c r="F247" s="55">
        <v>7.5919710235678304</v>
      </c>
      <c r="G247" s="37">
        <v>24</v>
      </c>
      <c r="H247" s="55">
        <v>29.529263024252099</v>
      </c>
      <c r="I247" s="37">
        <v>23</v>
      </c>
      <c r="J247" s="55">
        <v>6.3568477716233502</v>
      </c>
      <c r="K247" s="37">
        <v>34</v>
      </c>
      <c r="L247" s="55">
        <v>1.3054212647107599</v>
      </c>
      <c r="M247" s="37">
        <v>27</v>
      </c>
      <c r="N247" s="55">
        <v>12.4600919264343</v>
      </c>
      <c r="O247" s="56">
        <v>2.0423808923136799</v>
      </c>
      <c r="P247" s="56">
        <v>0.72161562781629196</v>
      </c>
      <c r="Q247" s="57">
        <v>8</v>
      </c>
      <c r="R247" s="58">
        <v>0</v>
      </c>
      <c r="S247" s="58">
        <v>0</v>
      </c>
      <c r="T247" s="14" t="s">
        <v>18</v>
      </c>
      <c r="U247" s="59">
        <v>0.01</v>
      </c>
      <c r="V247" s="59" t="s">
        <v>18</v>
      </c>
      <c r="W247" s="59">
        <v>9.2999999999999992E-3</v>
      </c>
      <c r="X247" s="12" t="s">
        <v>141</v>
      </c>
      <c r="Y247" s="60" t="s">
        <v>18</v>
      </c>
      <c r="Z247" s="8" t="s">
        <v>18</v>
      </c>
      <c r="AA247" s="61" t="s">
        <v>18</v>
      </c>
      <c r="AB247" s="62">
        <v>41575</v>
      </c>
      <c r="AC247" s="12" t="s">
        <v>317</v>
      </c>
      <c r="AD247" s="16">
        <v>75000</v>
      </c>
      <c r="AE247" s="14" t="s">
        <v>18</v>
      </c>
      <c r="AF247" s="39" t="s">
        <v>18</v>
      </c>
    </row>
    <row r="248" spans="1:32" x14ac:dyDescent="0.25">
      <c r="A248" s="40" t="s">
        <v>320</v>
      </c>
      <c r="B248" s="41" t="s">
        <v>18</v>
      </c>
      <c r="C248" s="42" t="s">
        <v>18</v>
      </c>
      <c r="D248" s="63">
        <v>15.7134788494247</v>
      </c>
      <c r="E248" s="64">
        <v>3</v>
      </c>
      <c r="F248" s="63">
        <v>10.816271089953</v>
      </c>
      <c r="G248" s="64">
        <v>3</v>
      </c>
      <c r="H248" s="41">
        <v>34.3632748539207</v>
      </c>
      <c r="I248" s="42">
        <v>12</v>
      </c>
      <c r="J248" s="41">
        <v>10.203985735263201</v>
      </c>
      <c r="K248" s="42">
        <v>17</v>
      </c>
      <c r="L248" s="63">
        <v>2.6173216091160501</v>
      </c>
      <c r="M248" s="64">
        <v>2</v>
      </c>
      <c r="N248" s="41">
        <v>12.4098183115041</v>
      </c>
      <c r="O248" s="43">
        <v>2.4401860475763701</v>
      </c>
      <c r="P248" s="43">
        <v>0.79234959617298395</v>
      </c>
      <c r="Q248" s="44">
        <v>6</v>
      </c>
      <c r="R248" s="45">
        <v>0</v>
      </c>
      <c r="S248" s="45">
        <v>0</v>
      </c>
      <c r="T248" s="46" t="s">
        <v>18</v>
      </c>
      <c r="U248" s="47">
        <v>6.0000000000000001E-3</v>
      </c>
      <c r="V248" s="47" t="s">
        <v>18</v>
      </c>
      <c r="W248" s="47">
        <v>6.0009718198165696E-3</v>
      </c>
      <c r="X248" s="48" t="s">
        <v>30</v>
      </c>
      <c r="Y248" s="49">
        <v>2179.9445441768298</v>
      </c>
      <c r="Z248" s="50">
        <v>10.3355812884492</v>
      </c>
      <c r="AA248" s="51">
        <v>67159</v>
      </c>
      <c r="AB248" s="52">
        <v>42913</v>
      </c>
      <c r="AC248" s="48" t="s">
        <v>62</v>
      </c>
      <c r="AD248" s="53">
        <v>10</v>
      </c>
      <c r="AE248" s="46" t="s">
        <v>32</v>
      </c>
      <c r="AF248" s="54">
        <v>44.036555631252199</v>
      </c>
    </row>
    <row r="249" spans="1:32" x14ac:dyDescent="0.25">
      <c r="A249" s="1" t="s">
        <v>321</v>
      </c>
      <c r="B249" s="55">
        <v>11.5534541601548</v>
      </c>
      <c r="C249" s="37">
        <v>10</v>
      </c>
      <c r="D249" s="55">
        <v>12.8943952349713</v>
      </c>
      <c r="E249" s="37">
        <v>17</v>
      </c>
      <c r="F249" s="55">
        <v>8.96027378130659</v>
      </c>
      <c r="G249" s="37">
        <v>18</v>
      </c>
      <c r="H249" s="55">
        <v>28.276373975159999</v>
      </c>
      <c r="I249" s="37">
        <v>27</v>
      </c>
      <c r="J249" s="55">
        <v>8.3011278514288698</v>
      </c>
      <c r="K249" s="37">
        <v>27</v>
      </c>
      <c r="L249" s="55">
        <v>0.82462441773536399</v>
      </c>
      <c r="M249" s="37">
        <v>32</v>
      </c>
      <c r="N249" s="55">
        <v>10.978576461403501</v>
      </c>
      <c r="O249" s="56">
        <v>2.2038708481915701</v>
      </c>
      <c r="P249" s="56">
        <v>0.69651441411370996</v>
      </c>
      <c r="Q249" s="57">
        <v>8</v>
      </c>
      <c r="R249" s="58">
        <v>0</v>
      </c>
      <c r="S249" s="58">
        <v>0</v>
      </c>
      <c r="T249" s="14" t="s">
        <v>18</v>
      </c>
      <c r="U249" s="59">
        <v>1.2E-2</v>
      </c>
      <c r="V249" s="59" t="s">
        <v>18</v>
      </c>
      <c r="W249" s="59">
        <v>1.2004129190955899E-2</v>
      </c>
      <c r="X249" s="12" t="s">
        <v>30</v>
      </c>
      <c r="Y249" s="60">
        <v>708.45055445917205</v>
      </c>
      <c r="Z249" s="8">
        <v>-0.554602940483653</v>
      </c>
      <c r="AA249" s="61">
        <v>25475</v>
      </c>
      <c r="AB249" s="62">
        <v>37298</v>
      </c>
      <c r="AC249" s="12" t="s">
        <v>322</v>
      </c>
      <c r="AD249" s="16">
        <v>10</v>
      </c>
      <c r="AE249" s="14" t="s">
        <v>18</v>
      </c>
      <c r="AF249" s="39">
        <v>-15.072009451747499</v>
      </c>
    </row>
    <row r="250" spans="1:32" x14ac:dyDescent="0.25">
      <c r="A250" s="40" t="s">
        <v>323</v>
      </c>
      <c r="B250" s="41">
        <v>11.321273498029001</v>
      </c>
      <c r="C250" s="42">
        <v>12</v>
      </c>
      <c r="D250" s="41">
        <v>12.838774965158199</v>
      </c>
      <c r="E250" s="42">
        <v>18</v>
      </c>
      <c r="F250" s="41">
        <v>9.0189395499978104</v>
      </c>
      <c r="G250" s="42">
        <v>17</v>
      </c>
      <c r="H250" s="41">
        <v>28.507340756093701</v>
      </c>
      <c r="I250" s="42">
        <v>25</v>
      </c>
      <c r="J250" s="41">
        <v>8.5134230282055903</v>
      </c>
      <c r="K250" s="42">
        <v>25</v>
      </c>
      <c r="L250" s="41">
        <v>0.85947083560320403</v>
      </c>
      <c r="M250" s="42">
        <v>31</v>
      </c>
      <c r="N250" s="41">
        <v>10.976511129421899</v>
      </c>
      <c r="O250" s="43">
        <v>2.22532743882432</v>
      </c>
      <c r="P250" s="43">
        <v>0.69312892737480403</v>
      </c>
      <c r="Q250" s="44">
        <v>8</v>
      </c>
      <c r="R250" s="45">
        <v>0</v>
      </c>
      <c r="S250" s="45">
        <v>0</v>
      </c>
      <c r="T250" s="46" t="s">
        <v>18</v>
      </c>
      <c r="U250" s="47">
        <v>1.2E-2</v>
      </c>
      <c r="V250" s="47" t="s">
        <v>18</v>
      </c>
      <c r="W250" s="47">
        <v>1.2E-2</v>
      </c>
      <c r="X250" s="48" t="s">
        <v>30</v>
      </c>
      <c r="Y250" s="49" t="s">
        <v>18</v>
      </c>
      <c r="Z250" s="50" t="s">
        <v>18</v>
      </c>
      <c r="AA250" s="51" t="s">
        <v>18</v>
      </c>
      <c r="AB250" s="52">
        <v>41547</v>
      </c>
      <c r="AC250" s="48" t="s">
        <v>322</v>
      </c>
      <c r="AD250" s="53">
        <v>10</v>
      </c>
      <c r="AE250" s="46" t="s">
        <v>18</v>
      </c>
      <c r="AF250" s="54" t="s">
        <v>18</v>
      </c>
    </row>
    <row r="251" spans="1:32" x14ac:dyDescent="0.25">
      <c r="A251" s="1" t="s">
        <v>324</v>
      </c>
      <c r="B251" s="55">
        <v>9.1596528161707003</v>
      </c>
      <c r="C251" s="37">
        <v>21</v>
      </c>
      <c r="D251" s="55">
        <v>10.7720729789706</v>
      </c>
      <c r="E251" s="37">
        <v>24</v>
      </c>
      <c r="F251" s="55">
        <v>9.6188165879077907</v>
      </c>
      <c r="G251" s="37">
        <v>12</v>
      </c>
      <c r="H251" s="55">
        <v>21.875274483970198</v>
      </c>
      <c r="I251" s="37">
        <v>32</v>
      </c>
      <c r="J251" s="55">
        <v>3.2403273809524098</v>
      </c>
      <c r="K251" s="37">
        <v>40</v>
      </c>
      <c r="L251" s="55">
        <v>0.40522450161004597</v>
      </c>
      <c r="M251" s="37">
        <v>40</v>
      </c>
      <c r="N251" s="55">
        <v>13.132700463127399</v>
      </c>
      <c r="O251" s="56">
        <v>1.3549585766233201</v>
      </c>
      <c r="P251" s="56">
        <v>0.45605000336150497</v>
      </c>
      <c r="Q251" s="57">
        <v>8</v>
      </c>
      <c r="R251" s="58">
        <v>7.4999999999999997E-3</v>
      </c>
      <c r="S251" s="58">
        <v>7.4999999999999997E-3</v>
      </c>
      <c r="T251" s="14" t="s">
        <v>18</v>
      </c>
      <c r="U251" s="59">
        <v>1.6E-2</v>
      </c>
      <c r="V251" s="59" t="s">
        <v>18</v>
      </c>
      <c r="W251" s="59">
        <v>1.601E-2</v>
      </c>
      <c r="X251" s="12" t="s">
        <v>30</v>
      </c>
      <c r="Y251" s="60">
        <v>229.75468730662399</v>
      </c>
      <c r="Z251" s="8">
        <v>-25.086437199999999</v>
      </c>
      <c r="AA251" s="61">
        <v>15734</v>
      </c>
      <c r="AB251" s="62">
        <v>41752</v>
      </c>
      <c r="AC251" s="12" t="s">
        <v>65</v>
      </c>
      <c r="AD251" s="16" t="s">
        <v>56</v>
      </c>
      <c r="AE251" s="14" t="s">
        <v>34</v>
      </c>
      <c r="AF251" s="39">
        <v>-93.710329239999993</v>
      </c>
    </row>
    <row r="252" spans="1:32" x14ac:dyDescent="0.25">
      <c r="A252" s="40" t="s">
        <v>325</v>
      </c>
      <c r="B252" s="41">
        <v>9.1518046548418592</v>
      </c>
      <c r="C252" s="42">
        <v>22</v>
      </c>
      <c r="D252" s="41">
        <v>10.7562570514042</v>
      </c>
      <c r="E252" s="42">
        <v>25</v>
      </c>
      <c r="F252" s="41">
        <v>9.5938621698997402</v>
      </c>
      <c r="G252" s="42">
        <v>13</v>
      </c>
      <c r="H252" s="41">
        <v>21.8003307448949</v>
      </c>
      <c r="I252" s="42">
        <v>33</v>
      </c>
      <c r="J252" s="41">
        <v>3.2430778644637601</v>
      </c>
      <c r="K252" s="42">
        <v>39</v>
      </c>
      <c r="L252" s="41">
        <v>0.40664517728734501</v>
      </c>
      <c r="M252" s="42">
        <v>39</v>
      </c>
      <c r="N252" s="41">
        <v>13.835747470308201</v>
      </c>
      <c r="O252" s="43">
        <v>1.28069129808059</v>
      </c>
      <c r="P252" s="43">
        <v>0.45337447001472497</v>
      </c>
      <c r="Q252" s="44">
        <v>8</v>
      </c>
      <c r="R252" s="45">
        <v>7.4999999999999997E-3</v>
      </c>
      <c r="S252" s="45">
        <v>7.4999999999999997E-3</v>
      </c>
      <c r="T252" s="46" t="s">
        <v>18</v>
      </c>
      <c r="U252" s="47">
        <v>1.6E-2</v>
      </c>
      <c r="V252" s="47" t="s">
        <v>18</v>
      </c>
      <c r="W252" s="47">
        <v>1.601E-2</v>
      </c>
      <c r="X252" s="48" t="s">
        <v>30</v>
      </c>
      <c r="Y252" s="49" t="s">
        <v>18</v>
      </c>
      <c r="Z252" s="50" t="s">
        <v>18</v>
      </c>
      <c r="AA252" s="51" t="s">
        <v>18</v>
      </c>
      <c r="AB252" s="52">
        <v>41752</v>
      </c>
      <c r="AC252" s="48" t="s">
        <v>65</v>
      </c>
      <c r="AD252" s="53">
        <v>30000</v>
      </c>
      <c r="AE252" s="46" t="s">
        <v>34</v>
      </c>
      <c r="AF252" s="54" t="s">
        <v>18</v>
      </c>
    </row>
    <row r="253" spans="1:32" x14ac:dyDescent="0.25">
      <c r="A253" s="1" t="s">
        <v>326</v>
      </c>
      <c r="B253" s="55" t="s">
        <v>18</v>
      </c>
      <c r="C253" s="37" t="s">
        <v>18</v>
      </c>
      <c r="D253" s="55" t="s">
        <v>18</v>
      </c>
      <c r="E253" s="37" t="s">
        <v>18</v>
      </c>
      <c r="F253" s="55" t="s">
        <v>18</v>
      </c>
      <c r="G253" s="37" t="s">
        <v>18</v>
      </c>
      <c r="H253" s="55" t="s">
        <v>18</v>
      </c>
      <c r="I253" s="37" t="s">
        <v>18</v>
      </c>
      <c r="J253" s="55">
        <v>3.8126966500093098</v>
      </c>
      <c r="K253" s="37">
        <v>37</v>
      </c>
      <c r="L253" s="55">
        <v>0.51070692590271505</v>
      </c>
      <c r="M253" s="37">
        <v>35</v>
      </c>
      <c r="N253" s="55" t="s">
        <v>18</v>
      </c>
      <c r="O253" s="56" t="s">
        <v>18</v>
      </c>
      <c r="P253" s="56" t="s">
        <v>18</v>
      </c>
      <c r="Q253" s="57">
        <v>8</v>
      </c>
      <c r="R253" s="58">
        <v>7.4999999999999997E-3</v>
      </c>
      <c r="S253" s="58">
        <v>7.4999999999999997E-3</v>
      </c>
      <c r="T253" s="14" t="s">
        <v>18</v>
      </c>
      <c r="U253" s="59">
        <v>5.0000000000000001E-3</v>
      </c>
      <c r="V253" s="59" t="s">
        <v>18</v>
      </c>
      <c r="W253" s="59">
        <v>5.0099999999999997E-3</v>
      </c>
      <c r="X253" s="12" t="s">
        <v>30</v>
      </c>
      <c r="Y253" s="60" t="s">
        <v>18</v>
      </c>
      <c r="Z253" s="8" t="s">
        <v>18</v>
      </c>
      <c r="AA253" s="61" t="s">
        <v>18</v>
      </c>
      <c r="AB253" s="62">
        <v>45274</v>
      </c>
      <c r="AC253" s="12" t="s">
        <v>65</v>
      </c>
      <c r="AD253" s="16">
        <v>10000000</v>
      </c>
      <c r="AE253" s="14" t="s">
        <v>18</v>
      </c>
      <c r="AF253" s="39" t="s">
        <v>18</v>
      </c>
    </row>
    <row r="254" spans="1:32" x14ac:dyDescent="0.25">
      <c r="A254" s="40" t="s">
        <v>327</v>
      </c>
      <c r="B254" s="41" t="s">
        <v>18</v>
      </c>
      <c r="C254" s="42" t="s">
        <v>18</v>
      </c>
      <c r="D254" s="41" t="s">
        <v>18</v>
      </c>
      <c r="E254" s="42" t="s">
        <v>18</v>
      </c>
      <c r="F254" s="41" t="s">
        <v>18</v>
      </c>
      <c r="G254" s="42" t="s">
        <v>18</v>
      </c>
      <c r="H254" s="41" t="s">
        <v>18</v>
      </c>
      <c r="I254" s="42" t="s">
        <v>18</v>
      </c>
      <c r="J254" s="41">
        <v>3.5783813850005699</v>
      </c>
      <c r="K254" s="42">
        <v>38</v>
      </c>
      <c r="L254" s="41">
        <v>0.45855062039201699</v>
      </c>
      <c r="M254" s="42">
        <v>37</v>
      </c>
      <c r="N254" s="41" t="s">
        <v>18</v>
      </c>
      <c r="O254" s="43" t="s">
        <v>18</v>
      </c>
      <c r="P254" s="43" t="s">
        <v>18</v>
      </c>
      <c r="Q254" s="44">
        <v>8</v>
      </c>
      <c r="R254" s="45">
        <v>7.4999999999999997E-3</v>
      </c>
      <c r="S254" s="45">
        <v>7.4999999999999997E-3</v>
      </c>
      <c r="T254" s="46" t="s">
        <v>18</v>
      </c>
      <c r="U254" s="47">
        <v>9.4999999999999998E-3</v>
      </c>
      <c r="V254" s="47" t="s">
        <v>18</v>
      </c>
      <c r="W254" s="47">
        <v>9.5099999999999994E-3</v>
      </c>
      <c r="X254" s="48" t="s">
        <v>30</v>
      </c>
      <c r="Y254" s="49" t="s">
        <v>18</v>
      </c>
      <c r="Z254" s="50" t="s">
        <v>18</v>
      </c>
      <c r="AA254" s="51" t="s">
        <v>18</v>
      </c>
      <c r="AB254" s="52">
        <v>45274</v>
      </c>
      <c r="AC254" s="48" t="s">
        <v>65</v>
      </c>
      <c r="AD254" s="53">
        <v>1000000</v>
      </c>
      <c r="AE254" s="46" t="s">
        <v>18</v>
      </c>
      <c r="AF254" s="54" t="s">
        <v>18</v>
      </c>
    </row>
    <row r="255" spans="1:32" x14ac:dyDescent="0.25">
      <c r="A255" s="1" t="s">
        <v>328</v>
      </c>
      <c r="B255" s="65">
        <v>13.6267981570395</v>
      </c>
      <c r="C255" s="66">
        <v>2</v>
      </c>
      <c r="D255" s="55">
        <v>15.2019699878342</v>
      </c>
      <c r="E255" s="37">
        <v>4</v>
      </c>
      <c r="F255" s="55">
        <v>10.092399012877101</v>
      </c>
      <c r="G255" s="37">
        <v>7</v>
      </c>
      <c r="H255" s="55">
        <v>35.902993059175301</v>
      </c>
      <c r="I255" s="37">
        <v>5</v>
      </c>
      <c r="J255" s="55">
        <v>12.781167471086301</v>
      </c>
      <c r="K255" s="37">
        <v>7</v>
      </c>
      <c r="L255" s="55">
        <v>1.97410403672368</v>
      </c>
      <c r="M255" s="37">
        <v>13</v>
      </c>
      <c r="N255" s="55">
        <v>13.735346726013001</v>
      </c>
      <c r="O255" s="56">
        <v>2.3167950789096499</v>
      </c>
      <c r="P255" s="56">
        <v>0.65702593133842102</v>
      </c>
      <c r="Q255" s="57">
        <v>8</v>
      </c>
      <c r="R255" s="58">
        <v>0</v>
      </c>
      <c r="S255" s="58">
        <v>0</v>
      </c>
      <c r="T255" s="14" t="s">
        <v>18</v>
      </c>
      <c r="U255" s="59">
        <v>2E-3</v>
      </c>
      <c r="V255" s="59" t="s">
        <v>18</v>
      </c>
      <c r="W255" s="59">
        <v>2E-3</v>
      </c>
      <c r="X255" s="12" t="s">
        <v>30</v>
      </c>
      <c r="Y255" s="60">
        <v>3536.4254895041499</v>
      </c>
      <c r="Z255" s="8">
        <v>-133.85974006999999</v>
      </c>
      <c r="AA255" s="61">
        <v>91258</v>
      </c>
      <c r="AB255" s="62">
        <v>37376</v>
      </c>
      <c r="AC255" s="12" t="s">
        <v>65</v>
      </c>
      <c r="AD255" s="16">
        <v>100000</v>
      </c>
      <c r="AE255" s="14" t="s">
        <v>18</v>
      </c>
      <c r="AF255" s="39">
        <v>-33.242792870000002</v>
      </c>
    </row>
    <row r="256" spans="1:32" x14ac:dyDescent="0.25">
      <c r="A256" s="40" t="s">
        <v>329</v>
      </c>
      <c r="B256" s="41">
        <v>13.316202565548</v>
      </c>
      <c r="C256" s="42">
        <v>6</v>
      </c>
      <c r="D256" s="41">
        <v>14.573812927038301</v>
      </c>
      <c r="E256" s="42">
        <v>9</v>
      </c>
      <c r="F256" s="41">
        <v>9.0960861034992995</v>
      </c>
      <c r="G256" s="42">
        <v>16</v>
      </c>
      <c r="H256" s="41">
        <v>32.245716368939</v>
      </c>
      <c r="I256" s="42">
        <v>17</v>
      </c>
      <c r="J256" s="41">
        <v>12.7837081562856</v>
      </c>
      <c r="K256" s="42">
        <v>6</v>
      </c>
      <c r="L256" s="41">
        <v>1.9772290680784601</v>
      </c>
      <c r="M256" s="42">
        <v>12</v>
      </c>
      <c r="N256" s="41">
        <v>14.0595046226361</v>
      </c>
      <c r="O256" s="43">
        <v>2.0032503112778599</v>
      </c>
      <c r="P256" s="43">
        <v>0.626830829804086</v>
      </c>
      <c r="Q256" s="44">
        <v>8</v>
      </c>
      <c r="R256" s="45">
        <v>0</v>
      </c>
      <c r="S256" s="45">
        <v>0</v>
      </c>
      <c r="T256" s="46" t="s">
        <v>18</v>
      </c>
      <c r="U256" s="47">
        <v>2E-3</v>
      </c>
      <c r="V256" s="47" t="s">
        <v>18</v>
      </c>
      <c r="W256" s="47">
        <v>2E-3</v>
      </c>
      <c r="X256" s="48" t="s">
        <v>30</v>
      </c>
      <c r="Y256" s="49" t="s">
        <v>18</v>
      </c>
      <c r="Z256" s="50" t="s">
        <v>18</v>
      </c>
      <c r="AA256" s="51" t="s">
        <v>18</v>
      </c>
      <c r="AB256" s="52">
        <v>37376</v>
      </c>
      <c r="AC256" s="48" t="s">
        <v>65</v>
      </c>
      <c r="AD256" s="53">
        <v>100000</v>
      </c>
      <c r="AE256" s="46" t="s">
        <v>18</v>
      </c>
      <c r="AF256" s="54" t="s">
        <v>18</v>
      </c>
    </row>
    <row r="257" spans="1:32" x14ac:dyDescent="0.25">
      <c r="A257" s="1" t="s">
        <v>330</v>
      </c>
      <c r="B257" s="55">
        <v>13.359548796900899</v>
      </c>
      <c r="C257" s="37">
        <v>4</v>
      </c>
      <c r="D257" s="55">
        <v>14.9825013498552</v>
      </c>
      <c r="E257" s="37">
        <v>6</v>
      </c>
      <c r="F257" s="55">
        <v>9.8828928581871498</v>
      </c>
      <c r="G257" s="37">
        <v>10</v>
      </c>
      <c r="H257" s="55">
        <v>35.646258503401199</v>
      </c>
      <c r="I257" s="37">
        <v>6</v>
      </c>
      <c r="J257" s="55">
        <v>12.673934028676999</v>
      </c>
      <c r="K257" s="37">
        <v>12</v>
      </c>
      <c r="L257" s="55">
        <v>1.9557714431803901</v>
      </c>
      <c r="M257" s="37">
        <v>15</v>
      </c>
      <c r="N257" s="55">
        <v>13.736341399375201</v>
      </c>
      <c r="O257" s="56">
        <v>2.2979371455929498</v>
      </c>
      <c r="P257" s="56">
        <v>0.64693863247676298</v>
      </c>
      <c r="Q257" s="57">
        <v>8</v>
      </c>
      <c r="R257" s="58">
        <v>0</v>
      </c>
      <c r="S257" s="58">
        <v>0</v>
      </c>
      <c r="T257" s="14" t="s">
        <v>18</v>
      </c>
      <c r="U257" s="59">
        <v>3.8999999999999998E-3</v>
      </c>
      <c r="V257" s="59" t="s">
        <v>18</v>
      </c>
      <c r="W257" s="59">
        <v>3.8999999999999998E-3</v>
      </c>
      <c r="X257" s="12" t="s">
        <v>30</v>
      </c>
      <c r="Y257" s="60" t="s">
        <v>18</v>
      </c>
      <c r="Z257" s="8" t="s">
        <v>18</v>
      </c>
      <c r="AA257" s="61" t="s">
        <v>18</v>
      </c>
      <c r="AB257" s="62">
        <v>40815</v>
      </c>
      <c r="AC257" s="12" t="s">
        <v>65</v>
      </c>
      <c r="AD257" s="16" t="s">
        <v>56</v>
      </c>
      <c r="AE257" s="14" t="s">
        <v>34</v>
      </c>
      <c r="AF257" s="39" t="s">
        <v>18</v>
      </c>
    </row>
    <row r="258" spans="1:32" x14ac:dyDescent="0.25">
      <c r="A258" s="40" t="s">
        <v>331</v>
      </c>
      <c r="B258" s="41">
        <v>13.3502234905138</v>
      </c>
      <c r="C258" s="42">
        <v>5</v>
      </c>
      <c r="D258" s="41">
        <v>14.9745801001005</v>
      </c>
      <c r="E258" s="42">
        <v>7</v>
      </c>
      <c r="F258" s="41">
        <v>9.8697621192667704</v>
      </c>
      <c r="G258" s="42">
        <v>11</v>
      </c>
      <c r="H258" s="41">
        <v>35.603650911787902</v>
      </c>
      <c r="I258" s="42">
        <v>7</v>
      </c>
      <c r="J258" s="41">
        <v>12.674244048895501</v>
      </c>
      <c r="K258" s="42">
        <v>11</v>
      </c>
      <c r="L258" s="41">
        <v>1.9550768932226701</v>
      </c>
      <c r="M258" s="42">
        <v>16</v>
      </c>
      <c r="N258" s="41">
        <v>14.345073485755099</v>
      </c>
      <c r="O258" s="43">
        <v>2.1974541703017199</v>
      </c>
      <c r="P258" s="43">
        <v>0.64418983149571296</v>
      </c>
      <c r="Q258" s="44">
        <v>8</v>
      </c>
      <c r="R258" s="45">
        <v>0</v>
      </c>
      <c r="S258" s="45">
        <v>0</v>
      </c>
      <c r="T258" s="46" t="s">
        <v>18</v>
      </c>
      <c r="U258" s="47">
        <v>3.8999999999999998E-3</v>
      </c>
      <c r="V258" s="47" t="s">
        <v>18</v>
      </c>
      <c r="W258" s="47">
        <v>3.8999999999999998E-3</v>
      </c>
      <c r="X258" s="48" t="s">
        <v>30</v>
      </c>
      <c r="Y258" s="49" t="s">
        <v>18</v>
      </c>
      <c r="Z258" s="50" t="s">
        <v>18</v>
      </c>
      <c r="AA258" s="51" t="s">
        <v>18</v>
      </c>
      <c r="AB258" s="52">
        <v>40815</v>
      </c>
      <c r="AC258" s="48" t="s">
        <v>65</v>
      </c>
      <c r="AD258" s="53">
        <v>30000</v>
      </c>
      <c r="AE258" s="46" t="s">
        <v>18</v>
      </c>
      <c r="AF258" s="54" t="s">
        <v>18</v>
      </c>
    </row>
    <row r="259" spans="1:32" x14ac:dyDescent="0.25">
      <c r="A259" s="1" t="s">
        <v>332</v>
      </c>
      <c r="B259" s="55">
        <v>9.5028995532638199</v>
      </c>
      <c r="C259" s="37">
        <v>19</v>
      </c>
      <c r="D259" s="55">
        <v>11.1207621905581</v>
      </c>
      <c r="E259" s="37">
        <v>22</v>
      </c>
      <c r="F259" s="55">
        <v>7.5416239415433104</v>
      </c>
      <c r="G259" s="37">
        <v>25</v>
      </c>
      <c r="H259" s="55">
        <v>30.860626557493699</v>
      </c>
      <c r="I259" s="37">
        <v>19</v>
      </c>
      <c r="J259" s="55">
        <v>7.69427964549915</v>
      </c>
      <c r="K259" s="37">
        <v>31</v>
      </c>
      <c r="L259" s="55">
        <v>2.31368728689722</v>
      </c>
      <c r="M259" s="37">
        <v>5</v>
      </c>
      <c r="N259" s="55">
        <v>16.464017070795201</v>
      </c>
      <c r="O259" s="56">
        <v>1.62655426589457</v>
      </c>
      <c r="P259" s="56">
        <v>0.388547731877945</v>
      </c>
      <c r="Q259" s="57">
        <v>8</v>
      </c>
      <c r="R259" s="58">
        <v>7.4999999999999997E-3</v>
      </c>
      <c r="S259" s="58">
        <v>7.4999999999999997E-3</v>
      </c>
      <c r="T259" s="14" t="s">
        <v>18</v>
      </c>
      <c r="U259" s="59">
        <v>1.6E-2</v>
      </c>
      <c r="V259" s="59" t="s">
        <v>18</v>
      </c>
      <c r="W259" s="59">
        <v>1.602E-2</v>
      </c>
      <c r="X259" s="12" t="s">
        <v>30</v>
      </c>
      <c r="Y259" s="60">
        <v>255.15090346303401</v>
      </c>
      <c r="Z259" s="8">
        <v>11.830208560000001</v>
      </c>
      <c r="AA259" s="61">
        <v>19554</v>
      </c>
      <c r="AB259" s="62">
        <v>41463</v>
      </c>
      <c r="AC259" s="12" t="s">
        <v>65</v>
      </c>
      <c r="AD259" s="16" t="s">
        <v>56</v>
      </c>
      <c r="AE259" s="14" t="s">
        <v>34</v>
      </c>
      <c r="AF259" s="39">
        <v>-10.804015029999899</v>
      </c>
    </row>
    <row r="260" spans="1:32" x14ac:dyDescent="0.25">
      <c r="A260" s="40" t="s">
        <v>333</v>
      </c>
      <c r="B260" s="41">
        <v>9.4969970947785107</v>
      </c>
      <c r="C260" s="42">
        <v>20</v>
      </c>
      <c r="D260" s="41">
        <v>11.106400155208499</v>
      </c>
      <c r="E260" s="42">
        <v>23</v>
      </c>
      <c r="F260" s="41">
        <v>7.5183794776295203</v>
      </c>
      <c r="G260" s="42">
        <v>26</v>
      </c>
      <c r="H260" s="41">
        <v>30.778025807697599</v>
      </c>
      <c r="I260" s="42">
        <v>20</v>
      </c>
      <c r="J260" s="41">
        <v>7.6935073036335799</v>
      </c>
      <c r="K260" s="42">
        <v>32</v>
      </c>
      <c r="L260" s="41">
        <v>2.3112252456911602</v>
      </c>
      <c r="M260" s="42">
        <v>6</v>
      </c>
      <c r="N260" s="41">
        <v>17.0274551294644</v>
      </c>
      <c r="O260" s="43">
        <v>1.5678805932819799</v>
      </c>
      <c r="P260" s="43">
        <v>0.38693145256091799</v>
      </c>
      <c r="Q260" s="44">
        <v>8</v>
      </c>
      <c r="R260" s="45">
        <v>7.4999999999999997E-3</v>
      </c>
      <c r="S260" s="45">
        <v>7.4999999999999997E-3</v>
      </c>
      <c r="T260" s="46" t="s">
        <v>18</v>
      </c>
      <c r="U260" s="47">
        <v>1.6E-2</v>
      </c>
      <c r="V260" s="47" t="s">
        <v>18</v>
      </c>
      <c r="W260" s="47">
        <v>1.602E-2</v>
      </c>
      <c r="X260" s="48" t="s">
        <v>30</v>
      </c>
      <c r="Y260" s="49" t="s">
        <v>18</v>
      </c>
      <c r="Z260" s="50" t="s">
        <v>18</v>
      </c>
      <c r="AA260" s="51" t="s">
        <v>18</v>
      </c>
      <c r="AB260" s="52">
        <v>41463</v>
      </c>
      <c r="AC260" s="48" t="s">
        <v>65</v>
      </c>
      <c r="AD260" s="53">
        <v>30000</v>
      </c>
      <c r="AE260" s="46" t="s">
        <v>18</v>
      </c>
      <c r="AF260" s="54" t="s">
        <v>18</v>
      </c>
    </row>
    <row r="261" spans="1:32" x14ac:dyDescent="0.25">
      <c r="A261" s="1" t="s">
        <v>334</v>
      </c>
      <c r="B261" s="55" t="s">
        <v>18</v>
      </c>
      <c r="C261" s="37" t="s">
        <v>18</v>
      </c>
      <c r="D261" s="55" t="s">
        <v>18</v>
      </c>
      <c r="E261" s="37" t="s">
        <v>18</v>
      </c>
      <c r="F261" s="55" t="s">
        <v>18</v>
      </c>
      <c r="G261" s="37" t="s">
        <v>18</v>
      </c>
      <c r="H261" s="55" t="s">
        <v>18</v>
      </c>
      <c r="I261" s="37" t="s">
        <v>18</v>
      </c>
      <c r="J261" s="55">
        <v>8.0495667942775899</v>
      </c>
      <c r="K261" s="37">
        <v>30</v>
      </c>
      <c r="L261" s="55">
        <v>2.37686139747994</v>
      </c>
      <c r="M261" s="37">
        <v>4</v>
      </c>
      <c r="N261" s="55" t="s">
        <v>18</v>
      </c>
      <c r="O261" s="56" t="s">
        <v>18</v>
      </c>
      <c r="P261" s="56" t="s">
        <v>18</v>
      </c>
      <c r="Q261" s="57">
        <v>8</v>
      </c>
      <c r="R261" s="58">
        <v>7.4999999999999997E-3</v>
      </c>
      <c r="S261" s="58">
        <v>7.4999999999999997E-3</v>
      </c>
      <c r="T261" s="14" t="s">
        <v>18</v>
      </c>
      <c r="U261" s="59">
        <v>9.4999999999999998E-3</v>
      </c>
      <c r="V261" s="59" t="s">
        <v>18</v>
      </c>
      <c r="W261" s="59">
        <v>9.5200000000000007E-3</v>
      </c>
      <c r="X261" s="12" t="s">
        <v>30</v>
      </c>
      <c r="Y261" s="60" t="s">
        <v>18</v>
      </c>
      <c r="Z261" s="8" t="s">
        <v>18</v>
      </c>
      <c r="AA261" s="61" t="s">
        <v>18</v>
      </c>
      <c r="AB261" s="62">
        <v>45274</v>
      </c>
      <c r="AC261" s="12" t="s">
        <v>65</v>
      </c>
      <c r="AD261" s="16">
        <v>1000000</v>
      </c>
      <c r="AE261" s="14" t="s">
        <v>18</v>
      </c>
      <c r="AF261" s="39" t="s">
        <v>18</v>
      </c>
    </row>
    <row r="262" spans="1:32" x14ac:dyDescent="0.25">
      <c r="A262" s="40" t="s">
        <v>335</v>
      </c>
      <c r="B262" s="41" t="s">
        <v>18</v>
      </c>
      <c r="C262" s="42" t="s">
        <v>18</v>
      </c>
      <c r="D262" s="41" t="s">
        <v>18</v>
      </c>
      <c r="E262" s="42" t="s">
        <v>18</v>
      </c>
      <c r="F262" s="41" t="s">
        <v>18</v>
      </c>
      <c r="G262" s="42" t="s">
        <v>18</v>
      </c>
      <c r="H262" s="41" t="s">
        <v>18</v>
      </c>
      <c r="I262" s="42" t="s">
        <v>18</v>
      </c>
      <c r="J262" s="41">
        <v>8.2926829268293396</v>
      </c>
      <c r="K262" s="42">
        <v>28</v>
      </c>
      <c r="L262" s="63">
        <v>2.4151967435549699</v>
      </c>
      <c r="M262" s="64">
        <v>3</v>
      </c>
      <c r="N262" s="41" t="s">
        <v>18</v>
      </c>
      <c r="O262" s="43" t="s">
        <v>18</v>
      </c>
      <c r="P262" s="43" t="s">
        <v>18</v>
      </c>
      <c r="Q262" s="44">
        <v>8</v>
      </c>
      <c r="R262" s="45">
        <v>7.4999999999999997E-3</v>
      </c>
      <c r="S262" s="45">
        <v>7.4999999999999997E-3</v>
      </c>
      <c r="T262" s="46" t="s">
        <v>18</v>
      </c>
      <c r="U262" s="47">
        <v>5.0000000000000001E-3</v>
      </c>
      <c r="V262" s="47" t="s">
        <v>18</v>
      </c>
      <c r="W262" s="47">
        <v>5.0200000000000002E-3</v>
      </c>
      <c r="X262" s="48" t="s">
        <v>30</v>
      </c>
      <c r="Y262" s="49" t="s">
        <v>18</v>
      </c>
      <c r="Z262" s="50" t="s">
        <v>18</v>
      </c>
      <c r="AA262" s="51" t="s">
        <v>18</v>
      </c>
      <c r="AB262" s="52">
        <v>45274</v>
      </c>
      <c r="AC262" s="48" t="s">
        <v>65</v>
      </c>
      <c r="AD262" s="53">
        <v>10000000</v>
      </c>
      <c r="AE262" s="46" t="s">
        <v>18</v>
      </c>
      <c r="AF262" s="54" t="s">
        <v>18</v>
      </c>
    </row>
    <row r="263" spans="1:32" x14ac:dyDescent="0.25">
      <c r="A263" s="1" t="s">
        <v>336</v>
      </c>
      <c r="B263" s="55" t="s">
        <v>18</v>
      </c>
      <c r="C263" s="37" t="s">
        <v>18</v>
      </c>
      <c r="D263" s="55">
        <v>14.304332791040901</v>
      </c>
      <c r="E263" s="37">
        <v>10</v>
      </c>
      <c r="F263" s="55">
        <v>8.5729074858144898</v>
      </c>
      <c r="G263" s="37">
        <v>20</v>
      </c>
      <c r="H263" s="55">
        <v>33.619449603241698</v>
      </c>
      <c r="I263" s="37">
        <v>14</v>
      </c>
      <c r="J263" s="65">
        <v>13.489810082655101</v>
      </c>
      <c r="K263" s="66">
        <v>3</v>
      </c>
      <c r="L263" s="55">
        <v>1.0552068276887101</v>
      </c>
      <c r="M263" s="37">
        <v>30</v>
      </c>
      <c r="N263" s="55">
        <v>13.738028338540699</v>
      </c>
      <c r="O263" s="56">
        <v>2.1501222386580601</v>
      </c>
      <c r="P263" s="56">
        <v>0.60234534171519705</v>
      </c>
      <c r="Q263" s="57">
        <v>9</v>
      </c>
      <c r="R263" s="58">
        <v>1E-3</v>
      </c>
      <c r="S263" s="58">
        <v>0</v>
      </c>
      <c r="T263" s="14" t="s">
        <v>18</v>
      </c>
      <c r="U263" s="59">
        <v>4.8999999999999998E-3</v>
      </c>
      <c r="V263" s="59" t="s">
        <v>18</v>
      </c>
      <c r="W263" s="59">
        <v>4.8999999999999998E-3</v>
      </c>
      <c r="X263" s="12" t="s">
        <v>30</v>
      </c>
      <c r="Y263" s="60">
        <v>316.30291854361298</v>
      </c>
      <c r="Z263" s="8">
        <v>-0.73216267999999995</v>
      </c>
      <c r="AA263" s="61">
        <v>19373</v>
      </c>
      <c r="AB263" s="62">
        <v>43718</v>
      </c>
      <c r="AC263" s="12" t="s">
        <v>283</v>
      </c>
      <c r="AD263" s="16">
        <v>10</v>
      </c>
      <c r="AE263" s="14" t="s">
        <v>32</v>
      </c>
      <c r="AF263" s="39">
        <v>6.6707228499999998</v>
      </c>
    </row>
    <row r="264" spans="1:32" x14ac:dyDescent="0.25">
      <c r="A264" s="40" t="s">
        <v>337</v>
      </c>
      <c r="B264" s="41" t="s">
        <v>18</v>
      </c>
      <c r="C264" s="42" t="s">
        <v>18</v>
      </c>
      <c r="D264" s="41" t="s">
        <v>18</v>
      </c>
      <c r="E264" s="42" t="s">
        <v>18</v>
      </c>
      <c r="F264" s="41" t="s">
        <v>18</v>
      </c>
      <c r="G264" s="42" t="s">
        <v>18</v>
      </c>
      <c r="H264" s="41" t="s">
        <v>18</v>
      </c>
      <c r="I264" s="42" t="s">
        <v>18</v>
      </c>
      <c r="J264" s="63">
        <v>13.6632511880651</v>
      </c>
      <c r="K264" s="64">
        <v>2</v>
      </c>
      <c r="L264" s="41">
        <v>1.0833221880433199</v>
      </c>
      <c r="M264" s="42">
        <v>29</v>
      </c>
      <c r="N264" s="41" t="s">
        <v>18</v>
      </c>
      <c r="O264" s="43" t="s">
        <v>18</v>
      </c>
      <c r="P264" s="43" t="s">
        <v>18</v>
      </c>
      <c r="Q264" s="44">
        <v>9</v>
      </c>
      <c r="R264" s="45">
        <v>1E-3</v>
      </c>
      <c r="S264" s="45">
        <v>0</v>
      </c>
      <c r="T264" s="46" t="s">
        <v>18</v>
      </c>
      <c r="U264" s="47">
        <v>1.9E-3</v>
      </c>
      <c r="V264" s="47" t="s">
        <v>18</v>
      </c>
      <c r="W264" s="47">
        <v>2E-3</v>
      </c>
      <c r="X264" s="48" t="s">
        <v>30</v>
      </c>
      <c r="Y264" s="49" t="s">
        <v>18</v>
      </c>
      <c r="Z264" s="50" t="s">
        <v>18</v>
      </c>
      <c r="AA264" s="51" t="s">
        <v>18</v>
      </c>
      <c r="AB264" s="52">
        <v>45405</v>
      </c>
      <c r="AC264" s="48" t="s">
        <v>283</v>
      </c>
      <c r="AD264" s="53" t="s">
        <v>68</v>
      </c>
      <c r="AE264" s="46" t="s">
        <v>18</v>
      </c>
      <c r="AF264" s="54" t="s">
        <v>18</v>
      </c>
    </row>
    <row r="265" spans="1:32" x14ac:dyDescent="0.25">
      <c r="A265" s="1" t="s">
        <v>338</v>
      </c>
      <c r="B265" s="55">
        <v>11.813441021305399</v>
      </c>
      <c r="C265" s="37">
        <v>8</v>
      </c>
      <c r="D265" s="55">
        <v>15.131095324248101</v>
      </c>
      <c r="E265" s="37">
        <v>5</v>
      </c>
      <c r="F265" s="55">
        <v>9.5859801428005795</v>
      </c>
      <c r="G265" s="37">
        <v>14</v>
      </c>
      <c r="H265" s="55">
        <v>31.251020530934099</v>
      </c>
      <c r="I265" s="37">
        <v>18</v>
      </c>
      <c r="J265" s="55">
        <v>8.6736091592517202</v>
      </c>
      <c r="K265" s="37">
        <v>23</v>
      </c>
      <c r="L265" s="55">
        <v>1.8602968271409701</v>
      </c>
      <c r="M265" s="37">
        <v>20</v>
      </c>
      <c r="N265" s="55">
        <v>13.636201554202</v>
      </c>
      <c r="O265" s="56">
        <v>1.9924911688718101</v>
      </c>
      <c r="P265" s="56">
        <v>0.64722759375139405</v>
      </c>
      <c r="Q265" s="57">
        <v>8</v>
      </c>
      <c r="R265" s="58">
        <v>0.01</v>
      </c>
      <c r="S265" s="58">
        <v>0.01</v>
      </c>
      <c r="T265" s="14" t="s">
        <v>18</v>
      </c>
      <c r="U265" s="59">
        <v>1.4999999999999999E-2</v>
      </c>
      <c r="V265" s="59" t="s">
        <v>18</v>
      </c>
      <c r="W265" s="59">
        <v>1.4999999999999999E-2</v>
      </c>
      <c r="X265" s="12" t="s">
        <v>30</v>
      </c>
      <c r="Y265" s="60">
        <v>260.69137502062699</v>
      </c>
      <c r="Z265" s="8">
        <v>-4.0674574999999997</v>
      </c>
      <c r="AA265" s="61">
        <v>9475</v>
      </c>
      <c r="AB265" s="62">
        <v>36164</v>
      </c>
      <c r="AC265" s="12" t="s">
        <v>339</v>
      </c>
      <c r="AD265" s="16">
        <v>10</v>
      </c>
      <c r="AE265" s="14" t="s">
        <v>18</v>
      </c>
      <c r="AF265" s="39">
        <v>6.0318653099999899</v>
      </c>
    </row>
    <row r="266" spans="1:32" x14ac:dyDescent="0.25">
      <c r="A266" s="40" t="s">
        <v>340</v>
      </c>
      <c r="B266" s="41" t="s">
        <v>18</v>
      </c>
      <c r="C266" s="42" t="s">
        <v>18</v>
      </c>
      <c r="D266" s="41" t="s">
        <v>18</v>
      </c>
      <c r="E266" s="42" t="s">
        <v>18</v>
      </c>
      <c r="F266" s="41" t="s">
        <v>18</v>
      </c>
      <c r="G266" s="42" t="s">
        <v>18</v>
      </c>
      <c r="H266" s="41" t="s">
        <v>18</v>
      </c>
      <c r="I266" s="42" t="s">
        <v>18</v>
      </c>
      <c r="J266" s="41">
        <v>9.0911843978076501</v>
      </c>
      <c r="K266" s="42">
        <v>21</v>
      </c>
      <c r="L266" s="41">
        <v>1.9297699555757399</v>
      </c>
      <c r="M266" s="42">
        <v>17</v>
      </c>
      <c r="N266" s="41" t="s">
        <v>18</v>
      </c>
      <c r="O266" s="43" t="s">
        <v>18</v>
      </c>
      <c r="P266" s="43" t="s">
        <v>18</v>
      </c>
      <c r="Q266" s="44">
        <v>8</v>
      </c>
      <c r="R266" s="45">
        <v>0</v>
      </c>
      <c r="S266" s="45">
        <v>0</v>
      </c>
      <c r="T266" s="46" t="s">
        <v>18</v>
      </c>
      <c r="U266" s="47">
        <v>7.4999999999999997E-3</v>
      </c>
      <c r="V266" s="47" t="s">
        <v>18</v>
      </c>
      <c r="W266" s="47">
        <v>7.4999999999999997E-3</v>
      </c>
      <c r="X266" s="48" t="s">
        <v>30</v>
      </c>
      <c r="Y266" s="49" t="s">
        <v>18</v>
      </c>
      <c r="Z266" s="50" t="s">
        <v>18</v>
      </c>
      <c r="AA266" s="51" t="s">
        <v>18</v>
      </c>
      <c r="AB266" s="52">
        <v>45405</v>
      </c>
      <c r="AC266" s="48" t="s">
        <v>339</v>
      </c>
      <c r="AD266" s="53">
        <v>10</v>
      </c>
      <c r="AE266" s="46" t="s">
        <v>18</v>
      </c>
      <c r="AF266" s="54" t="s">
        <v>18</v>
      </c>
    </row>
    <row r="267" spans="1:32" x14ac:dyDescent="0.25">
      <c r="A267" s="1" t="s">
        <v>341</v>
      </c>
      <c r="B267" s="65">
        <v>14.3080871225339</v>
      </c>
      <c r="C267" s="66">
        <v>1</v>
      </c>
      <c r="D267" s="65">
        <v>16.214600331965801</v>
      </c>
      <c r="E267" s="66">
        <v>2</v>
      </c>
      <c r="F267" s="65">
        <v>13.0935969804762</v>
      </c>
      <c r="G267" s="66">
        <v>1</v>
      </c>
      <c r="H267" s="65">
        <v>38.424398291925797</v>
      </c>
      <c r="I267" s="66">
        <v>1</v>
      </c>
      <c r="J267" s="55">
        <v>10.5956927132806</v>
      </c>
      <c r="K267" s="37">
        <v>16</v>
      </c>
      <c r="L267" s="65">
        <v>2.82784226083194</v>
      </c>
      <c r="M267" s="66">
        <v>1</v>
      </c>
      <c r="N267" s="55">
        <v>11.999475746655101</v>
      </c>
      <c r="O267" s="56">
        <v>2.8620741155519598</v>
      </c>
      <c r="P267" s="56">
        <v>0.85301055829980399</v>
      </c>
      <c r="Q267" s="57">
        <v>8</v>
      </c>
      <c r="R267" s="58">
        <v>1E-3</v>
      </c>
      <c r="S267" s="58">
        <v>5.0000000000000001E-3</v>
      </c>
      <c r="T267" s="14" t="s">
        <v>89</v>
      </c>
      <c r="U267" s="59">
        <v>4.1999999999999997E-3</v>
      </c>
      <c r="V267" s="59" t="s">
        <v>18</v>
      </c>
      <c r="W267" s="59">
        <v>4.4156845181094802E-3</v>
      </c>
      <c r="X267" s="12" t="s">
        <v>30</v>
      </c>
      <c r="Y267" s="60">
        <v>534.99722249000001</v>
      </c>
      <c r="Z267" s="8">
        <v>1.3441399999999999</v>
      </c>
      <c r="AA267" s="61">
        <v>19550</v>
      </c>
      <c r="AB267" s="62">
        <v>39080</v>
      </c>
      <c r="AC267" s="12" t="s">
        <v>87</v>
      </c>
      <c r="AD267" s="16">
        <v>10</v>
      </c>
      <c r="AE267" s="14" t="s">
        <v>18</v>
      </c>
      <c r="AF267" s="39">
        <v>42.976326</v>
      </c>
    </row>
    <row r="268" spans="1:32" x14ac:dyDescent="0.25">
      <c r="A268" s="40" t="s">
        <v>342</v>
      </c>
      <c r="B268" s="41" t="s">
        <v>18</v>
      </c>
      <c r="C268" s="42" t="s">
        <v>18</v>
      </c>
      <c r="D268" s="41" t="s">
        <v>18</v>
      </c>
      <c r="E268" s="42" t="s">
        <v>18</v>
      </c>
      <c r="F268" s="41" t="s">
        <v>18</v>
      </c>
      <c r="G268" s="42" t="s">
        <v>18</v>
      </c>
      <c r="H268" s="41">
        <v>33.459647685374797</v>
      </c>
      <c r="I268" s="42">
        <v>15</v>
      </c>
      <c r="J268" s="41">
        <v>11.290460329660799</v>
      </c>
      <c r="K268" s="42">
        <v>14</v>
      </c>
      <c r="L268" s="41">
        <v>1.8285535672422699</v>
      </c>
      <c r="M268" s="42">
        <v>21</v>
      </c>
      <c r="N268" s="41">
        <v>12.984645035117699</v>
      </c>
      <c r="O268" s="43">
        <v>2.2625676904288001</v>
      </c>
      <c r="P268" s="43" t="s">
        <v>18</v>
      </c>
      <c r="Q268" s="44">
        <v>8</v>
      </c>
      <c r="R268" s="45">
        <v>0.01</v>
      </c>
      <c r="S268" s="45">
        <v>0.01</v>
      </c>
      <c r="T268" s="46" t="s">
        <v>18</v>
      </c>
      <c r="U268" s="47">
        <v>3.5999999999999999E-3</v>
      </c>
      <c r="V268" s="47" t="s">
        <v>18</v>
      </c>
      <c r="W268" s="47">
        <v>4.411E-3</v>
      </c>
      <c r="X268" s="48" t="s">
        <v>30</v>
      </c>
      <c r="Y268" s="49">
        <v>82.333499509999996</v>
      </c>
      <c r="Z268" s="50">
        <v>22.933106339999998</v>
      </c>
      <c r="AA268" s="51">
        <v>1082</v>
      </c>
      <c r="AB268" s="52">
        <v>45153</v>
      </c>
      <c r="AC268" s="48" t="s">
        <v>204</v>
      </c>
      <c r="AD268" s="53">
        <v>50</v>
      </c>
      <c r="AE268" s="46" t="s">
        <v>32</v>
      </c>
      <c r="AF268" s="54">
        <v>-24.136898689999999</v>
      </c>
    </row>
    <row r="269" spans="1:32" x14ac:dyDescent="0.25">
      <c r="A269" s="1" t="s">
        <v>343</v>
      </c>
      <c r="B269" s="55">
        <v>12.0369791760005</v>
      </c>
      <c r="C269" s="37">
        <v>7</v>
      </c>
      <c r="D269" s="55">
        <v>13.422003968022</v>
      </c>
      <c r="E269" s="37">
        <v>14</v>
      </c>
      <c r="F269" s="55">
        <v>9.4742587983715598</v>
      </c>
      <c r="G269" s="37">
        <v>15</v>
      </c>
      <c r="H269" s="55">
        <v>30.4138529852391</v>
      </c>
      <c r="I269" s="37">
        <v>22</v>
      </c>
      <c r="J269" s="55">
        <v>9.4440207501149604</v>
      </c>
      <c r="K269" s="37">
        <v>19</v>
      </c>
      <c r="L269" s="55">
        <v>2.0560484438811399</v>
      </c>
      <c r="M269" s="37">
        <v>10</v>
      </c>
      <c r="N269" s="55">
        <v>14.335714984595</v>
      </c>
      <c r="O269" s="56">
        <v>1.8368699193800599</v>
      </c>
      <c r="P269" s="56">
        <v>0.55907716467137203</v>
      </c>
      <c r="Q269" s="57">
        <v>8</v>
      </c>
      <c r="R269" s="58">
        <v>0.01</v>
      </c>
      <c r="S269" s="58">
        <v>0.01</v>
      </c>
      <c r="T269" s="14" t="s">
        <v>18</v>
      </c>
      <c r="U269" s="59">
        <v>1.7500000000000002E-2</v>
      </c>
      <c r="V269" s="59" t="s">
        <v>18</v>
      </c>
      <c r="W269" s="59">
        <v>1.8100000000000002E-2</v>
      </c>
      <c r="X269" s="12" t="s">
        <v>30</v>
      </c>
      <c r="Y269" s="60">
        <v>321.06762607000002</v>
      </c>
      <c r="Z269" s="8">
        <v>0.88153006999999906</v>
      </c>
      <c r="AA269" s="61">
        <v>13705</v>
      </c>
      <c r="AB269" s="62">
        <v>40448</v>
      </c>
      <c r="AC269" s="12" t="s">
        <v>344</v>
      </c>
      <c r="AD269" s="16">
        <v>50</v>
      </c>
      <c r="AE269" s="14" t="s">
        <v>34</v>
      </c>
      <c r="AF269" s="39">
        <v>10.8326439899999</v>
      </c>
    </row>
    <row r="270" spans="1:32" x14ac:dyDescent="0.25">
      <c r="A270" s="40" t="s">
        <v>345</v>
      </c>
      <c r="B270" s="41">
        <v>11.398871370358201</v>
      </c>
      <c r="C270" s="42">
        <v>11</v>
      </c>
      <c r="D270" s="41">
        <v>13.869919146046</v>
      </c>
      <c r="E270" s="42">
        <v>13</v>
      </c>
      <c r="F270" s="41">
        <v>10.612773757804399</v>
      </c>
      <c r="G270" s="42">
        <v>4</v>
      </c>
      <c r="H270" s="41">
        <v>30.752873446555601</v>
      </c>
      <c r="I270" s="42">
        <v>21</v>
      </c>
      <c r="J270" s="41">
        <v>10.7082502679632</v>
      </c>
      <c r="K270" s="42">
        <v>15</v>
      </c>
      <c r="L270" s="41">
        <v>0.73574608863695701</v>
      </c>
      <c r="M270" s="42">
        <v>33</v>
      </c>
      <c r="N270" s="41">
        <v>11.0078726883494</v>
      </c>
      <c r="O270" s="43">
        <v>2.4229807924245002</v>
      </c>
      <c r="P270" s="43">
        <v>0.56295399920587297</v>
      </c>
      <c r="Q270" s="44">
        <v>8</v>
      </c>
      <c r="R270" s="45">
        <v>0.01</v>
      </c>
      <c r="S270" s="45">
        <v>0.01</v>
      </c>
      <c r="T270" s="46" t="s">
        <v>89</v>
      </c>
      <c r="U270" s="47">
        <v>8.0000000000000002E-3</v>
      </c>
      <c r="V270" s="47" t="s">
        <v>18</v>
      </c>
      <c r="W270" s="47">
        <v>9.1000000000000004E-3</v>
      </c>
      <c r="X270" s="48" t="s">
        <v>30</v>
      </c>
      <c r="Y270" s="49">
        <v>50.509711580000001</v>
      </c>
      <c r="Z270" s="50">
        <v>4.2167364300000001</v>
      </c>
      <c r="AA270" s="51">
        <v>606</v>
      </c>
      <c r="AB270" s="52">
        <v>38352</v>
      </c>
      <c r="AC270" s="48" t="s">
        <v>346</v>
      </c>
      <c r="AD270" s="53">
        <v>500000</v>
      </c>
      <c r="AE270" s="46" t="s">
        <v>18</v>
      </c>
      <c r="AF270" s="54">
        <v>10.9924472694999</v>
      </c>
    </row>
    <row r="271" spans="1:32" x14ac:dyDescent="0.25">
      <c r="A271" s="1" t="s">
        <v>347</v>
      </c>
      <c r="B271" s="55">
        <v>9.6675267458297096</v>
      </c>
      <c r="C271" s="37">
        <v>18</v>
      </c>
      <c r="D271" s="55">
        <v>11.646932410163799</v>
      </c>
      <c r="E271" s="37">
        <v>21</v>
      </c>
      <c r="F271" s="55">
        <v>8.9332413332500593</v>
      </c>
      <c r="G271" s="37">
        <v>19</v>
      </c>
      <c r="H271" s="55">
        <v>27.014360770577799</v>
      </c>
      <c r="I271" s="37">
        <v>28</v>
      </c>
      <c r="J271" s="55">
        <v>9.9275730483950007</v>
      </c>
      <c r="K271" s="37">
        <v>18</v>
      </c>
      <c r="L271" s="55">
        <v>0.71866381709511096</v>
      </c>
      <c r="M271" s="37">
        <v>34</v>
      </c>
      <c r="N271" s="55">
        <v>10.8763393498242</v>
      </c>
      <c r="O271" s="56">
        <v>2.1085542364690699</v>
      </c>
      <c r="P271" s="56">
        <v>0.46675770654547799</v>
      </c>
      <c r="Q271" s="57">
        <v>8</v>
      </c>
      <c r="R271" s="58">
        <v>0.01</v>
      </c>
      <c r="S271" s="58">
        <v>0.01</v>
      </c>
      <c r="T271" s="14" t="s">
        <v>18</v>
      </c>
      <c r="U271" s="59">
        <v>0.01</v>
      </c>
      <c r="V271" s="59" t="s">
        <v>18</v>
      </c>
      <c r="W271" s="59">
        <v>1.11E-2</v>
      </c>
      <c r="X271" s="12" t="s">
        <v>30</v>
      </c>
      <c r="Y271" s="60" t="s">
        <v>18</v>
      </c>
      <c r="Z271" s="8" t="s">
        <v>18</v>
      </c>
      <c r="AA271" s="61" t="s">
        <v>18</v>
      </c>
      <c r="AB271" s="62">
        <v>41649</v>
      </c>
      <c r="AC271" s="12" t="s">
        <v>346</v>
      </c>
      <c r="AD271" s="16">
        <v>1000</v>
      </c>
      <c r="AE271" s="14" t="s">
        <v>18</v>
      </c>
      <c r="AF271" s="39" t="s">
        <v>18</v>
      </c>
    </row>
    <row r="272" spans="1:32" x14ac:dyDescent="0.25">
      <c r="A272" s="81" t="s">
        <v>95</v>
      </c>
      <c r="B272" s="82">
        <v>11.273649600236899</v>
      </c>
      <c r="C272" s="83"/>
      <c r="D272" s="82">
        <v>13.185032193924712</v>
      </c>
      <c r="E272" s="83"/>
      <c r="F272" s="82">
        <v>8.8338443110787157</v>
      </c>
      <c r="G272" s="83"/>
      <c r="H272" s="82">
        <v>30.84840552621214</v>
      </c>
      <c r="I272" s="83"/>
      <c r="J272" s="82">
        <v>9.0389952620732004</v>
      </c>
      <c r="K272" s="83"/>
      <c r="L272" s="82">
        <v>1.4417998782894925</v>
      </c>
      <c r="M272" s="83"/>
      <c r="N272" s="82">
        <v>13.335441309993536</v>
      </c>
      <c r="O272" s="84">
        <v>2.0260135156372052</v>
      </c>
      <c r="P272" s="84">
        <v>0.58198798770078952</v>
      </c>
      <c r="Q272" s="85"/>
      <c r="R272" s="86"/>
      <c r="S272" s="86"/>
      <c r="T272" s="87"/>
      <c r="U272" s="88"/>
      <c r="V272" s="88"/>
      <c r="W272" s="88"/>
      <c r="X272" s="89" t="s">
        <v>96</v>
      </c>
      <c r="Y272" s="90">
        <v>13227.752294183158</v>
      </c>
      <c r="Z272" s="91">
        <v>-83.340090140479461</v>
      </c>
      <c r="AA272" s="92">
        <v>307230</v>
      </c>
      <c r="AB272" s="93"/>
      <c r="AC272" s="89"/>
      <c r="AD272" s="94"/>
      <c r="AE272" s="87"/>
      <c r="AF272" s="95">
        <v>223.55011439789754</v>
      </c>
    </row>
    <row r="273" spans="1:32" x14ac:dyDescent="0.25">
      <c r="A273" s="96" t="s">
        <v>348</v>
      </c>
      <c r="B273" s="97">
        <v>13.5509838683111</v>
      </c>
      <c r="C273" s="12"/>
      <c r="D273" s="97">
        <v>15.047082627507899</v>
      </c>
      <c r="E273" s="12"/>
      <c r="F273" s="97">
        <v>10.150485899537401</v>
      </c>
      <c r="G273" s="12"/>
      <c r="H273" s="97">
        <v>34.211441548841002</v>
      </c>
      <c r="I273" s="12"/>
      <c r="J273" s="97">
        <v>12.0384925197447</v>
      </c>
      <c r="K273" s="12"/>
      <c r="L273" s="97">
        <v>2.0350076410729798</v>
      </c>
      <c r="M273" s="37"/>
      <c r="N273" s="97">
        <v>13.256703825313201</v>
      </c>
      <c r="O273" s="98">
        <v>2.27284493857948</v>
      </c>
      <c r="P273" s="98">
        <v>0.63556398215726995</v>
      </c>
      <c r="Q273" s="99"/>
      <c r="R273" s="14"/>
      <c r="S273" s="12"/>
      <c r="T273" s="14"/>
      <c r="U273" s="12"/>
      <c r="V273" s="100"/>
      <c r="X273" s="100"/>
      <c r="Y273" s="101"/>
      <c r="Z273" s="98"/>
      <c r="AA273" s="102"/>
      <c r="AB273" s="100"/>
      <c r="AC273" s="100"/>
      <c r="AD273" s="103"/>
      <c r="AE273" s="104"/>
      <c r="AF273" s="105"/>
    </row>
    <row r="274" spans="1:32" x14ac:dyDescent="0.25">
      <c r="A274" s="106" t="s">
        <v>98</v>
      </c>
      <c r="B274" s="107"/>
      <c r="C274" s="37">
        <v>23</v>
      </c>
      <c r="D274" s="107"/>
      <c r="E274" s="37">
        <v>29</v>
      </c>
      <c r="F274" s="107"/>
      <c r="G274" s="37">
        <v>30</v>
      </c>
      <c r="H274" s="107"/>
      <c r="I274" s="37">
        <v>35</v>
      </c>
      <c r="J274" s="107"/>
      <c r="K274" s="37">
        <v>42</v>
      </c>
      <c r="L274" s="107"/>
      <c r="M274" s="37">
        <v>42</v>
      </c>
      <c r="N274" s="107"/>
      <c r="O274" s="107"/>
      <c r="P274" s="107"/>
      <c r="Q274" s="108"/>
      <c r="R274" s="109"/>
      <c r="S274" s="37"/>
      <c r="T274" s="109"/>
      <c r="U274" s="37"/>
      <c r="V274" s="37"/>
      <c r="W274" s="110"/>
      <c r="X274" s="111"/>
      <c r="Y274" s="112"/>
      <c r="Z274" s="37"/>
      <c r="AA274" s="37"/>
      <c r="AB274" s="37"/>
      <c r="AC274" s="113"/>
      <c r="AD274" s="109"/>
      <c r="AE274" s="110"/>
    </row>
    <row r="275" spans="1:32" x14ac:dyDescent="0.25">
      <c r="A275" s="106"/>
      <c r="B275" s="107"/>
      <c r="C275" s="37"/>
      <c r="D275" s="107"/>
      <c r="E275" s="37"/>
      <c r="F275" s="107"/>
      <c r="G275" s="37"/>
      <c r="H275" s="107"/>
      <c r="I275" s="37"/>
      <c r="J275" s="107"/>
      <c r="K275" s="37"/>
      <c r="L275" s="107"/>
      <c r="M275" s="37"/>
      <c r="N275" s="107"/>
      <c r="O275" s="107"/>
      <c r="P275" s="107"/>
      <c r="Q275" s="108"/>
      <c r="R275" s="109"/>
      <c r="S275" s="37"/>
      <c r="T275" s="109"/>
      <c r="U275" s="37"/>
      <c r="V275" s="37"/>
      <c r="W275" s="110"/>
      <c r="X275" s="111"/>
      <c r="Y275" s="112"/>
      <c r="Z275" s="37"/>
      <c r="AA275" s="37"/>
      <c r="AB275" s="37"/>
      <c r="AC275" s="113"/>
      <c r="AD275" s="109"/>
      <c r="AE275" s="110"/>
    </row>
    <row r="276" spans="1:32" x14ac:dyDescent="0.25">
      <c r="B276" s="8"/>
      <c r="C276" s="12"/>
      <c r="D276" s="8"/>
      <c r="E276" s="12"/>
      <c r="F276" s="8"/>
      <c r="G276" s="12"/>
      <c r="H276" s="8"/>
      <c r="I276" s="12"/>
      <c r="J276" s="8"/>
      <c r="K276" s="12"/>
      <c r="L276" s="8"/>
      <c r="M276" s="12"/>
      <c r="N276" s="8"/>
      <c r="O276" s="12"/>
      <c r="P276" s="12"/>
      <c r="Q276" s="13"/>
      <c r="R276" s="14"/>
      <c r="S276" s="12"/>
      <c r="T276" s="14"/>
      <c r="U276" s="12"/>
      <c r="V276" s="12"/>
      <c r="W276" s="12"/>
      <c r="X276" s="60"/>
      <c r="Y276" s="20"/>
      <c r="Z276" s="12"/>
      <c r="AA276" s="12"/>
      <c r="AB276" s="12"/>
      <c r="AC276" s="16"/>
      <c r="AD276" s="14"/>
      <c r="AE276" s="12"/>
    </row>
    <row r="277" spans="1:32" x14ac:dyDescent="0.25">
      <c r="B277" s="8"/>
      <c r="C277" s="12"/>
      <c r="D277" s="8"/>
      <c r="E277" s="12"/>
      <c r="F277" s="8"/>
      <c r="G277" s="12"/>
      <c r="H277" s="8"/>
      <c r="I277" s="12"/>
      <c r="J277" s="8"/>
      <c r="K277" s="12"/>
      <c r="L277" s="8"/>
      <c r="M277" s="12"/>
      <c r="N277" s="8"/>
      <c r="O277" s="12"/>
      <c r="P277" s="12"/>
      <c r="Q277" s="13"/>
      <c r="R277" s="14"/>
      <c r="S277" s="12"/>
      <c r="T277" s="14"/>
      <c r="U277" s="12"/>
      <c r="V277" s="12"/>
      <c r="W277" s="12"/>
      <c r="X277" s="60"/>
      <c r="Y277" s="20"/>
      <c r="Z277" s="12"/>
      <c r="AA277" s="12"/>
      <c r="AB277" s="12"/>
      <c r="AC277" s="16"/>
      <c r="AD277" s="14"/>
      <c r="AE277" s="12"/>
    </row>
    <row r="278" spans="1:32" ht="18" x14ac:dyDescent="0.25">
      <c r="A278" s="22" t="s">
        <v>349</v>
      </c>
      <c r="B278" s="23"/>
      <c r="C278" s="24"/>
      <c r="D278" s="23"/>
      <c r="E278" s="24"/>
      <c r="F278" s="23"/>
      <c r="G278" s="24" t="s">
        <v>1</v>
      </c>
      <c r="H278" s="23"/>
      <c r="I278" s="24"/>
      <c r="J278" s="23"/>
      <c r="K278" s="24"/>
      <c r="L278" s="23"/>
      <c r="M278" s="24"/>
      <c r="N278" s="23" t="s">
        <v>4</v>
      </c>
      <c r="O278" s="24"/>
      <c r="P278" s="24" t="s">
        <v>5</v>
      </c>
      <c r="Q278" s="25"/>
      <c r="R278" s="26"/>
      <c r="S278" s="24"/>
      <c r="T278" s="26"/>
      <c r="U278" s="24"/>
      <c r="V278" s="24"/>
      <c r="W278" s="27"/>
      <c r="X278" s="122"/>
      <c r="Y278" s="28"/>
      <c r="Z278" s="24"/>
      <c r="AA278" s="24"/>
      <c r="AB278" s="24"/>
      <c r="AC278" s="29"/>
      <c r="AD278" s="26"/>
      <c r="AE278" s="27"/>
    </row>
    <row r="279" spans="1:32" ht="42.75" x14ac:dyDescent="0.25">
      <c r="A279" s="30"/>
      <c r="B279" s="31" t="s">
        <v>6</v>
      </c>
      <c r="C279" s="32" t="s">
        <v>7</v>
      </c>
      <c r="D279" s="31" t="s">
        <v>8</v>
      </c>
      <c r="E279" s="32" t="s">
        <v>7</v>
      </c>
      <c r="F279" s="31" t="s">
        <v>9</v>
      </c>
      <c r="G279" s="24" t="s">
        <v>7</v>
      </c>
      <c r="H279" s="31" t="s">
        <v>10</v>
      </c>
      <c r="I279" s="32" t="s">
        <v>7</v>
      </c>
      <c r="J279" s="31" t="s">
        <v>11</v>
      </c>
      <c r="K279" s="32" t="s">
        <v>7</v>
      </c>
      <c r="L279" s="31" t="s">
        <v>12</v>
      </c>
      <c r="M279" s="32" t="s">
        <v>7</v>
      </c>
      <c r="N279" s="31" t="s">
        <v>13</v>
      </c>
      <c r="O279" s="32" t="s">
        <v>14</v>
      </c>
      <c r="P279" s="32" t="s">
        <v>15</v>
      </c>
      <c r="Q279" s="33" t="s">
        <v>2</v>
      </c>
      <c r="R279" s="32" t="s">
        <v>16</v>
      </c>
      <c r="S279" s="32" t="s">
        <v>17</v>
      </c>
      <c r="T279" s="32" t="s">
        <v>18</v>
      </c>
      <c r="U279" s="32" t="s">
        <v>19</v>
      </c>
      <c r="V279" s="32" t="s">
        <v>18</v>
      </c>
      <c r="W279" s="34" t="s">
        <v>20</v>
      </c>
      <c r="X279" s="123" t="s">
        <v>21</v>
      </c>
      <c r="Y279" s="35" t="s">
        <v>22</v>
      </c>
      <c r="Z279" s="32" t="s">
        <v>23</v>
      </c>
      <c r="AA279" s="32" t="s">
        <v>24</v>
      </c>
      <c r="AB279" s="32" t="s">
        <v>25</v>
      </c>
      <c r="AC279" s="36" t="s">
        <v>26</v>
      </c>
      <c r="AD279" s="32" t="s">
        <v>27</v>
      </c>
      <c r="AE279" s="34" t="s">
        <v>18</v>
      </c>
      <c r="AF279" s="34" t="s">
        <v>28</v>
      </c>
    </row>
    <row r="280" spans="1:32" x14ac:dyDescent="0.25">
      <c r="B280" s="8"/>
      <c r="C280" s="12"/>
      <c r="D280" s="8"/>
      <c r="E280" s="12"/>
      <c r="F280" s="8"/>
      <c r="G280" s="12"/>
      <c r="H280" s="8"/>
      <c r="I280" s="12"/>
      <c r="J280" s="8"/>
      <c r="K280" s="12"/>
      <c r="L280" s="8"/>
      <c r="M280" s="12"/>
      <c r="N280" s="8"/>
      <c r="O280" s="12"/>
      <c r="P280" s="12"/>
      <c r="Q280" s="13"/>
      <c r="R280" s="14"/>
      <c r="S280" s="12"/>
      <c r="T280" s="14"/>
      <c r="U280" s="38"/>
      <c r="V280" s="12"/>
      <c r="W280" s="12"/>
      <c r="X280" s="60"/>
      <c r="Y280" s="20"/>
      <c r="Z280" s="12"/>
      <c r="AA280" s="12"/>
      <c r="AB280" s="12"/>
      <c r="AC280" s="16"/>
      <c r="AD280" s="14"/>
      <c r="AE280" s="12"/>
    </row>
    <row r="281" spans="1:32" x14ac:dyDescent="0.25">
      <c r="A281" s="40" t="s">
        <v>350</v>
      </c>
      <c r="B281" s="63">
        <v>8.1046327001349692</v>
      </c>
      <c r="C281" s="64">
        <v>3</v>
      </c>
      <c r="D281" s="63">
        <v>7.00179335598341</v>
      </c>
      <c r="E281" s="64">
        <v>2</v>
      </c>
      <c r="F281" s="63">
        <v>7.5611084926692804</v>
      </c>
      <c r="G281" s="64">
        <v>2</v>
      </c>
      <c r="H281" s="41">
        <v>10.961373390558</v>
      </c>
      <c r="I281" s="42">
        <v>11</v>
      </c>
      <c r="J281" s="41">
        <v>-1.09032480201981</v>
      </c>
      <c r="K281" s="42">
        <v>11</v>
      </c>
      <c r="L281" s="41">
        <v>-4.7173288125598098</v>
      </c>
      <c r="M281" s="42">
        <v>12</v>
      </c>
      <c r="N281" s="41">
        <v>17.519047615860799</v>
      </c>
      <c r="O281" s="43">
        <v>0.39273619115564401</v>
      </c>
      <c r="P281" s="43">
        <v>0.34392413606288202</v>
      </c>
      <c r="Q281" s="44">
        <v>8</v>
      </c>
      <c r="R281" s="45">
        <v>0.01</v>
      </c>
      <c r="S281" s="45">
        <v>0.01</v>
      </c>
      <c r="T281" s="46" t="s">
        <v>18</v>
      </c>
      <c r="U281" s="47">
        <v>1.4999999999999999E-2</v>
      </c>
      <c r="V281" s="47" t="s">
        <v>18</v>
      </c>
      <c r="W281" s="47">
        <v>1.4999999999999999E-2</v>
      </c>
      <c r="X281" s="48" t="s">
        <v>30</v>
      </c>
      <c r="Y281" s="49">
        <v>39.97536693</v>
      </c>
      <c r="Z281" s="50">
        <v>-0.44221179999999999</v>
      </c>
      <c r="AA281" s="51">
        <v>1926</v>
      </c>
      <c r="AB281" s="52">
        <v>36461</v>
      </c>
      <c r="AC281" s="48" t="s">
        <v>351</v>
      </c>
      <c r="AD281" s="53">
        <v>10</v>
      </c>
      <c r="AE281" s="46" t="s">
        <v>42</v>
      </c>
      <c r="AF281" s="54">
        <v>0.84228691999999905</v>
      </c>
    </row>
    <row r="282" spans="1:32" x14ac:dyDescent="0.25">
      <c r="A282" s="1" t="s">
        <v>352</v>
      </c>
      <c r="B282" s="55" t="s">
        <v>18</v>
      </c>
      <c r="C282" s="37" t="s">
        <v>18</v>
      </c>
      <c r="D282" s="65">
        <v>7.5594956363277603</v>
      </c>
      <c r="E282" s="66">
        <v>1</v>
      </c>
      <c r="F282" s="65">
        <v>8.1204368053790397</v>
      </c>
      <c r="G282" s="66">
        <v>1</v>
      </c>
      <c r="H282" s="55">
        <v>11.534265453188199</v>
      </c>
      <c r="I282" s="37">
        <v>10</v>
      </c>
      <c r="J282" s="55">
        <v>-0.83217399073378595</v>
      </c>
      <c r="K282" s="37">
        <v>10</v>
      </c>
      <c r="L282" s="55">
        <v>-4.67678415880453</v>
      </c>
      <c r="M282" s="37">
        <v>11</v>
      </c>
      <c r="N282" s="55">
        <v>17.5208020581114</v>
      </c>
      <c r="O282" s="56">
        <v>0.42539468634126298</v>
      </c>
      <c r="P282" s="56">
        <v>0.37596651704994699</v>
      </c>
      <c r="Q282" s="57">
        <v>8</v>
      </c>
      <c r="R282" s="58">
        <v>0</v>
      </c>
      <c r="S282" s="58">
        <v>0.01</v>
      </c>
      <c r="T282" s="14" t="s">
        <v>18</v>
      </c>
      <c r="U282" s="59">
        <v>9.7999999999999997E-3</v>
      </c>
      <c r="V282" s="59" t="s">
        <v>18</v>
      </c>
      <c r="W282" s="59">
        <v>9.7999999999999997E-3</v>
      </c>
      <c r="X282" s="12" t="s">
        <v>30</v>
      </c>
      <c r="Y282" s="60" t="s">
        <v>18</v>
      </c>
      <c r="Z282" s="8" t="s">
        <v>18</v>
      </c>
      <c r="AA282" s="61" t="s">
        <v>18</v>
      </c>
      <c r="AB282" s="62">
        <v>43054</v>
      </c>
      <c r="AC282" s="12" t="s">
        <v>351</v>
      </c>
      <c r="AD282" s="16">
        <v>500</v>
      </c>
      <c r="AE282" s="14" t="s">
        <v>42</v>
      </c>
      <c r="AF282" s="39" t="s">
        <v>18</v>
      </c>
    </row>
    <row r="283" spans="1:32" x14ac:dyDescent="0.25">
      <c r="A283" s="40" t="s">
        <v>353</v>
      </c>
      <c r="B283" s="41">
        <v>7.0774250898423396</v>
      </c>
      <c r="C283" s="42">
        <v>4</v>
      </c>
      <c r="D283" s="63">
        <v>5.3615347778566802</v>
      </c>
      <c r="E283" s="64">
        <v>3</v>
      </c>
      <c r="F283" s="41">
        <v>4.1882978729775804</v>
      </c>
      <c r="G283" s="42">
        <v>4</v>
      </c>
      <c r="H283" s="41">
        <v>18.487491690351501</v>
      </c>
      <c r="I283" s="42">
        <v>6</v>
      </c>
      <c r="J283" s="41">
        <v>0.44821476937952898</v>
      </c>
      <c r="K283" s="42">
        <v>9</v>
      </c>
      <c r="L283" s="63">
        <v>-1.2415084475500899</v>
      </c>
      <c r="M283" s="64">
        <v>3</v>
      </c>
      <c r="N283" s="41">
        <v>23.986271806116601</v>
      </c>
      <c r="O283" s="43">
        <v>0.60061365307497405</v>
      </c>
      <c r="P283" s="43">
        <v>0.22807624765036</v>
      </c>
      <c r="Q283" s="44">
        <v>6</v>
      </c>
      <c r="R283" s="45">
        <v>0</v>
      </c>
      <c r="S283" s="45">
        <v>0</v>
      </c>
      <c r="T283" s="46" t="s">
        <v>18</v>
      </c>
      <c r="U283" s="47">
        <v>5.0000000000000001E-3</v>
      </c>
      <c r="V283" s="47" t="s">
        <v>18</v>
      </c>
      <c r="W283" s="47">
        <v>5.0155E-3</v>
      </c>
      <c r="X283" s="48" t="s">
        <v>30</v>
      </c>
      <c r="Y283" s="49">
        <v>23.070221230000001</v>
      </c>
      <c r="Z283" s="50">
        <v>-3.9471809999999899E-2</v>
      </c>
      <c r="AA283" s="51">
        <v>205</v>
      </c>
      <c r="AB283" s="52">
        <v>38539</v>
      </c>
      <c r="AC283" s="48" t="s">
        <v>220</v>
      </c>
      <c r="AD283" s="53">
        <v>500</v>
      </c>
      <c r="AE283" s="46" t="s">
        <v>18</v>
      </c>
      <c r="AF283" s="54">
        <v>5.3087218299999996</v>
      </c>
    </row>
    <row r="284" spans="1:32" x14ac:dyDescent="0.25">
      <c r="A284" s="1" t="s">
        <v>354</v>
      </c>
      <c r="B284" s="55">
        <v>6.1038831853781703</v>
      </c>
      <c r="C284" s="37">
        <v>5</v>
      </c>
      <c r="D284" s="55">
        <v>2.92722389287258</v>
      </c>
      <c r="E284" s="37">
        <v>9</v>
      </c>
      <c r="F284" s="65">
        <v>6.0005765260954602</v>
      </c>
      <c r="G284" s="66">
        <v>3</v>
      </c>
      <c r="H284" s="65">
        <v>20.919789408485698</v>
      </c>
      <c r="I284" s="66">
        <v>3</v>
      </c>
      <c r="J284" s="55">
        <v>5.3959941694110301</v>
      </c>
      <c r="K284" s="37">
        <v>4</v>
      </c>
      <c r="L284" s="55">
        <v>-3.3726161780645998</v>
      </c>
      <c r="M284" s="37">
        <v>10</v>
      </c>
      <c r="N284" s="55">
        <v>19.9842225220732</v>
      </c>
      <c r="O284" s="56">
        <v>0.84260371063503403</v>
      </c>
      <c r="P284" s="56">
        <v>0.10709443180320199</v>
      </c>
      <c r="Q284" s="57">
        <v>8</v>
      </c>
      <c r="R284" s="58">
        <v>0</v>
      </c>
      <c r="S284" s="58">
        <v>0</v>
      </c>
      <c r="T284" s="14" t="s">
        <v>18</v>
      </c>
      <c r="U284" s="59">
        <v>1.6E-2</v>
      </c>
      <c r="V284" s="59" t="s">
        <v>18</v>
      </c>
      <c r="W284" s="59">
        <v>1.6E-2</v>
      </c>
      <c r="X284" s="12" t="s">
        <v>30</v>
      </c>
      <c r="Y284" s="60">
        <v>8.5870464172179997</v>
      </c>
      <c r="Z284" s="8">
        <v>4.9863599999999996E-3</v>
      </c>
      <c r="AA284" s="61">
        <v>84</v>
      </c>
      <c r="AB284" s="62">
        <v>38589</v>
      </c>
      <c r="AC284" s="12" t="s">
        <v>307</v>
      </c>
      <c r="AD284" s="16">
        <v>1000</v>
      </c>
      <c r="AE284" s="14" t="s">
        <v>52</v>
      </c>
      <c r="AF284" s="39">
        <v>-12.477970579999999</v>
      </c>
    </row>
    <row r="285" spans="1:32" x14ac:dyDescent="0.25">
      <c r="A285" s="40" t="s">
        <v>355</v>
      </c>
      <c r="B285" s="41" t="s">
        <v>18</v>
      </c>
      <c r="C285" s="42" t="s">
        <v>18</v>
      </c>
      <c r="D285" s="41" t="s">
        <v>18</v>
      </c>
      <c r="E285" s="42" t="s">
        <v>18</v>
      </c>
      <c r="F285" s="41" t="s">
        <v>18</v>
      </c>
      <c r="G285" s="42" t="s">
        <v>18</v>
      </c>
      <c r="H285" s="41">
        <v>18.097913998758699</v>
      </c>
      <c r="I285" s="42">
        <v>8</v>
      </c>
      <c r="J285" s="63">
        <v>7.0588128594765998</v>
      </c>
      <c r="K285" s="64">
        <v>3</v>
      </c>
      <c r="L285" s="63">
        <v>1.4656038301855601</v>
      </c>
      <c r="M285" s="64">
        <v>1</v>
      </c>
      <c r="N285" s="41">
        <v>17.478233806903699</v>
      </c>
      <c r="O285" s="43">
        <v>0.80196344758768601</v>
      </c>
      <c r="P285" s="43" t="s">
        <v>18</v>
      </c>
      <c r="Q285" s="44">
        <v>8</v>
      </c>
      <c r="R285" s="45">
        <v>0</v>
      </c>
      <c r="S285" s="45">
        <v>0</v>
      </c>
      <c r="T285" s="46" t="s">
        <v>18</v>
      </c>
      <c r="U285" s="47">
        <v>1.4999999999999999E-2</v>
      </c>
      <c r="V285" s="47" t="s">
        <v>18</v>
      </c>
      <c r="W285" s="47" t="s">
        <v>18</v>
      </c>
      <c r="X285" s="48" t="s">
        <v>141</v>
      </c>
      <c r="Y285" s="49">
        <v>352.96934954</v>
      </c>
      <c r="Z285" s="50" t="s">
        <v>18</v>
      </c>
      <c r="AA285" s="51" t="s">
        <v>18</v>
      </c>
      <c r="AB285" s="52">
        <v>43949</v>
      </c>
      <c r="AC285" s="48" t="s">
        <v>356</v>
      </c>
      <c r="AD285" s="53" t="s">
        <v>315</v>
      </c>
      <c r="AE285" s="46" t="s">
        <v>18</v>
      </c>
      <c r="AF285" s="54" t="s">
        <v>18</v>
      </c>
    </row>
    <row r="286" spans="1:32" x14ac:dyDescent="0.25">
      <c r="A286" s="1" t="s">
        <v>357</v>
      </c>
      <c r="B286" s="55">
        <v>5.8359790202268496</v>
      </c>
      <c r="C286" s="37">
        <v>6</v>
      </c>
      <c r="D286" s="55">
        <v>4.87847233603937</v>
      </c>
      <c r="E286" s="37">
        <v>5</v>
      </c>
      <c r="F286" s="55">
        <v>4.0932779775836297</v>
      </c>
      <c r="G286" s="37">
        <v>6</v>
      </c>
      <c r="H286" s="55">
        <v>19.351673510920499</v>
      </c>
      <c r="I286" s="37">
        <v>5</v>
      </c>
      <c r="J286" s="55">
        <v>1.1456729288574501</v>
      </c>
      <c r="K286" s="37">
        <v>7</v>
      </c>
      <c r="L286" s="55">
        <v>-1.94076197300845</v>
      </c>
      <c r="M286" s="37">
        <v>8</v>
      </c>
      <c r="N286" s="55">
        <v>23.7768075393675</v>
      </c>
      <c r="O286" s="56">
        <v>0.64225040003398903</v>
      </c>
      <c r="P286" s="56">
        <v>0.20793827797725201</v>
      </c>
      <c r="Q286" s="57">
        <v>8</v>
      </c>
      <c r="R286" s="58">
        <v>0</v>
      </c>
      <c r="S286" s="58">
        <v>0</v>
      </c>
      <c r="T286" s="14" t="s">
        <v>18</v>
      </c>
      <c r="U286" s="59">
        <v>0.01</v>
      </c>
      <c r="V286" s="59" t="s">
        <v>18</v>
      </c>
      <c r="W286" s="59">
        <v>9.9727216112845893E-3</v>
      </c>
      <c r="X286" s="12" t="s">
        <v>30</v>
      </c>
      <c r="Y286" s="60">
        <v>77.375153264157007</v>
      </c>
      <c r="Z286" s="8">
        <v>-0.53139067894721903</v>
      </c>
      <c r="AA286" s="61">
        <v>17113</v>
      </c>
      <c r="AB286" s="62">
        <v>35733</v>
      </c>
      <c r="AC286" s="12" t="s">
        <v>62</v>
      </c>
      <c r="AD286" s="16">
        <v>10</v>
      </c>
      <c r="AE286" s="14" t="s">
        <v>18</v>
      </c>
      <c r="AF286" s="39">
        <v>-5.9762694146713802</v>
      </c>
    </row>
    <row r="287" spans="1:32" x14ac:dyDescent="0.25">
      <c r="A287" s="40" t="s">
        <v>358</v>
      </c>
      <c r="B287" s="41">
        <v>5.6839583420097402</v>
      </c>
      <c r="C287" s="42">
        <v>7</v>
      </c>
      <c r="D287" s="41">
        <v>4.9737415298441299</v>
      </c>
      <c r="E287" s="42">
        <v>4</v>
      </c>
      <c r="F287" s="41">
        <v>4.16517447253137</v>
      </c>
      <c r="G287" s="42">
        <v>5</v>
      </c>
      <c r="H287" s="41">
        <v>19.5987304097555</v>
      </c>
      <c r="I287" s="42">
        <v>4</v>
      </c>
      <c r="J287" s="41">
        <v>1.35895727487702</v>
      </c>
      <c r="K287" s="42">
        <v>6</v>
      </c>
      <c r="L287" s="41">
        <v>-1.9024150878989401</v>
      </c>
      <c r="M287" s="42">
        <v>7</v>
      </c>
      <c r="N287" s="41">
        <v>23.772642920046898</v>
      </c>
      <c r="O287" s="43">
        <v>0.65275540059701498</v>
      </c>
      <c r="P287" s="43">
        <v>0.213084855209666</v>
      </c>
      <c r="Q287" s="44">
        <v>8</v>
      </c>
      <c r="R287" s="45">
        <v>0</v>
      </c>
      <c r="S287" s="45">
        <v>0</v>
      </c>
      <c r="T287" s="46" t="s">
        <v>18</v>
      </c>
      <c r="U287" s="47">
        <v>0.01</v>
      </c>
      <c r="V287" s="47" t="s">
        <v>18</v>
      </c>
      <c r="W287" s="47">
        <v>9.9924479947290298E-3</v>
      </c>
      <c r="X287" s="48" t="s">
        <v>30</v>
      </c>
      <c r="Y287" s="49" t="s">
        <v>18</v>
      </c>
      <c r="Z287" s="50" t="s">
        <v>18</v>
      </c>
      <c r="AA287" s="51" t="s">
        <v>18</v>
      </c>
      <c r="AB287" s="52">
        <v>41547</v>
      </c>
      <c r="AC287" s="48" t="s">
        <v>62</v>
      </c>
      <c r="AD287" s="53">
        <v>10</v>
      </c>
      <c r="AE287" s="46" t="s">
        <v>18</v>
      </c>
      <c r="AF287" s="54" t="s">
        <v>18</v>
      </c>
    </row>
    <row r="288" spans="1:32" x14ac:dyDescent="0.25">
      <c r="A288" s="1" t="s">
        <v>359</v>
      </c>
      <c r="B288" s="65">
        <v>8.9548710897521193</v>
      </c>
      <c r="C288" s="66">
        <v>1</v>
      </c>
      <c r="D288" s="55">
        <v>4.2829092757737</v>
      </c>
      <c r="E288" s="37">
        <v>6</v>
      </c>
      <c r="F288" s="55">
        <v>-3.92640665222173</v>
      </c>
      <c r="G288" s="37">
        <v>8</v>
      </c>
      <c r="H288" s="65">
        <v>28.215348007138399</v>
      </c>
      <c r="I288" s="66">
        <v>1</v>
      </c>
      <c r="J288" s="65">
        <v>10.840833119053601</v>
      </c>
      <c r="K288" s="66">
        <v>1</v>
      </c>
      <c r="L288" s="55">
        <v>-1.7191062471501</v>
      </c>
      <c r="M288" s="37">
        <v>6</v>
      </c>
      <c r="N288" s="55">
        <v>25.8412747240017</v>
      </c>
      <c r="O288" s="56">
        <v>0.933945360965169</v>
      </c>
      <c r="P288" s="56">
        <v>0.15071584552665701</v>
      </c>
      <c r="Q288" s="57">
        <v>6</v>
      </c>
      <c r="R288" s="58">
        <v>0.01</v>
      </c>
      <c r="S288" s="58">
        <v>0.01</v>
      </c>
      <c r="T288" s="14" t="s">
        <v>18</v>
      </c>
      <c r="U288" s="59">
        <v>1.95E-2</v>
      </c>
      <c r="V288" s="59" t="s">
        <v>18</v>
      </c>
      <c r="W288" s="59">
        <v>1.9529999999999999E-2</v>
      </c>
      <c r="X288" s="12" t="s">
        <v>30</v>
      </c>
      <c r="Y288" s="60">
        <v>139.032116191406</v>
      </c>
      <c r="Z288" s="8">
        <v>-0.73701454</v>
      </c>
      <c r="AA288" s="61">
        <v>19869</v>
      </c>
      <c r="AB288" s="62">
        <v>38139</v>
      </c>
      <c r="AC288" s="12" t="s">
        <v>360</v>
      </c>
      <c r="AD288" s="16" t="s">
        <v>56</v>
      </c>
      <c r="AE288" s="14" t="s">
        <v>34</v>
      </c>
      <c r="AF288" s="39">
        <v>-32.331581530000001</v>
      </c>
    </row>
    <row r="289" spans="1:32" x14ac:dyDescent="0.25">
      <c r="A289" s="40" t="s">
        <v>361</v>
      </c>
      <c r="B289" s="63">
        <v>8.9545903535339804</v>
      </c>
      <c r="C289" s="64">
        <v>2</v>
      </c>
      <c r="D289" s="41">
        <v>4.2811736097812396</v>
      </c>
      <c r="E289" s="42">
        <v>7</v>
      </c>
      <c r="F289" s="41">
        <v>-3.9278272596355701</v>
      </c>
      <c r="G289" s="42">
        <v>9</v>
      </c>
      <c r="H289" s="63">
        <v>28.208091433115602</v>
      </c>
      <c r="I289" s="64">
        <v>2</v>
      </c>
      <c r="J289" s="63">
        <v>10.840534171249001</v>
      </c>
      <c r="K289" s="64">
        <v>2</v>
      </c>
      <c r="L289" s="41">
        <v>-1.7152808010448799</v>
      </c>
      <c r="M289" s="42">
        <v>4</v>
      </c>
      <c r="N289" s="41">
        <v>26.031066934232602</v>
      </c>
      <c r="O289" s="43">
        <v>0.92685721014977795</v>
      </c>
      <c r="P289" s="43">
        <v>0.15033029210622101</v>
      </c>
      <c r="Q289" s="44">
        <v>6</v>
      </c>
      <c r="R289" s="45">
        <v>0.01</v>
      </c>
      <c r="S289" s="45">
        <v>0.01</v>
      </c>
      <c r="T289" s="46" t="s">
        <v>18</v>
      </c>
      <c r="U289" s="47">
        <v>1.95E-2</v>
      </c>
      <c r="V289" s="47" t="s">
        <v>18</v>
      </c>
      <c r="W289" s="47">
        <v>1.9529999999999999E-2</v>
      </c>
      <c r="X289" s="48" t="s">
        <v>30</v>
      </c>
      <c r="Y289" s="49" t="s">
        <v>18</v>
      </c>
      <c r="Z289" s="50" t="s">
        <v>18</v>
      </c>
      <c r="AA289" s="51" t="s">
        <v>18</v>
      </c>
      <c r="AB289" s="52">
        <v>38139</v>
      </c>
      <c r="AC289" s="48" t="s">
        <v>360</v>
      </c>
      <c r="AD289" s="53">
        <v>30000</v>
      </c>
      <c r="AE289" s="46" t="s">
        <v>34</v>
      </c>
      <c r="AF289" s="54" t="s">
        <v>18</v>
      </c>
    </row>
    <row r="290" spans="1:32" x14ac:dyDescent="0.25">
      <c r="A290" s="1" t="s">
        <v>362</v>
      </c>
      <c r="B290" s="74" t="s">
        <v>18</v>
      </c>
      <c r="C290" s="37" t="s">
        <v>18</v>
      </c>
      <c r="D290" s="74" t="s">
        <v>18</v>
      </c>
      <c r="E290" s="37" t="s">
        <v>18</v>
      </c>
      <c r="F290" s="74" t="s">
        <v>18</v>
      </c>
      <c r="G290" s="37" t="s">
        <v>18</v>
      </c>
      <c r="H290" s="74" t="s">
        <v>18</v>
      </c>
      <c r="I290" s="37" t="s">
        <v>18</v>
      </c>
      <c r="J290" s="74" t="s">
        <v>18</v>
      </c>
      <c r="K290" s="37" t="s">
        <v>18</v>
      </c>
      <c r="L290" s="74">
        <v>-1.71910624715</v>
      </c>
      <c r="M290" s="37">
        <v>5</v>
      </c>
      <c r="N290" s="74" t="s">
        <v>18</v>
      </c>
      <c r="O290" s="76" t="s">
        <v>18</v>
      </c>
      <c r="P290" s="76" t="s">
        <v>18</v>
      </c>
      <c r="Q290" s="77">
        <v>6</v>
      </c>
      <c r="R290" s="78">
        <v>0.01</v>
      </c>
      <c r="S290" s="78">
        <v>0.01</v>
      </c>
      <c r="T290" s="14" t="s">
        <v>18</v>
      </c>
      <c r="U290" s="79">
        <v>9.4999999999999998E-3</v>
      </c>
      <c r="V290" s="79" t="s">
        <v>18</v>
      </c>
      <c r="W290" s="79">
        <v>9.5300000000000003E-3</v>
      </c>
      <c r="X290" s="12" t="s">
        <v>30</v>
      </c>
      <c r="Y290" s="60" t="s">
        <v>18</v>
      </c>
      <c r="Z290" s="8" t="s">
        <v>18</v>
      </c>
      <c r="AA290" s="80" t="s">
        <v>18</v>
      </c>
      <c r="AB290" s="62">
        <v>45455</v>
      </c>
      <c r="AC290" s="12" t="s">
        <v>360</v>
      </c>
      <c r="AD290" s="16" t="s">
        <v>68</v>
      </c>
      <c r="AE290" s="14" t="s">
        <v>18</v>
      </c>
      <c r="AF290" s="39" t="s">
        <v>18</v>
      </c>
    </row>
    <row r="291" spans="1:32" x14ac:dyDescent="0.25">
      <c r="A291" s="40" t="s">
        <v>363</v>
      </c>
      <c r="B291" s="67" t="s">
        <v>18</v>
      </c>
      <c r="C291" s="42" t="s">
        <v>18</v>
      </c>
      <c r="D291" s="67">
        <v>4.0738752178448099</v>
      </c>
      <c r="E291" s="42">
        <v>8</v>
      </c>
      <c r="F291" s="67">
        <v>2.0279073316087302</v>
      </c>
      <c r="G291" s="42">
        <v>7</v>
      </c>
      <c r="H291" s="67">
        <v>15.166261151662599</v>
      </c>
      <c r="I291" s="42">
        <v>9</v>
      </c>
      <c r="J291" s="67">
        <v>2.0114942528736299</v>
      </c>
      <c r="K291" s="42">
        <v>5</v>
      </c>
      <c r="L291" s="67">
        <v>-2.8062970568104002</v>
      </c>
      <c r="M291" s="42">
        <v>9</v>
      </c>
      <c r="N291" s="67">
        <v>15.9588010801648</v>
      </c>
      <c r="O291" s="69">
        <v>0.69461682859183504</v>
      </c>
      <c r="P291" s="69">
        <v>0.17973050640080601</v>
      </c>
      <c r="Q291" s="70">
        <v>9</v>
      </c>
      <c r="R291" s="71">
        <v>0</v>
      </c>
      <c r="S291" s="71">
        <v>0</v>
      </c>
      <c r="T291" s="46" t="s">
        <v>18</v>
      </c>
      <c r="U291" s="72">
        <v>2.5000000000000001E-3</v>
      </c>
      <c r="V291" s="72" t="s">
        <v>18</v>
      </c>
      <c r="W291" s="72">
        <v>2.5000000000000001E-3</v>
      </c>
      <c r="X291" s="48" t="s">
        <v>117</v>
      </c>
      <c r="Y291" s="49" t="s">
        <v>18</v>
      </c>
      <c r="Z291" s="50" t="s">
        <v>18</v>
      </c>
      <c r="AA291" s="73" t="s">
        <v>18</v>
      </c>
      <c r="AB291" s="52">
        <v>42109</v>
      </c>
      <c r="AC291" s="48" t="s">
        <v>41</v>
      </c>
      <c r="AD291" s="53">
        <v>10</v>
      </c>
      <c r="AE291" s="46" t="s">
        <v>18</v>
      </c>
      <c r="AF291" s="54" t="s">
        <v>18</v>
      </c>
    </row>
    <row r="292" spans="1:32" x14ac:dyDescent="0.25">
      <c r="A292" s="1" t="s">
        <v>364</v>
      </c>
      <c r="B292" s="74" t="s">
        <v>18</v>
      </c>
      <c r="C292" s="37" t="s">
        <v>18</v>
      </c>
      <c r="D292" s="74" t="s">
        <v>18</v>
      </c>
      <c r="E292" s="37" t="s">
        <v>18</v>
      </c>
      <c r="F292" s="74" t="s">
        <v>18</v>
      </c>
      <c r="G292" s="37" t="s">
        <v>18</v>
      </c>
      <c r="H292" s="74">
        <v>18.419995984741998</v>
      </c>
      <c r="I292" s="37">
        <v>7</v>
      </c>
      <c r="J292" s="74">
        <v>0.75155863011360202</v>
      </c>
      <c r="K292" s="37">
        <v>8</v>
      </c>
      <c r="L292" s="75">
        <v>-1.02357580333919</v>
      </c>
      <c r="M292" s="66">
        <v>2</v>
      </c>
      <c r="N292" s="74">
        <v>23.137729697171501</v>
      </c>
      <c r="O292" s="76">
        <v>0.61972314549358698</v>
      </c>
      <c r="P292" s="76" t="s">
        <v>18</v>
      </c>
      <c r="Q292" s="77">
        <v>8</v>
      </c>
      <c r="R292" s="78">
        <v>0.01</v>
      </c>
      <c r="S292" s="78">
        <v>0.01</v>
      </c>
      <c r="T292" s="14" t="s">
        <v>18</v>
      </c>
      <c r="U292" s="79">
        <v>3.5999999999999999E-3</v>
      </c>
      <c r="V292" s="79" t="s">
        <v>18</v>
      </c>
      <c r="W292" s="79">
        <v>4.4260000000000002E-3</v>
      </c>
      <c r="X292" s="12" t="s">
        <v>30</v>
      </c>
      <c r="Y292" s="60">
        <v>19.595684719999898</v>
      </c>
      <c r="Z292" s="8">
        <v>-3.2190429999999999E-2</v>
      </c>
      <c r="AA292" s="80">
        <v>491</v>
      </c>
      <c r="AB292" s="62">
        <v>45153</v>
      </c>
      <c r="AC292" s="12" t="s">
        <v>204</v>
      </c>
      <c r="AD292" s="16">
        <v>50</v>
      </c>
      <c r="AE292" s="14" t="s">
        <v>32</v>
      </c>
      <c r="AF292" s="39">
        <v>-13.1459585899999</v>
      </c>
    </row>
    <row r="293" spans="1:32" x14ac:dyDescent="0.25">
      <c r="A293" s="81" t="s">
        <v>95</v>
      </c>
      <c r="B293" s="82">
        <v>7.2450485401254525</v>
      </c>
      <c r="C293" s="83"/>
      <c r="D293" s="82">
        <v>5.0378021813692975</v>
      </c>
      <c r="E293" s="83"/>
      <c r="F293" s="82">
        <v>3.1447272852208652</v>
      </c>
      <c r="G293" s="83"/>
      <c r="H293" s="82">
        <v>18.996448585334246</v>
      </c>
      <c r="I293" s="83"/>
      <c r="J293" s="82">
        <v>3.448143034776169</v>
      </c>
      <c r="K293" s="83"/>
      <c r="L293" s="82">
        <v>-2.1140980819329527</v>
      </c>
      <c r="M293" s="83"/>
      <c r="N293" s="82">
        <v>21.364263700368245</v>
      </c>
      <c r="O293" s="84">
        <v>0.6848600031478157</v>
      </c>
      <c r="P293" s="84">
        <v>0.21742901219855482</v>
      </c>
      <c r="Q293" s="85"/>
      <c r="R293" s="86"/>
      <c r="S293" s="86"/>
      <c r="T293" s="87"/>
      <c r="U293" s="88"/>
      <c r="V293" s="88"/>
      <c r="W293" s="88"/>
      <c r="X293" s="89" t="s">
        <v>96</v>
      </c>
      <c r="Y293" s="90">
        <v>660.60493829278084</v>
      </c>
      <c r="Z293" s="91">
        <v>-1.777292898947219</v>
      </c>
      <c r="AA293" s="92">
        <v>39688</v>
      </c>
      <c r="AB293" s="93"/>
      <c r="AC293" s="89"/>
      <c r="AD293" s="94"/>
      <c r="AE293" s="87"/>
      <c r="AF293" s="95">
        <v>-57.780771364671281</v>
      </c>
    </row>
    <row r="294" spans="1:32" x14ac:dyDescent="0.25">
      <c r="A294" s="96" t="s">
        <v>365</v>
      </c>
      <c r="B294" s="97">
        <v>7.5950740954837199</v>
      </c>
      <c r="C294" s="12"/>
      <c r="D294" s="97">
        <v>5.8179881027548399</v>
      </c>
      <c r="E294" s="12"/>
      <c r="F294" s="97">
        <v>4.8188185766619496</v>
      </c>
      <c r="G294" s="12"/>
      <c r="H294" s="97">
        <v>19.371101144991201</v>
      </c>
      <c r="I294" s="12"/>
      <c r="J294" s="97">
        <v>0.69323172985171699</v>
      </c>
      <c r="K294" s="12"/>
      <c r="L294" s="97">
        <v>-1.12266108457445</v>
      </c>
      <c r="M294" s="37"/>
      <c r="N294" s="97">
        <v>24.839928381548901</v>
      </c>
      <c r="O294" s="98">
        <v>0.61554492238866898</v>
      </c>
      <c r="P294" s="98">
        <v>0.242402479718378</v>
      </c>
      <c r="Q294" s="99"/>
      <c r="R294" s="14"/>
      <c r="S294" s="12"/>
      <c r="T294" s="14"/>
      <c r="U294" s="12"/>
      <c r="V294" s="100"/>
      <c r="X294" s="100"/>
      <c r="Y294" s="101"/>
      <c r="Z294" s="98"/>
      <c r="AA294" s="102"/>
      <c r="AB294" s="100"/>
      <c r="AC294" s="100"/>
      <c r="AD294" s="103"/>
      <c r="AE294" s="104"/>
      <c r="AF294" s="105"/>
    </row>
    <row r="295" spans="1:32" x14ac:dyDescent="0.25">
      <c r="A295" s="1" t="s">
        <v>98</v>
      </c>
      <c r="B295" s="55"/>
      <c r="C295" s="37">
        <v>7</v>
      </c>
      <c r="D295" s="55"/>
      <c r="E295" s="37">
        <v>9</v>
      </c>
      <c r="F295" s="55"/>
      <c r="G295" s="37">
        <v>9</v>
      </c>
      <c r="H295" s="55"/>
      <c r="I295" s="37">
        <v>11</v>
      </c>
      <c r="J295" s="55"/>
      <c r="K295" s="37">
        <v>11</v>
      </c>
      <c r="L295" s="55"/>
      <c r="M295" s="37">
        <v>12</v>
      </c>
      <c r="N295" s="55"/>
      <c r="O295" s="56"/>
      <c r="P295" s="56"/>
      <c r="Q295" s="58"/>
      <c r="R295" s="14"/>
      <c r="S295" s="59"/>
      <c r="T295" s="114"/>
      <c r="U295" s="59"/>
      <c r="V295" s="12"/>
      <c r="W295" s="8"/>
      <c r="X295" s="8"/>
      <c r="Y295" s="61"/>
      <c r="Z295" s="62"/>
      <c r="AA295" s="12"/>
      <c r="AB295" s="62"/>
      <c r="AC295" s="16"/>
      <c r="AD295" s="14"/>
      <c r="AE295" s="8"/>
    </row>
    <row r="296" spans="1:32" x14ac:dyDescent="0.25">
      <c r="B296" s="8"/>
      <c r="C296" s="12"/>
      <c r="D296" s="8"/>
      <c r="E296" s="12"/>
      <c r="F296" s="8"/>
      <c r="G296" s="12"/>
      <c r="H296" s="8"/>
      <c r="I296" s="12"/>
      <c r="J296" s="8"/>
      <c r="K296" s="12"/>
      <c r="L296" s="8"/>
      <c r="M296" s="12"/>
      <c r="N296" s="8"/>
      <c r="O296" s="12"/>
      <c r="P296" s="12"/>
      <c r="Q296" s="13"/>
      <c r="R296" s="14"/>
      <c r="S296" s="12"/>
      <c r="T296" s="14"/>
      <c r="U296" s="12"/>
      <c r="V296" s="12"/>
      <c r="W296" s="12"/>
      <c r="X296" s="60"/>
      <c r="Y296" s="20"/>
      <c r="Z296" s="12"/>
      <c r="AA296" s="12"/>
      <c r="AB296" s="12"/>
      <c r="AC296" s="16"/>
      <c r="AD296" s="14"/>
      <c r="AE296" s="12"/>
    </row>
    <row r="297" spans="1:32" x14ac:dyDescent="0.25">
      <c r="B297" s="8"/>
      <c r="C297" s="12"/>
      <c r="D297" s="8"/>
      <c r="E297" s="12"/>
      <c r="F297" s="8"/>
      <c r="G297" s="12"/>
      <c r="H297" s="8"/>
      <c r="I297" s="12"/>
      <c r="J297" s="8"/>
      <c r="K297" s="12"/>
      <c r="L297" s="8"/>
      <c r="M297" s="12"/>
      <c r="N297" s="8"/>
      <c r="O297" s="12"/>
      <c r="P297" s="12"/>
      <c r="Q297" s="13"/>
      <c r="R297" s="14"/>
      <c r="S297" s="12"/>
      <c r="T297" s="14"/>
      <c r="U297" s="12"/>
      <c r="V297" s="12"/>
      <c r="W297" s="12"/>
      <c r="X297" s="60"/>
      <c r="Y297" s="20"/>
      <c r="Z297" s="12"/>
      <c r="AA297" s="12"/>
      <c r="AB297" s="12"/>
      <c r="AC297" s="16"/>
      <c r="AD297" s="14"/>
      <c r="AE297" s="12"/>
    </row>
    <row r="298" spans="1:32" x14ac:dyDescent="0.25">
      <c r="B298" s="8"/>
      <c r="C298" s="12"/>
      <c r="D298" s="8"/>
      <c r="E298" s="12"/>
      <c r="F298" s="8"/>
      <c r="G298" s="12"/>
      <c r="H298" s="8"/>
      <c r="I298" s="12"/>
      <c r="J298" s="8"/>
      <c r="K298" s="12"/>
      <c r="L298" s="8"/>
      <c r="M298" s="12"/>
      <c r="N298" s="8"/>
      <c r="O298" s="12"/>
      <c r="P298" s="12"/>
      <c r="Q298" s="13"/>
      <c r="R298" s="14"/>
      <c r="S298" s="12"/>
      <c r="T298" s="14"/>
      <c r="U298" s="12"/>
      <c r="V298" s="12"/>
      <c r="W298" s="12"/>
      <c r="X298" s="60"/>
      <c r="Y298" s="20"/>
      <c r="Z298" s="12"/>
      <c r="AA298" s="12"/>
      <c r="AB298" s="12"/>
      <c r="AC298" s="16"/>
      <c r="AD298" s="14"/>
      <c r="AE298" s="12"/>
    </row>
    <row r="299" spans="1:32" x14ac:dyDescent="0.25">
      <c r="B299" s="8"/>
      <c r="C299" s="12"/>
      <c r="D299" s="8"/>
      <c r="E299" s="12"/>
      <c r="F299" s="8"/>
      <c r="G299" s="12"/>
      <c r="H299" s="8"/>
      <c r="I299" s="12"/>
      <c r="J299" s="8"/>
      <c r="K299" s="12"/>
      <c r="L299" s="8"/>
      <c r="M299" s="12"/>
      <c r="N299" s="8"/>
      <c r="O299" s="12"/>
      <c r="P299" s="12"/>
      <c r="Q299" s="13"/>
      <c r="R299" s="14"/>
      <c r="S299" s="12"/>
      <c r="T299" s="14"/>
      <c r="U299" s="12"/>
      <c r="V299" s="12"/>
      <c r="W299" s="12"/>
      <c r="X299" s="60"/>
      <c r="Y299" s="20"/>
      <c r="Z299" s="12"/>
      <c r="AA299" s="12"/>
      <c r="AB299" s="12"/>
      <c r="AC299" s="16"/>
      <c r="AD299" s="14"/>
      <c r="AE299" s="12"/>
    </row>
    <row r="300" spans="1:32" ht="18" x14ac:dyDescent="0.25">
      <c r="A300" s="30"/>
      <c r="B300" s="31" t="s">
        <v>18</v>
      </c>
      <c r="C300" s="32" t="s">
        <v>18</v>
      </c>
      <c r="D300" s="31" t="s">
        <v>18</v>
      </c>
      <c r="E300" s="32" t="s">
        <v>18</v>
      </c>
      <c r="F300" s="31" t="s">
        <v>18</v>
      </c>
      <c r="G300" s="24" t="s">
        <v>18</v>
      </c>
      <c r="H300" s="31" t="s">
        <v>18</v>
      </c>
      <c r="I300" s="32" t="s">
        <v>18</v>
      </c>
      <c r="J300" s="31" t="s">
        <v>18</v>
      </c>
      <c r="K300" s="32" t="s">
        <v>18</v>
      </c>
      <c r="L300" s="31" t="s">
        <v>18</v>
      </c>
      <c r="M300" s="32" t="s">
        <v>18</v>
      </c>
      <c r="N300" s="31" t="s">
        <v>18</v>
      </c>
      <c r="O300" s="32" t="s">
        <v>18</v>
      </c>
      <c r="P300" s="32" t="s">
        <v>18</v>
      </c>
      <c r="Q300" s="33" t="s">
        <v>18</v>
      </c>
      <c r="R300" s="32" t="s">
        <v>18</v>
      </c>
      <c r="S300" s="32" t="s">
        <v>18</v>
      </c>
      <c r="T300" s="32" t="s">
        <v>18</v>
      </c>
      <c r="U300" s="32" t="s">
        <v>18</v>
      </c>
      <c r="V300" s="32" t="s">
        <v>18</v>
      </c>
      <c r="W300" s="34" t="s">
        <v>18</v>
      </c>
      <c r="X300" s="123" t="s">
        <v>18</v>
      </c>
      <c r="Y300" s="35" t="s">
        <v>18</v>
      </c>
      <c r="Z300" s="32" t="s">
        <v>18</v>
      </c>
      <c r="AA300" s="32" t="s">
        <v>18</v>
      </c>
      <c r="AB300" s="32" t="s">
        <v>18</v>
      </c>
      <c r="AC300" s="36" t="s">
        <v>18</v>
      </c>
      <c r="AD300" s="32" t="s">
        <v>18</v>
      </c>
      <c r="AE300" s="34" t="s">
        <v>18</v>
      </c>
      <c r="AF300" s="34"/>
    </row>
    <row r="301" spans="1:32" x14ac:dyDescent="0.25">
      <c r="B301" s="8"/>
      <c r="C301" s="12"/>
      <c r="D301" s="8"/>
      <c r="E301" s="12"/>
      <c r="F301" s="8"/>
      <c r="G301" s="12"/>
      <c r="H301" s="8"/>
      <c r="I301" s="12"/>
      <c r="J301" s="8"/>
      <c r="K301" s="12"/>
      <c r="L301" s="8"/>
      <c r="M301" s="12"/>
      <c r="N301" s="8"/>
      <c r="O301" s="12"/>
      <c r="P301" s="12"/>
      <c r="Q301" s="13"/>
      <c r="R301" s="14"/>
      <c r="S301" s="12"/>
      <c r="T301" s="14"/>
      <c r="U301" s="38"/>
      <c r="V301" s="12"/>
      <c r="W301" s="12"/>
      <c r="X301" s="60"/>
      <c r="Y301" s="20"/>
      <c r="Z301" s="12"/>
      <c r="AA301" s="12"/>
      <c r="AB301" s="12"/>
      <c r="AC301" s="16"/>
      <c r="AD301" s="14"/>
      <c r="AE301" s="12"/>
    </row>
    <row r="302" spans="1:32" ht="18" x14ac:dyDescent="0.25">
      <c r="A302" s="22" t="s">
        <v>366</v>
      </c>
      <c r="B302" s="23"/>
      <c r="C302" s="24"/>
      <c r="D302" s="23"/>
      <c r="E302" s="24"/>
      <c r="F302" s="23"/>
      <c r="G302" s="24" t="s">
        <v>1</v>
      </c>
      <c r="H302" s="23"/>
      <c r="I302" s="24"/>
      <c r="J302" s="23"/>
      <c r="K302" s="24"/>
      <c r="L302" s="23"/>
      <c r="M302" s="24"/>
      <c r="N302" s="23" t="s">
        <v>4</v>
      </c>
      <c r="O302" s="24"/>
      <c r="P302" s="24" t="s">
        <v>5</v>
      </c>
      <c r="Q302" s="25"/>
      <c r="R302" s="26"/>
      <c r="S302" s="24"/>
      <c r="T302" s="26"/>
      <c r="U302" s="24"/>
      <c r="V302" s="24"/>
      <c r="W302" s="27"/>
      <c r="X302" s="122"/>
      <c r="Y302" s="28"/>
      <c r="Z302" s="24"/>
      <c r="AA302" s="24"/>
      <c r="AB302" s="24"/>
      <c r="AC302" s="29"/>
      <c r="AD302" s="26"/>
      <c r="AE302" s="27"/>
    </row>
    <row r="303" spans="1:32" ht="42.75" x14ac:dyDescent="0.25">
      <c r="A303" s="30"/>
      <c r="B303" s="31" t="s">
        <v>6</v>
      </c>
      <c r="C303" s="32" t="s">
        <v>7</v>
      </c>
      <c r="D303" s="31" t="s">
        <v>8</v>
      </c>
      <c r="E303" s="32" t="s">
        <v>7</v>
      </c>
      <c r="F303" s="31" t="s">
        <v>9</v>
      </c>
      <c r="G303" s="24" t="s">
        <v>7</v>
      </c>
      <c r="H303" s="31" t="s">
        <v>10</v>
      </c>
      <c r="I303" s="32" t="s">
        <v>7</v>
      </c>
      <c r="J303" s="31" t="s">
        <v>11</v>
      </c>
      <c r="K303" s="32" t="s">
        <v>7</v>
      </c>
      <c r="L303" s="31" t="s">
        <v>12</v>
      </c>
      <c r="M303" s="32" t="s">
        <v>7</v>
      </c>
      <c r="N303" s="31" t="s">
        <v>13</v>
      </c>
      <c r="O303" s="32" t="s">
        <v>14</v>
      </c>
      <c r="P303" s="32" t="s">
        <v>15</v>
      </c>
      <c r="Q303" s="33" t="s">
        <v>2</v>
      </c>
      <c r="R303" s="32" t="s">
        <v>16</v>
      </c>
      <c r="S303" s="32" t="s">
        <v>17</v>
      </c>
      <c r="T303" s="32" t="s">
        <v>18</v>
      </c>
      <c r="U303" s="32" t="s">
        <v>19</v>
      </c>
      <c r="V303" s="32" t="s">
        <v>18</v>
      </c>
      <c r="W303" s="34" t="s">
        <v>20</v>
      </c>
      <c r="X303" s="123" t="s">
        <v>21</v>
      </c>
      <c r="Y303" s="35" t="s">
        <v>22</v>
      </c>
      <c r="Z303" s="32" t="s">
        <v>23</v>
      </c>
      <c r="AA303" s="32" t="s">
        <v>24</v>
      </c>
      <c r="AB303" s="32" t="s">
        <v>25</v>
      </c>
      <c r="AC303" s="36" t="s">
        <v>26</v>
      </c>
      <c r="AD303" s="32" t="s">
        <v>27</v>
      </c>
      <c r="AE303" s="34" t="s">
        <v>18</v>
      </c>
      <c r="AF303" s="34" t="s">
        <v>28</v>
      </c>
    </row>
    <row r="304" spans="1:32" x14ac:dyDescent="0.25">
      <c r="X304" s="120"/>
    </row>
    <row r="305" spans="1:32" x14ac:dyDescent="0.25">
      <c r="A305" s="40" t="s">
        <v>367</v>
      </c>
      <c r="B305" s="41">
        <v>5.9347619597231498</v>
      </c>
      <c r="C305" s="42">
        <v>6</v>
      </c>
      <c r="D305" s="63">
        <v>5.92457637571977</v>
      </c>
      <c r="E305" s="64">
        <v>2</v>
      </c>
      <c r="F305" s="63">
        <v>4.7811159041507496</v>
      </c>
      <c r="G305" s="64">
        <v>2</v>
      </c>
      <c r="H305" s="63">
        <v>21.218148586173601</v>
      </c>
      <c r="I305" s="64">
        <v>2</v>
      </c>
      <c r="J305" s="41">
        <v>3.2321567550245902</v>
      </c>
      <c r="K305" s="42">
        <v>4</v>
      </c>
      <c r="L305" s="63">
        <v>-1.7601185030278901</v>
      </c>
      <c r="M305" s="64">
        <v>1</v>
      </c>
      <c r="N305" s="41">
        <v>14.942155954067699</v>
      </c>
      <c r="O305" s="43">
        <v>1.1468986993324599</v>
      </c>
      <c r="P305" s="43">
        <v>0.34386545443033301</v>
      </c>
      <c r="Q305" s="44">
        <v>8</v>
      </c>
      <c r="R305" s="45">
        <v>0</v>
      </c>
      <c r="S305" s="45">
        <v>0</v>
      </c>
      <c r="T305" s="46" t="s">
        <v>89</v>
      </c>
      <c r="U305" s="47">
        <v>1.4999999999999999E-2</v>
      </c>
      <c r="V305" s="47" t="s">
        <v>18</v>
      </c>
      <c r="W305" s="47">
        <v>1.5146043350817E-2</v>
      </c>
      <c r="X305" s="48" t="s">
        <v>30</v>
      </c>
      <c r="Y305" s="49">
        <v>201.90843620999999</v>
      </c>
      <c r="Z305" s="50">
        <v>0.21698999999999999</v>
      </c>
      <c r="AA305" s="51">
        <v>2872</v>
      </c>
      <c r="AB305" s="52">
        <v>39325</v>
      </c>
      <c r="AC305" s="48" t="s">
        <v>139</v>
      </c>
      <c r="AD305" s="53">
        <v>30</v>
      </c>
      <c r="AE305" s="46" t="s">
        <v>42</v>
      </c>
      <c r="AF305" s="54">
        <v>21.785613999999999</v>
      </c>
    </row>
    <row r="306" spans="1:32" x14ac:dyDescent="0.25">
      <c r="A306" s="1" t="s">
        <v>368</v>
      </c>
      <c r="B306" s="65">
        <v>6.3491019800027999</v>
      </c>
      <c r="C306" s="66">
        <v>3</v>
      </c>
      <c r="D306" s="55">
        <v>5.0850896805442796</v>
      </c>
      <c r="E306" s="37">
        <v>5</v>
      </c>
      <c r="F306" s="55">
        <v>3.76837991124532</v>
      </c>
      <c r="G306" s="37">
        <v>5</v>
      </c>
      <c r="H306" s="55">
        <v>19.659323188735002</v>
      </c>
      <c r="I306" s="37">
        <v>5</v>
      </c>
      <c r="J306" s="55">
        <v>3.1885306905872399</v>
      </c>
      <c r="K306" s="37">
        <v>5</v>
      </c>
      <c r="L306" s="55">
        <v>-1.83708451334025</v>
      </c>
      <c r="M306" s="37">
        <v>5</v>
      </c>
      <c r="N306" s="55">
        <v>18.978195950317801</v>
      </c>
      <c r="O306" s="56">
        <v>0.82085325034509204</v>
      </c>
      <c r="P306" s="56">
        <v>0.248875202743429</v>
      </c>
      <c r="Q306" s="57">
        <v>8</v>
      </c>
      <c r="R306" s="58">
        <v>0</v>
      </c>
      <c r="S306" s="58">
        <v>0</v>
      </c>
      <c r="T306" s="14" t="s">
        <v>18</v>
      </c>
      <c r="U306" s="59">
        <v>3.8999999999999998E-3</v>
      </c>
      <c r="V306" s="59" t="s">
        <v>18</v>
      </c>
      <c r="W306" s="59">
        <v>3.9199999999999999E-3</v>
      </c>
      <c r="X306" s="12" t="s">
        <v>30</v>
      </c>
      <c r="Y306" s="60">
        <v>693.60340486542395</v>
      </c>
      <c r="Z306" s="8">
        <v>-18.787438239999901</v>
      </c>
      <c r="AA306" s="61">
        <v>44092</v>
      </c>
      <c r="AB306" s="62">
        <v>40815</v>
      </c>
      <c r="AC306" s="12" t="s">
        <v>65</v>
      </c>
      <c r="AD306" s="16" t="s">
        <v>56</v>
      </c>
      <c r="AE306" s="14" t="s">
        <v>34</v>
      </c>
      <c r="AF306" s="39">
        <v>-271.48093341999999</v>
      </c>
    </row>
    <row r="307" spans="1:32" x14ac:dyDescent="0.25">
      <c r="A307" s="40" t="s">
        <v>369</v>
      </c>
      <c r="B307" s="41">
        <v>6.34844596573895</v>
      </c>
      <c r="C307" s="42">
        <v>4</v>
      </c>
      <c r="D307" s="41">
        <v>5.0827721885898303</v>
      </c>
      <c r="E307" s="42">
        <v>6</v>
      </c>
      <c r="F307" s="41">
        <v>3.764293790025</v>
      </c>
      <c r="G307" s="42">
        <v>6</v>
      </c>
      <c r="H307" s="41">
        <v>19.6440976039136</v>
      </c>
      <c r="I307" s="42">
        <v>6</v>
      </c>
      <c r="J307" s="41">
        <v>3.1853847054691098</v>
      </c>
      <c r="K307" s="42">
        <v>6</v>
      </c>
      <c r="L307" s="41">
        <v>-1.8327669767700701</v>
      </c>
      <c r="M307" s="42">
        <v>4</v>
      </c>
      <c r="N307" s="41">
        <v>19.2943263912742</v>
      </c>
      <c r="O307" s="43">
        <v>0.80661474938671296</v>
      </c>
      <c r="P307" s="43">
        <v>0.247606993847373</v>
      </c>
      <c r="Q307" s="44">
        <v>8</v>
      </c>
      <c r="R307" s="45">
        <v>0</v>
      </c>
      <c r="S307" s="45">
        <v>0</v>
      </c>
      <c r="T307" s="46" t="s">
        <v>18</v>
      </c>
      <c r="U307" s="47">
        <v>3.8999999999999998E-3</v>
      </c>
      <c r="V307" s="47" t="s">
        <v>18</v>
      </c>
      <c r="W307" s="47">
        <v>3.9199999999999999E-3</v>
      </c>
      <c r="X307" s="48" t="s">
        <v>30</v>
      </c>
      <c r="Y307" s="49" t="s">
        <v>18</v>
      </c>
      <c r="Z307" s="50" t="s">
        <v>18</v>
      </c>
      <c r="AA307" s="51" t="s">
        <v>18</v>
      </c>
      <c r="AB307" s="52">
        <v>40815</v>
      </c>
      <c r="AC307" s="48" t="s">
        <v>65</v>
      </c>
      <c r="AD307" s="53">
        <v>30000</v>
      </c>
      <c r="AE307" s="46" t="s">
        <v>34</v>
      </c>
      <c r="AF307" s="54" t="s">
        <v>18</v>
      </c>
    </row>
    <row r="308" spans="1:32" x14ac:dyDescent="0.25">
      <c r="A308" s="1" t="s">
        <v>370</v>
      </c>
      <c r="B308" s="65">
        <v>6.6001519821466204</v>
      </c>
      <c r="C308" s="66">
        <v>1</v>
      </c>
      <c r="D308" s="65">
        <v>5.2853541588611099</v>
      </c>
      <c r="E308" s="66">
        <v>3</v>
      </c>
      <c r="F308" s="65">
        <v>3.96576165286965</v>
      </c>
      <c r="G308" s="66">
        <v>3</v>
      </c>
      <c r="H308" s="65">
        <v>19.884814912511999</v>
      </c>
      <c r="I308" s="66">
        <v>3</v>
      </c>
      <c r="J308" s="65">
        <v>3.2838421331717398</v>
      </c>
      <c r="K308" s="66">
        <v>3</v>
      </c>
      <c r="L308" s="65">
        <v>-1.8217821782178401</v>
      </c>
      <c r="M308" s="66">
        <v>3</v>
      </c>
      <c r="N308" s="55">
        <v>18.9776082835441</v>
      </c>
      <c r="O308" s="56">
        <v>0.83276065767388097</v>
      </c>
      <c r="P308" s="56">
        <v>0.261050955704904</v>
      </c>
      <c r="Q308" s="57">
        <v>8</v>
      </c>
      <c r="R308" s="58">
        <v>0</v>
      </c>
      <c r="S308" s="58">
        <v>0</v>
      </c>
      <c r="T308" s="14" t="s">
        <v>18</v>
      </c>
      <c r="U308" s="59">
        <v>2E-3</v>
      </c>
      <c r="V308" s="59" t="s">
        <v>18</v>
      </c>
      <c r="W308" s="59">
        <v>2.0200000000000001E-3</v>
      </c>
      <c r="X308" s="12" t="s">
        <v>30</v>
      </c>
      <c r="Y308" s="60" t="s">
        <v>18</v>
      </c>
      <c r="Z308" s="8" t="s">
        <v>18</v>
      </c>
      <c r="AA308" s="61" t="s">
        <v>18</v>
      </c>
      <c r="AB308" s="62">
        <v>40815</v>
      </c>
      <c r="AC308" s="12" t="s">
        <v>65</v>
      </c>
      <c r="AD308" s="16">
        <v>100000</v>
      </c>
      <c r="AE308" s="14" t="s">
        <v>18</v>
      </c>
      <c r="AF308" s="39" t="s">
        <v>18</v>
      </c>
    </row>
    <row r="309" spans="1:32" x14ac:dyDescent="0.25">
      <c r="A309" s="40" t="s">
        <v>371</v>
      </c>
      <c r="B309" s="63">
        <v>6.5983717709449099</v>
      </c>
      <c r="C309" s="64">
        <v>2</v>
      </c>
      <c r="D309" s="41">
        <v>5.2820519426879304</v>
      </c>
      <c r="E309" s="42">
        <v>4</v>
      </c>
      <c r="F309" s="41">
        <v>3.96380330176568</v>
      </c>
      <c r="G309" s="42">
        <v>4</v>
      </c>
      <c r="H309" s="41">
        <v>19.876912778145599</v>
      </c>
      <c r="I309" s="42">
        <v>4</v>
      </c>
      <c r="J309" s="63">
        <v>3.2842582106455298</v>
      </c>
      <c r="K309" s="64">
        <v>2</v>
      </c>
      <c r="L309" s="63">
        <v>-1.81935622779632</v>
      </c>
      <c r="M309" s="64">
        <v>2</v>
      </c>
      <c r="N309" s="41">
        <v>19.289966932477199</v>
      </c>
      <c r="O309" s="43">
        <v>0.81886627780167698</v>
      </c>
      <c r="P309" s="43">
        <v>0.25972558328203399</v>
      </c>
      <c r="Q309" s="44">
        <v>8</v>
      </c>
      <c r="R309" s="45">
        <v>0</v>
      </c>
      <c r="S309" s="45">
        <v>0</v>
      </c>
      <c r="T309" s="46" t="s">
        <v>18</v>
      </c>
      <c r="U309" s="47">
        <v>2E-3</v>
      </c>
      <c r="V309" s="47" t="s">
        <v>18</v>
      </c>
      <c r="W309" s="47">
        <v>2.0200000000000001E-3</v>
      </c>
      <c r="X309" s="48" t="s">
        <v>30</v>
      </c>
      <c r="Y309" s="49" t="s">
        <v>18</v>
      </c>
      <c r="Z309" s="50" t="s">
        <v>18</v>
      </c>
      <c r="AA309" s="51" t="s">
        <v>18</v>
      </c>
      <c r="AB309" s="52">
        <v>40815</v>
      </c>
      <c r="AC309" s="48" t="s">
        <v>65</v>
      </c>
      <c r="AD309" s="53">
        <v>100000</v>
      </c>
      <c r="AE309" s="46" t="s">
        <v>18</v>
      </c>
      <c r="AF309" s="54" t="s">
        <v>18</v>
      </c>
    </row>
    <row r="310" spans="1:32" x14ac:dyDescent="0.25">
      <c r="A310" s="81" t="s">
        <v>372</v>
      </c>
      <c r="B310" s="82">
        <v>6.08234856838956</v>
      </c>
      <c r="C310" s="83">
        <v>5</v>
      </c>
      <c r="D310" s="124">
        <v>6.6843815914604701</v>
      </c>
      <c r="E310" s="125">
        <v>1</v>
      </c>
      <c r="F310" s="124">
        <v>5.2107505132545198</v>
      </c>
      <c r="G310" s="125">
        <v>1</v>
      </c>
      <c r="H310" s="124">
        <v>26.0294788026135</v>
      </c>
      <c r="I310" s="125">
        <v>1</v>
      </c>
      <c r="J310" s="124">
        <v>5.4143365531265903</v>
      </c>
      <c r="K310" s="125">
        <v>1</v>
      </c>
      <c r="L310" s="82">
        <v>-2.1587825881798</v>
      </c>
      <c r="M310" s="83">
        <v>6</v>
      </c>
      <c r="N310" s="82">
        <v>17.8836576084353</v>
      </c>
      <c r="O310" s="84">
        <v>1.2272919738202901</v>
      </c>
      <c r="P310" s="84">
        <v>0.34991694953970098</v>
      </c>
      <c r="Q310" s="85">
        <v>8</v>
      </c>
      <c r="R310" s="86">
        <v>1E-3</v>
      </c>
      <c r="S310" s="86">
        <v>5.0000000000000001E-3</v>
      </c>
      <c r="T310" s="87" t="s">
        <v>89</v>
      </c>
      <c r="U310" s="88">
        <v>4.3E-3</v>
      </c>
      <c r="V310" s="88" t="s">
        <v>18</v>
      </c>
      <c r="W310" s="88">
        <v>4.6509361937448999E-3</v>
      </c>
      <c r="X310" s="89" t="s">
        <v>30</v>
      </c>
      <c r="Y310" s="90">
        <v>154.79976997999901</v>
      </c>
      <c r="Z310" s="91">
        <v>0.70482699999999998</v>
      </c>
      <c r="AA310" s="92">
        <v>12412</v>
      </c>
      <c r="AB310" s="93">
        <v>36530</v>
      </c>
      <c r="AC310" s="89" t="s">
        <v>87</v>
      </c>
      <c r="AD310" s="94">
        <v>10</v>
      </c>
      <c r="AE310" s="87" t="s">
        <v>18</v>
      </c>
      <c r="AF310" s="95">
        <v>15.030175</v>
      </c>
    </row>
    <row r="311" spans="1:32" x14ac:dyDescent="0.25">
      <c r="A311" s="96" t="s">
        <v>95</v>
      </c>
      <c r="B311" s="97">
        <v>6.3188637044909983</v>
      </c>
      <c r="C311" s="12"/>
      <c r="D311" s="97">
        <v>5.557370989643899</v>
      </c>
      <c r="E311" s="12"/>
      <c r="F311" s="97">
        <v>4.2423508455518197</v>
      </c>
      <c r="G311" s="12"/>
      <c r="H311" s="97">
        <v>21.052129312015548</v>
      </c>
      <c r="I311" s="12"/>
      <c r="J311" s="97">
        <v>3.5980848413374673</v>
      </c>
      <c r="K311" s="12"/>
      <c r="L311" s="97">
        <v>-1.8716484978886951</v>
      </c>
      <c r="M311" s="37"/>
      <c r="N311" s="97">
        <v>18.227651853352715</v>
      </c>
      <c r="O311" s="98">
        <v>0.94221426806001884</v>
      </c>
      <c r="P311" s="98">
        <v>0.2851735232579623</v>
      </c>
      <c r="Q311" s="99"/>
      <c r="R311" s="14"/>
      <c r="S311" s="12"/>
      <c r="T311" s="14"/>
      <c r="U311" s="12"/>
      <c r="V311" s="100"/>
      <c r="X311" s="100" t="s">
        <v>96</v>
      </c>
      <c r="Y311" s="101">
        <v>1050.3116110554229</v>
      </c>
      <c r="Z311" s="98">
        <v>-17.8656212399999</v>
      </c>
      <c r="AA311" s="102">
        <v>59376</v>
      </c>
      <c r="AB311" s="100"/>
      <c r="AC311" s="100"/>
      <c r="AD311" s="103"/>
      <c r="AE311" s="104"/>
      <c r="AF311" s="105">
        <v>-234.66514441999999</v>
      </c>
    </row>
    <row r="312" spans="1:32" x14ac:dyDescent="0.25">
      <c r="A312" s="106" t="s">
        <v>373</v>
      </c>
      <c r="B312" s="107">
        <v>6.88520249533914</v>
      </c>
      <c r="C312" s="37"/>
      <c r="D312" s="107">
        <v>5.5103125898169099</v>
      </c>
      <c r="E312" s="37"/>
      <c r="F312" s="107">
        <v>4.4770829563854697</v>
      </c>
      <c r="G312" s="37"/>
      <c r="H312" s="107">
        <v>20.445562828174701</v>
      </c>
      <c r="I312" s="37"/>
      <c r="J312" s="107">
        <v>3.4395498682809</v>
      </c>
      <c r="K312" s="37"/>
      <c r="L312" s="107">
        <v>-1.9615448552872099</v>
      </c>
      <c r="M312" s="37"/>
      <c r="N312" s="107">
        <v>19.492797565981299</v>
      </c>
      <c r="O312" s="107">
        <v>0.83951795095351101</v>
      </c>
      <c r="P312" s="107">
        <v>0.26375150581362</v>
      </c>
      <c r="Q312" s="108"/>
      <c r="R312" s="109"/>
      <c r="S312" s="37"/>
      <c r="T312" s="109"/>
      <c r="U312" s="37"/>
      <c r="V312" s="37"/>
      <c r="W312" s="110"/>
      <c r="X312" s="111"/>
      <c r="Y312" s="112"/>
      <c r="Z312" s="37"/>
      <c r="AA312" s="37"/>
      <c r="AB312" s="37"/>
      <c r="AC312" s="113"/>
      <c r="AD312" s="109"/>
      <c r="AE312" s="110"/>
    </row>
    <row r="313" spans="1:32" x14ac:dyDescent="0.25">
      <c r="A313" s="1" t="s">
        <v>98</v>
      </c>
      <c r="B313" s="55"/>
      <c r="C313" s="37">
        <v>6</v>
      </c>
      <c r="D313" s="55"/>
      <c r="E313" s="37">
        <v>6</v>
      </c>
      <c r="F313" s="55"/>
      <c r="G313" s="37">
        <v>6</v>
      </c>
      <c r="H313" s="55"/>
      <c r="I313" s="37">
        <v>6</v>
      </c>
      <c r="J313" s="55"/>
      <c r="K313" s="37">
        <v>6</v>
      </c>
      <c r="L313" s="55"/>
      <c r="M313" s="37">
        <v>6</v>
      </c>
      <c r="N313" s="55"/>
      <c r="O313" s="56"/>
      <c r="P313" s="56"/>
      <c r="Q313" s="58"/>
      <c r="R313" s="14"/>
      <c r="S313" s="59"/>
      <c r="T313" s="114"/>
      <c r="U313" s="59"/>
      <c r="V313" s="12"/>
      <c r="W313" s="8"/>
      <c r="X313" s="8"/>
      <c r="Y313" s="61"/>
      <c r="Z313" s="62"/>
      <c r="AA313" s="12"/>
      <c r="AB313" s="62"/>
      <c r="AC313" s="16"/>
      <c r="AD313" s="14"/>
      <c r="AE313" s="8"/>
    </row>
    <row r="314" spans="1:32" x14ac:dyDescent="0.25">
      <c r="B314" s="55"/>
      <c r="C314" s="37"/>
      <c r="D314" s="55"/>
      <c r="E314" s="37"/>
      <c r="F314" s="55"/>
      <c r="G314" s="37"/>
      <c r="H314" s="55"/>
      <c r="I314" s="37"/>
      <c r="J314" s="55"/>
      <c r="K314" s="37"/>
      <c r="L314" s="55"/>
      <c r="M314" s="37"/>
      <c r="N314" s="55"/>
      <c r="O314" s="56"/>
      <c r="P314" s="56"/>
      <c r="Q314" s="58"/>
      <c r="R314" s="14"/>
      <c r="S314" s="59"/>
      <c r="T314" s="114"/>
      <c r="U314" s="59"/>
      <c r="V314" s="12"/>
      <c r="W314" s="8"/>
      <c r="X314" s="8"/>
      <c r="Y314" s="61"/>
      <c r="Z314" s="62"/>
      <c r="AA314" s="12"/>
      <c r="AB314" s="62"/>
      <c r="AC314" s="16"/>
      <c r="AD314" s="14"/>
      <c r="AE314" s="8"/>
    </row>
    <row r="315" spans="1:32" x14ac:dyDescent="0.25">
      <c r="B315" s="55"/>
      <c r="C315" s="37"/>
      <c r="D315" s="55"/>
      <c r="E315" s="37"/>
      <c r="F315" s="55"/>
      <c r="G315" s="37"/>
      <c r="H315" s="55"/>
      <c r="I315" s="37"/>
      <c r="J315" s="55"/>
      <c r="K315" s="37"/>
      <c r="L315" s="55"/>
      <c r="M315" s="37"/>
      <c r="N315" s="55"/>
      <c r="O315" s="56"/>
      <c r="P315" s="56"/>
      <c r="Q315" s="58"/>
      <c r="R315" s="14"/>
      <c r="S315" s="59"/>
      <c r="T315" s="114"/>
      <c r="U315" s="59"/>
      <c r="V315" s="12"/>
      <c r="W315" s="8"/>
      <c r="X315" s="8"/>
      <c r="Y315" s="61"/>
      <c r="Z315" s="62"/>
      <c r="AA315" s="12"/>
      <c r="AB315" s="62"/>
      <c r="AC315" s="16"/>
      <c r="AD315" s="14"/>
      <c r="AE315" s="8"/>
    </row>
    <row r="316" spans="1:32" x14ac:dyDescent="0.25">
      <c r="B316" s="55"/>
      <c r="C316" s="37"/>
      <c r="D316" s="55"/>
      <c r="E316" s="37"/>
      <c r="F316" s="55"/>
      <c r="G316" s="37"/>
      <c r="H316" s="55"/>
      <c r="I316" s="37"/>
      <c r="J316" s="55"/>
      <c r="K316" s="37"/>
      <c r="L316" s="55"/>
      <c r="M316" s="37"/>
      <c r="N316" s="55"/>
      <c r="O316" s="56"/>
      <c r="P316" s="56"/>
      <c r="Q316" s="58"/>
      <c r="R316" s="14"/>
      <c r="S316" s="59"/>
      <c r="T316" s="114"/>
      <c r="U316" s="59"/>
      <c r="V316" s="12"/>
      <c r="W316" s="8"/>
      <c r="X316" s="8"/>
      <c r="Y316" s="61"/>
      <c r="Z316" s="62"/>
      <c r="AA316" s="12"/>
      <c r="AB316" s="62"/>
      <c r="AC316" s="16"/>
      <c r="AD316" s="14"/>
      <c r="AE316" s="8"/>
    </row>
    <row r="317" spans="1:32" x14ac:dyDescent="0.25">
      <c r="B317" s="55"/>
      <c r="C317" s="37"/>
      <c r="D317" s="55"/>
      <c r="E317" s="37"/>
      <c r="F317" s="55"/>
      <c r="G317" s="37"/>
      <c r="H317" s="55"/>
      <c r="I317" s="37"/>
      <c r="J317" s="55"/>
      <c r="K317" s="37"/>
      <c r="L317" s="55"/>
      <c r="M317" s="37"/>
      <c r="N317" s="55"/>
      <c r="O317" s="56"/>
      <c r="P317" s="56"/>
      <c r="Q317" s="58"/>
      <c r="R317" s="14"/>
      <c r="S317" s="59"/>
      <c r="T317" s="114"/>
      <c r="U317" s="59"/>
      <c r="V317" s="12"/>
      <c r="W317" s="8"/>
      <c r="X317" s="8"/>
      <c r="Y317" s="61"/>
      <c r="Z317" s="62"/>
      <c r="AA317" s="12"/>
      <c r="AB317" s="62"/>
      <c r="AC317" s="16"/>
      <c r="AD317" s="14"/>
      <c r="AE317" s="8"/>
    </row>
    <row r="318" spans="1:32" x14ac:dyDescent="0.25">
      <c r="A318" s="96"/>
      <c r="B318" s="97"/>
      <c r="C318" s="12"/>
      <c r="D318" s="97"/>
      <c r="E318" s="12"/>
      <c r="F318" s="97"/>
      <c r="G318" s="12"/>
      <c r="H318" s="97"/>
      <c r="I318" s="12"/>
      <c r="J318" s="97"/>
      <c r="K318" s="12"/>
      <c r="L318" s="97"/>
      <c r="M318" s="37"/>
      <c r="N318" s="97"/>
      <c r="O318" s="98"/>
      <c r="P318" s="98"/>
      <c r="Q318" s="99"/>
      <c r="R318" s="14"/>
      <c r="S318" s="12"/>
      <c r="T318" s="14"/>
      <c r="U318" s="12"/>
      <c r="V318" s="100"/>
      <c r="X318" s="100"/>
      <c r="Y318" s="101"/>
      <c r="Z318" s="98"/>
      <c r="AA318" s="102"/>
      <c r="AB318" s="100"/>
      <c r="AC318" s="100"/>
      <c r="AD318" s="103"/>
      <c r="AE318" s="104"/>
      <c r="AF318" s="105"/>
    </row>
    <row r="319" spans="1:32" x14ac:dyDescent="0.25">
      <c r="A319" s="106"/>
      <c r="B319" s="107"/>
      <c r="C319" s="37"/>
      <c r="D319" s="107"/>
      <c r="E319" s="37"/>
      <c r="F319" s="107"/>
      <c r="G319" s="37"/>
      <c r="H319" s="107"/>
      <c r="I319" s="37"/>
      <c r="J319" s="107"/>
      <c r="K319" s="37"/>
      <c r="L319" s="107"/>
      <c r="M319" s="37"/>
      <c r="N319" s="107"/>
      <c r="O319" s="107"/>
      <c r="P319" s="107"/>
      <c r="Q319" s="108"/>
      <c r="R319" s="109"/>
      <c r="S319" s="37"/>
      <c r="T319" s="109"/>
      <c r="U319" s="37"/>
      <c r="V319" s="37"/>
      <c r="W319" s="110"/>
      <c r="X319" s="111"/>
      <c r="Y319" s="112"/>
      <c r="Z319" s="37"/>
      <c r="AA319" s="37"/>
      <c r="AB319" s="37"/>
      <c r="AC319" s="113"/>
      <c r="AD319" s="109"/>
      <c r="AE319" s="110"/>
    </row>
    <row r="320" spans="1:32" x14ac:dyDescent="0.25">
      <c r="B320" s="55"/>
      <c r="C320" s="37"/>
      <c r="D320" s="55"/>
      <c r="E320" s="37"/>
      <c r="F320" s="55"/>
      <c r="G320" s="37"/>
      <c r="H320" s="55"/>
      <c r="I320" s="37"/>
      <c r="J320" s="55"/>
      <c r="K320" s="37"/>
      <c r="L320" s="55"/>
      <c r="M320" s="37"/>
      <c r="N320" s="55"/>
      <c r="O320" s="56"/>
      <c r="P320" s="56"/>
      <c r="Q320" s="58"/>
      <c r="R320" s="14"/>
      <c r="S320" s="59"/>
      <c r="T320" s="114"/>
      <c r="U320" s="59"/>
      <c r="V320" s="12"/>
      <c r="W320" s="8"/>
      <c r="X320" s="8"/>
      <c r="Y320" s="61"/>
      <c r="Z320" s="62"/>
      <c r="AA320" s="12"/>
      <c r="AB320" s="62"/>
      <c r="AC320" s="16"/>
      <c r="AD320" s="14"/>
      <c r="AE320" s="8"/>
    </row>
    <row r="321" spans="1:32" x14ac:dyDescent="0.25">
      <c r="B321" s="55"/>
      <c r="C321" s="37"/>
      <c r="D321" s="55"/>
      <c r="E321" s="37"/>
      <c r="F321" s="55"/>
      <c r="G321" s="37"/>
      <c r="H321" s="55"/>
      <c r="I321" s="37"/>
      <c r="J321" s="55"/>
      <c r="K321" s="37"/>
      <c r="L321" s="55"/>
      <c r="M321" s="37"/>
      <c r="N321" s="55"/>
      <c r="O321" s="56"/>
      <c r="P321" s="56"/>
      <c r="Q321" s="58"/>
      <c r="R321" s="14"/>
      <c r="S321" s="59"/>
      <c r="T321" s="114"/>
      <c r="U321" s="59"/>
      <c r="V321" s="12"/>
      <c r="W321" s="8"/>
      <c r="X321" s="8"/>
      <c r="Y321" s="61"/>
      <c r="Z321" s="62"/>
      <c r="AA321" s="12"/>
      <c r="AB321" s="62"/>
      <c r="AC321" s="16"/>
      <c r="AD321" s="14"/>
      <c r="AE321" s="8"/>
    </row>
    <row r="322" spans="1:32" x14ac:dyDescent="0.25">
      <c r="B322" s="8"/>
      <c r="C322" s="12"/>
      <c r="D322" s="8"/>
      <c r="E322" s="12"/>
      <c r="F322" s="8"/>
      <c r="G322" s="12"/>
      <c r="H322" s="8"/>
      <c r="I322" s="12"/>
      <c r="J322" s="8"/>
      <c r="K322" s="12"/>
      <c r="L322" s="8"/>
      <c r="M322" s="12"/>
      <c r="N322" s="8"/>
      <c r="O322" s="12"/>
      <c r="P322" s="12"/>
      <c r="Q322" s="13"/>
      <c r="R322" s="14"/>
      <c r="S322" s="12"/>
      <c r="T322" s="14"/>
      <c r="U322" s="12"/>
      <c r="V322" s="12"/>
      <c r="W322" s="12"/>
      <c r="X322" s="60"/>
      <c r="Y322" s="20"/>
      <c r="Z322" s="12"/>
      <c r="AA322" s="12"/>
      <c r="AB322" s="12"/>
      <c r="AC322" s="16"/>
      <c r="AD322" s="14"/>
      <c r="AE322" s="12"/>
    </row>
    <row r="323" spans="1:32" x14ac:dyDescent="0.25">
      <c r="B323" s="8"/>
      <c r="C323" s="12"/>
      <c r="D323" s="8"/>
      <c r="E323" s="12"/>
      <c r="F323" s="8"/>
      <c r="G323" s="12"/>
      <c r="H323" s="8"/>
      <c r="I323" s="12"/>
      <c r="J323" s="8"/>
      <c r="K323" s="12"/>
      <c r="L323" s="8"/>
      <c r="M323" s="12"/>
      <c r="N323" s="8"/>
      <c r="O323" s="12"/>
      <c r="P323" s="12"/>
      <c r="Q323" s="13"/>
      <c r="R323" s="14"/>
      <c r="S323" s="12"/>
      <c r="T323" s="14"/>
      <c r="U323" s="12"/>
      <c r="V323" s="12"/>
      <c r="W323" s="39"/>
      <c r="X323" s="60"/>
      <c r="Y323" s="20"/>
      <c r="Z323" s="12"/>
      <c r="AA323" s="12"/>
      <c r="AB323" s="12"/>
      <c r="AC323" s="16"/>
      <c r="AD323" s="14"/>
      <c r="AE323" s="39"/>
    </row>
    <row r="324" spans="1:32" x14ac:dyDescent="0.25">
      <c r="A324" s="1" t="s">
        <v>185</v>
      </c>
      <c r="B324" s="8"/>
      <c r="C324" s="12"/>
      <c r="D324" s="8"/>
      <c r="E324" s="12"/>
      <c r="F324" s="8"/>
      <c r="G324" s="12"/>
      <c r="H324" s="8"/>
      <c r="I324" s="12"/>
      <c r="J324" s="8"/>
      <c r="K324" s="12"/>
      <c r="L324" s="8"/>
      <c r="M324" s="12"/>
      <c r="N324" s="8"/>
      <c r="O324" s="12"/>
      <c r="P324" s="12"/>
      <c r="Q324" s="13"/>
      <c r="R324" s="14"/>
      <c r="S324" s="12"/>
      <c r="T324" s="14"/>
      <c r="U324" s="12"/>
      <c r="V324" s="12"/>
      <c r="W324" s="39"/>
      <c r="X324" s="60"/>
      <c r="Y324" s="20"/>
      <c r="Z324" s="12"/>
      <c r="AA324" s="12"/>
      <c r="AB324" s="12"/>
      <c r="AC324" s="16"/>
      <c r="AD324" s="14"/>
      <c r="AE324" s="39"/>
    </row>
    <row r="325" spans="1:32" x14ac:dyDescent="0.25">
      <c r="B325" s="8"/>
      <c r="C325" s="12"/>
      <c r="D325" s="8"/>
      <c r="E325" s="12"/>
      <c r="F325" s="8"/>
      <c r="G325" s="12"/>
      <c r="H325" s="8"/>
      <c r="I325" s="12"/>
      <c r="J325" s="8"/>
      <c r="K325" s="12"/>
      <c r="L325" s="8"/>
      <c r="M325" s="12"/>
      <c r="N325" s="8"/>
      <c r="O325" s="12"/>
      <c r="P325" s="12"/>
      <c r="Q325" s="13"/>
      <c r="R325" s="14"/>
      <c r="S325" s="12"/>
      <c r="T325" s="14"/>
      <c r="U325" s="12"/>
      <c r="V325" s="12"/>
      <c r="W325" s="12"/>
      <c r="X325" s="60"/>
      <c r="Y325" s="20"/>
      <c r="Z325" s="12"/>
      <c r="AA325" s="12"/>
      <c r="AB325" s="12"/>
      <c r="AC325" s="16"/>
      <c r="AD325" s="14"/>
      <c r="AE325" s="12"/>
    </row>
    <row r="326" spans="1:32" x14ac:dyDescent="0.25">
      <c r="B326" s="8"/>
      <c r="C326" s="12"/>
      <c r="D326" s="8"/>
      <c r="E326" s="12"/>
      <c r="F326" s="8"/>
      <c r="G326" s="12"/>
      <c r="H326" s="8"/>
      <c r="I326" s="12"/>
      <c r="J326" s="8"/>
      <c r="K326" s="12"/>
      <c r="L326" s="8"/>
      <c r="M326" s="12"/>
      <c r="N326" s="8"/>
      <c r="O326" s="12"/>
      <c r="P326" s="12"/>
      <c r="Q326" s="13"/>
      <c r="R326" s="14"/>
      <c r="S326" s="12"/>
      <c r="T326" s="14"/>
      <c r="U326" s="12"/>
      <c r="V326" s="12"/>
      <c r="W326" s="12"/>
      <c r="X326" s="60"/>
      <c r="Y326" s="20"/>
      <c r="Z326" s="12"/>
      <c r="AA326" s="12"/>
      <c r="AB326" s="12"/>
      <c r="AC326" s="16"/>
      <c r="AD326" s="14"/>
      <c r="AE326" s="12"/>
    </row>
    <row r="327" spans="1:32" x14ac:dyDescent="0.25">
      <c r="B327" s="8"/>
      <c r="C327" s="12"/>
      <c r="D327" s="8"/>
      <c r="E327" s="12"/>
      <c r="F327" s="8"/>
      <c r="G327" s="12"/>
      <c r="H327" s="8"/>
      <c r="I327" s="12"/>
      <c r="J327" s="8"/>
      <c r="K327" s="12"/>
      <c r="L327" s="8"/>
      <c r="M327" s="12"/>
      <c r="N327" s="8"/>
      <c r="O327" s="12"/>
      <c r="P327" s="12"/>
      <c r="Q327" s="13"/>
      <c r="R327" s="14"/>
      <c r="S327" s="12"/>
      <c r="T327" s="14"/>
      <c r="U327" s="12"/>
      <c r="V327" s="12"/>
      <c r="W327" s="12"/>
      <c r="X327" s="60"/>
      <c r="Y327" s="20"/>
      <c r="Z327" s="12"/>
      <c r="AA327" s="12"/>
      <c r="AB327" s="12"/>
      <c r="AC327" s="16"/>
      <c r="AD327" s="14"/>
      <c r="AE327" s="12"/>
    </row>
    <row r="328" spans="1:32" x14ac:dyDescent="0.25">
      <c r="A328" s="7">
        <v>9</v>
      </c>
      <c r="B328" s="8"/>
      <c r="C328" s="9"/>
      <c r="D328" s="10"/>
      <c r="E328" s="11" t="s">
        <v>0</v>
      </c>
      <c r="F328" s="8"/>
      <c r="G328" s="12"/>
      <c r="H328" s="8"/>
      <c r="I328" s="12"/>
      <c r="J328" s="8"/>
      <c r="K328" s="12"/>
      <c r="L328" s="8"/>
      <c r="M328" s="12"/>
      <c r="N328" s="8"/>
      <c r="O328" s="12"/>
      <c r="P328" s="12"/>
      <c r="Q328" s="13"/>
      <c r="R328" s="14"/>
      <c r="S328" s="12"/>
      <c r="T328" s="14"/>
      <c r="U328" s="12"/>
      <c r="V328" s="12"/>
      <c r="W328" s="12"/>
      <c r="X328" s="60"/>
      <c r="Y328" s="15"/>
      <c r="Z328" s="12"/>
      <c r="AA328" s="12"/>
      <c r="AB328" s="12"/>
      <c r="AC328" s="16"/>
      <c r="AD328" s="14"/>
      <c r="AE328" s="21">
        <v>10</v>
      </c>
      <c r="AF328" s="21"/>
    </row>
    <row r="329" spans="1:32" ht="15.75" thickBot="1" x14ac:dyDescent="0.3">
      <c r="A329" s="17"/>
      <c r="B329" s="18"/>
      <c r="C329" s="19"/>
      <c r="D329" s="18"/>
      <c r="E329" s="19"/>
      <c r="F329" s="18"/>
      <c r="G329" s="19"/>
      <c r="H329" s="18"/>
      <c r="I329" s="19"/>
      <c r="J329" s="18"/>
      <c r="K329" s="19"/>
      <c r="L329" s="18"/>
      <c r="M329" s="19"/>
      <c r="N329" s="18"/>
      <c r="O329" s="19"/>
      <c r="P329" s="19"/>
      <c r="Q329" s="18"/>
      <c r="R329" s="19"/>
      <c r="S329" s="18"/>
      <c r="T329" s="19"/>
      <c r="U329" s="18"/>
      <c r="V329" s="19"/>
      <c r="W329" s="18"/>
      <c r="X329" s="121"/>
      <c r="Y329" s="18"/>
      <c r="Z329" s="19"/>
      <c r="AA329" s="18"/>
      <c r="AB329" s="19"/>
      <c r="AC329" s="18"/>
      <c r="AD329" s="19"/>
      <c r="AE329" s="19"/>
      <c r="AF329" s="19"/>
    </row>
    <row r="330" spans="1:32" x14ac:dyDescent="0.25">
      <c r="A330" s="119"/>
      <c r="Q330" s="2"/>
      <c r="R330" s="1"/>
      <c r="S330" s="2"/>
      <c r="T330" s="1"/>
      <c r="U330" s="2"/>
      <c r="W330" s="2"/>
      <c r="X330" s="120"/>
      <c r="Y330" s="2"/>
      <c r="AA330" s="2"/>
      <c r="AC330" s="2"/>
      <c r="AD330" s="1"/>
    </row>
    <row r="331" spans="1:32" ht="18" x14ac:dyDescent="0.25">
      <c r="A331" s="22" t="s">
        <v>374</v>
      </c>
      <c r="B331" s="23"/>
      <c r="C331" s="24"/>
      <c r="D331" s="23"/>
      <c r="E331" s="24"/>
      <c r="F331" s="23"/>
      <c r="G331" s="24" t="s">
        <v>1</v>
      </c>
      <c r="H331" s="23"/>
      <c r="I331" s="24"/>
      <c r="J331" s="23"/>
      <c r="K331" s="24"/>
      <c r="L331" s="23"/>
      <c r="M331" s="24"/>
      <c r="N331" s="23" t="s">
        <v>4</v>
      </c>
      <c r="O331" s="24"/>
      <c r="P331" s="24" t="s">
        <v>5</v>
      </c>
      <c r="Q331" s="25"/>
      <c r="R331" s="26"/>
      <c r="S331" s="24"/>
      <c r="T331" s="26"/>
      <c r="U331" s="24"/>
      <c r="V331" s="24"/>
      <c r="W331" s="27"/>
      <c r="X331" s="122"/>
      <c r="Y331" s="28"/>
      <c r="Z331" s="24"/>
      <c r="AA331" s="24"/>
      <c r="AB331" s="24"/>
      <c r="AC331" s="29"/>
      <c r="AD331" s="26"/>
      <c r="AE331" s="27"/>
    </row>
    <row r="332" spans="1:32" ht="42.75" x14ac:dyDescent="0.25">
      <c r="A332" s="30"/>
      <c r="B332" s="31" t="s">
        <v>6</v>
      </c>
      <c r="C332" s="32" t="s">
        <v>7</v>
      </c>
      <c r="D332" s="31" t="s">
        <v>8</v>
      </c>
      <c r="E332" s="32" t="s">
        <v>7</v>
      </c>
      <c r="F332" s="31" t="s">
        <v>9</v>
      </c>
      <c r="G332" s="24" t="s">
        <v>7</v>
      </c>
      <c r="H332" s="31" t="s">
        <v>10</v>
      </c>
      <c r="I332" s="32" t="s">
        <v>7</v>
      </c>
      <c r="J332" s="31" t="s">
        <v>11</v>
      </c>
      <c r="K332" s="32" t="s">
        <v>7</v>
      </c>
      <c r="L332" s="31" t="s">
        <v>12</v>
      </c>
      <c r="M332" s="32" t="s">
        <v>7</v>
      </c>
      <c r="N332" s="31" t="s">
        <v>13</v>
      </c>
      <c r="O332" s="32" t="s">
        <v>14</v>
      </c>
      <c r="P332" s="32" t="s">
        <v>15</v>
      </c>
      <c r="Q332" s="33" t="s">
        <v>2</v>
      </c>
      <c r="R332" s="32" t="s">
        <v>16</v>
      </c>
      <c r="S332" s="32" t="s">
        <v>17</v>
      </c>
      <c r="T332" s="32" t="s">
        <v>18</v>
      </c>
      <c r="U332" s="32" t="s">
        <v>19</v>
      </c>
      <c r="V332" s="32" t="s">
        <v>18</v>
      </c>
      <c r="W332" s="34" t="s">
        <v>20</v>
      </c>
      <c r="X332" s="123" t="s">
        <v>21</v>
      </c>
      <c r="Y332" s="35" t="s">
        <v>22</v>
      </c>
      <c r="Z332" s="32" t="s">
        <v>23</v>
      </c>
      <c r="AA332" s="32" t="s">
        <v>24</v>
      </c>
      <c r="AB332" s="32" t="s">
        <v>25</v>
      </c>
      <c r="AC332" s="36" t="s">
        <v>26</v>
      </c>
      <c r="AD332" s="32" t="s">
        <v>27</v>
      </c>
      <c r="AE332" s="34" t="s">
        <v>18</v>
      </c>
      <c r="AF332" s="34" t="s">
        <v>28</v>
      </c>
    </row>
    <row r="333" spans="1:32" x14ac:dyDescent="0.25">
      <c r="B333" s="8"/>
      <c r="C333" s="12"/>
      <c r="D333" s="8"/>
      <c r="E333" s="12"/>
      <c r="F333" s="8"/>
      <c r="G333" s="12"/>
      <c r="H333" s="8"/>
      <c r="I333" s="12"/>
      <c r="J333" s="8"/>
      <c r="K333" s="12"/>
      <c r="L333" s="8"/>
      <c r="M333" s="12"/>
      <c r="N333" s="8"/>
      <c r="O333" s="12"/>
      <c r="P333" s="12"/>
      <c r="Q333" s="13"/>
      <c r="R333" s="14"/>
      <c r="S333" s="12"/>
      <c r="T333" s="14"/>
      <c r="U333" s="38"/>
      <c r="V333" s="12"/>
      <c r="W333" s="12"/>
      <c r="X333" s="60"/>
      <c r="Y333" s="20"/>
      <c r="Z333" s="12"/>
      <c r="AA333" s="12"/>
      <c r="AB333" s="12"/>
      <c r="AC333" s="16"/>
      <c r="AD333" s="14"/>
      <c r="AE333" s="12"/>
    </row>
    <row r="334" spans="1:32" x14ac:dyDescent="0.25">
      <c r="A334" s="40" t="s">
        <v>375</v>
      </c>
      <c r="B334" s="68">
        <v>5.4421328720580302</v>
      </c>
      <c r="C334" s="64">
        <v>1</v>
      </c>
      <c r="D334" s="68">
        <v>9.9870279726489795</v>
      </c>
      <c r="E334" s="64">
        <v>1</v>
      </c>
      <c r="F334" s="68">
        <v>11.195129819365301</v>
      </c>
      <c r="G334" s="64">
        <v>1</v>
      </c>
      <c r="H334" s="68">
        <v>16.0653551183727</v>
      </c>
      <c r="I334" s="64">
        <v>1</v>
      </c>
      <c r="J334" s="68">
        <v>-5.4484432157043301</v>
      </c>
      <c r="K334" s="64">
        <v>1</v>
      </c>
      <c r="L334" s="68">
        <v>-4.2672566588027596</v>
      </c>
      <c r="M334" s="64">
        <v>1</v>
      </c>
      <c r="N334" s="67">
        <v>13.054391134104</v>
      </c>
      <c r="O334" s="69">
        <v>0.91803176709127698</v>
      </c>
      <c r="P334" s="69">
        <v>0.45779847694829201</v>
      </c>
      <c r="Q334" s="70">
        <v>8</v>
      </c>
      <c r="R334" s="71">
        <v>0.01</v>
      </c>
      <c r="S334" s="71">
        <v>0.02</v>
      </c>
      <c r="T334" s="46" t="s">
        <v>18</v>
      </c>
      <c r="U334" s="72">
        <v>0.02</v>
      </c>
      <c r="V334" s="72" t="s">
        <v>18</v>
      </c>
      <c r="W334" s="72">
        <v>0.02</v>
      </c>
      <c r="X334" s="48" t="s">
        <v>30</v>
      </c>
      <c r="Y334" s="49">
        <v>32.563004720000002</v>
      </c>
      <c r="Z334" s="50">
        <v>-0.68195161999999998</v>
      </c>
      <c r="AA334" s="73">
        <v>2854</v>
      </c>
      <c r="AB334" s="52">
        <v>38841</v>
      </c>
      <c r="AC334" s="48" t="s">
        <v>41</v>
      </c>
      <c r="AD334" s="53">
        <v>10</v>
      </c>
      <c r="AE334" s="46" t="s">
        <v>42</v>
      </c>
      <c r="AF334" s="54">
        <v>-2.7799819100000001</v>
      </c>
    </row>
    <row r="335" spans="1:32" x14ac:dyDescent="0.25">
      <c r="A335" s="81" t="s">
        <v>376</v>
      </c>
      <c r="B335" s="82" t="s">
        <v>18</v>
      </c>
      <c r="C335" s="83" t="s">
        <v>18</v>
      </c>
      <c r="D335" s="82" t="s">
        <v>18</v>
      </c>
      <c r="E335" s="83" t="s">
        <v>18</v>
      </c>
      <c r="F335" s="82" t="s">
        <v>18</v>
      </c>
      <c r="G335" s="83" t="s">
        <v>18</v>
      </c>
      <c r="H335" s="124">
        <v>11.9356279410938</v>
      </c>
      <c r="I335" s="125">
        <v>2</v>
      </c>
      <c r="J335" s="124">
        <v>-9.5611715077220598</v>
      </c>
      <c r="K335" s="125">
        <v>2</v>
      </c>
      <c r="L335" s="124">
        <v>-5.6274870283335297</v>
      </c>
      <c r="M335" s="125">
        <v>2</v>
      </c>
      <c r="N335" s="82">
        <v>13.357429379847099</v>
      </c>
      <c r="O335" s="84">
        <v>0.58803369724071697</v>
      </c>
      <c r="P335" s="84" t="s">
        <v>18</v>
      </c>
      <c r="Q335" s="85">
        <v>6</v>
      </c>
      <c r="R335" s="86">
        <v>0</v>
      </c>
      <c r="S335" s="86">
        <v>0</v>
      </c>
      <c r="T335" s="87" t="s">
        <v>18</v>
      </c>
      <c r="U335" s="88">
        <v>1.6E-2</v>
      </c>
      <c r="V335" s="88" t="s">
        <v>18</v>
      </c>
      <c r="W335" s="88">
        <v>1.5999992828075401E-2</v>
      </c>
      <c r="X335" s="89" t="s">
        <v>30</v>
      </c>
      <c r="Y335" s="90">
        <v>24.2629485479316</v>
      </c>
      <c r="Z335" s="91">
        <v>-0.48426212235666899</v>
      </c>
      <c r="AA335" s="92">
        <v>12586</v>
      </c>
      <c r="AB335" s="93">
        <v>45198</v>
      </c>
      <c r="AC335" s="89" t="s">
        <v>377</v>
      </c>
      <c r="AD335" s="94">
        <v>10</v>
      </c>
      <c r="AE335" s="87" t="s">
        <v>32</v>
      </c>
      <c r="AF335" s="95">
        <v>-1.7951296623424</v>
      </c>
    </row>
    <row r="336" spans="1:32" x14ac:dyDescent="0.25">
      <c r="A336" s="96" t="s">
        <v>95</v>
      </c>
      <c r="B336" s="97">
        <v>5.4421328720580302</v>
      </c>
      <c r="C336" s="12"/>
      <c r="D336" s="97">
        <v>9.9870279726489795</v>
      </c>
      <c r="E336" s="12"/>
      <c r="F336" s="97">
        <v>11.195129819365301</v>
      </c>
      <c r="G336" s="12"/>
      <c r="H336" s="97">
        <v>14.00049152973325</v>
      </c>
      <c r="I336" s="12"/>
      <c r="J336" s="97">
        <v>-7.504807361713195</v>
      </c>
      <c r="K336" s="12"/>
      <c r="L336" s="97">
        <v>-4.9473718435681446</v>
      </c>
      <c r="M336" s="37"/>
      <c r="N336" s="97">
        <v>13.20591025697555</v>
      </c>
      <c r="O336" s="98">
        <v>0.75303273216599698</v>
      </c>
      <c r="P336" s="98">
        <v>0.45779847694829201</v>
      </c>
      <c r="Q336" s="99"/>
      <c r="R336" s="14"/>
      <c r="S336" s="12"/>
      <c r="T336" s="14"/>
      <c r="U336" s="12"/>
      <c r="V336" s="100"/>
      <c r="X336" s="100" t="s">
        <v>96</v>
      </c>
      <c r="Y336" s="101">
        <v>56.825953267931602</v>
      </c>
      <c r="Z336" s="98">
        <v>-1.166213742356669</v>
      </c>
      <c r="AA336" s="102">
        <v>15440</v>
      </c>
      <c r="AB336" s="100"/>
      <c r="AC336" s="100"/>
      <c r="AD336" s="103"/>
      <c r="AE336" s="104"/>
      <c r="AF336" s="105">
        <v>-4.5751115723423998</v>
      </c>
    </row>
    <row r="337" spans="1:32" x14ac:dyDescent="0.25">
      <c r="A337" s="106" t="s">
        <v>378</v>
      </c>
      <c r="B337" s="107" t="s">
        <v>18</v>
      </c>
      <c r="C337" s="37"/>
      <c r="D337" s="107" t="s">
        <v>18</v>
      </c>
      <c r="E337" s="37"/>
      <c r="F337" s="107" t="s">
        <v>18</v>
      </c>
      <c r="G337" s="37"/>
      <c r="H337" s="107" t="s">
        <v>18</v>
      </c>
      <c r="I337" s="37"/>
      <c r="J337" s="107" t="s">
        <v>18</v>
      </c>
      <c r="K337" s="37"/>
      <c r="L337" s="107" t="s">
        <v>18</v>
      </c>
      <c r="M337" s="37"/>
      <c r="N337" s="107" t="s">
        <v>18</v>
      </c>
      <c r="O337" s="107" t="s">
        <v>18</v>
      </c>
      <c r="P337" s="107" t="s">
        <v>18</v>
      </c>
      <c r="Q337" s="108"/>
      <c r="R337" s="109"/>
      <c r="S337" s="37"/>
      <c r="T337" s="109"/>
      <c r="U337" s="37"/>
      <c r="V337" s="37"/>
      <c r="W337" s="110"/>
      <c r="X337" s="111"/>
      <c r="Y337" s="112"/>
      <c r="Z337" s="37"/>
      <c r="AA337" s="37"/>
      <c r="AB337" s="37"/>
      <c r="AC337" s="113"/>
      <c r="AD337" s="109"/>
      <c r="AE337" s="110"/>
    </row>
    <row r="338" spans="1:32" x14ac:dyDescent="0.25">
      <c r="A338" s="1" t="s">
        <v>98</v>
      </c>
      <c r="B338" s="55"/>
      <c r="C338" s="37">
        <v>1</v>
      </c>
      <c r="D338" s="55"/>
      <c r="E338" s="37">
        <v>1</v>
      </c>
      <c r="F338" s="55"/>
      <c r="G338" s="37">
        <v>1</v>
      </c>
      <c r="H338" s="55"/>
      <c r="I338" s="37">
        <v>2</v>
      </c>
      <c r="J338" s="55"/>
      <c r="K338" s="37">
        <v>2</v>
      </c>
      <c r="L338" s="55"/>
      <c r="M338" s="37">
        <v>2</v>
      </c>
      <c r="N338" s="55"/>
      <c r="O338" s="56"/>
      <c r="P338" s="56"/>
      <c r="Q338" s="58"/>
      <c r="R338" s="14"/>
      <c r="S338" s="59"/>
      <c r="T338" s="114"/>
      <c r="U338" s="59"/>
      <c r="V338" s="12"/>
      <c r="W338" s="8"/>
      <c r="X338" s="8"/>
      <c r="Y338" s="61"/>
      <c r="Z338" s="62"/>
      <c r="AA338" s="12"/>
      <c r="AB338" s="62"/>
      <c r="AC338" s="16"/>
      <c r="AD338" s="14"/>
      <c r="AE338" s="8"/>
    </row>
    <row r="339" spans="1:32" x14ac:dyDescent="0.25">
      <c r="X339" s="120"/>
    </row>
    <row r="340" spans="1:32" x14ac:dyDescent="0.25">
      <c r="X340" s="120"/>
    </row>
    <row r="341" spans="1:32" x14ac:dyDescent="0.25">
      <c r="X341" s="120"/>
    </row>
    <row r="342" spans="1:32" x14ac:dyDescent="0.25">
      <c r="B342" s="8"/>
      <c r="C342" s="12"/>
      <c r="D342" s="8"/>
      <c r="E342" s="12"/>
      <c r="F342" s="8"/>
      <c r="G342" s="12"/>
      <c r="H342" s="8"/>
      <c r="I342" s="12"/>
      <c r="J342" s="8"/>
      <c r="K342" s="12"/>
      <c r="L342" s="8"/>
      <c r="M342" s="12"/>
      <c r="N342" s="8"/>
      <c r="O342" s="12"/>
      <c r="P342" s="12"/>
      <c r="Q342" s="13"/>
      <c r="R342" s="14"/>
      <c r="S342" s="12"/>
      <c r="T342" s="14"/>
      <c r="U342" s="12"/>
      <c r="V342" s="12"/>
      <c r="W342" s="12"/>
      <c r="X342" s="60"/>
      <c r="Y342" s="20"/>
      <c r="Z342" s="12"/>
      <c r="AA342" s="12"/>
      <c r="AB342" s="12"/>
      <c r="AC342" s="16"/>
      <c r="AD342" s="14"/>
      <c r="AE342" s="12"/>
    </row>
    <row r="343" spans="1:32" ht="18" x14ac:dyDescent="0.25">
      <c r="A343" s="22" t="s">
        <v>379</v>
      </c>
      <c r="B343" s="23"/>
      <c r="C343" s="24"/>
      <c r="D343" s="23"/>
      <c r="E343" s="24"/>
      <c r="F343" s="23"/>
      <c r="G343" s="24" t="s">
        <v>1</v>
      </c>
      <c r="H343" s="23"/>
      <c r="I343" s="24"/>
      <c r="J343" s="23"/>
      <c r="K343" s="24"/>
      <c r="L343" s="23"/>
      <c r="M343" s="24"/>
      <c r="N343" s="23" t="s">
        <v>4</v>
      </c>
      <c r="O343" s="24"/>
      <c r="P343" s="24" t="s">
        <v>5</v>
      </c>
      <c r="Q343" s="25"/>
      <c r="R343" s="26"/>
      <c r="S343" s="24"/>
      <c r="T343" s="26"/>
      <c r="U343" s="24"/>
      <c r="V343" s="24"/>
      <c r="W343" s="27"/>
      <c r="X343" s="122"/>
      <c r="Y343" s="28"/>
      <c r="Z343" s="24"/>
      <c r="AA343" s="24"/>
      <c r="AB343" s="24"/>
      <c r="AC343" s="29"/>
      <c r="AD343" s="26"/>
      <c r="AE343" s="27"/>
    </row>
    <row r="344" spans="1:32" ht="42.75" x14ac:dyDescent="0.25">
      <c r="A344" s="30"/>
      <c r="B344" s="31" t="s">
        <v>6</v>
      </c>
      <c r="C344" s="32" t="s">
        <v>7</v>
      </c>
      <c r="D344" s="31" t="s">
        <v>8</v>
      </c>
      <c r="E344" s="32" t="s">
        <v>7</v>
      </c>
      <c r="F344" s="31" t="s">
        <v>9</v>
      </c>
      <c r="G344" s="24" t="s">
        <v>7</v>
      </c>
      <c r="H344" s="31" t="s">
        <v>10</v>
      </c>
      <c r="I344" s="32" t="s">
        <v>7</v>
      </c>
      <c r="J344" s="31" t="s">
        <v>11</v>
      </c>
      <c r="K344" s="32" t="s">
        <v>7</v>
      </c>
      <c r="L344" s="31" t="s">
        <v>12</v>
      </c>
      <c r="M344" s="32" t="s">
        <v>7</v>
      </c>
      <c r="N344" s="31" t="s">
        <v>13</v>
      </c>
      <c r="O344" s="32" t="s">
        <v>14</v>
      </c>
      <c r="P344" s="32" t="s">
        <v>15</v>
      </c>
      <c r="Q344" s="33" t="s">
        <v>2</v>
      </c>
      <c r="R344" s="32" t="s">
        <v>16</v>
      </c>
      <c r="S344" s="32" t="s">
        <v>17</v>
      </c>
      <c r="T344" s="32" t="s">
        <v>18</v>
      </c>
      <c r="U344" s="32" t="s">
        <v>19</v>
      </c>
      <c r="V344" s="32" t="s">
        <v>18</v>
      </c>
      <c r="W344" s="34" t="s">
        <v>20</v>
      </c>
      <c r="X344" s="123" t="s">
        <v>21</v>
      </c>
      <c r="Y344" s="35" t="s">
        <v>22</v>
      </c>
      <c r="Z344" s="32" t="s">
        <v>23</v>
      </c>
      <c r="AA344" s="32" t="s">
        <v>24</v>
      </c>
      <c r="AB344" s="32" t="s">
        <v>25</v>
      </c>
      <c r="AC344" s="36" t="s">
        <v>26</v>
      </c>
      <c r="AD344" s="32" t="s">
        <v>27</v>
      </c>
      <c r="AE344" s="34" t="s">
        <v>18</v>
      </c>
      <c r="AF344" s="34" t="s">
        <v>28</v>
      </c>
    </row>
    <row r="345" spans="1:32" x14ac:dyDescent="0.25">
      <c r="B345" s="8"/>
      <c r="C345" s="12"/>
      <c r="D345" s="8"/>
      <c r="E345" s="12"/>
      <c r="F345" s="8"/>
      <c r="G345" s="12"/>
      <c r="H345" s="8"/>
      <c r="I345" s="12"/>
      <c r="J345" s="8"/>
      <c r="K345" s="12"/>
      <c r="L345" s="8"/>
      <c r="M345" s="12"/>
      <c r="N345" s="8"/>
      <c r="O345" s="12"/>
      <c r="P345" s="12"/>
      <c r="Q345" s="13"/>
      <c r="R345" s="14"/>
      <c r="S345" s="12"/>
      <c r="T345" s="14"/>
      <c r="U345" s="38"/>
      <c r="V345" s="12"/>
      <c r="W345" s="12"/>
      <c r="X345" s="60"/>
      <c r="Y345" s="20"/>
      <c r="Z345" s="12"/>
      <c r="AA345" s="12"/>
      <c r="AB345" s="12"/>
      <c r="AC345" s="16"/>
      <c r="AD345" s="14"/>
      <c r="AE345" s="12"/>
    </row>
    <row r="346" spans="1:32" x14ac:dyDescent="0.25">
      <c r="A346" s="40" t="s">
        <v>380</v>
      </c>
      <c r="B346" s="41">
        <v>3.1874183374954499</v>
      </c>
      <c r="C346" s="42">
        <v>12</v>
      </c>
      <c r="D346" s="41">
        <v>6.69400649917051E-2</v>
      </c>
      <c r="E346" s="42">
        <v>27</v>
      </c>
      <c r="F346" s="41">
        <v>-5.6697462721980099</v>
      </c>
      <c r="G346" s="42">
        <v>26</v>
      </c>
      <c r="H346" s="41">
        <v>13.6777153706192</v>
      </c>
      <c r="I346" s="42">
        <v>29</v>
      </c>
      <c r="J346" s="41">
        <v>0.32113934655106902</v>
      </c>
      <c r="K346" s="42">
        <v>28</v>
      </c>
      <c r="L346" s="41">
        <v>-3.2062508419776501</v>
      </c>
      <c r="M346" s="42">
        <v>33</v>
      </c>
      <c r="N346" s="41">
        <v>14.892006512162901</v>
      </c>
      <c r="O346" s="43">
        <v>0.64441994472341002</v>
      </c>
      <c r="P346" s="43">
        <v>-4.89201138789827E-2</v>
      </c>
      <c r="Q346" s="44">
        <v>8</v>
      </c>
      <c r="R346" s="45">
        <v>0.01</v>
      </c>
      <c r="S346" s="45">
        <v>0.01</v>
      </c>
      <c r="T346" s="46" t="s">
        <v>18</v>
      </c>
      <c r="U346" s="47">
        <v>1.2999999999999999E-2</v>
      </c>
      <c r="V346" s="47" t="s">
        <v>18</v>
      </c>
      <c r="W346" s="47">
        <v>2.0493000000000001E-2</v>
      </c>
      <c r="X346" s="48" t="s">
        <v>30</v>
      </c>
      <c r="Y346" s="49">
        <v>44.475979359999997</v>
      </c>
      <c r="Z346" s="50">
        <v>-0.94001816000000005</v>
      </c>
      <c r="AA346" s="51">
        <v>3156</v>
      </c>
      <c r="AB346" s="52">
        <v>41935</v>
      </c>
      <c r="AC346" s="48" t="s">
        <v>204</v>
      </c>
      <c r="AD346" s="53">
        <v>50</v>
      </c>
      <c r="AE346" s="46" t="s">
        <v>32</v>
      </c>
      <c r="AF346" s="54">
        <v>-1.1906180099999999</v>
      </c>
    </row>
    <row r="347" spans="1:32" x14ac:dyDescent="0.25">
      <c r="A347" s="1" t="s">
        <v>381</v>
      </c>
      <c r="B347" s="55">
        <v>2.5596049319551</v>
      </c>
      <c r="C347" s="37">
        <v>17</v>
      </c>
      <c r="D347" s="55">
        <v>1.4897134286951901</v>
      </c>
      <c r="E347" s="37">
        <v>23</v>
      </c>
      <c r="F347" s="55">
        <v>-1.7935310300687499</v>
      </c>
      <c r="G347" s="37">
        <v>20</v>
      </c>
      <c r="H347" s="55">
        <v>19.272404614019599</v>
      </c>
      <c r="I347" s="37">
        <v>19</v>
      </c>
      <c r="J347" s="55">
        <v>5.3613419031196896</v>
      </c>
      <c r="K347" s="37">
        <v>15</v>
      </c>
      <c r="L347" s="55">
        <v>-1.3937793427229801</v>
      </c>
      <c r="M347" s="37">
        <v>12</v>
      </c>
      <c r="N347" s="55">
        <v>10.6829960752384</v>
      </c>
      <c r="O347" s="56">
        <v>1.4220163659893501</v>
      </c>
      <c r="P347" s="56">
        <v>3.8223961164759998E-2</v>
      </c>
      <c r="Q347" s="57">
        <v>8</v>
      </c>
      <c r="R347" s="58">
        <v>0.01</v>
      </c>
      <c r="S347" s="58">
        <v>0.01</v>
      </c>
      <c r="T347" s="14" t="s">
        <v>18</v>
      </c>
      <c r="U347" s="59">
        <v>1.4E-2</v>
      </c>
      <c r="V347" s="59" t="s">
        <v>18</v>
      </c>
      <c r="W347" s="59">
        <v>2.53E-2</v>
      </c>
      <c r="X347" s="12" t="s">
        <v>30</v>
      </c>
      <c r="Y347" s="60">
        <v>6.0496977139999997</v>
      </c>
      <c r="Z347" s="8">
        <v>-0.36197490999999998</v>
      </c>
      <c r="AA347" s="61">
        <v>210</v>
      </c>
      <c r="AB347" s="62">
        <v>40721</v>
      </c>
      <c r="AC347" s="12" t="s">
        <v>382</v>
      </c>
      <c r="AD347" s="16">
        <v>1000</v>
      </c>
      <c r="AE347" s="14" t="s">
        <v>39</v>
      </c>
      <c r="AF347" s="39">
        <v>-1.90487541999999</v>
      </c>
    </row>
    <row r="348" spans="1:32" x14ac:dyDescent="0.25">
      <c r="A348" s="40" t="s">
        <v>383</v>
      </c>
      <c r="B348" s="41">
        <v>3.0776371998869601</v>
      </c>
      <c r="C348" s="42">
        <v>13</v>
      </c>
      <c r="D348" s="41">
        <v>2.20225535801432</v>
      </c>
      <c r="E348" s="42">
        <v>19</v>
      </c>
      <c r="F348" s="41">
        <v>-3.0215901373966898</v>
      </c>
      <c r="G348" s="42">
        <v>24</v>
      </c>
      <c r="H348" s="41">
        <v>21.858176639955701</v>
      </c>
      <c r="I348" s="42">
        <v>9</v>
      </c>
      <c r="J348" s="41">
        <v>5.72787333750406</v>
      </c>
      <c r="K348" s="42">
        <v>14</v>
      </c>
      <c r="L348" s="41">
        <v>-1.3984961803290801</v>
      </c>
      <c r="M348" s="42">
        <v>13</v>
      </c>
      <c r="N348" s="41">
        <v>15.084476301862599</v>
      </c>
      <c r="O348" s="43">
        <v>1.1785074222649701</v>
      </c>
      <c r="P348" s="43">
        <v>6.5152292360267497E-2</v>
      </c>
      <c r="Q348" s="44">
        <v>8</v>
      </c>
      <c r="R348" s="45" t="s">
        <v>215</v>
      </c>
      <c r="S348" s="45" t="s">
        <v>216</v>
      </c>
      <c r="T348" s="46" t="s">
        <v>18</v>
      </c>
      <c r="U348" s="47">
        <v>1.7000000000000001E-2</v>
      </c>
      <c r="V348" s="47" t="s">
        <v>18</v>
      </c>
      <c r="W348" s="47">
        <v>1.9199999999999998E-2</v>
      </c>
      <c r="X348" s="48" t="s">
        <v>141</v>
      </c>
      <c r="Y348" s="49">
        <v>54.537618747691099</v>
      </c>
      <c r="Z348" s="50" t="s">
        <v>18</v>
      </c>
      <c r="AA348" s="51" t="s">
        <v>18</v>
      </c>
      <c r="AB348" s="52">
        <v>37603</v>
      </c>
      <c r="AC348" s="48" t="s">
        <v>384</v>
      </c>
      <c r="AD348" s="53">
        <v>5000</v>
      </c>
      <c r="AE348" s="46" t="s">
        <v>18</v>
      </c>
      <c r="AF348" s="54" t="s">
        <v>18</v>
      </c>
    </row>
    <row r="349" spans="1:32" x14ac:dyDescent="0.25">
      <c r="A349" s="1" t="s">
        <v>385</v>
      </c>
      <c r="B349" s="55">
        <v>3.49575597207216</v>
      </c>
      <c r="C349" s="37">
        <v>10</v>
      </c>
      <c r="D349" s="55">
        <v>3.0961655178610199</v>
      </c>
      <c r="E349" s="37">
        <v>14</v>
      </c>
      <c r="F349" s="55">
        <v>-2.2404254399285799</v>
      </c>
      <c r="G349" s="37">
        <v>23</v>
      </c>
      <c r="H349" s="65">
        <v>24.122412241224001</v>
      </c>
      <c r="I349" s="66">
        <v>3</v>
      </c>
      <c r="J349" s="55">
        <v>6.6511987625676996</v>
      </c>
      <c r="K349" s="37">
        <v>9</v>
      </c>
      <c r="L349" s="55">
        <v>-1.0760401721663899</v>
      </c>
      <c r="M349" s="37">
        <v>8</v>
      </c>
      <c r="N349" s="55">
        <v>14.298514241543501</v>
      </c>
      <c r="O349" s="56">
        <v>1.4016423346814799</v>
      </c>
      <c r="P349" s="56">
        <v>0.110268192331702</v>
      </c>
      <c r="Q349" s="57">
        <v>8</v>
      </c>
      <c r="R349" s="58">
        <v>0.01</v>
      </c>
      <c r="S349" s="58">
        <v>0.02</v>
      </c>
      <c r="T349" s="14" t="s">
        <v>18</v>
      </c>
      <c r="U349" s="59">
        <v>1.67E-2</v>
      </c>
      <c r="V349" s="59" t="s">
        <v>18</v>
      </c>
      <c r="W349" s="59">
        <v>1.67E-2</v>
      </c>
      <c r="X349" s="12" t="s">
        <v>117</v>
      </c>
      <c r="Y349" s="60" t="s">
        <v>18</v>
      </c>
      <c r="Z349" s="8" t="s">
        <v>18</v>
      </c>
      <c r="AA349" s="61" t="s">
        <v>18</v>
      </c>
      <c r="AB349" s="62">
        <v>41878</v>
      </c>
      <c r="AC349" s="12" t="s">
        <v>41</v>
      </c>
      <c r="AD349" s="16">
        <v>20000</v>
      </c>
      <c r="AE349" s="14" t="s">
        <v>18</v>
      </c>
      <c r="AF349" s="39" t="s">
        <v>18</v>
      </c>
    </row>
    <row r="350" spans="1:32" x14ac:dyDescent="0.25">
      <c r="A350" s="40" t="s">
        <v>386</v>
      </c>
      <c r="B350" s="41" t="s">
        <v>18</v>
      </c>
      <c r="C350" s="42" t="s">
        <v>18</v>
      </c>
      <c r="D350" s="41">
        <v>-1.2433411668991099</v>
      </c>
      <c r="E350" s="42">
        <v>28</v>
      </c>
      <c r="F350" s="41">
        <v>-2.05358410528709</v>
      </c>
      <c r="G350" s="42">
        <v>21</v>
      </c>
      <c r="H350" s="41">
        <v>23.3328842785935</v>
      </c>
      <c r="I350" s="42">
        <v>6</v>
      </c>
      <c r="J350" s="41">
        <v>6.2928131893649404</v>
      </c>
      <c r="K350" s="42">
        <v>11</v>
      </c>
      <c r="L350" s="41">
        <v>-1.3044415696421401</v>
      </c>
      <c r="M350" s="42">
        <v>10</v>
      </c>
      <c r="N350" s="41">
        <v>13.474423547442401</v>
      </c>
      <c r="O350" s="43">
        <v>1.4287716913141799</v>
      </c>
      <c r="P350" s="43">
        <v>-0.17992913422524501</v>
      </c>
      <c r="Q350" s="44">
        <v>8</v>
      </c>
      <c r="R350" s="45">
        <v>0</v>
      </c>
      <c r="S350" s="45">
        <v>0</v>
      </c>
      <c r="T350" s="46" t="s">
        <v>18</v>
      </c>
      <c r="U350" s="47">
        <v>1.21E-2</v>
      </c>
      <c r="V350" s="47" t="s">
        <v>18</v>
      </c>
      <c r="W350" s="47">
        <v>1.21E-2</v>
      </c>
      <c r="X350" s="48" t="s">
        <v>117</v>
      </c>
      <c r="Y350" s="49" t="s">
        <v>18</v>
      </c>
      <c r="Z350" s="50" t="s">
        <v>18</v>
      </c>
      <c r="AA350" s="51" t="s">
        <v>18</v>
      </c>
      <c r="AB350" s="52">
        <v>43182</v>
      </c>
      <c r="AC350" s="48" t="s">
        <v>41</v>
      </c>
      <c r="AD350" s="53" t="s">
        <v>387</v>
      </c>
      <c r="AE350" s="46" t="s">
        <v>18</v>
      </c>
      <c r="AF350" s="54" t="s">
        <v>18</v>
      </c>
    </row>
    <row r="351" spans="1:32" x14ac:dyDescent="0.25">
      <c r="A351" s="1" t="s">
        <v>388</v>
      </c>
      <c r="B351" s="55">
        <v>3.0269550283172602</v>
      </c>
      <c r="C351" s="37">
        <v>14</v>
      </c>
      <c r="D351" s="55">
        <v>0.99142287615896496</v>
      </c>
      <c r="E351" s="37">
        <v>26</v>
      </c>
      <c r="F351" s="55">
        <v>-2.05394963879536</v>
      </c>
      <c r="G351" s="37">
        <v>22</v>
      </c>
      <c r="H351" s="55">
        <v>14.3987590765012</v>
      </c>
      <c r="I351" s="37">
        <v>26</v>
      </c>
      <c r="J351" s="55">
        <v>4.0755492609199901</v>
      </c>
      <c r="K351" s="37">
        <v>19</v>
      </c>
      <c r="L351" s="55">
        <v>-1.6523974257387799</v>
      </c>
      <c r="M351" s="37">
        <v>17</v>
      </c>
      <c r="N351" s="55">
        <v>11.4944517689006</v>
      </c>
      <c r="O351" s="56">
        <v>0.89762869310447502</v>
      </c>
      <c r="P351" s="56">
        <v>-5.4568101061462399E-4</v>
      </c>
      <c r="Q351" s="57">
        <v>9</v>
      </c>
      <c r="R351" s="58">
        <v>0.01</v>
      </c>
      <c r="S351" s="58">
        <v>0.01</v>
      </c>
      <c r="T351" s="14" t="s">
        <v>18</v>
      </c>
      <c r="U351" s="59">
        <v>1.9199999999999998E-2</v>
      </c>
      <c r="V351" s="59" t="s">
        <v>18</v>
      </c>
      <c r="W351" s="59">
        <v>1.9199999999999998E-2</v>
      </c>
      <c r="X351" s="12" t="s">
        <v>30</v>
      </c>
      <c r="Y351" s="60">
        <v>109.86161093</v>
      </c>
      <c r="Z351" s="8">
        <v>-1.02365163</v>
      </c>
      <c r="AA351" s="61">
        <v>9575</v>
      </c>
      <c r="AB351" s="62">
        <v>38623</v>
      </c>
      <c r="AC351" s="12" t="s">
        <v>41</v>
      </c>
      <c r="AD351" s="16">
        <v>10</v>
      </c>
      <c r="AE351" s="14" t="s">
        <v>42</v>
      </c>
      <c r="AF351" s="39">
        <v>-7.3839280799999996</v>
      </c>
    </row>
    <row r="352" spans="1:32" x14ac:dyDescent="0.25">
      <c r="A352" s="40" t="s">
        <v>389</v>
      </c>
      <c r="B352" s="41" t="s">
        <v>18</v>
      </c>
      <c r="C352" s="42" t="s">
        <v>18</v>
      </c>
      <c r="D352" s="41">
        <v>1.9778114780639899</v>
      </c>
      <c r="E352" s="42">
        <v>21</v>
      </c>
      <c r="F352" s="41">
        <v>-1.1079267688644201</v>
      </c>
      <c r="G352" s="42">
        <v>19</v>
      </c>
      <c r="H352" s="41">
        <v>15.4518668272538</v>
      </c>
      <c r="I352" s="42">
        <v>25</v>
      </c>
      <c r="J352" s="41">
        <v>4.5567869733740904</v>
      </c>
      <c r="K352" s="42">
        <v>16</v>
      </c>
      <c r="L352" s="41">
        <v>-1.5732005830743301</v>
      </c>
      <c r="M352" s="42">
        <v>15</v>
      </c>
      <c r="N352" s="41">
        <v>11.489281949332</v>
      </c>
      <c r="O352" s="43">
        <v>0.98969261266013198</v>
      </c>
      <c r="P352" s="43">
        <v>5.9316234930087801E-2</v>
      </c>
      <c r="Q352" s="44">
        <v>9</v>
      </c>
      <c r="R352" s="45">
        <v>0</v>
      </c>
      <c r="S352" s="45">
        <v>0.01</v>
      </c>
      <c r="T352" s="46" t="s">
        <v>18</v>
      </c>
      <c r="U352" s="47">
        <v>0.01</v>
      </c>
      <c r="V352" s="47" t="s">
        <v>18</v>
      </c>
      <c r="W352" s="47">
        <v>0.01</v>
      </c>
      <c r="X352" s="48" t="s">
        <v>30</v>
      </c>
      <c r="Y352" s="49" t="s">
        <v>18</v>
      </c>
      <c r="Z352" s="50" t="s">
        <v>18</v>
      </c>
      <c r="AA352" s="51" t="s">
        <v>18</v>
      </c>
      <c r="AB352" s="52">
        <v>43112</v>
      </c>
      <c r="AC352" s="48" t="s">
        <v>41</v>
      </c>
      <c r="AD352" s="53">
        <v>500</v>
      </c>
      <c r="AE352" s="46" t="s">
        <v>42</v>
      </c>
      <c r="AF352" s="54" t="s">
        <v>18</v>
      </c>
    </row>
    <row r="353" spans="1:32" x14ac:dyDescent="0.25">
      <c r="A353" s="1" t="s">
        <v>390</v>
      </c>
      <c r="B353" s="55">
        <v>3.3376100038463301</v>
      </c>
      <c r="C353" s="37">
        <v>11</v>
      </c>
      <c r="D353" s="55">
        <v>6.1782107343303503</v>
      </c>
      <c r="E353" s="37">
        <v>4</v>
      </c>
      <c r="F353" s="55">
        <v>1.80790918313389</v>
      </c>
      <c r="G353" s="37">
        <v>7</v>
      </c>
      <c r="H353" s="55">
        <v>20.289774551027001</v>
      </c>
      <c r="I353" s="37">
        <v>15</v>
      </c>
      <c r="J353" s="55">
        <v>4.08653525200255</v>
      </c>
      <c r="K353" s="37">
        <v>18</v>
      </c>
      <c r="L353" s="65">
        <v>0.47983987019202201</v>
      </c>
      <c r="M353" s="66">
        <v>3</v>
      </c>
      <c r="N353" s="55">
        <v>7.8588072253319403</v>
      </c>
      <c r="O353" s="56">
        <v>2.0624968559540999</v>
      </c>
      <c r="P353" s="56">
        <v>0.47721389240219397</v>
      </c>
      <c r="Q353" s="57">
        <v>8</v>
      </c>
      <c r="R353" s="58">
        <v>0.01</v>
      </c>
      <c r="S353" s="58" t="s">
        <v>48</v>
      </c>
      <c r="T353" s="14" t="s">
        <v>18</v>
      </c>
      <c r="U353" s="59">
        <v>2.5000000000000001E-2</v>
      </c>
      <c r="V353" s="59" t="s">
        <v>18</v>
      </c>
      <c r="W353" s="59">
        <v>3.1167178965E-2</v>
      </c>
      <c r="X353" s="12" t="s">
        <v>30</v>
      </c>
      <c r="Y353" s="60">
        <v>31.92131852</v>
      </c>
      <c r="Z353" s="8">
        <v>-0.15808282999999901</v>
      </c>
      <c r="AA353" s="61">
        <v>194</v>
      </c>
      <c r="AB353" s="62">
        <v>40896</v>
      </c>
      <c r="AC353" s="12" t="s">
        <v>391</v>
      </c>
      <c r="AD353" s="16">
        <v>500</v>
      </c>
      <c r="AE353" s="14" t="s">
        <v>18</v>
      </c>
      <c r="AF353" s="39">
        <v>-0.61594934999999995</v>
      </c>
    </row>
    <row r="354" spans="1:32" x14ac:dyDescent="0.25">
      <c r="A354" s="40" t="s">
        <v>392</v>
      </c>
      <c r="B354" s="41">
        <v>4.2578277819636599</v>
      </c>
      <c r="C354" s="42">
        <v>7</v>
      </c>
      <c r="D354" s="41">
        <v>3.7457154099766798</v>
      </c>
      <c r="E354" s="42">
        <v>11</v>
      </c>
      <c r="F354" s="41">
        <v>-9.8782564344368495E-3</v>
      </c>
      <c r="G354" s="42">
        <v>16</v>
      </c>
      <c r="H354" s="41">
        <v>21.051808755158302</v>
      </c>
      <c r="I354" s="42">
        <v>12</v>
      </c>
      <c r="J354" s="41">
        <v>6.8443950953733497</v>
      </c>
      <c r="K354" s="42">
        <v>8</v>
      </c>
      <c r="L354" s="41">
        <v>-1.1346235604836099</v>
      </c>
      <c r="M354" s="42">
        <v>9</v>
      </c>
      <c r="N354" s="41">
        <v>14.0470501971775</v>
      </c>
      <c r="O354" s="43">
        <v>1.2081397275377801</v>
      </c>
      <c r="P354" s="43">
        <v>0.15881511705752899</v>
      </c>
      <c r="Q354" s="44">
        <v>6</v>
      </c>
      <c r="R354" s="45">
        <v>0</v>
      </c>
      <c r="S354" s="45">
        <v>0</v>
      </c>
      <c r="T354" s="46" t="s">
        <v>18</v>
      </c>
      <c r="U354" s="47">
        <v>6.4999999999999997E-3</v>
      </c>
      <c r="V354" s="47" t="s">
        <v>18</v>
      </c>
      <c r="W354" s="47">
        <v>6.5129000000000003E-3</v>
      </c>
      <c r="X354" s="48" t="s">
        <v>30</v>
      </c>
      <c r="Y354" s="49">
        <v>21.497314769999999</v>
      </c>
      <c r="Z354" s="50">
        <v>-0.23598511999999999</v>
      </c>
      <c r="AA354" s="51">
        <v>117</v>
      </c>
      <c r="AB354" s="52">
        <v>38875</v>
      </c>
      <c r="AC354" s="48" t="s">
        <v>220</v>
      </c>
      <c r="AD354" s="53">
        <v>500</v>
      </c>
      <c r="AE354" s="46" t="s">
        <v>18</v>
      </c>
      <c r="AF354" s="54">
        <v>2.00644461</v>
      </c>
    </row>
    <row r="355" spans="1:32" x14ac:dyDescent="0.25">
      <c r="A355" s="1" t="s">
        <v>393</v>
      </c>
      <c r="B355" s="65">
        <v>5.8987389880609902</v>
      </c>
      <c r="C355" s="66">
        <v>2</v>
      </c>
      <c r="D355" s="55">
        <v>5.4738777232721398</v>
      </c>
      <c r="E355" s="37">
        <v>5</v>
      </c>
      <c r="F355" s="55">
        <v>1.80021319041485</v>
      </c>
      <c r="G355" s="37">
        <v>8</v>
      </c>
      <c r="H355" s="55">
        <v>16.7894244262447</v>
      </c>
      <c r="I355" s="37">
        <v>24</v>
      </c>
      <c r="J355" s="55">
        <v>1.47676329735308</v>
      </c>
      <c r="K355" s="37">
        <v>27</v>
      </c>
      <c r="L355" s="55">
        <v>-2.0435791451179401</v>
      </c>
      <c r="M355" s="37">
        <v>20</v>
      </c>
      <c r="N355" s="55">
        <v>10.379738611609501</v>
      </c>
      <c r="O355" s="56">
        <v>1.2243482754758399</v>
      </c>
      <c r="P355" s="56">
        <v>0.278743156128131</v>
      </c>
      <c r="Q355" s="57">
        <v>8</v>
      </c>
      <c r="R355" s="58">
        <v>0.01</v>
      </c>
      <c r="S355" s="58" t="s">
        <v>48</v>
      </c>
      <c r="T355" s="14" t="s">
        <v>18</v>
      </c>
      <c r="U355" s="59">
        <v>2.5000000000000001E-2</v>
      </c>
      <c r="V355" s="59" t="s">
        <v>18</v>
      </c>
      <c r="W355" s="59">
        <v>2.5221267273E-2</v>
      </c>
      <c r="X355" s="12" t="s">
        <v>30</v>
      </c>
      <c r="Y355" s="60">
        <v>271.087097929999</v>
      </c>
      <c r="Z355" s="8">
        <v>-0.80491115000000002</v>
      </c>
      <c r="AA355" s="61">
        <v>643</v>
      </c>
      <c r="AB355" s="62">
        <v>40589</v>
      </c>
      <c r="AC355" s="12" t="s">
        <v>394</v>
      </c>
      <c r="AD355" s="16">
        <v>500</v>
      </c>
      <c r="AE355" s="14" t="s">
        <v>18</v>
      </c>
      <c r="AF355" s="39">
        <v>-1.68093402999999</v>
      </c>
    </row>
    <row r="356" spans="1:32" x14ac:dyDescent="0.25">
      <c r="A356" s="40" t="s">
        <v>395</v>
      </c>
      <c r="B356" s="41" t="s">
        <v>18</v>
      </c>
      <c r="C356" s="42" t="s">
        <v>18</v>
      </c>
      <c r="D356" s="41">
        <v>5.42348084514086</v>
      </c>
      <c r="E356" s="42">
        <v>6</v>
      </c>
      <c r="F356" s="41">
        <v>1.92977497146955</v>
      </c>
      <c r="G356" s="42">
        <v>5</v>
      </c>
      <c r="H356" s="41">
        <v>17.1277701844656</v>
      </c>
      <c r="I356" s="42">
        <v>23</v>
      </c>
      <c r="J356" s="41">
        <v>1.4898322519526199</v>
      </c>
      <c r="K356" s="42">
        <v>26</v>
      </c>
      <c r="L356" s="41">
        <v>-1.9445703604218201</v>
      </c>
      <c r="M356" s="42">
        <v>18</v>
      </c>
      <c r="N356" s="41">
        <v>11.6191271614546</v>
      </c>
      <c r="O356" s="43">
        <v>1.12286926943329</v>
      </c>
      <c r="P356" s="43">
        <v>0.26407857944195801</v>
      </c>
      <c r="Q356" s="44">
        <v>8</v>
      </c>
      <c r="R356" s="45">
        <v>0.01</v>
      </c>
      <c r="S356" s="45">
        <v>0.01</v>
      </c>
      <c r="T356" s="46" t="s">
        <v>18</v>
      </c>
      <c r="U356" s="47">
        <v>2.5000000000000001E-2</v>
      </c>
      <c r="V356" s="47" t="s">
        <v>18</v>
      </c>
      <c r="W356" s="47" t="s">
        <v>18</v>
      </c>
      <c r="X356" s="48" t="s">
        <v>30</v>
      </c>
      <c r="Y356" s="49" t="s">
        <v>18</v>
      </c>
      <c r="Z356" s="50" t="s">
        <v>18</v>
      </c>
      <c r="AA356" s="51" t="s">
        <v>18</v>
      </c>
      <c r="AB356" s="52">
        <v>43209</v>
      </c>
      <c r="AC356" s="48" t="s">
        <v>394</v>
      </c>
      <c r="AD356" s="53" t="s">
        <v>396</v>
      </c>
      <c r="AE356" s="46" t="s">
        <v>18</v>
      </c>
      <c r="AF356" s="54" t="s">
        <v>18</v>
      </c>
    </row>
    <row r="357" spans="1:32" x14ac:dyDescent="0.25">
      <c r="A357" s="1" t="s">
        <v>397</v>
      </c>
      <c r="B357" s="55" t="s">
        <v>18</v>
      </c>
      <c r="C357" s="37" t="s">
        <v>18</v>
      </c>
      <c r="D357" s="55">
        <v>3.8574097561873799</v>
      </c>
      <c r="E357" s="37">
        <v>10</v>
      </c>
      <c r="F357" s="55">
        <v>-0.30665868901565901</v>
      </c>
      <c r="G357" s="37">
        <v>18</v>
      </c>
      <c r="H357" s="55">
        <v>6.7883621201379096</v>
      </c>
      <c r="I357" s="37">
        <v>32</v>
      </c>
      <c r="J357" s="55">
        <v>-1.48232504059685</v>
      </c>
      <c r="K357" s="37">
        <v>33</v>
      </c>
      <c r="L357" s="55">
        <v>-2.8874995492775901</v>
      </c>
      <c r="M357" s="37">
        <v>28</v>
      </c>
      <c r="N357" s="55">
        <v>10.679295466875701</v>
      </c>
      <c r="O357" s="56">
        <v>0.25351417341198401</v>
      </c>
      <c r="P357" s="56">
        <v>0.20391908526150301</v>
      </c>
      <c r="Q357" s="57">
        <v>8</v>
      </c>
      <c r="R357" s="58">
        <v>0.01</v>
      </c>
      <c r="S357" s="58" t="s">
        <v>48</v>
      </c>
      <c r="T357" s="14" t="s">
        <v>18</v>
      </c>
      <c r="U357" s="59">
        <v>2.5000000000000001E-2</v>
      </c>
      <c r="V357" s="59" t="s">
        <v>18</v>
      </c>
      <c r="W357" s="59">
        <v>2.5274031830000002E-2</v>
      </c>
      <c r="X357" s="12" t="s">
        <v>30</v>
      </c>
      <c r="Y357" s="60">
        <v>68.130122920000005</v>
      </c>
      <c r="Z357" s="8">
        <v>-6.158657E-2</v>
      </c>
      <c r="AA357" s="61">
        <v>265</v>
      </c>
      <c r="AB357" s="62">
        <v>42886</v>
      </c>
      <c r="AC357" s="12" t="s">
        <v>391</v>
      </c>
      <c r="AD357" s="16">
        <v>500</v>
      </c>
      <c r="AE357" s="14" t="s">
        <v>18</v>
      </c>
      <c r="AF357" s="39">
        <v>-3.10166768999999</v>
      </c>
    </row>
    <row r="358" spans="1:32" x14ac:dyDescent="0.25">
      <c r="A358" s="40" t="s">
        <v>398</v>
      </c>
      <c r="B358" s="41" t="s">
        <v>18</v>
      </c>
      <c r="C358" s="42" t="s">
        <v>18</v>
      </c>
      <c r="D358" s="41">
        <v>2.7352490099656599</v>
      </c>
      <c r="E358" s="42">
        <v>18</v>
      </c>
      <c r="F358" s="41">
        <v>-0.30665732103322102</v>
      </c>
      <c r="G358" s="42">
        <v>17</v>
      </c>
      <c r="H358" s="41">
        <v>6.78835655085678</v>
      </c>
      <c r="I358" s="42">
        <v>33</v>
      </c>
      <c r="J358" s="41">
        <v>-1.48233037136228</v>
      </c>
      <c r="K358" s="42">
        <v>34</v>
      </c>
      <c r="L358" s="41">
        <v>-2.88749787604293</v>
      </c>
      <c r="M358" s="42">
        <v>27</v>
      </c>
      <c r="N358" s="41">
        <v>10.6792905403678</v>
      </c>
      <c r="O358" s="43">
        <v>0.25351376885874899</v>
      </c>
      <c r="P358" s="43">
        <v>0.122024502835367</v>
      </c>
      <c r="Q358" s="44">
        <v>8</v>
      </c>
      <c r="R358" s="45">
        <v>0.01</v>
      </c>
      <c r="S358" s="45" t="s">
        <v>48</v>
      </c>
      <c r="T358" s="46" t="s">
        <v>18</v>
      </c>
      <c r="U358" s="47">
        <v>2.5000000000000001E-2</v>
      </c>
      <c r="V358" s="47" t="s">
        <v>18</v>
      </c>
      <c r="W358" s="47">
        <v>2.5274031830000002E-2</v>
      </c>
      <c r="X358" s="48" t="s">
        <v>30</v>
      </c>
      <c r="Y358" s="49" t="s">
        <v>18</v>
      </c>
      <c r="Z358" s="50" t="s">
        <v>18</v>
      </c>
      <c r="AA358" s="51" t="s">
        <v>18</v>
      </c>
      <c r="AB358" s="52">
        <v>42886</v>
      </c>
      <c r="AC358" s="48" t="s">
        <v>391</v>
      </c>
      <c r="AD358" s="53">
        <v>500</v>
      </c>
      <c r="AE358" s="46" t="s">
        <v>18</v>
      </c>
      <c r="AF358" s="54" t="s">
        <v>18</v>
      </c>
    </row>
    <row r="359" spans="1:32" x14ac:dyDescent="0.25">
      <c r="A359" s="1" t="s">
        <v>399</v>
      </c>
      <c r="B359" s="55" t="s">
        <v>18</v>
      </c>
      <c r="C359" s="37" t="s">
        <v>18</v>
      </c>
      <c r="D359" s="55">
        <v>4.5250934458943499</v>
      </c>
      <c r="E359" s="37">
        <v>9</v>
      </c>
      <c r="F359" s="55">
        <v>0.69767996731784299</v>
      </c>
      <c r="G359" s="37">
        <v>11</v>
      </c>
      <c r="H359" s="55">
        <v>7.8620778435698</v>
      </c>
      <c r="I359" s="37">
        <v>31</v>
      </c>
      <c r="J359" s="55">
        <v>-0.98558388855269896</v>
      </c>
      <c r="K359" s="37">
        <v>30</v>
      </c>
      <c r="L359" s="55">
        <v>-2.8051914785598</v>
      </c>
      <c r="M359" s="37">
        <v>25</v>
      </c>
      <c r="N359" s="55">
        <v>10.6768414784163</v>
      </c>
      <c r="O359" s="56">
        <v>0.35413736300035997</v>
      </c>
      <c r="P359" s="56">
        <v>0.25153510056183698</v>
      </c>
      <c r="Q359" s="57">
        <v>8</v>
      </c>
      <c r="R359" s="58">
        <v>0.01</v>
      </c>
      <c r="S359" s="58" t="s">
        <v>48</v>
      </c>
      <c r="T359" s="14" t="s">
        <v>18</v>
      </c>
      <c r="U359" s="59">
        <v>1.4999999999999999E-2</v>
      </c>
      <c r="V359" s="59" t="s">
        <v>18</v>
      </c>
      <c r="W359" s="59">
        <v>1.527403183E-2</v>
      </c>
      <c r="X359" s="12" t="s">
        <v>30</v>
      </c>
      <c r="Y359" s="60" t="s">
        <v>18</v>
      </c>
      <c r="Z359" s="8" t="s">
        <v>18</v>
      </c>
      <c r="AA359" s="61" t="s">
        <v>18</v>
      </c>
      <c r="AB359" s="62">
        <v>42886</v>
      </c>
      <c r="AC359" s="12" t="s">
        <v>391</v>
      </c>
      <c r="AD359" s="16">
        <v>500</v>
      </c>
      <c r="AE359" s="14" t="s">
        <v>18</v>
      </c>
      <c r="AF359" s="39" t="s">
        <v>18</v>
      </c>
    </row>
    <row r="360" spans="1:32" x14ac:dyDescent="0.25">
      <c r="A360" s="40" t="s">
        <v>400</v>
      </c>
      <c r="B360" s="63">
        <v>9.8754844869502794</v>
      </c>
      <c r="C360" s="64">
        <v>1</v>
      </c>
      <c r="D360" s="63">
        <v>14.4506918244505</v>
      </c>
      <c r="E360" s="64">
        <v>2</v>
      </c>
      <c r="F360" s="63">
        <v>7.8692071541885502</v>
      </c>
      <c r="G360" s="64">
        <v>2</v>
      </c>
      <c r="H360" s="41">
        <v>21.1883105978653</v>
      </c>
      <c r="I360" s="42">
        <v>11</v>
      </c>
      <c r="J360" s="41">
        <v>-1.6886005208366399</v>
      </c>
      <c r="K360" s="42">
        <v>35</v>
      </c>
      <c r="L360" s="63">
        <v>3.02416610503739</v>
      </c>
      <c r="M360" s="64">
        <v>2</v>
      </c>
      <c r="N360" s="41">
        <v>13.124268492895901</v>
      </c>
      <c r="O360" s="43">
        <v>1.3034860761873901</v>
      </c>
      <c r="P360" s="43">
        <v>0.86090588012296798</v>
      </c>
      <c r="Q360" s="44">
        <v>8</v>
      </c>
      <c r="R360" s="45">
        <v>0</v>
      </c>
      <c r="S360" s="45">
        <v>0</v>
      </c>
      <c r="T360" s="46" t="s">
        <v>18</v>
      </c>
      <c r="U360" s="47">
        <v>1.9E-2</v>
      </c>
      <c r="V360" s="47" t="s">
        <v>18</v>
      </c>
      <c r="W360" s="47">
        <v>1.9E-2</v>
      </c>
      <c r="X360" s="48" t="s">
        <v>30</v>
      </c>
      <c r="Y360" s="49">
        <v>277.632421985581</v>
      </c>
      <c r="Z360" s="50">
        <v>6.1892366699999997</v>
      </c>
      <c r="AA360" s="51">
        <v>2258</v>
      </c>
      <c r="AB360" s="52">
        <v>41555</v>
      </c>
      <c r="AC360" s="48" t="s">
        <v>131</v>
      </c>
      <c r="AD360" s="53">
        <v>1000</v>
      </c>
      <c r="AE360" s="46" t="s">
        <v>34</v>
      </c>
      <c r="AF360" s="54">
        <v>59.022869270000001</v>
      </c>
    </row>
    <row r="361" spans="1:32" x14ac:dyDescent="0.25">
      <c r="A361" s="1" t="s">
        <v>401</v>
      </c>
      <c r="B361" s="55" t="s">
        <v>18</v>
      </c>
      <c r="C361" s="37" t="s">
        <v>18</v>
      </c>
      <c r="D361" s="65">
        <v>16.667221896526101</v>
      </c>
      <c r="E361" s="66">
        <v>1</v>
      </c>
      <c r="F361" s="65">
        <v>9.4935421363055994</v>
      </c>
      <c r="G361" s="66">
        <v>1</v>
      </c>
      <c r="H361" s="55">
        <v>23.724184093190601</v>
      </c>
      <c r="I361" s="37">
        <v>5</v>
      </c>
      <c r="J361" s="55">
        <v>-1.01659195536332</v>
      </c>
      <c r="K361" s="37">
        <v>31</v>
      </c>
      <c r="L361" s="65">
        <v>3.10710445934938</v>
      </c>
      <c r="M361" s="66">
        <v>1</v>
      </c>
      <c r="N361" s="55">
        <v>13.1913094063549</v>
      </c>
      <c r="O361" s="56">
        <v>1.4890996891102299</v>
      </c>
      <c r="P361" s="56">
        <v>0.99913423926023803</v>
      </c>
      <c r="Q361" s="57">
        <v>8</v>
      </c>
      <c r="R361" s="58">
        <v>0</v>
      </c>
      <c r="S361" s="58">
        <v>0</v>
      </c>
      <c r="T361" s="14" t="s">
        <v>18</v>
      </c>
      <c r="U361" s="59">
        <v>9.4999999999999998E-3</v>
      </c>
      <c r="V361" s="59" t="s">
        <v>18</v>
      </c>
      <c r="W361" s="59">
        <v>9.4999999999999998E-3</v>
      </c>
      <c r="X361" s="12" t="s">
        <v>30</v>
      </c>
      <c r="Y361" s="60" t="s">
        <v>18</v>
      </c>
      <c r="Z361" s="8" t="s">
        <v>18</v>
      </c>
      <c r="AA361" s="61" t="s">
        <v>18</v>
      </c>
      <c r="AB361" s="62">
        <v>42650</v>
      </c>
      <c r="AC361" s="12" t="s">
        <v>131</v>
      </c>
      <c r="AD361" s="16">
        <v>5000000</v>
      </c>
      <c r="AE361" s="14" t="s">
        <v>18</v>
      </c>
      <c r="AF361" s="39" t="s">
        <v>18</v>
      </c>
    </row>
    <row r="362" spans="1:32" x14ac:dyDescent="0.25">
      <c r="A362" s="40" t="s">
        <v>402</v>
      </c>
      <c r="B362" s="41" t="s">
        <v>18</v>
      </c>
      <c r="C362" s="42" t="s">
        <v>18</v>
      </c>
      <c r="D362" s="63">
        <v>7.5312792331367797</v>
      </c>
      <c r="E362" s="64">
        <v>3</v>
      </c>
      <c r="F362" s="63">
        <v>3.4000829572696101</v>
      </c>
      <c r="G362" s="64">
        <v>3</v>
      </c>
      <c r="H362" s="41">
        <v>18.968018671544701</v>
      </c>
      <c r="I362" s="42">
        <v>20</v>
      </c>
      <c r="J362" s="41">
        <v>-1.2259861451662599</v>
      </c>
      <c r="K362" s="42">
        <v>32</v>
      </c>
      <c r="L362" s="41">
        <v>-2.45806063341607</v>
      </c>
      <c r="M362" s="42">
        <v>23</v>
      </c>
      <c r="N362" s="41">
        <v>12.454953130076399</v>
      </c>
      <c r="O362" s="43">
        <v>1.1952681924080999</v>
      </c>
      <c r="P362" s="43">
        <v>0.41522222411283</v>
      </c>
      <c r="Q362" s="44">
        <v>8</v>
      </c>
      <c r="R362" s="45">
        <v>0</v>
      </c>
      <c r="S362" s="45">
        <v>0</v>
      </c>
      <c r="T362" s="46" t="s">
        <v>18</v>
      </c>
      <c r="U362" s="47">
        <v>1.7999999999999999E-2</v>
      </c>
      <c r="V362" s="47" t="s">
        <v>18</v>
      </c>
      <c r="W362" s="47">
        <v>1.7999999999999999E-2</v>
      </c>
      <c r="X362" s="48" t="s">
        <v>30</v>
      </c>
      <c r="Y362" s="49">
        <v>215.84096812466899</v>
      </c>
      <c r="Z362" s="50">
        <v>15.15904415</v>
      </c>
      <c r="AA362" s="51">
        <v>1965</v>
      </c>
      <c r="AB362" s="52">
        <v>42394</v>
      </c>
      <c r="AC362" s="48" t="s">
        <v>403</v>
      </c>
      <c r="AD362" s="53">
        <v>1000</v>
      </c>
      <c r="AE362" s="46" t="s">
        <v>34</v>
      </c>
      <c r="AF362" s="54">
        <v>50.451484339999901</v>
      </c>
    </row>
    <row r="363" spans="1:32" x14ac:dyDescent="0.25">
      <c r="A363" s="1" t="s">
        <v>404</v>
      </c>
      <c r="B363" s="55" t="s">
        <v>18</v>
      </c>
      <c r="C363" s="37" t="s">
        <v>18</v>
      </c>
      <c r="D363" s="55" t="s">
        <v>18</v>
      </c>
      <c r="E363" s="37" t="s">
        <v>18</v>
      </c>
      <c r="F363" s="55" t="s">
        <v>18</v>
      </c>
      <c r="G363" s="37" t="s">
        <v>18</v>
      </c>
      <c r="H363" s="55">
        <v>19.925364921512902</v>
      </c>
      <c r="I363" s="37">
        <v>16</v>
      </c>
      <c r="J363" s="55">
        <v>-0.82652149452307999</v>
      </c>
      <c r="K363" s="37">
        <v>29</v>
      </c>
      <c r="L363" s="55">
        <v>-2.3923717703388601</v>
      </c>
      <c r="M363" s="37">
        <v>22</v>
      </c>
      <c r="N363" s="55">
        <v>12.4545638798983</v>
      </c>
      <c r="O363" s="56">
        <v>1.27217265229617</v>
      </c>
      <c r="P363" s="56" t="s">
        <v>18</v>
      </c>
      <c r="Q363" s="57">
        <v>8</v>
      </c>
      <c r="R363" s="58">
        <v>0</v>
      </c>
      <c r="S363" s="58">
        <v>0</v>
      </c>
      <c r="T363" s="14" t="s">
        <v>18</v>
      </c>
      <c r="U363" s="59">
        <v>0.01</v>
      </c>
      <c r="V363" s="59" t="s">
        <v>18</v>
      </c>
      <c r="W363" s="59" t="s">
        <v>18</v>
      </c>
      <c r="X363" s="12" t="s">
        <v>30</v>
      </c>
      <c r="Y363" s="60" t="s">
        <v>18</v>
      </c>
      <c r="Z363" s="8" t="s">
        <v>18</v>
      </c>
      <c r="AA363" s="61" t="s">
        <v>18</v>
      </c>
      <c r="AB363" s="62">
        <v>44637</v>
      </c>
      <c r="AC363" s="12" t="s">
        <v>403</v>
      </c>
      <c r="AD363" s="16" t="s">
        <v>37</v>
      </c>
      <c r="AE363" s="14" t="s">
        <v>18</v>
      </c>
      <c r="AF363" s="39" t="s">
        <v>18</v>
      </c>
    </row>
    <row r="364" spans="1:32" x14ac:dyDescent="0.25">
      <c r="A364" s="40" t="s">
        <v>405</v>
      </c>
      <c r="B364" s="41">
        <v>4.7484770855229499</v>
      </c>
      <c r="C364" s="42">
        <v>5</v>
      </c>
      <c r="D364" s="41">
        <v>4.9533255872685498</v>
      </c>
      <c r="E364" s="42">
        <v>7</v>
      </c>
      <c r="F364" s="41">
        <v>2.5088695774549299</v>
      </c>
      <c r="G364" s="42">
        <v>4</v>
      </c>
      <c r="H364" s="41">
        <v>22.0670183520321</v>
      </c>
      <c r="I364" s="42">
        <v>8</v>
      </c>
      <c r="J364" s="41">
        <v>8.2208023186879995</v>
      </c>
      <c r="K364" s="42">
        <v>4</v>
      </c>
      <c r="L364" s="41">
        <v>-1.5932914046121101</v>
      </c>
      <c r="M364" s="42">
        <v>16</v>
      </c>
      <c r="N364" s="41">
        <v>13.9342927697228</v>
      </c>
      <c r="O364" s="43">
        <v>1.29077300814883</v>
      </c>
      <c r="P364" s="43">
        <v>0.28773727063485999</v>
      </c>
      <c r="Q364" s="44">
        <v>6</v>
      </c>
      <c r="R364" s="45">
        <v>0</v>
      </c>
      <c r="S364" s="45">
        <v>5.0000000000000001E-3</v>
      </c>
      <c r="T364" s="46" t="s">
        <v>89</v>
      </c>
      <c r="U364" s="47">
        <v>3.3999999999999998E-3</v>
      </c>
      <c r="V364" s="47" t="s">
        <v>18</v>
      </c>
      <c r="W364" s="47">
        <v>6.32772647327057E-3</v>
      </c>
      <c r="X364" s="48" t="s">
        <v>30</v>
      </c>
      <c r="Y364" s="49">
        <v>111.61643963</v>
      </c>
      <c r="Z364" s="50">
        <v>-0.158971</v>
      </c>
      <c r="AA364" s="51">
        <v>8508</v>
      </c>
      <c r="AB364" s="52">
        <v>40424</v>
      </c>
      <c r="AC364" s="48" t="s">
        <v>406</v>
      </c>
      <c r="AD364" s="53">
        <v>10</v>
      </c>
      <c r="AE364" s="46" t="s">
        <v>18</v>
      </c>
      <c r="AF364" s="54">
        <v>16.983498999999998</v>
      </c>
    </row>
    <row r="365" spans="1:32" x14ac:dyDescent="0.25">
      <c r="A365" s="1" t="s">
        <v>407</v>
      </c>
      <c r="B365" s="55">
        <v>4.0645297390028601</v>
      </c>
      <c r="C365" s="37">
        <v>8</v>
      </c>
      <c r="D365" s="55">
        <v>2.0816631536785901</v>
      </c>
      <c r="E365" s="37">
        <v>20</v>
      </c>
      <c r="F365" s="55">
        <v>-6.9810799389006997</v>
      </c>
      <c r="G365" s="37">
        <v>28</v>
      </c>
      <c r="H365" s="55">
        <v>21.232699599332001</v>
      </c>
      <c r="I365" s="37">
        <v>10</v>
      </c>
      <c r="J365" s="55">
        <v>5.7817548087614403</v>
      </c>
      <c r="K365" s="37">
        <v>13</v>
      </c>
      <c r="L365" s="55">
        <v>-2.08739263057429</v>
      </c>
      <c r="M365" s="37">
        <v>21</v>
      </c>
      <c r="N365" s="55">
        <v>14.175521923708001</v>
      </c>
      <c r="O365" s="56">
        <v>1.20995123385304</v>
      </c>
      <c r="P365" s="56">
        <v>5.4718772733129098E-2</v>
      </c>
      <c r="Q365" s="57">
        <v>8</v>
      </c>
      <c r="R365" s="58">
        <v>0</v>
      </c>
      <c r="S365" s="58">
        <v>0</v>
      </c>
      <c r="T365" s="14" t="s">
        <v>18</v>
      </c>
      <c r="U365" s="59">
        <v>1.4999999999999999E-2</v>
      </c>
      <c r="V365" s="59" t="s">
        <v>18</v>
      </c>
      <c r="W365" s="59">
        <v>1.7999999999999999E-2</v>
      </c>
      <c r="X365" s="12" t="s">
        <v>141</v>
      </c>
      <c r="Y365" s="60">
        <v>1741.5399726999999</v>
      </c>
      <c r="Z365" s="8">
        <v>-29.77885892402</v>
      </c>
      <c r="AA365" s="61">
        <v>106</v>
      </c>
      <c r="AB365" s="62">
        <v>40688</v>
      </c>
      <c r="AC365" s="12" t="s">
        <v>408</v>
      </c>
      <c r="AD365" s="16">
        <v>50</v>
      </c>
      <c r="AE365" s="14" t="s">
        <v>34</v>
      </c>
      <c r="AF365" s="39">
        <v>-62.758275983687902</v>
      </c>
    </row>
    <row r="366" spans="1:32" x14ac:dyDescent="0.25">
      <c r="A366" s="40" t="s">
        <v>409</v>
      </c>
      <c r="B366" s="41">
        <v>4.9182557842748</v>
      </c>
      <c r="C366" s="42">
        <v>4</v>
      </c>
      <c r="D366" s="41">
        <v>2.9646966972598698</v>
      </c>
      <c r="E366" s="42">
        <v>15</v>
      </c>
      <c r="F366" s="41">
        <v>-6.1747134288553198</v>
      </c>
      <c r="G366" s="42">
        <v>27</v>
      </c>
      <c r="H366" s="41">
        <v>22.290319337868201</v>
      </c>
      <c r="I366" s="42">
        <v>7</v>
      </c>
      <c r="J366" s="41">
        <v>6.2443686563232204</v>
      </c>
      <c r="K366" s="42">
        <v>12</v>
      </c>
      <c r="L366" s="41">
        <v>-2.01552926772953</v>
      </c>
      <c r="M366" s="42">
        <v>19</v>
      </c>
      <c r="N366" s="41">
        <v>14.177830362236</v>
      </c>
      <c r="O366" s="43">
        <v>1.2843509560630599</v>
      </c>
      <c r="P366" s="43">
        <v>9.9505026339943001E-2</v>
      </c>
      <c r="Q366" s="44">
        <v>8</v>
      </c>
      <c r="R366" s="45">
        <v>0</v>
      </c>
      <c r="S366" s="45">
        <v>0</v>
      </c>
      <c r="T366" s="46" t="s">
        <v>18</v>
      </c>
      <c r="U366" s="47">
        <v>8.0000000000000002E-3</v>
      </c>
      <c r="V366" s="47" t="s">
        <v>18</v>
      </c>
      <c r="W366" s="47">
        <v>9.5999999999999992E-3</v>
      </c>
      <c r="X366" s="48" t="s">
        <v>141</v>
      </c>
      <c r="Y366" s="49" t="s">
        <v>18</v>
      </c>
      <c r="Z366" s="50" t="s">
        <v>18</v>
      </c>
      <c r="AA366" s="51" t="s">
        <v>18</v>
      </c>
      <c r="AB366" s="52">
        <v>40688</v>
      </c>
      <c r="AC366" s="48" t="s">
        <v>408</v>
      </c>
      <c r="AD366" s="53">
        <v>75000</v>
      </c>
      <c r="AE366" s="46" t="s">
        <v>18</v>
      </c>
      <c r="AF366" s="54" t="s">
        <v>18</v>
      </c>
    </row>
    <row r="367" spans="1:32" x14ac:dyDescent="0.25">
      <c r="A367" s="1" t="s">
        <v>410</v>
      </c>
      <c r="B367" s="55" t="s">
        <v>18</v>
      </c>
      <c r="C367" s="37" t="s">
        <v>18</v>
      </c>
      <c r="D367" s="55" t="s">
        <v>18</v>
      </c>
      <c r="E367" s="37" t="s">
        <v>18</v>
      </c>
      <c r="F367" s="55" t="s">
        <v>18</v>
      </c>
      <c r="G367" s="37" t="s">
        <v>18</v>
      </c>
      <c r="H367" s="55">
        <v>8.4804120324014107</v>
      </c>
      <c r="I367" s="37">
        <v>30</v>
      </c>
      <c r="J367" s="55">
        <v>2.3783798430133798</v>
      </c>
      <c r="K367" s="37">
        <v>23</v>
      </c>
      <c r="L367" s="55">
        <v>-0.44364822907109103</v>
      </c>
      <c r="M367" s="37">
        <v>4</v>
      </c>
      <c r="N367" s="55">
        <v>16.122245306280799</v>
      </c>
      <c r="O367" s="56">
        <v>0.27287779038177501</v>
      </c>
      <c r="P367" s="56" t="s">
        <v>18</v>
      </c>
      <c r="Q367" s="57">
        <v>8</v>
      </c>
      <c r="R367" s="58">
        <v>0</v>
      </c>
      <c r="S367" s="58">
        <v>0</v>
      </c>
      <c r="T367" s="14" t="s">
        <v>18</v>
      </c>
      <c r="U367" s="59">
        <v>1.7999999999999999E-2</v>
      </c>
      <c r="V367" s="59" t="s">
        <v>18</v>
      </c>
      <c r="W367" s="59" t="s">
        <v>18</v>
      </c>
      <c r="X367" s="12" t="s">
        <v>141</v>
      </c>
      <c r="Y367" s="60">
        <v>344.29081825999998</v>
      </c>
      <c r="Z367" s="8" t="s">
        <v>18</v>
      </c>
      <c r="AA367" s="61" t="s">
        <v>18</v>
      </c>
      <c r="AB367" s="62">
        <v>40819</v>
      </c>
      <c r="AC367" s="12" t="s">
        <v>411</v>
      </c>
      <c r="AD367" s="16">
        <v>0</v>
      </c>
      <c r="AE367" s="14" t="s">
        <v>18</v>
      </c>
      <c r="AF367" s="39" t="s">
        <v>18</v>
      </c>
    </row>
    <row r="368" spans="1:32" x14ac:dyDescent="0.25">
      <c r="A368" s="40" t="s">
        <v>412</v>
      </c>
      <c r="B368" s="63">
        <v>5.0169618930088404</v>
      </c>
      <c r="C368" s="64">
        <v>3</v>
      </c>
      <c r="D368" s="41">
        <v>4.9140691655773701</v>
      </c>
      <c r="E368" s="42">
        <v>8</v>
      </c>
      <c r="F368" s="41">
        <v>1.86811630000149</v>
      </c>
      <c r="G368" s="42">
        <v>6</v>
      </c>
      <c r="H368" s="63">
        <v>25.522146470402699</v>
      </c>
      <c r="I368" s="64">
        <v>2</v>
      </c>
      <c r="J368" s="41">
        <v>4.46994570424794</v>
      </c>
      <c r="K368" s="42">
        <v>17</v>
      </c>
      <c r="L368" s="41">
        <v>-2.6094832483573098</v>
      </c>
      <c r="M368" s="42">
        <v>24</v>
      </c>
      <c r="N368" s="41">
        <v>14.743415535987101</v>
      </c>
      <c r="O368" s="43">
        <v>1.4542856138617699</v>
      </c>
      <c r="P368" s="43">
        <v>0.21945745075447201</v>
      </c>
      <c r="Q368" s="44">
        <v>8</v>
      </c>
      <c r="R368" s="45">
        <v>0</v>
      </c>
      <c r="S368" s="45">
        <v>0</v>
      </c>
      <c r="T368" s="46" t="s">
        <v>18</v>
      </c>
      <c r="U368" s="47">
        <v>1.6E-2</v>
      </c>
      <c r="V368" s="47" t="s">
        <v>18</v>
      </c>
      <c r="W368" s="47">
        <v>1.6007949709427101E-2</v>
      </c>
      <c r="X368" s="48" t="s">
        <v>30</v>
      </c>
      <c r="Y368" s="49">
        <v>978.30430755523901</v>
      </c>
      <c r="Z368" s="50">
        <v>-8.8761018783600196</v>
      </c>
      <c r="AA368" s="51">
        <v>21778</v>
      </c>
      <c r="AB368" s="52">
        <v>38504</v>
      </c>
      <c r="AC368" s="48" t="s">
        <v>413</v>
      </c>
      <c r="AD368" s="53">
        <v>10</v>
      </c>
      <c r="AE368" s="46" t="s">
        <v>18</v>
      </c>
      <c r="AF368" s="54">
        <v>25.134146399942299</v>
      </c>
    </row>
    <row r="369" spans="1:32" x14ac:dyDescent="0.25">
      <c r="A369" s="1" t="s">
        <v>414</v>
      </c>
      <c r="B369" s="55">
        <v>2.8535803688527399</v>
      </c>
      <c r="C369" s="37">
        <v>16</v>
      </c>
      <c r="D369" s="55">
        <v>2.8177261609714002</v>
      </c>
      <c r="E369" s="37">
        <v>17</v>
      </c>
      <c r="F369" s="55">
        <v>0.49555805434862099</v>
      </c>
      <c r="G369" s="37">
        <v>15</v>
      </c>
      <c r="H369" s="55">
        <v>19.388400702987699</v>
      </c>
      <c r="I369" s="37">
        <v>18</v>
      </c>
      <c r="J369" s="55">
        <v>2.9459901800327399</v>
      </c>
      <c r="K369" s="37">
        <v>20</v>
      </c>
      <c r="L369" s="55">
        <v>-3.2252550002849101</v>
      </c>
      <c r="M369" s="37">
        <v>35</v>
      </c>
      <c r="N369" s="55">
        <v>14.008164590009001</v>
      </c>
      <c r="O369" s="56">
        <v>1.0927478219862401</v>
      </c>
      <c r="P369" s="56">
        <v>0.106976749654018</v>
      </c>
      <c r="Q369" s="57">
        <v>8</v>
      </c>
      <c r="R369" s="58">
        <v>0.01</v>
      </c>
      <c r="S369" s="58">
        <v>0.01</v>
      </c>
      <c r="T369" s="14" t="s">
        <v>18</v>
      </c>
      <c r="U369" s="59">
        <v>1.6E-2</v>
      </c>
      <c r="V369" s="59" t="s">
        <v>18</v>
      </c>
      <c r="W369" s="59">
        <v>1.609E-2</v>
      </c>
      <c r="X369" s="12" t="s">
        <v>30</v>
      </c>
      <c r="Y369" s="60">
        <v>323.674046062662</v>
      </c>
      <c r="Z369" s="8">
        <v>-31.76298967</v>
      </c>
      <c r="AA369" s="61">
        <v>20663</v>
      </c>
      <c r="AB369" s="62">
        <v>40134</v>
      </c>
      <c r="AC369" s="12" t="s">
        <v>65</v>
      </c>
      <c r="AD369" s="16" t="s">
        <v>56</v>
      </c>
      <c r="AE369" s="14" t="s">
        <v>34</v>
      </c>
      <c r="AF369" s="39">
        <v>-167.98414745999901</v>
      </c>
    </row>
    <row r="370" spans="1:32" x14ac:dyDescent="0.25">
      <c r="A370" s="40" t="s">
        <v>415</v>
      </c>
      <c r="B370" s="41">
        <v>2.85559464693607</v>
      </c>
      <c r="C370" s="42">
        <v>15</v>
      </c>
      <c r="D370" s="41">
        <v>2.8199192122285202</v>
      </c>
      <c r="E370" s="42">
        <v>16</v>
      </c>
      <c r="F370" s="41">
        <v>0.49569822986248402</v>
      </c>
      <c r="G370" s="42">
        <v>14</v>
      </c>
      <c r="H370" s="41">
        <v>19.395079665169099</v>
      </c>
      <c r="I370" s="42">
        <v>17</v>
      </c>
      <c r="J370" s="41">
        <v>2.9457214603052</v>
      </c>
      <c r="K370" s="42">
        <v>21</v>
      </c>
      <c r="L370" s="41">
        <v>-3.2231705102596599</v>
      </c>
      <c r="M370" s="42">
        <v>34</v>
      </c>
      <c r="N370" s="41">
        <v>14.589154779304</v>
      </c>
      <c r="O370" s="43">
        <v>1.0496886584316001</v>
      </c>
      <c r="P370" s="43">
        <v>0.106485658947347</v>
      </c>
      <c r="Q370" s="44">
        <v>8</v>
      </c>
      <c r="R370" s="45">
        <v>0.01</v>
      </c>
      <c r="S370" s="45">
        <v>0.01</v>
      </c>
      <c r="T370" s="46" t="s">
        <v>18</v>
      </c>
      <c r="U370" s="47">
        <v>1.6E-2</v>
      </c>
      <c r="V370" s="47" t="s">
        <v>18</v>
      </c>
      <c r="W370" s="47">
        <v>1.609E-2</v>
      </c>
      <c r="X370" s="48" t="s">
        <v>30</v>
      </c>
      <c r="Y370" s="49" t="s">
        <v>18</v>
      </c>
      <c r="Z370" s="50" t="s">
        <v>18</v>
      </c>
      <c r="AA370" s="51" t="s">
        <v>18</v>
      </c>
      <c r="AB370" s="52">
        <v>40134</v>
      </c>
      <c r="AC370" s="48" t="s">
        <v>65</v>
      </c>
      <c r="AD370" s="53">
        <v>30000</v>
      </c>
      <c r="AE370" s="46" t="s">
        <v>18</v>
      </c>
      <c r="AF370" s="54" t="s">
        <v>18</v>
      </c>
    </row>
    <row r="371" spans="1:32" x14ac:dyDescent="0.25">
      <c r="A371" s="1" t="s">
        <v>416</v>
      </c>
      <c r="B371" s="55" t="s">
        <v>18</v>
      </c>
      <c r="C371" s="37" t="s">
        <v>18</v>
      </c>
      <c r="D371" s="55" t="s">
        <v>18</v>
      </c>
      <c r="E371" s="37" t="s">
        <v>18</v>
      </c>
      <c r="F371" s="55" t="s">
        <v>18</v>
      </c>
      <c r="G371" s="37" t="s">
        <v>18</v>
      </c>
      <c r="H371" s="55" t="s">
        <v>18</v>
      </c>
      <c r="I371" s="37" t="s">
        <v>18</v>
      </c>
      <c r="J371" s="55" t="s">
        <v>18</v>
      </c>
      <c r="K371" s="37" t="s">
        <v>18</v>
      </c>
      <c r="L371" s="55">
        <v>-3.22525500028495</v>
      </c>
      <c r="M371" s="37">
        <v>36</v>
      </c>
      <c r="N371" s="55" t="s">
        <v>18</v>
      </c>
      <c r="O371" s="56" t="s">
        <v>18</v>
      </c>
      <c r="P371" s="56" t="s">
        <v>18</v>
      </c>
      <c r="Q371" s="57">
        <v>8</v>
      </c>
      <c r="R371" s="58">
        <v>0.01</v>
      </c>
      <c r="S371" s="58">
        <v>0.01</v>
      </c>
      <c r="T371" s="14" t="s">
        <v>18</v>
      </c>
      <c r="U371" s="59">
        <v>9.4999999999999998E-3</v>
      </c>
      <c r="V371" s="59" t="s">
        <v>18</v>
      </c>
      <c r="W371" s="59">
        <v>9.4999999999999998E-3</v>
      </c>
      <c r="X371" s="12" t="s">
        <v>30</v>
      </c>
      <c r="Y371" s="60" t="s">
        <v>18</v>
      </c>
      <c r="Z371" s="8" t="s">
        <v>18</v>
      </c>
      <c r="AA371" s="61" t="s">
        <v>18</v>
      </c>
      <c r="AB371" s="62">
        <v>45474</v>
      </c>
      <c r="AC371" s="12" t="s">
        <v>65</v>
      </c>
      <c r="AD371" s="16" t="s">
        <v>68</v>
      </c>
      <c r="AE371" s="14" t="s">
        <v>18</v>
      </c>
      <c r="AF371" s="39" t="s">
        <v>18</v>
      </c>
    </row>
    <row r="372" spans="1:32" x14ac:dyDescent="0.25">
      <c r="A372" s="40" t="s">
        <v>417</v>
      </c>
      <c r="B372" s="41" t="s">
        <v>18</v>
      </c>
      <c r="C372" s="42" t="s">
        <v>18</v>
      </c>
      <c r="D372" s="41" t="s">
        <v>18</v>
      </c>
      <c r="E372" s="42" t="s">
        <v>18</v>
      </c>
      <c r="F372" s="41" t="s">
        <v>18</v>
      </c>
      <c r="G372" s="42" t="s">
        <v>18</v>
      </c>
      <c r="H372" s="41" t="s">
        <v>18</v>
      </c>
      <c r="I372" s="42" t="s">
        <v>18</v>
      </c>
      <c r="J372" s="41" t="s">
        <v>18</v>
      </c>
      <c r="K372" s="42" t="s">
        <v>18</v>
      </c>
      <c r="L372" s="41">
        <v>-3.22525500028495</v>
      </c>
      <c r="M372" s="42">
        <v>36</v>
      </c>
      <c r="N372" s="41" t="s">
        <v>18</v>
      </c>
      <c r="O372" s="43" t="s">
        <v>18</v>
      </c>
      <c r="P372" s="43" t="s">
        <v>18</v>
      </c>
      <c r="Q372" s="44">
        <v>8</v>
      </c>
      <c r="R372" s="45">
        <v>0.01</v>
      </c>
      <c r="S372" s="45">
        <v>0.01</v>
      </c>
      <c r="T372" s="46" t="s">
        <v>18</v>
      </c>
      <c r="U372" s="47">
        <v>5.0000000000000001E-3</v>
      </c>
      <c r="V372" s="47" t="s">
        <v>18</v>
      </c>
      <c r="W372" s="47">
        <v>5.0000000000000001E-3</v>
      </c>
      <c r="X372" s="48" t="s">
        <v>30</v>
      </c>
      <c r="Y372" s="49" t="s">
        <v>18</v>
      </c>
      <c r="Z372" s="50" t="s">
        <v>18</v>
      </c>
      <c r="AA372" s="51" t="s">
        <v>18</v>
      </c>
      <c r="AB372" s="52">
        <v>45474</v>
      </c>
      <c r="AC372" s="48" t="s">
        <v>65</v>
      </c>
      <c r="AD372" s="53" t="s">
        <v>70</v>
      </c>
      <c r="AE372" s="46" t="s">
        <v>18</v>
      </c>
      <c r="AF372" s="54" t="s">
        <v>18</v>
      </c>
    </row>
    <row r="373" spans="1:32" x14ac:dyDescent="0.25">
      <c r="A373" s="1" t="s">
        <v>418</v>
      </c>
      <c r="B373" s="55">
        <v>-0.43715258014340702</v>
      </c>
      <c r="C373" s="37">
        <v>20</v>
      </c>
      <c r="D373" s="55">
        <v>-4.0534196994788401</v>
      </c>
      <c r="E373" s="37">
        <v>29</v>
      </c>
      <c r="F373" s="55">
        <v>-9.2220363997076298</v>
      </c>
      <c r="G373" s="37">
        <v>29</v>
      </c>
      <c r="H373" s="55">
        <v>17.614258687643101</v>
      </c>
      <c r="I373" s="37">
        <v>21</v>
      </c>
      <c r="J373" s="65">
        <v>11.203163246093</v>
      </c>
      <c r="K373" s="66">
        <v>1</v>
      </c>
      <c r="L373" s="55">
        <v>-3.0293079385928601</v>
      </c>
      <c r="M373" s="37">
        <v>31</v>
      </c>
      <c r="N373" s="55">
        <v>14.8790640488051</v>
      </c>
      <c r="O373" s="56">
        <v>0.90954977315924102</v>
      </c>
      <c r="P373" s="56">
        <v>-0.24472900105638301</v>
      </c>
      <c r="Q373" s="57">
        <v>6</v>
      </c>
      <c r="R373" s="58">
        <v>0.01</v>
      </c>
      <c r="S373" s="58">
        <v>0.01</v>
      </c>
      <c r="T373" s="14" t="s">
        <v>18</v>
      </c>
      <c r="U373" s="59">
        <v>2.5000000000000001E-2</v>
      </c>
      <c r="V373" s="59" t="s">
        <v>18</v>
      </c>
      <c r="W373" s="59">
        <v>2.5219999999999999E-2</v>
      </c>
      <c r="X373" s="12" t="s">
        <v>30</v>
      </c>
      <c r="Y373" s="60">
        <v>50.499609445849998</v>
      </c>
      <c r="Z373" s="8">
        <v>0.11117315</v>
      </c>
      <c r="AA373" s="61">
        <v>8236</v>
      </c>
      <c r="AB373" s="62">
        <v>41675</v>
      </c>
      <c r="AC373" s="12" t="s">
        <v>419</v>
      </c>
      <c r="AD373" s="16" t="s">
        <v>56</v>
      </c>
      <c r="AE373" s="14" t="s">
        <v>34</v>
      </c>
      <c r="AF373" s="39">
        <v>-3.1525697699999999</v>
      </c>
    </row>
    <row r="374" spans="1:32" x14ac:dyDescent="0.25">
      <c r="A374" s="40" t="s">
        <v>420</v>
      </c>
      <c r="B374" s="41">
        <v>-0.44064160108920802</v>
      </c>
      <c r="C374" s="42">
        <v>21</v>
      </c>
      <c r="D374" s="41">
        <v>-4.0603084834110996</v>
      </c>
      <c r="E374" s="42">
        <v>30</v>
      </c>
      <c r="F374" s="41">
        <v>-9.23441743000296</v>
      </c>
      <c r="G374" s="42">
        <v>30</v>
      </c>
      <c r="H374" s="41">
        <v>17.578958825121699</v>
      </c>
      <c r="I374" s="42">
        <v>22</v>
      </c>
      <c r="J374" s="63">
        <v>11.191992720655101</v>
      </c>
      <c r="K374" s="64">
        <v>2</v>
      </c>
      <c r="L374" s="41">
        <v>-3.0378598957152798</v>
      </c>
      <c r="M374" s="42">
        <v>32</v>
      </c>
      <c r="N374" s="41">
        <v>15.501462826082101</v>
      </c>
      <c r="O374" s="43">
        <v>0.87075327143835901</v>
      </c>
      <c r="P374" s="43">
        <v>-0.24397556691501501</v>
      </c>
      <c r="Q374" s="44">
        <v>6</v>
      </c>
      <c r="R374" s="45">
        <v>0.01</v>
      </c>
      <c r="S374" s="45">
        <v>0.01</v>
      </c>
      <c r="T374" s="46" t="s">
        <v>18</v>
      </c>
      <c r="U374" s="47">
        <v>2.5000000000000001E-2</v>
      </c>
      <c r="V374" s="47" t="s">
        <v>18</v>
      </c>
      <c r="W374" s="47">
        <v>2.5219999999999999E-2</v>
      </c>
      <c r="X374" s="48" t="s">
        <v>30</v>
      </c>
      <c r="Y374" s="49" t="s">
        <v>18</v>
      </c>
      <c r="Z374" s="50" t="s">
        <v>18</v>
      </c>
      <c r="AA374" s="51" t="s">
        <v>18</v>
      </c>
      <c r="AB374" s="52">
        <v>41675</v>
      </c>
      <c r="AC374" s="48" t="s">
        <v>419</v>
      </c>
      <c r="AD374" s="53">
        <v>30000</v>
      </c>
      <c r="AE374" s="46" t="s">
        <v>34</v>
      </c>
      <c r="AF374" s="54" t="s">
        <v>18</v>
      </c>
    </row>
    <row r="375" spans="1:32" x14ac:dyDescent="0.25">
      <c r="A375" s="1" t="s">
        <v>421</v>
      </c>
      <c r="B375" s="55">
        <v>0.52167257846460402</v>
      </c>
      <c r="C375" s="37">
        <v>18</v>
      </c>
      <c r="D375" s="55">
        <v>1.38198778022695</v>
      </c>
      <c r="E375" s="37">
        <v>24</v>
      </c>
      <c r="F375" s="55">
        <v>0.90852321120384805</v>
      </c>
      <c r="G375" s="37">
        <v>9</v>
      </c>
      <c r="H375" s="55">
        <v>20.671700078104699</v>
      </c>
      <c r="I375" s="37">
        <v>13</v>
      </c>
      <c r="J375" s="55">
        <v>2.29919174391528</v>
      </c>
      <c r="K375" s="37">
        <v>24</v>
      </c>
      <c r="L375" s="55">
        <v>-0.76192163724556605</v>
      </c>
      <c r="M375" s="37">
        <v>6</v>
      </c>
      <c r="N375" s="55">
        <v>9.4300013444449107</v>
      </c>
      <c r="O375" s="56">
        <v>1.75935189348064</v>
      </c>
      <c r="P375" s="56">
        <v>2.6264520879125199E-2</v>
      </c>
      <c r="Q375" s="57">
        <v>8</v>
      </c>
      <c r="R375" s="58">
        <v>0</v>
      </c>
      <c r="S375" s="58">
        <v>0</v>
      </c>
      <c r="T375" s="14" t="s">
        <v>18</v>
      </c>
      <c r="U375" s="59">
        <v>1.9E-2</v>
      </c>
      <c r="V375" s="59" t="s">
        <v>18</v>
      </c>
      <c r="W375" s="59">
        <v>1.9099999999999999E-2</v>
      </c>
      <c r="X375" s="12" t="s">
        <v>30</v>
      </c>
      <c r="Y375" s="60">
        <v>79.746594338967</v>
      </c>
      <c r="Z375" s="8">
        <v>-2.9028954100000002</v>
      </c>
      <c r="AA375" s="61">
        <v>5054</v>
      </c>
      <c r="AB375" s="62">
        <v>41516</v>
      </c>
      <c r="AC375" s="12" t="s">
        <v>422</v>
      </c>
      <c r="AD375" s="16" t="s">
        <v>423</v>
      </c>
      <c r="AE375" s="14" t="s">
        <v>18</v>
      </c>
      <c r="AF375" s="39">
        <v>38.493528979999901</v>
      </c>
    </row>
    <row r="376" spans="1:32" x14ac:dyDescent="0.25">
      <c r="A376" s="40" t="s">
        <v>424</v>
      </c>
      <c r="B376" s="67">
        <v>0.52167257846460402</v>
      </c>
      <c r="C376" s="42">
        <v>18</v>
      </c>
      <c r="D376" s="67">
        <v>1.38198778022695</v>
      </c>
      <c r="E376" s="42">
        <v>24</v>
      </c>
      <c r="F376" s="67">
        <v>0.90852321120384805</v>
      </c>
      <c r="G376" s="42">
        <v>9</v>
      </c>
      <c r="H376" s="67">
        <v>20.671700078104699</v>
      </c>
      <c r="I376" s="42">
        <v>13</v>
      </c>
      <c r="J376" s="67">
        <v>2.29919174391528</v>
      </c>
      <c r="K376" s="42">
        <v>24</v>
      </c>
      <c r="L376" s="67">
        <v>-0.76192163724556605</v>
      </c>
      <c r="M376" s="42">
        <v>6</v>
      </c>
      <c r="N376" s="67">
        <v>9.4300013444449107</v>
      </c>
      <c r="O376" s="69">
        <v>1.75935189348064</v>
      </c>
      <c r="P376" s="69">
        <v>2.6264520879125199E-2</v>
      </c>
      <c r="Q376" s="70">
        <v>8</v>
      </c>
      <c r="R376" s="71">
        <v>0</v>
      </c>
      <c r="S376" s="71">
        <v>0</v>
      </c>
      <c r="T376" s="46" t="s">
        <v>18</v>
      </c>
      <c r="U376" s="72">
        <v>1.9E-2</v>
      </c>
      <c r="V376" s="72" t="s">
        <v>18</v>
      </c>
      <c r="W376" s="72">
        <v>1.9099999999999999E-2</v>
      </c>
      <c r="X376" s="48" t="s">
        <v>30</v>
      </c>
      <c r="Y376" s="49" t="s">
        <v>18</v>
      </c>
      <c r="Z376" s="50" t="s">
        <v>18</v>
      </c>
      <c r="AA376" s="73" t="s">
        <v>18</v>
      </c>
      <c r="AB376" s="52">
        <v>41516</v>
      </c>
      <c r="AC376" s="48" t="s">
        <v>422</v>
      </c>
      <c r="AD376" s="53">
        <v>10</v>
      </c>
      <c r="AE376" s="46" t="s">
        <v>18</v>
      </c>
      <c r="AF376" s="54" t="s">
        <v>18</v>
      </c>
    </row>
    <row r="377" spans="1:32" x14ac:dyDescent="0.25">
      <c r="A377" s="1" t="s">
        <v>425</v>
      </c>
      <c r="B377" s="74" t="s">
        <v>18</v>
      </c>
      <c r="C377" s="37" t="s">
        <v>18</v>
      </c>
      <c r="D377" s="74" t="s">
        <v>18</v>
      </c>
      <c r="E377" s="37" t="s">
        <v>18</v>
      </c>
      <c r="F377" s="74" t="s">
        <v>18</v>
      </c>
      <c r="G377" s="37" t="s">
        <v>18</v>
      </c>
      <c r="H377" s="74" t="s">
        <v>18</v>
      </c>
      <c r="I377" s="37" t="s">
        <v>18</v>
      </c>
      <c r="J377" s="74">
        <v>2.7977610028184698</v>
      </c>
      <c r="K377" s="37">
        <v>22</v>
      </c>
      <c r="L377" s="74">
        <v>-0.67604239071444805</v>
      </c>
      <c r="M377" s="37">
        <v>5</v>
      </c>
      <c r="N377" s="74" t="s">
        <v>18</v>
      </c>
      <c r="O377" s="76" t="s">
        <v>18</v>
      </c>
      <c r="P377" s="76" t="s">
        <v>18</v>
      </c>
      <c r="Q377" s="77">
        <v>8</v>
      </c>
      <c r="R377" s="78">
        <v>0</v>
      </c>
      <c r="S377" s="78">
        <v>0</v>
      </c>
      <c r="T377" s="14" t="s">
        <v>18</v>
      </c>
      <c r="U377" s="79">
        <v>9.4999999999999998E-3</v>
      </c>
      <c r="V377" s="79" t="s">
        <v>18</v>
      </c>
      <c r="W377" s="79">
        <v>9.7999999999999997E-3</v>
      </c>
      <c r="X377" s="12" t="s">
        <v>30</v>
      </c>
      <c r="Y377" s="60" t="s">
        <v>18</v>
      </c>
      <c r="Z377" s="8" t="s">
        <v>18</v>
      </c>
      <c r="AA377" s="80" t="s">
        <v>18</v>
      </c>
      <c r="AB377" s="62">
        <v>45405</v>
      </c>
      <c r="AC377" s="12" t="s">
        <v>422</v>
      </c>
      <c r="AD377" s="16">
        <v>10</v>
      </c>
      <c r="AE377" s="14" t="s">
        <v>18</v>
      </c>
      <c r="AF377" s="39" t="s">
        <v>18</v>
      </c>
    </row>
    <row r="378" spans="1:32" x14ac:dyDescent="0.25">
      <c r="A378" s="40" t="s">
        <v>426</v>
      </c>
      <c r="B378" s="67">
        <v>4.3365512118334903</v>
      </c>
      <c r="C378" s="42">
        <v>6</v>
      </c>
      <c r="D378" s="67">
        <v>3.5872134515040099</v>
      </c>
      <c r="E378" s="42">
        <v>12</v>
      </c>
      <c r="F378" s="67">
        <v>0.57793437995878805</v>
      </c>
      <c r="G378" s="42">
        <v>12</v>
      </c>
      <c r="H378" s="67">
        <v>13.980727644741901</v>
      </c>
      <c r="I378" s="42">
        <v>27</v>
      </c>
      <c r="J378" s="67">
        <v>7.3325641765215899</v>
      </c>
      <c r="K378" s="42">
        <v>6</v>
      </c>
      <c r="L378" s="67">
        <v>-2.94309426560879</v>
      </c>
      <c r="M378" s="42">
        <v>30</v>
      </c>
      <c r="N378" s="67">
        <v>16.437373288781</v>
      </c>
      <c r="O378" s="69">
        <v>0.60226887310931898</v>
      </c>
      <c r="P378" s="69">
        <v>0.14502436236146499</v>
      </c>
      <c r="Q378" s="70">
        <v>8</v>
      </c>
      <c r="R378" s="71">
        <v>0.01</v>
      </c>
      <c r="S378" s="71">
        <v>0.02</v>
      </c>
      <c r="T378" s="46" t="s">
        <v>18</v>
      </c>
      <c r="U378" s="72">
        <v>1.9E-2</v>
      </c>
      <c r="V378" s="72" t="s">
        <v>18</v>
      </c>
      <c r="W378" s="72">
        <v>1.9E-2</v>
      </c>
      <c r="X378" s="48" t="s">
        <v>30</v>
      </c>
      <c r="Y378" s="49">
        <v>398.71419349217399</v>
      </c>
      <c r="Z378" s="50">
        <v>-20.609157750000001</v>
      </c>
      <c r="AA378" s="73">
        <v>9064</v>
      </c>
      <c r="AB378" s="52">
        <v>38701</v>
      </c>
      <c r="AC378" s="48" t="s">
        <v>422</v>
      </c>
      <c r="AD378" s="53">
        <v>10</v>
      </c>
      <c r="AE378" s="46" t="s">
        <v>18</v>
      </c>
      <c r="AF378" s="54">
        <v>-32.879855200000002</v>
      </c>
    </row>
    <row r="379" spans="1:32" x14ac:dyDescent="0.25">
      <c r="A379" s="1" t="s">
        <v>427</v>
      </c>
      <c r="B379" s="74" t="s">
        <v>18</v>
      </c>
      <c r="C379" s="37" t="s">
        <v>18</v>
      </c>
      <c r="D379" s="74">
        <v>3.5872134515040099</v>
      </c>
      <c r="E379" s="37">
        <v>12</v>
      </c>
      <c r="F379" s="74">
        <v>0.57793437995878805</v>
      </c>
      <c r="G379" s="37">
        <v>12</v>
      </c>
      <c r="H379" s="74">
        <v>13.980727644741799</v>
      </c>
      <c r="I379" s="37">
        <v>28</v>
      </c>
      <c r="J379" s="74">
        <v>7.3325641765214797</v>
      </c>
      <c r="K379" s="37">
        <v>7</v>
      </c>
      <c r="L379" s="74">
        <v>-2.94309426560877</v>
      </c>
      <c r="M379" s="37">
        <v>29</v>
      </c>
      <c r="N379" s="74">
        <v>16.437368600004799</v>
      </c>
      <c r="O379" s="76">
        <v>0.60226904490712196</v>
      </c>
      <c r="P379" s="76">
        <v>0.14502434922011401</v>
      </c>
      <c r="Q379" s="77">
        <v>8</v>
      </c>
      <c r="R379" s="78">
        <v>0.01</v>
      </c>
      <c r="S379" s="78">
        <v>0.02</v>
      </c>
      <c r="T379" s="14" t="s">
        <v>18</v>
      </c>
      <c r="U379" s="79">
        <v>1.9E-2</v>
      </c>
      <c r="V379" s="79" t="s">
        <v>18</v>
      </c>
      <c r="W379" s="79">
        <v>1.9E-2</v>
      </c>
      <c r="X379" s="12" t="s">
        <v>30</v>
      </c>
      <c r="Y379" s="60" t="s">
        <v>18</v>
      </c>
      <c r="Z379" s="8" t="s">
        <v>18</v>
      </c>
      <c r="AA379" s="80" t="s">
        <v>18</v>
      </c>
      <c r="AB379" s="62">
        <v>38693</v>
      </c>
      <c r="AC379" s="12" t="s">
        <v>422</v>
      </c>
      <c r="AD379" s="16">
        <v>10</v>
      </c>
      <c r="AE379" s="14" t="s">
        <v>18</v>
      </c>
      <c r="AF379" s="39" t="s">
        <v>18</v>
      </c>
    </row>
    <row r="380" spans="1:32" x14ac:dyDescent="0.25">
      <c r="A380" s="40" t="s">
        <v>428</v>
      </c>
      <c r="B380" s="67" t="s">
        <v>18</v>
      </c>
      <c r="C380" s="42" t="s">
        <v>18</v>
      </c>
      <c r="D380" s="67" t="s">
        <v>18</v>
      </c>
      <c r="E380" s="42" t="s">
        <v>18</v>
      </c>
      <c r="F380" s="67" t="s">
        <v>18</v>
      </c>
      <c r="G380" s="42" t="s">
        <v>18</v>
      </c>
      <c r="H380" s="67" t="s">
        <v>18</v>
      </c>
      <c r="I380" s="42" t="s">
        <v>18</v>
      </c>
      <c r="J380" s="67">
        <v>7.8551011962619999</v>
      </c>
      <c r="K380" s="42">
        <v>5</v>
      </c>
      <c r="L380" s="67">
        <v>-2.8595451078288798</v>
      </c>
      <c r="M380" s="42">
        <v>26</v>
      </c>
      <c r="N380" s="67" t="s">
        <v>18</v>
      </c>
      <c r="O380" s="69" t="s">
        <v>18</v>
      </c>
      <c r="P380" s="69" t="s">
        <v>18</v>
      </c>
      <c r="Q380" s="70">
        <v>8</v>
      </c>
      <c r="R380" s="71">
        <v>0</v>
      </c>
      <c r="S380" s="71">
        <v>0</v>
      </c>
      <c r="T380" s="46" t="s">
        <v>18</v>
      </c>
      <c r="U380" s="72">
        <v>9.4999999999999998E-3</v>
      </c>
      <c r="V380" s="72" t="s">
        <v>18</v>
      </c>
      <c r="W380" s="72">
        <v>9.4999999999999998E-3</v>
      </c>
      <c r="X380" s="48" t="s">
        <v>30</v>
      </c>
      <c r="Y380" s="49" t="s">
        <v>18</v>
      </c>
      <c r="Z380" s="50" t="s">
        <v>18</v>
      </c>
      <c r="AA380" s="73" t="s">
        <v>18</v>
      </c>
      <c r="AB380" s="52">
        <v>45405</v>
      </c>
      <c r="AC380" s="48" t="s">
        <v>422</v>
      </c>
      <c r="AD380" s="53">
        <v>10</v>
      </c>
      <c r="AE380" s="46" t="s">
        <v>18</v>
      </c>
      <c r="AF380" s="54" t="s">
        <v>18</v>
      </c>
    </row>
    <row r="381" spans="1:32" x14ac:dyDescent="0.25">
      <c r="A381" s="1" t="s">
        <v>429</v>
      </c>
      <c r="B381" s="74" t="s">
        <v>18</v>
      </c>
      <c r="C381" s="37" t="s">
        <v>18</v>
      </c>
      <c r="D381" s="74" t="s">
        <v>18</v>
      </c>
      <c r="E381" s="37" t="s">
        <v>18</v>
      </c>
      <c r="F381" s="74" t="s">
        <v>18</v>
      </c>
      <c r="G381" s="37" t="s">
        <v>18</v>
      </c>
      <c r="H381" s="74">
        <v>23.944093042236101</v>
      </c>
      <c r="I381" s="37">
        <v>4</v>
      </c>
      <c r="J381" s="75">
        <v>8.7158836689037802</v>
      </c>
      <c r="K381" s="66">
        <v>3</v>
      </c>
      <c r="L381" s="74">
        <v>-1.4279918864097001</v>
      </c>
      <c r="M381" s="37">
        <v>14</v>
      </c>
      <c r="N381" s="74">
        <v>13.817702354247601</v>
      </c>
      <c r="O381" s="76">
        <v>1.43750988230685</v>
      </c>
      <c r="P381" s="76" t="s">
        <v>18</v>
      </c>
      <c r="Q381" s="77">
        <v>8</v>
      </c>
      <c r="R381" s="78">
        <v>0.01</v>
      </c>
      <c r="S381" s="78">
        <v>0.01</v>
      </c>
      <c r="T381" s="14" t="s">
        <v>18</v>
      </c>
      <c r="U381" s="79">
        <v>3.5999999999999999E-3</v>
      </c>
      <c r="V381" s="79" t="s">
        <v>18</v>
      </c>
      <c r="W381" s="79">
        <v>5.4359999999999999E-3</v>
      </c>
      <c r="X381" s="12" t="s">
        <v>30</v>
      </c>
      <c r="Y381" s="60">
        <v>8.7415419199999995</v>
      </c>
      <c r="Z381" s="8">
        <v>0.18563547</v>
      </c>
      <c r="AA381" s="80">
        <v>401</v>
      </c>
      <c r="AB381" s="62">
        <v>45153</v>
      </c>
      <c r="AC381" s="12" t="s">
        <v>204</v>
      </c>
      <c r="AD381" s="16">
        <v>50</v>
      </c>
      <c r="AE381" s="14" t="s">
        <v>32</v>
      </c>
      <c r="AF381" s="39">
        <v>-14.28140689</v>
      </c>
    </row>
    <row r="382" spans="1:32" x14ac:dyDescent="0.25">
      <c r="A382" s="126" t="s">
        <v>430</v>
      </c>
      <c r="B382" s="127">
        <v>4.0428299642059899</v>
      </c>
      <c r="C382" s="128">
        <v>9</v>
      </c>
      <c r="D382" s="127">
        <v>1.7777750889383399</v>
      </c>
      <c r="E382" s="128">
        <v>22</v>
      </c>
      <c r="F382" s="127">
        <v>-4.1677260901929101</v>
      </c>
      <c r="G382" s="128">
        <v>25</v>
      </c>
      <c r="H382" s="129">
        <v>26.9004991875392</v>
      </c>
      <c r="I382" s="130">
        <v>1</v>
      </c>
      <c r="J382" s="127">
        <v>6.6103404171586</v>
      </c>
      <c r="K382" s="128">
        <v>10</v>
      </c>
      <c r="L382" s="127">
        <v>-1.37773328175839</v>
      </c>
      <c r="M382" s="128">
        <v>11</v>
      </c>
      <c r="N382" s="127">
        <v>12.569474916361999</v>
      </c>
      <c r="O382" s="131">
        <v>1.8154688228546401</v>
      </c>
      <c r="P382" s="131">
        <v>4.1512159534913301E-2</v>
      </c>
      <c r="Q382" s="132">
        <v>8</v>
      </c>
      <c r="R382" s="133">
        <v>0.01</v>
      </c>
      <c r="S382" s="133">
        <v>0.01</v>
      </c>
      <c r="T382" s="134" t="s">
        <v>18</v>
      </c>
      <c r="U382" s="135">
        <v>8.9999999999999993E-3</v>
      </c>
      <c r="V382" s="135" t="s">
        <v>18</v>
      </c>
      <c r="W382" s="135">
        <v>1.4999999999999999E-2</v>
      </c>
      <c r="X382" s="136" t="s">
        <v>30</v>
      </c>
      <c r="Y382" s="137">
        <v>71.256991409999998</v>
      </c>
      <c r="Z382" s="138">
        <v>3.8779830000000001E-2</v>
      </c>
      <c r="AA382" s="139">
        <v>10918</v>
      </c>
      <c r="AB382" s="140">
        <v>40154</v>
      </c>
      <c r="AC382" s="136" t="s">
        <v>431</v>
      </c>
      <c r="AD382" s="141">
        <v>50</v>
      </c>
      <c r="AE382" s="134" t="s">
        <v>18</v>
      </c>
      <c r="AF382" s="142">
        <v>-1.0981382500000001</v>
      </c>
    </row>
    <row r="383" spans="1:32" x14ac:dyDescent="0.25">
      <c r="A383" s="96" t="s">
        <v>95</v>
      </c>
      <c r="B383" s="97">
        <v>3.4152078285658343</v>
      </c>
      <c r="C383" s="12"/>
      <c r="D383" s="97">
        <v>3.444101559408717</v>
      </c>
      <c r="E383" s="12"/>
      <c r="F383" s="97">
        <v>-0.63347846808630137</v>
      </c>
      <c r="G383" s="12"/>
      <c r="H383" s="97">
        <v>18.3738307003687</v>
      </c>
      <c r="I383" s="12"/>
      <c r="J383" s="97">
        <v>3.9657430376519569</v>
      </c>
      <c r="K383" s="12"/>
      <c r="L383" s="97">
        <v>-1.7571265581869793</v>
      </c>
      <c r="M383" s="37"/>
      <c r="N383" s="97">
        <v>12.99498393870792</v>
      </c>
      <c r="O383" s="98">
        <v>1.1246340498750036</v>
      </c>
      <c r="P383" s="98">
        <v>0.16151412676078813</v>
      </c>
      <c r="Q383" s="99"/>
      <c r="R383" s="14"/>
      <c r="S383" s="12"/>
      <c r="T383" s="14"/>
      <c r="U383" s="12"/>
      <c r="V383" s="100"/>
      <c r="X383" s="100" t="s">
        <v>96</v>
      </c>
      <c r="Y383" s="101">
        <v>5209.4186658168319</v>
      </c>
      <c r="Z383" s="98">
        <v>-75.991315732380045</v>
      </c>
      <c r="AA383" s="102">
        <v>103111</v>
      </c>
      <c r="AB383" s="100"/>
      <c r="AC383" s="100"/>
      <c r="AD383" s="103"/>
      <c r="AE383" s="104"/>
      <c r="AF383" s="105">
        <v>-105.94039353374478</v>
      </c>
    </row>
    <row r="384" spans="1:32" x14ac:dyDescent="0.25">
      <c r="A384" s="106" t="s">
        <v>432</v>
      </c>
      <c r="B384" s="107">
        <v>4.8946039863344497</v>
      </c>
      <c r="C384" s="37"/>
      <c r="D384" s="107">
        <v>4.44406181717547</v>
      </c>
      <c r="E384" s="37"/>
      <c r="F384" s="107">
        <v>0.82115260855803995</v>
      </c>
      <c r="G384" s="37"/>
      <c r="H384" s="107">
        <v>22.2865222905025</v>
      </c>
      <c r="I384" s="37"/>
      <c r="J384" s="107">
        <v>6.9581676625030298</v>
      </c>
      <c r="K384" s="37"/>
      <c r="L384" s="107">
        <v>-1.69014382131357</v>
      </c>
      <c r="M384" s="37"/>
      <c r="N384" s="107">
        <v>13.767809659912899</v>
      </c>
      <c r="O384" s="107">
        <v>1.3223245659968701</v>
      </c>
      <c r="P384" s="107">
        <v>0.20188746378274899</v>
      </c>
      <c r="Q384" s="108"/>
      <c r="R384" s="109"/>
      <c r="S384" s="37"/>
      <c r="T384" s="109"/>
      <c r="U384" s="37"/>
      <c r="V384" s="37"/>
      <c r="W384" s="110"/>
      <c r="X384" s="111"/>
      <c r="Y384" s="112"/>
      <c r="Z384" s="37"/>
      <c r="AA384" s="37"/>
      <c r="AB384" s="37"/>
      <c r="AC384" s="113"/>
      <c r="AD384" s="109"/>
      <c r="AE384" s="110"/>
    </row>
    <row r="385" spans="1:32" x14ac:dyDescent="0.25">
      <c r="A385" s="1" t="s">
        <v>98</v>
      </c>
      <c r="B385" s="55"/>
      <c r="C385" s="37">
        <v>21</v>
      </c>
      <c r="D385" s="55"/>
      <c r="E385" s="37">
        <v>30</v>
      </c>
      <c r="F385" s="55"/>
      <c r="G385" s="37">
        <v>30</v>
      </c>
      <c r="H385" s="55"/>
      <c r="I385" s="37">
        <v>33</v>
      </c>
      <c r="J385" s="55"/>
      <c r="K385" s="37">
        <v>35</v>
      </c>
      <c r="L385" s="55"/>
      <c r="M385" s="37">
        <v>36</v>
      </c>
      <c r="N385" s="55"/>
      <c r="O385" s="56"/>
      <c r="P385" s="56"/>
      <c r="Q385" s="58"/>
      <c r="R385" s="14"/>
      <c r="S385" s="59"/>
      <c r="T385" s="114"/>
      <c r="U385" s="59"/>
      <c r="V385" s="12"/>
      <c r="W385" s="8"/>
      <c r="X385" s="8"/>
      <c r="Y385" s="61"/>
      <c r="Z385" s="62"/>
      <c r="AA385" s="12"/>
      <c r="AB385" s="62"/>
      <c r="AC385" s="16"/>
      <c r="AD385" s="14"/>
      <c r="AE385" s="8"/>
    </row>
    <row r="386" spans="1:32" x14ac:dyDescent="0.25">
      <c r="B386" s="55"/>
      <c r="C386" s="37"/>
      <c r="D386" s="55"/>
      <c r="E386" s="37"/>
      <c r="F386" s="55"/>
      <c r="G386" s="37"/>
      <c r="H386" s="55"/>
      <c r="I386" s="37"/>
      <c r="J386" s="55"/>
      <c r="K386" s="37"/>
      <c r="L386" s="55"/>
      <c r="M386" s="37"/>
      <c r="N386" s="55"/>
      <c r="O386" s="56"/>
      <c r="P386" s="56"/>
      <c r="Q386" s="58"/>
      <c r="R386" s="58"/>
      <c r="S386" s="14"/>
      <c r="T386" s="59"/>
      <c r="U386" s="114"/>
      <c r="V386" s="59"/>
      <c r="W386" s="12"/>
      <c r="X386" s="60"/>
      <c r="Y386" s="8"/>
      <c r="Z386" s="61"/>
      <c r="AA386" s="62"/>
      <c r="AB386" s="12"/>
      <c r="AC386" s="16"/>
      <c r="AD386" s="14"/>
      <c r="AE386" s="8"/>
    </row>
    <row r="387" spans="1:32" x14ac:dyDescent="0.25">
      <c r="B387" s="55"/>
      <c r="C387" s="37"/>
      <c r="D387" s="55"/>
      <c r="E387" s="37"/>
      <c r="F387" s="55"/>
      <c r="G387" s="37"/>
      <c r="H387" s="55"/>
      <c r="I387" s="37"/>
      <c r="J387" s="55"/>
      <c r="K387" s="37"/>
      <c r="L387" s="55"/>
      <c r="M387" s="37"/>
      <c r="N387" s="55"/>
      <c r="O387" s="56"/>
      <c r="P387" s="56"/>
      <c r="Q387" s="58"/>
      <c r="R387" s="58"/>
      <c r="S387" s="14"/>
      <c r="T387" s="59"/>
      <c r="U387" s="114"/>
      <c r="V387" s="59"/>
      <c r="W387" s="12"/>
      <c r="X387" s="60"/>
      <c r="Y387" s="8"/>
      <c r="Z387" s="61"/>
      <c r="AA387" s="62"/>
      <c r="AB387" s="12"/>
      <c r="AC387" s="16"/>
      <c r="AD387" s="14"/>
      <c r="AE387" s="8"/>
    </row>
    <row r="388" spans="1:32" x14ac:dyDescent="0.25">
      <c r="B388" s="55"/>
      <c r="C388" s="37"/>
      <c r="D388" s="55"/>
      <c r="E388" s="37"/>
      <c r="F388" s="55"/>
      <c r="G388" s="37"/>
      <c r="H388" s="55"/>
      <c r="I388" s="37"/>
      <c r="J388" s="55"/>
      <c r="K388" s="37"/>
      <c r="L388" s="55"/>
      <c r="M388" s="37"/>
      <c r="N388" s="55"/>
      <c r="O388" s="56"/>
      <c r="P388" s="56"/>
      <c r="Q388" s="58"/>
      <c r="R388" s="58"/>
      <c r="S388" s="14"/>
      <c r="T388" s="59"/>
      <c r="U388" s="114"/>
      <c r="V388" s="59"/>
      <c r="W388" s="12"/>
      <c r="X388" s="60"/>
      <c r="Y388" s="8"/>
      <c r="Z388" s="61"/>
      <c r="AA388" s="62"/>
      <c r="AB388" s="12"/>
      <c r="AC388" s="16"/>
      <c r="AD388" s="14"/>
      <c r="AE388" s="8"/>
    </row>
    <row r="389" spans="1:32" x14ac:dyDescent="0.25">
      <c r="B389" s="55"/>
      <c r="C389" s="37"/>
      <c r="D389" s="55"/>
      <c r="E389" s="37"/>
      <c r="F389" s="55"/>
      <c r="G389" s="37"/>
      <c r="H389" s="55"/>
      <c r="I389" s="37"/>
      <c r="J389" s="55"/>
      <c r="K389" s="37"/>
      <c r="L389" s="55"/>
      <c r="M389" s="37"/>
      <c r="N389" s="55"/>
      <c r="O389" s="56"/>
      <c r="P389" s="56"/>
      <c r="Q389" s="58"/>
      <c r="R389" s="58"/>
      <c r="S389" s="14"/>
      <c r="T389" s="59"/>
      <c r="U389" s="114"/>
      <c r="V389" s="59"/>
      <c r="W389" s="12"/>
      <c r="X389" s="60"/>
      <c r="Y389" s="8"/>
      <c r="Z389" s="61"/>
      <c r="AA389" s="62"/>
      <c r="AB389" s="12"/>
      <c r="AC389" s="16"/>
      <c r="AD389" s="14"/>
      <c r="AE389" s="8"/>
    </row>
    <row r="390" spans="1:32" ht="18" x14ac:dyDescent="0.25">
      <c r="A390" s="22" t="s">
        <v>433</v>
      </c>
      <c r="B390" s="23"/>
      <c r="C390" s="24"/>
      <c r="D390" s="23"/>
      <c r="E390" s="24"/>
      <c r="F390" s="23"/>
      <c r="G390" s="24" t="s">
        <v>1</v>
      </c>
      <c r="H390" s="23"/>
      <c r="I390" s="24"/>
      <c r="J390" s="23"/>
      <c r="K390" s="24"/>
      <c r="L390" s="23"/>
      <c r="M390" s="24"/>
      <c r="N390" s="23" t="s">
        <v>4</v>
      </c>
      <c r="O390" s="24"/>
      <c r="P390" s="24" t="s">
        <v>5</v>
      </c>
      <c r="Q390" s="25"/>
      <c r="R390" s="26"/>
      <c r="S390" s="24"/>
      <c r="T390" s="26"/>
      <c r="U390" s="24"/>
      <c r="V390" s="24"/>
      <c r="W390" s="27"/>
      <c r="X390" s="122"/>
      <c r="Y390" s="28"/>
      <c r="Z390" s="24"/>
      <c r="AA390" s="24"/>
      <c r="AB390" s="24"/>
      <c r="AC390" s="29"/>
      <c r="AD390" s="26"/>
      <c r="AE390" s="27"/>
    </row>
    <row r="391" spans="1:32" ht="42.75" x14ac:dyDescent="0.25">
      <c r="A391" s="30"/>
      <c r="B391" s="31" t="s">
        <v>6</v>
      </c>
      <c r="C391" s="32" t="s">
        <v>7</v>
      </c>
      <c r="D391" s="31" t="s">
        <v>8</v>
      </c>
      <c r="E391" s="32" t="s">
        <v>7</v>
      </c>
      <c r="F391" s="31" t="s">
        <v>9</v>
      </c>
      <c r="G391" s="24" t="s">
        <v>7</v>
      </c>
      <c r="H391" s="31" t="s">
        <v>10</v>
      </c>
      <c r="I391" s="32" t="s">
        <v>7</v>
      </c>
      <c r="J391" s="31" t="s">
        <v>11</v>
      </c>
      <c r="K391" s="32" t="s">
        <v>7</v>
      </c>
      <c r="L391" s="31" t="s">
        <v>12</v>
      </c>
      <c r="M391" s="32" t="s">
        <v>7</v>
      </c>
      <c r="N391" s="31" t="s">
        <v>13</v>
      </c>
      <c r="O391" s="32" t="s">
        <v>14</v>
      </c>
      <c r="P391" s="32" t="s">
        <v>15</v>
      </c>
      <c r="Q391" s="33" t="s">
        <v>2</v>
      </c>
      <c r="R391" s="32" t="s">
        <v>16</v>
      </c>
      <c r="S391" s="32" t="s">
        <v>17</v>
      </c>
      <c r="T391" s="32" t="s">
        <v>18</v>
      </c>
      <c r="U391" s="32" t="s">
        <v>19</v>
      </c>
      <c r="V391" s="32" t="s">
        <v>18</v>
      </c>
      <c r="W391" s="34" t="s">
        <v>20</v>
      </c>
      <c r="X391" s="123" t="s">
        <v>21</v>
      </c>
      <c r="Y391" s="35" t="s">
        <v>22</v>
      </c>
      <c r="Z391" s="32" t="s">
        <v>23</v>
      </c>
      <c r="AA391" s="32" t="s">
        <v>24</v>
      </c>
      <c r="AB391" s="32" t="s">
        <v>25</v>
      </c>
      <c r="AC391" s="36" t="s">
        <v>26</v>
      </c>
      <c r="AD391" s="32" t="s">
        <v>27</v>
      </c>
      <c r="AE391" s="34" t="s">
        <v>18</v>
      </c>
      <c r="AF391" s="34" t="s">
        <v>28</v>
      </c>
    </row>
    <row r="392" spans="1:32" x14ac:dyDescent="0.25">
      <c r="B392" s="8"/>
      <c r="C392" s="12"/>
      <c r="D392" s="8"/>
      <c r="E392" s="12"/>
      <c r="F392" s="8"/>
      <c r="G392" s="12"/>
      <c r="H392" s="8"/>
      <c r="I392" s="12"/>
      <c r="J392" s="8"/>
      <c r="K392" s="12"/>
      <c r="L392" s="8"/>
      <c r="M392" s="12"/>
      <c r="N392" s="8"/>
      <c r="O392" s="12"/>
      <c r="P392" s="12"/>
      <c r="Q392" s="13"/>
      <c r="R392" s="14"/>
      <c r="S392" s="12"/>
      <c r="T392" s="14"/>
      <c r="U392" s="38"/>
      <c r="V392" s="12"/>
      <c r="W392" s="12"/>
      <c r="X392" s="60"/>
      <c r="Y392" s="20"/>
      <c r="Z392" s="12"/>
      <c r="AA392" s="12"/>
      <c r="AB392" s="12"/>
      <c r="AC392" s="16"/>
      <c r="AD392" s="14"/>
      <c r="AE392" s="12"/>
    </row>
    <row r="393" spans="1:32" x14ac:dyDescent="0.25">
      <c r="A393" s="40" t="s">
        <v>434</v>
      </c>
      <c r="B393" s="41">
        <v>2.8353566002255501</v>
      </c>
      <c r="C393" s="42">
        <v>10</v>
      </c>
      <c r="D393" s="41">
        <v>-5.0676744896527202E-2</v>
      </c>
      <c r="E393" s="42">
        <v>10</v>
      </c>
      <c r="F393" s="41">
        <v>-9.0958966738622404</v>
      </c>
      <c r="G393" s="42">
        <v>12</v>
      </c>
      <c r="H393" s="41">
        <v>14.6945091629863</v>
      </c>
      <c r="I393" s="42">
        <v>11</v>
      </c>
      <c r="J393" s="41">
        <v>11.949969452175701</v>
      </c>
      <c r="K393" s="42">
        <v>4</v>
      </c>
      <c r="L393" s="41">
        <v>-1.7658656881783299</v>
      </c>
      <c r="M393" s="42">
        <v>6</v>
      </c>
      <c r="N393" s="41">
        <v>25.0675188077103</v>
      </c>
      <c r="O393" s="43">
        <v>0.42339650314698202</v>
      </c>
      <c r="P393" s="43">
        <v>-3.9762453776843801E-2</v>
      </c>
      <c r="Q393" s="44">
        <v>8</v>
      </c>
      <c r="R393" s="45">
        <v>0.01</v>
      </c>
      <c r="S393" s="45">
        <v>0.02</v>
      </c>
      <c r="T393" s="46" t="s">
        <v>18</v>
      </c>
      <c r="U393" s="47">
        <v>0.02</v>
      </c>
      <c r="V393" s="47" t="s">
        <v>18</v>
      </c>
      <c r="W393" s="47">
        <v>0.02</v>
      </c>
      <c r="X393" s="48" t="s">
        <v>30</v>
      </c>
      <c r="Y393" s="49">
        <v>26.491826119999999</v>
      </c>
      <c r="Z393" s="50">
        <v>-1.0939700000000001E-3</v>
      </c>
      <c r="AA393" s="51">
        <v>3227</v>
      </c>
      <c r="AB393" s="52">
        <v>38433</v>
      </c>
      <c r="AC393" s="48" t="s">
        <v>435</v>
      </c>
      <c r="AD393" s="53">
        <v>10</v>
      </c>
      <c r="AE393" s="46" t="s">
        <v>42</v>
      </c>
      <c r="AF393" s="54">
        <v>-3.03929136</v>
      </c>
    </row>
    <row r="394" spans="1:32" x14ac:dyDescent="0.25">
      <c r="A394" s="1" t="s">
        <v>436</v>
      </c>
      <c r="B394" s="55" t="s">
        <v>18</v>
      </c>
      <c r="C394" s="37" t="s">
        <v>18</v>
      </c>
      <c r="D394" s="55">
        <v>0.65176801871273904</v>
      </c>
      <c r="E394" s="37">
        <v>9</v>
      </c>
      <c r="F394" s="55">
        <v>-8.4556789466556701</v>
      </c>
      <c r="G394" s="37">
        <v>11</v>
      </c>
      <c r="H394" s="55">
        <v>15.491727832716</v>
      </c>
      <c r="I394" s="37">
        <v>10</v>
      </c>
      <c r="J394" s="65">
        <v>12.338012649074299</v>
      </c>
      <c r="K394" s="66">
        <v>3</v>
      </c>
      <c r="L394" s="55">
        <v>-1.7053671862445401</v>
      </c>
      <c r="M394" s="37">
        <v>4</v>
      </c>
      <c r="N394" s="55">
        <v>25.059119759685899</v>
      </c>
      <c r="O394" s="56">
        <v>0.455351927159172</v>
      </c>
      <c r="P394" s="56">
        <v>-1.3193407652007799E-2</v>
      </c>
      <c r="Q394" s="57">
        <v>8</v>
      </c>
      <c r="R394" s="58">
        <v>0</v>
      </c>
      <c r="S394" s="58">
        <v>0.02</v>
      </c>
      <c r="T394" s="14" t="s">
        <v>18</v>
      </c>
      <c r="U394" s="59">
        <v>1.2999999999999999E-2</v>
      </c>
      <c r="V394" s="59" t="s">
        <v>18</v>
      </c>
      <c r="W394" s="59">
        <v>1.2999999999999999E-2</v>
      </c>
      <c r="X394" s="12" t="s">
        <v>30</v>
      </c>
      <c r="Y394" s="60" t="s">
        <v>18</v>
      </c>
      <c r="Z394" s="8" t="s">
        <v>18</v>
      </c>
      <c r="AA394" s="61" t="s">
        <v>18</v>
      </c>
      <c r="AB394" s="62">
        <v>43054</v>
      </c>
      <c r="AC394" s="12" t="s">
        <v>435</v>
      </c>
      <c r="AD394" s="16">
        <v>10</v>
      </c>
      <c r="AE394" s="14" t="s">
        <v>32</v>
      </c>
      <c r="AF394" s="39" t="s">
        <v>18</v>
      </c>
    </row>
    <row r="395" spans="1:32" x14ac:dyDescent="0.25">
      <c r="A395" s="40" t="s">
        <v>437</v>
      </c>
      <c r="B395" s="63">
        <v>8.1014635208273198</v>
      </c>
      <c r="C395" s="64">
        <v>2</v>
      </c>
      <c r="D395" s="63">
        <v>8.8407931202129504</v>
      </c>
      <c r="E395" s="64">
        <v>3</v>
      </c>
      <c r="F395" s="41">
        <v>6.6401668954066899</v>
      </c>
      <c r="G395" s="42">
        <v>5</v>
      </c>
      <c r="H395" s="63">
        <v>33.427507384101503</v>
      </c>
      <c r="I395" s="64">
        <v>2</v>
      </c>
      <c r="J395" s="41">
        <v>7.2784117425979096</v>
      </c>
      <c r="K395" s="42">
        <v>12</v>
      </c>
      <c r="L395" s="41">
        <v>-2.5031998468577399</v>
      </c>
      <c r="M395" s="42">
        <v>9</v>
      </c>
      <c r="N395" s="41">
        <v>14.6167582342757</v>
      </c>
      <c r="O395" s="43">
        <v>2.0077295906868402</v>
      </c>
      <c r="P395" s="43">
        <v>0.406406267228902</v>
      </c>
      <c r="Q395" s="44">
        <v>8</v>
      </c>
      <c r="R395" s="45">
        <v>0.01</v>
      </c>
      <c r="S395" s="45">
        <v>0.02</v>
      </c>
      <c r="T395" s="46" t="s">
        <v>18</v>
      </c>
      <c r="U395" s="47">
        <v>0.02</v>
      </c>
      <c r="V395" s="47" t="s">
        <v>18</v>
      </c>
      <c r="W395" s="47">
        <v>0.02</v>
      </c>
      <c r="X395" s="48" t="s">
        <v>30</v>
      </c>
      <c r="Y395" s="49">
        <v>31.776131280000001</v>
      </c>
      <c r="Z395" s="50">
        <v>-2.4689999999999998E-4</v>
      </c>
      <c r="AA395" s="51">
        <v>2324</v>
      </c>
      <c r="AB395" s="52">
        <v>38982</v>
      </c>
      <c r="AC395" s="48" t="s">
        <v>438</v>
      </c>
      <c r="AD395" s="53">
        <v>10</v>
      </c>
      <c r="AE395" s="46" t="s">
        <v>42</v>
      </c>
      <c r="AF395" s="54">
        <v>3.7247037500000002</v>
      </c>
    </row>
    <row r="396" spans="1:32" x14ac:dyDescent="0.25">
      <c r="A396" s="1" t="s">
        <v>439</v>
      </c>
      <c r="B396" s="55" t="s">
        <v>18</v>
      </c>
      <c r="C396" s="37" t="s">
        <v>18</v>
      </c>
      <c r="D396" s="65">
        <v>9.6010420597137003</v>
      </c>
      <c r="E396" s="66">
        <v>2</v>
      </c>
      <c r="F396" s="65">
        <v>7.3844015670851704</v>
      </c>
      <c r="G396" s="66">
        <v>3</v>
      </c>
      <c r="H396" s="65">
        <v>34.347367326011401</v>
      </c>
      <c r="I396" s="66">
        <v>1</v>
      </c>
      <c r="J396" s="55">
        <v>7.6516364892139999</v>
      </c>
      <c r="K396" s="37">
        <v>9</v>
      </c>
      <c r="L396" s="55">
        <v>-2.4453149449102498</v>
      </c>
      <c r="M396" s="37">
        <v>7</v>
      </c>
      <c r="N396" s="55">
        <v>14.6137900073432</v>
      </c>
      <c r="O396" s="56">
        <v>2.0710820364582001</v>
      </c>
      <c r="P396" s="56">
        <v>0.44594068691414801</v>
      </c>
      <c r="Q396" s="57">
        <v>8</v>
      </c>
      <c r="R396" s="58">
        <v>0</v>
      </c>
      <c r="S396" s="58">
        <v>0.02</v>
      </c>
      <c r="T396" s="14" t="s">
        <v>18</v>
      </c>
      <c r="U396" s="59">
        <v>1.2999999999999999E-2</v>
      </c>
      <c r="V396" s="59" t="s">
        <v>18</v>
      </c>
      <c r="W396" s="59">
        <v>1.2999999999999999E-2</v>
      </c>
      <c r="X396" s="12" t="s">
        <v>30</v>
      </c>
      <c r="Y396" s="60" t="s">
        <v>18</v>
      </c>
      <c r="Z396" s="8" t="s">
        <v>18</v>
      </c>
      <c r="AA396" s="61" t="s">
        <v>18</v>
      </c>
      <c r="AB396" s="62">
        <v>43054</v>
      </c>
      <c r="AC396" s="12" t="s">
        <v>438</v>
      </c>
      <c r="AD396" s="16">
        <v>500</v>
      </c>
      <c r="AE396" s="14" t="s">
        <v>42</v>
      </c>
      <c r="AF396" s="39" t="s">
        <v>18</v>
      </c>
    </row>
    <row r="397" spans="1:32" x14ac:dyDescent="0.25">
      <c r="A397" s="40" t="s">
        <v>440</v>
      </c>
      <c r="B397" s="41">
        <v>2.9772155576453598</v>
      </c>
      <c r="C397" s="42">
        <v>9</v>
      </c>
      <c r="D397" s="41">
        <v>-0.49474147999391999</v>
      </c>
      <c r="E397" s="42">
        <v>12</v>
      </c>
      <c r="F397" s="41">
        <v>-10.328595734074501</v>
      </c>
      <c r="G397" s="42">
        <v>13</v>
      </c>
      <c r="H397" s="41">
        <v>12.2393509859631</v>
      </c>
      <c r="I397" s="42">
        <v>14</v>
      </c>
      <c r="J397" s="63">
        <v>12.4290014988736</v>
      </c>
      <c r="K397" s="64">
        <v>2</v>
      </c>
      <c r="L397" s="41">
        <v>-3.4240935859124999</v>
      </c>
      <c r="M397" s="42">
        <v>15</v>
      </c>
      <c r="N397" s="41">
        <v>27.6003161096566</v>
      </c>
      <c r="O397" s="43">
        <v>0.29558870254671399</v>
      </c>
      <c r="P397" s="43">
        <v>-5.7074992818247898E-2</v>
      </c>
      <c r="Q397" s="44">
        <v>8</v>
      </c>
      <c r="R397" s="45" t="s">
        <v>215</v>
      </c>
      <c r="S397" s="45" t="s">
        <v>216</v>
      </c>
      <c r="T397" s="46" t="s">
        <v>18</v>
      </c>
      <c r="U397" s="47">
        <v>1.6E-2</v>
      </c>
      <c r="V397" s="47" t="s">
        <v>18</v>
      </c>
      <c r="W397" s="47">
        <v>2.1499999999999998E-2</v>
      </c>
      <c r="X397" s="48" t="s">
        <v>141</v>
      </c>
      <c r="Y397" s="49">
        <v>5.4088832379017298</v>
      </c>
      <c r="Z397" s="50" t="s">
        <v>18</v>
      </c>
      <c r="AA397" s="51" t="s">
        <v>18</v>
      </c>
      <c r="AB397" s="52">
        <v>37949</v>
      </c>
      <c r="AC397" s="48" t="s">
        <v>435</v>
      </c>
      <c r="AD397" s="53">
        <v>5000</v>
      </c>
      <c r="AE397" s="46" t="s">
        <v>18</v>
      </c>
      <c r="AF397" s="54" t="s">
        <v>18</v>
      </c>
    </row>
    <row r="398" spans="1:32" x14ac:dyDescent="0.25">
      <c r="A398" s="1" t="s">
        <v>441</v>
      </c>
      <c r="B398" s="55" t="s">
        <v>18</v>
      </c>
      <c r="C398" s="37" t="s">
        <v>18</v>
      </c>
      <c r="D398" s="55" t="s">
        <v>18</v>
      </c>
      <c r="E398" s="37" t="s">
        <v>18</v>
      </c>
      <c r="F398" s="55">
        <v>-2.0595926154851001</v>
      </c>
      <c r="G398" s="37">
        <v>10</v>
      </c>
      <c r="H398" s="55">
        <v>14.621601763409201</v>
      </c>
      <c r="I398" s="37">
        <v>12</v>
      </c>
      <c r="J398" s="55">
        <v>2.6203267185615302</v>
      </c>
      <c r="K398" s="37">
        <v>16</v>
      </c>
      <c r="L398" s="55">
        <v>-2.6115908854437699</v>
      </c>
      <c r="M398" s="37">
        <v>11</v>
      </c>
      <c r="N398" s="55">
        <v>14.8511526539484</v>
      </c>
      <c r="O398" s="56">
        <v>0.70974911185605705</v>
      </c>
      <c r="P398" s="56" t="s">
        <v>18</v>
      </c>
      <c r="Q398" s="57">
        <v>8</v>
      </c>
      <c r="R398" s="58" t="s">
        <v>442</v>
      </c>
      <c r="S398" s="58" t="s">
        <v>233</v>
      </c>
      <c r="T398" s="14" t="s">
        <v>18</v>
      </c>
      <c r="U398" s="59">
        <v>1.0049999999999899E-2</v>
      </c>
      <c r="V398" s="59" t="s">
        <v>18</v>
      </c>
      <c r="W398" s="59">
        <v>1.11E-2</v>
      </c>
      <c r="X398" s="12" t="s">
        <v>30</v>
      </c>
      <c r="Y398" s="60">
        <v>17.336978890000001</v>
      </c>
      <c r="Z398" s="8">
        <v>0</v>
      </c>
      <c r="AA398" s="61">
        <v>31</v>
      </c>
      <c r="AB398" s="62">
        <v>44440</v>
      </c>
      <c r="AC398" s="12" t="s">
        <v>443</v>
      </c>
      <c r="AD398" s="16" t="s">
        <v>205</v>
      </c>
      <c r="AE398" s="14" t="s">
        <v>235</v>
      </c>
      <c r="AF398" s="39">
        <v>-6.3391946099999998</v>
      </c>
    </row>
    <row r="399" spans="1:32" x14ac:dyDescent="0.25">
      <c r="A399" s="40" t="s">
        <v>444</v>
      </c>
      <c r="B399" s="41">
        <v>4.0537266540642403</v>
      </c>
      <c r="C399" s="42">
        <v>6</v>
      </c>
      <c r="D399" s="41">
        <v>3.7159496028320098</v>
      </c>
      <c r="E399" s="42">
        <v>8</v>
      </c>
      <c r="F399" s="63">
        <v>9.1771973042565396</v>
      </c>
      <c r="G399" s="64">
        <v>1</v>
      </c>
      <c r="H399" s="41">
        <v>15.6109360936093</v>
      </c>
      <c r="I399" s="42">
        <v>9</v>
      </c>
      <c r="J399" s="63">
        <v>18.627337797275299</v>
      </c>
      <c r="K399" s="64">
        <v>1</v>
      </c>
      <c r="L399" s="63">
        <v>2.4680893498205001</v>
      </c>
      <c r="M399" s="64">
        <v>1</v>
      </c>
      <c r="N399" s="41">
        <v>13.823271556716</v>
      </c>
      <c r="O399" s="43">
        <v>0.83409536512916904</v>
      </c>
      <c r="P399" s="43">
        <v>0.14633853525047999</v>
      </c>
      <c r="Q399" s="44">
        <v>6</v>
      </c>
      <c r="R399" s="45">
        <v>1.4999999999999999E-2</v>
      </c>
      <c r="S399" s="45">
        <v>0.02</v>
      </c>
      <c r="T399" s="46" t="s">
        <v>18</v>
      </c>
      <c r="U399" s="47">
        <v>1.7000000000000001E-2</v>
      </c>
      <c r="V399" s="47" t="s">
        <v>18</v>
      </c>
      <c r="W399" s="47">
        <v>1.2E-2</v>
      </c>
      <c r="X399" s="48" t="s">
        <v>30</v>
      </c>
      <c r="Y399" s="49">
        <v>44.689145750000002</v>
      </c>
      <c r="Z399" s="50">
        <v>0.78082658999999999</v>
      </c>
      <c r="AA399" s="51">
        <v>218</v>
      </c>
      <c r="AB399" s="52" t="s">
        <v>18</v>
      </c>
      <c r="AC399" s="48" t="s">
        <v>445</v>
      </c>
      <c r="AD399" s="53" t="s">
        <v>446</v>
      </c>
      <c r="AE399" s="46" t="s">
        <v>18</v>
      </c>
      <c r="AF399" s="54">
        <v>14.535976029999899</v>
      </c>
    </row>
    <row r="400" spans="1:32" x14ac:dyDescent="0.25">
      <c r="A400" s="1" t="s">
        <v>447</v>
      </c>
      <c r="B400" s="55">
        <v>1.3814245202241999</v>
      </c>
      <c r="C400" s="37">
        <v>13</v>
      </c>
      <c r="D400" s="55">
        <v>4.8590800306576698</v>
      </c>
      <c r="E400" s="37">
        <v>7</v>
      </c>
      <c r="F400" s="55">
        <v>6.7710968382039098</v>
      </c>
      <c r="G400" s="37">
        <v>4</v>
      </c>
      <c r="H400" s="55">
        <v>23.389477339816001</v>
      </c>
      <c r="I400" s="37">
        <v>5</v>
      </c>
      <c r="J400" s="55">
        <v>7.8627808136004997</v>
      </c>
      <c r="K400" s="37">
        <v>8</v>
      </c>
      <c r="L400" s="65">
        <v>1.7031630170316101</v>
      </c>
      <c r="M400" s="66">
        <v>2</v>
      </c>
      <c r="N400" s="55">
        <v>10.6932479808124</v>
      </c>
      <c r="O400" s="56">
        <v>1.80566914909593</v>
      </c>
      <c r="P400" s="56">
        <v>0.26982743306366502</v>
      </c>
      <c r="Q400" s="57">
        <v>6</v>
      </c>
      <c r="R400" s="58">
        <v>1.4999999999999999E-2</v>
      </c>
      <c r="S400" s="58">
        <v>0.01</v>
      </c>
      <c r="T400" s="14" t="s">
        <v>18</v>
      </c>
      <c r="U400" s="59">
        <v>1.2E-2</v>
      </c>
      <c r="V400" s="59" t="s">
        <v>18</v>
      </c>
      <c r="W400" s="59">
        <v>1.4999999999999999E-2</v>
      </c>
      <c r="X400" s="12" t="s">
        <v>30</v>
      </c>
      <c r="Y400" s="60">
        <v>50.963297929999896</v>
      </c>
      <c r="Z400" s="8">
        <v>-7.2822369999999997E-2</v>
      </c>
      <c r="AA400" s="61">
        <v>224</v>
      </c>
      <c r="AB400" s="62" t="s">
        <v>18</v>
      </c>
      <c r="AC400" s="12" t="s">
        <v>443</v>
      </c>
      <c r="AD400" s="16" t="s">
        <v>446</v>
      </c>
      <c r="AE400" s="14" t="s">
        <v>18</v>
      </c>
      <c r="AF400" s="39">
        <v>9.1735299900000005</v>
      </c>
    </row>
    <row r="401" spans="1:32" x14ac:dyDescent="0.25">
      <c r="A401" s="40" t="s">
        <v>448</v>
      </c>
      <c r="B401" s="63">
        <v>6.5178938331463803</v>
      </c>
      <c r="C401" s="64">
        <v>3</v>
      </c>
      <c r="D401" s="41">
        <v>5.6564462251874303</v>
      </c>
      <c r="E401" s="42">
        <v>6</v>
      </c>
      <c r="F401" s="41">
        <v>-0.34482923253587</v>
      </c>
      <c r="G401" s="42">
        <v>8</v>
      </c>
      <c r="H401" s="41">
        <v>22.307452326170601</v>
      </c>
      <c r="I401" s="42">
        <v>6</v>
      </c>
      <c r="J401" s="41">
        <v>7.1817181444748996</v>
      </c>
      <c r="K401" s="42">
        <v>13</v>
      </c>
      <c r="L401" s="41">
        <v>-1.7323490891772999</v>
      </c>
      <c r="M401" s="42">
        <v>5</v>
      </c>
      <c r="N401" s="41">
        <v>14.961975618170801</v>
      </c>
      <c r="O401" s="43">
        <v>1.2181842447868001</v>
      </c>
      <c r="P401" s="43">
        <v>0.25443805604769199</v>
      </c>
      <c r="Q401" s="44">
        <v>8</v>
      </c>
      <c r="R401" s="45">
        <v>0</v>
      </c>
      <c r="S401" s="45">
        <v>0</v>
      </c>
      <c r="T401" s="46" t="s">
        <v>18</v>
      </c>
      <c r="U401" s="47">
        <v>1.4999999999999999E-2</v>
      </c>
      <c r="V401" s="47" t="s">
        <v>18</v>
      </c>
      <c r="W401" s="47">
        <v>1.8100000000000002E-2</v>
      </c>
      <c r="X401" s="48" t="s">
        <v>141</v>
      </c>
      <c r="Y401" s="49">
        <v>70.187196779999994</v>
      </c>
      <c r="Z401" s="50">
        <v>2.7718055020999999E-2</v>
      </c>
      <c r="AA401" s="51">
        <v>831</v>
      </c>
      <c r="AB401" s="52">
        <v>37896</v>
      </c>
      <c r="AC401" s="48" t="s">
        <v>142</v>
      </c>
      <c r="AD401" s="53">
        <v>50</v>
      </c>
      <c r="AE401" s="46" t="s">
        <v>18</v>
      </c>
      <c r="AF401" s="54">
        <v>0.31017105367599901</v>
      </c>
    </row>
    <row r="402" spans="1:32" x14ac:dyDescent="0.25">
      <c r="A402" s="1" t="s">
        <v>449</v>
      </c>
      <c r="B402" s="55" t="s">
        <v>18</v>
      </c>
      <c r="C402" s="37" t="s">
        <v>18</v>
      </c>
      <c r="D402" s="55" t="s">
        <v>18</v>
      </c>
      <c r="E402" s="37" t="s">
        <v>18</v>
      </c>
      <c r="F402" s="55" t="s">
        <v>18</v>
      </c>
      <c r="G402" s="37" t="s">
        <v>18</v>
      </c>
      <c r="H402" s="55">
        <v>25.491542420007701</v>
      </c>
      <c r="I402" s="37">
        <v>4</v>
      </c>
      <c r="J402" s="55">
        <v>3.9426327525370302</v>
      </c>
      <c r="K402" s="37">
        <v>15</v>
      </c>
      <c r="L402" s="65">
        <v>0.25936721725441297</v>
      </c>
      <c r="M402" s="66">
        <v>3</v>
      </c>
      <c r="N402" s="55">
        <v>18.138136057598199</v>
      </c>
      <c r="O402" s="56">
        <v>1.1804152860463299</v>
      </c>
      <c r="P402" s="56" t="s">
        <v>18</v>
      </c>
      <c r="Q402" s="57">
        <v>8</v>
      </c>
      <c r="R402" s="58">
        <v>0</v>
      </c>
      <c r="S402" s="58">
        <v>0</v>
      </c>
      <c r="T402" s="14" t="s">
        <v>18</v>
      </c>
      <c r="U402" s="59">
        <v>1.7999999999999999E-2</v>
      </c>
      <c r="V402" s="59" t="s">
        <v>18</v>
      </c>
      <c r="W402" s="59" t="s">
        <v>18</v>
      </c>
      <c r="X402" s="12" t="s">
        <v>141</v>
      </c>
      <c r="Y402" s="60">
        <v>541.48815148000006</v>
      </c>
      <c r="Z402" s="8" t="s">
        <v>18</v>
      </c>
      <c r="AA402" s="61" t="s">
        <v>18</v>
      </c>
      <c r="AB402" s="62">
        <v>41095</v>
      </c>
      <c r="AC402" s="12" t="s">
        <v>450</v>
      </c>
      <c r="AD402" s="16">
        <v>0</v>
      </c>
      <c r="AE402" s="14" t="s">
        <v>18</v>
      </c>
      <c r="AF402" s="39" t="s">
        <v>18</v>
      </c>
    </row>
    <row r="403" spans="1:32" x14ac:dyDescent="0.25">
      <c r="A403" s="40" t="s">
        <v>451</v>
      </c>
      <c r="B403" s="63">
        <v>9.4763555929450796</v>
      </c>
      <c r="C403" s="64">
        <v>1</v>
      </c>
      <c r="D403" s="63">
        <v>13.6694964019711</v>
      </c>
      <c r="E403" s="64">
        <v>1</v>
      </c>
      <c r="F403" s="63">
        <v>8.2620841091857393</v>
      </c>
      <c r="G403" s="64">
        <v>2</v>
      </c>
      <c r="H403" s="63">
        <v>28.833760575556301</v>
      </c>
      <c r="I403" s="64">
        <v>3</v>
      </c>
      <c r="J403" s="41">
        <v>5.6648562920690697</v>
      </c>
      <c r="K403" s="42">
        <v>14</v>
      </c>
      <c r="L403" s="41">
        <v>-2.5019434956143001</v>
      </c>
      <c r="M403" s="42">
        <v>8</v>
      </c>
      <c r="N403" s="41">
        <v>15.104910708094801</v>
      </c>
      <c r="O403" s="43">
        <v>1.6387221147266</v>
      </c>
      <c r="P403" s="43">
        <v>0.61140362042121499</v>
      </c>
      <c r="Q403" s="44">
        <v>8</v>
      </c>
      <c r="R403" s="45">
        <v>0</v>
      </c>
      <c r="S403" s="45">
        <v>0</v>
      </c>
      <c r="T403" s="46" t="s">
        <v>18</v>
      </c>
      <c r="U403" s="47">
        <v>1.8499999999999999E-2</v>
      </c>
      <c r="V403" s="47" t="s">
        <v>18</v>
      </c>
      <c r="W403" s="47">
        <v>1.8447644129092299E-2</v>
      </c>
      <c r="X403" s="48" t="s">
        <v>30</v>
      </c>
      <c r="Y403" s="49">
        <v>401.874516174213</v>
      </c>
      <c r="Z403" s="50">
        <v>-13.0060772778196</v>
      </c>
      <c r="AA403" s="51">
        <v>20819</v>
      </c>
      <c r="AB403" s="52">
        <v>38869</v>
      </c>
      <c r="AC403" s="48" t="s">
        <v>452</v>
      </c>
      <c r="AD403" s="53">
        <v>10</v>
      </c>
      <c r="AE403" s="46" t="s">
        <v>18</v>
      </c>
      <c r="AF403" s="54">
        <v>69.225189790473905</v>
      </c>
    </row>
    <row r="404" spans="1:32" x14ac:dyDescent="0.25">
      <c r="A404" s="1" t="s">
        <v>453</v>
      </c>
      <c r="B404" s="55">
        <v>2.7651818561966901</v>
      </c>
      <c r="C404" s="37">
        <v>11</v>
      </c>
      <c r="D404" s="55">
        <v>-2.7949860182937698</v>
      </c>
      <c r="E404" s="37">
        <v>15</v>
      </c>
      <c r="F404" s="55">
        <v>-13.2751519733224</v>
      </c>
      <c r="G404" s="37">
        <v>14</v>
      </c>
      <c r="H404" s="55">
        <v>14.5592402581958</v>
      </c>
      <c r="I404" s="37">
        <v>13</v>
      </c>
      <c r="J404" s="55">
        <v>11.3245659916811</v>
      </c>
      <c r="K404" s="37">
        <v>5</v>
      </c>
      <c r="L404" s="55">
        <v>-3.88798669182881</v>
      </c>
      <c r="M404" s="37">
        <v>16</v>
      </c>
      <c r="N404" s="55">
        <v>25.791057141473502</v>
      </c>
      <c r="O404" s="56">
        <v>0.40627380426821103</v>
      </c>
      <c r="P404" s="56">
        <v>-0.13437591357874601</v>
      </c>
      <c r="Q404" s="57">
        <v>8</v>
      </c>
      <c r="R404" s="58">
        <v>0</v>
      </c>
      <c r="S404" s="58">
        <v>0</v>
      </c>
      <c r="T404" s="14" t="s">
        <v>18</v>
      </c>
      <c r="U404" s="59">
        <v>1.8499999999999999E-2</v>
      </c>
      <c r="V404" s="59" t="s">
        <v>18</v>
      </c>
      <c r="W404" s="59">
        <v>1.8537965362169201E-2</v>
      </c>
      <c r="X404" s="12" t="s">
        <v>30</v>
      </c>
      <c r="Y404" s="60">
        <v>132.687355121743</v>
      </c>
      <c r="Z404" s="8">
        <v>11.165602364709599</v>
      </c>
      <c r="AA404" s="61">
        <v>14535</v>
      </c>
      <c r="AB404" s="62">
        <v>38621</v>
      </c>
      <c r="AC404" s="12" t="s">
        <v>452</v>
      </c>
      <c r="AD404" s="16">
        <v>10</v>
      </c>
      <c r="AE404" s="14" t="s">
        <v>18</v>
      </c>
      <c r="AF404" s="39">
        <v>4.9220827156149802</v>
      </c>
    </row>
    <row r="405" spans="1:32" x14ac:dyDescent="0.25">
      <c r="A405" s="40" t="s">
        <v>454</v>
      </c>
      <c r="B405" s="41">
        <v>5.7189599302612999</v>
      </c>
      <c r="C405" s="42">
        <v>4</v>
      </c>
      <c r="D405" s="41">
        <v>7.4514921965560701</v>
      </c>
      <c r="E405" s="42">
        <v>4</v>
      </c>
      <c r="F405" s="41">
        <v>5.6149544812384304</v>
      </c>
      <c r="G405" s="42">
        <v>6</v>
      </c>
      <c r="H405" s="41">
        <v>21.635487845860801</v>
      </c>
      <c r="I405" s="42">
        <v>7</v>
      </c>
      <c r="J405" s="41">
        <v>7.3176517098240099</v>
      </c>
      <c r="K405" s="42">
        <v>10</v>
      </c>
      <c r="L405" s="41">
        <v>-4.3329632958009503</v>
      </c>
      <c r="M405" s="42">
        <v>18</v>
      </c>
      <c r="N405" s="41">
        <v>13.4713600157838</v>
      </c>
      <c r="O405" s="43">
        <v>1.30309623290168</v>
      </c>
      <c r="P405" s="43">
        <v>0.32722104462324503</v>
      </c>
      <c r="Q405" s="44">
        <v>6</v>
      </c>
      <c r="R405" s="45">
        <v>0.01</v>
      </c>
      <c r="S405" s="45">
        <v>0.01</v>
      </c>
      <c r="T405" s="46" t="s">
        <v>18</v>
      </c>
      <c r="U405" s="47">
        <v>2.1999999999999999E-2</v>
      </c>
      <c r="V405" s="47" t="s">
        <v>18</v>
      </c>
      <c r="W405" s="47">
        <v>2.2030000000000001E-2</v>
      </c>
      <c r="X405" s="48" t="s">
        <v>30</v>
      </c>
      <c r="Y405" s="49">
        <v>150.83018544018401</v>
      </c>
      <c r="Z405" s="50">
        <v>-1.13365136</v>
      </c>
      <c r="AA405" s="51">
        <v>19074</v>
      </c>
      <c r="AB405" s="52">
        <v>38079</v>
      </c>
      <c r="AC405" s="48" t="s">
        <v>360</v>
      </c>
      <c r="AD405" s="53" t="s">
        <v>56</v>
      </c>
      <c r="AE405" s="46" t="s">
        <v>34</v>
      </c>
      <c r="AF405" s="54">
        <v>4.4054206300000001</v>
      </c>
    </row>
    <row r="406" spans="1:32" x14ac:dyDescent="0.25">
      <c r="A406" s="1" t="s">
        <v>455</v>
      </c>
      <c r="B406" s="55">
        <v>5.7151915288044597</v>
      </c>
      <c r="C406" s="37">
        <v>5</v>
      </c>
      <c r="D406" s="55">
        <v>7.4428839683084096</v>
      </c>
      <c r="E406" s="37">
        <v>5</v>
      </c>
      <c r="F406" s="55">
        <v>5.6030210531935198</v>
      </c>
      <c r="G406" s="37">
        <v>7</v>
      </c>
      <c r="H406" s="55">
        <v>21.588376433056901</v>
      </c>
      <c r="I406" s="37">
        <v>8</v>
      </c>
      <c r="J406" s="55">
        <v>7.3144063642877004</v>
      </c>
      <c r="K406" s="37">
        <v>11</v>
      </c>
      <c r="L406" s="55">
        <v>-4.3324818499596498</v>
      </c>
      <c r="M406" s="37">
        <v>17</v>
      </c>
      <c r="N406" s="55">
        <v>14.291298404948799</v>
      </c>
      <c r="O406" s="56">
        <v>1.2250368426820999</v>
      </c>
      <c r="P406" s="56">
        <v>0.32484737005215297</v>
      </c>
      <c r="Q406" s="57">
        <v>6</v>
      </c>
      <c r="R406" s="58">
        <v>0.01</v>
      </c>
      <c r="S406" s="58">
        <v>0.01</v>
      </c>
      <c r="T406" s="14" t="s">
        <v>18</v>
      </c>
      <c r="U406" s="59">
        <v>2.1999999999999999E-2</v>
      </c>
      <c r="V406" s="59" t="s">
        <v>18</v>
      </c>
      <c r="W406" s="59">
        <v>2.2030000000000001E-2</v>
      </c>
      <c r="X406" s="12" t="s">
        <v>30</v>
      </c>
      <c r="Y406" s="60" t="s">
        <v>18</v>
      </c>
      <c r="Z406" s="8" t="s">
        <v>18</v>
      </c>
      <c r="AA406" s="61" t="s">
        <v>18</v>
      </c>
      <c r="AB406" s="62">
        <v>38079</v>
      </c>
      <c r="AC406" s="12" t="s">
        <v>360</v>
      </c>
      <c r="AD406" s="16">
        <v>30000</v>
      </c>
      <c r="AE406" s="14" t="s">
        <v>18</v>
      </c>
      <c r="AF406" s="39" t="s">
        <v>18</v>
      </c>
    </row>
    <row r="407" spans="1:32" x14ac:dyDescent="0.25">
      <c r="A407" s="40" t="s">
        <v>456</v>
      </c>
      <c r="B407" s="41" t="s">
        <v>18</v>
      </c>
      <c r="C407" s="42" t="s">
        <v>18</v>
      </c>
      <c r="D407" s="41" t="s">
        <v>18</v>
      </c>
      <c r="E407" s="42" t="s">
        <v>18</v>
      </c>
      <c r="F407" s="41" t="s">
        <v>18</v>
      </c>
      <c r="G407" s="42" t="s">
        <v>18</v>
      </c>
      <c r="H407" s="41" t="s">
        <v>18</v>
      </c>
      <c r="I407" s="42" t="s">
        <v>18</v>
      </c>
      <c r="J407" s="41" t="s">
        <v>18</v>
      </c>
      <c r="K407" s="42" t="s">
        <v>18</v>
      </c>
      <c r="L407" s="41">
        <v>-4.3329632958009503</v>
      </c>
      <c r="M407" s="42">
        <v>18</v>
      </c>
      <c r="N407" s="41" t="s">
        <v>18</v>
      </c>
      <c r="O407" s="43" t="s">
        <v>18</v>
      </c>
      <c r="P407" s="43" t="s">
        <v>18</v>
      </c>
      <c r="Q407" s="44">
        <v>6</v>
      </c>
      <c r="R407" s="45">
        <v>0.01</v>
      </c>
      <c r="S407" s="45">
        <v>0.01</v>
      </c>
      <c r="T407" s="46" t="s">
        <v>18</v>
      </c>
      <c r="U407" s="47">
        <v>9.4999999999999998E-3</v>
      </c>
      <c r="V407" s="47" t="s">
        <v>18</v>
      </c>
      <c r="W407" s="47">
        <v>9.5300000000000003E-3</v>
      </c>
      <c r="X407" s="48" t="s">
        <v>30</v>
      </c>
      <c r="Y407" s="49" t="s">
        <v>18</v>
      </c>
      <c r="Z407" s="50" t="s">
        <v>18</v>
      </c>
      <c r="AA407" s="51" t="s">
        <v>18</v>
      </c>
      <c r="AB407" s="52">
        <v>45455</v>
      </c>
      <c r="AC407" s="48" t="s">
        <v>360</v>
      </c>
      <c r="AD407" s="53" t="s">
        <v>68</v>
      </c>
      <c r="AE407" s="46" t="s">
        <v>18</v>
      </c>
      <c r="AF407" s="54" t="s">
        <v>18</v>
      </c>
    </row>
    <row r="408" spans="1:32" x14ac:dyDescent="0.25">
      <c r="A408" s="1" t="s">
        <v>457</v>
      </c>
      <c r="B408" s="55">
        <v>2.0187655795262698</v>
      </c>
      <c r="C408" s="37">
        <v>12</v>
      </c>
      <c r="D408" s="55">
        <v>-0.31447163822680901</v>
      </c>
      <c r="E408" s="37">
        <v>11</v>
      </c>
      <c r="F408" s="55">
        <v>-0.94317865799340395</v>
      </c>
      <c r="G408" s="37">
        <v>9</v>
      </c>
      <c r="H408" s="55">
        <v>6.8640362429542998</v>
      </c>
      <c r="I408" s="37">
        <v>17</v>
      </c>
      <c r="J408" s="55">
        <v>0.98566308243739298</v>
      </c>
      <c r="K408" s="37">
        <v>17</v>
      </c>
      <c r="L408" s="55">
        <v>-2.5273880453584101</v>
      </c>
      <c r="M408" s="37">
        <v>10</v>
      </c>
      <c r="N408" s="55">
        <v>10.981316542222499</v>
      </c>
      <c r="O408" s="56">
        <v>0.25343289896281401</v>
      </c>
      <c r="P408" s="56">
        <v>-8.53800386875707E-2</v>
      </c>
      <c r="Q408" s="57">
        <v>6</v>
      </c>
      <c r="R408" s="58">
        <v>0.01</v>
      </c>
      <c r="S408" s="58">
        <v>0.01</v>
      </c>
      <c r="T408" s="14" t="s">
        <v>18</v>
      </c>
      <c r="U408" s="59">
        <v>2.5000000000000001E-2</v>
      </c>
      <c r="V408" s="59" t="s">
        <v>18</v>
      </c>
      <c r="W408" s="59">
        <v>2.512E-2</v>
      </c>
      <c r="X408" s="12" t="s">
        <v>30</v>
      </c>
      <c r="Y408" s="60">
        <v>11.421782843057899</v>
      </c>
      <c r="Z408" s="8">
        <v>5.8479299999999998E-2</v>
      </c>
      <c r="AA408" s="61">
        <v>3391</v>
      </c>
      <c r="AB408" s="62">
        <v>39365</v>
      </c>
      <c r="AC408" s="12" t="s">
        <v>458</v>
      </c>
      <c r="AD408" s="16" t="s">
        <v>56</v>
      </c>
      <c r="AE408" s="14" t="s">
        <v>18</v>
      </c>
      <c r="AF408" s="39">
        <v>-76.871474620000001</v>
      </c>
    </row>
    <row r="409" spans="1:32" x14ac:dyDescent="0.25">
      <c r="A409" s="40" t="s">
        <v>459</v>
      </c>
      <c r="B409" s="67">
        <v>3.16021920411371</v>
      </c>
      <c r="C409" s="42">
        <v>8</v>
      </c>
      <c r="D409" s="67">
        <v>-0.941012974657917</v>
      </c>
      <c r="E409" s="42">
        <v>14</v>
      </c>
      <c r="F409" s="67">
        <v>-16.0573628881323</v>
      </c>
      <c r="G409" s="42">
        <v>16</v>
      </c>
      <c r="H409" s="67">
        <v>8.7330159098826403</v>
      </c>
      <c r="I409" s="42">
        <v>16</v>
      </c>
      <c r="J409" s="67">
        <v>8.0896995584287694</v>
      </c>
      <c r="K409" s="42">
        <v>6</v>
      </c>
      <c r="L409" s="67">
        <v>-3.3696269157335199</v>
      </c>
      <c r="M409" s="42">
        <v>14</v>
      </c>
      <c r="N409" s="67">
        <v>26.0179185825661</v>
      </c>
      <c r="O409" s="69">
        <v>0.17880010416241601</v>
      </c>
      <c r="P409" s="69">
        <v>-7.2960503366698307E-2</v>
      </c>
      <c r="Q409" s="70">
        <v>6</v>
      </c>
      <c r="R409" s="71">
        <v>0.01</v>
      </c>
      <c r="S409" s="71">
        <v>0.01</v>
      </c>
      <c r="T409" s="46" t="s">
        <v>18</v>
      </c>
      <c r="U409" s="72">
        <v>2.5000000000000001E-2</v>
      </c>
      <c r="V409" s="72" t="s">
        <v>18</v>
      </c>
      <c r="W409" s="72">
        <v>2.5180000000000001E-2</v>
      </c>
      <c r="X409" s="48" t="s">
        <v>30</v>
      </c>
      <c r="Y409" s="49">
        <v>117.159566943504</v>
      </c>
      <c r="Z409" s="50">
        <v>1.1315348700000001</v>
      </c>
      <c r="AA409" s="73">
        <v>26323</v>
      </c>
      <c r="AB409" s="52">
        <v>37043</v>
      </c>
      <c r="AC409" s="48" t="s">
        <v>360</v>
      </c>
      <c r="AD409" s="53" t="s">
        <v>56</v>
      </c>
      <c r="AE409" s="46" t="s">
        <v>18</v>
      </c>
      <c r="AF409" s="54">
        <v>-6.5530815299999903</v>
      </c>
    </row>
    <row r="410" spans="1:32" x14ac:dyDescent="0.25">
      <c r="A410" s="1" t="s">
        <v>460</v>
      </c>
      <c r="B410" s="74">
        <v>3.1607240293905798</v>
      </c>
      <c r="C410" s="37">
        <v>7</v>
      </c>
      <c r="D410" s="74">
        <v>-0.937985953957443</v>
      </c>
      <c r="E410" s="37">
        <v>13</v>
      </c>
      <c r="F410" s="74">
        <v>-16.053840899790799</v>
      </c>
      <c r="G410" s="37">
        <v>15</v>
      </c>
      <c r="H410" s="74">
        <v>8.7427210636845807</v>
      </c>
      <c r="I410" s="37">
        <v>15</v>
      </c>
      <c r="J410" s="74">
        <v>8.0887532284574508</v>
      </c>
      <c r="K410" s="37">
        <v>7</v>
      </c>
      <c r="L410" s="74">
        <v>-3.3690176322418401</v>
      </c>
      <c r="M410" s="37">
        <v>12</v>
      </c>
      <c r="N410" s="74">
        <v>26.4849068834347</v>
      </c>
      <c r="O410" s="76">
        <v>0.17601389829200201</v>
      </c>
      <c r="P410" s="76">
        <v>-7.2595359855449806E-2</v>
      </c>
      <c r="Q410" s="77">
        <v>6</v>
      </c>
      <c r="R410" s="78">
        <v>0.01</v>
      </c>
      <c r="S410" s="78">
        <v>0.01</v>
      </c>
      <c r="T410" s="14" t="s">
        <v>18</v>
      </c>
      <c r="U410" s="79">
        <v>2.5000000000000001E-2</v>
      </c>
      <c r="V410" s="79" t="s">
        <v>18</v>
      </c>
      <c r="W410" s="79">
        <v>2.5180000000000001E-2</v>
      </c>
      <c r="X410" s="12" t="s">
        <v>30</v>
      </c>
      <c r="Y410" s="60" t="s">
        <v>18</v>
      </c>
      <c r="Z410" s="8" t="s">
        <v>18</v>
      </c>
      <c r="AA410" s="80" t="s">
        <v>18</v>
      </c>
      <c r="AB410" s="62">
        <v>37043</v>
      </c>
      <c r="AC410" s="12" t="s">
        <v>360</v>
      </c>
      <c r="AD410" s="16">
        <v>30000</v>
      </c>
      <c r="AE410" s="14" t="s">
        <v>18</v>
      </c>
      <c r="AF410" s="39" t="s">
        <v>18</v>
      </c>
    </row>
    <row r="411" spans="1:32" x14ac:dyDescent="0.25">
      <c r="A411" s="126" t="s">
        <v>461</v>
      </c>
      <c r="B411" s="127" t="s">
        <v>18</v>
      </c>
      <c r="C411" s="128" t="s">
        <v>18</v>
      </c>
      <c r="D411" s="127" t="s">
        <v>18</v>
      </c>
      <c r="E411" s="128" t="s">
        <v>18</v>
      </c>
      <c r="F411" s="127" t="s">
        <v>18</v>
      </c>
      <c r="G411" s="128" t="s">
        <v>18</v>
      </c>
      <c r="H411" s="127" t="s">
        <v>18</v>
      </c>
      <c r="I411" s="128" t="s">
        <v>18</v>
      </c>
      <c r="J411" s="127" t="s">
        <v>18</v>
      </c>
      <c r="K411" s="128" t="s">
        <v>18</v>
      </c>
      <c r="L411" s="127">
        <v>-3.3696269157335101</v>
      </c>
      <c r="M411" s="128">
        <v>13</v>
      </c>
      <c r="N411" s="127" t="s">
        <v>18</v>
      </c>
      <c r="O411" s="131" t="s">
        <v>18</v>
      </c>
      <c r="P411" s="131" t="s">
        <v>18</v>
      </c>
      <c r="Q411" s="132">
        <v>6</v>
      </c>
      <c r="R411" s="133">
        <v>0.01</v>
      </c>
      <c r="S411" s="133">
        <v>0.01</v>
      </c>
      <c r="T411" s="134" t="s">
        <v>18</v>
      </c>
      <c r="U411" s="135">
        <v>9.4999999999999998E-3</v>
      </c>
      <c r="V411" s="135" t="s">
        <v>18</v>
      </c>
      <c r="W411" s="135">
        <v>9.6799999999999994E-3</v>
      </c>
      <c r="X411" s="136" t="s">
        <v>30</v>
      </c>
      <c r="Y411" s="137" t="s">
        <v>18</v>
      </c>
      <c r="Z411" s="138" t="s">
        <v>18</v>
      </c>
      <c r="AA411" s="139" t="s">
        <v>18</v>
      </c>
      <c r="AB411" s="140">
        <v>45455</v>
      </c>
      <c r="AC411" s="136" t="s">
        <v>360</v>
      </c>
      <c r="AD411" s="141" t="s">
        <v>68</v>
      </c>
      <c r="AE411" s="134" t="s">
        <v>18</v>
      </c>
      <c r="AF411" s="142" t="s">
        <v>18</v>
      </c>
    </row>
    <row r="412" spans="1:32" x14ac:dyDescent="0.25">
      <c r="A412" s="96" t="s">
        <v>95</v>
      </c>
      <c r="B412" s="97">
        <v>4.4524983390285495</v>
      </c>
      <c r="C412" s="12"/>
      <c r="D412" s="97">
        <v>3.757005120941713</v>
      </c>
      <c r="E412" s="12"/>
      <c r="F412" s="97">
        <v>-1.6975753358301426</v>
      </c>
      <c r="G412" s="12"/>
      <c r="H412" s="97">
        <v>18.975182997881319</v>
      </c>
      <c r="I412" s="12"/>
      <c r="J412" s="97">
        <v>8.2745543697394268</v>
      </c>
      <c r="K412" s="12"/>
      <c r="L412" s="97">
        <v>-2.3042715674047289</v>
      </c>
      <c r="M412" s="37"/>
      <c r="N412" s="97">
        <v>18.327532650849513</v>
      </c>
      <c r="O412" s="98">
        <v>0.95191987134753031</v>
      </c>
      <c r="P412" s="98">
        <v>0.15407202292439576</v>
      </c>
      <c r="Q412" s="99"/>
      <c r="R412" s="14"/>
      <c r="S412" s="12"/>
      <c r="T412" s="14"/>
      <c r="U412" s="12"/>
      <c r="V412" s="100"/>
      <c r="X412" s="100" t="s">
        <v>96</v>
      </c>
      <c r="Y412" s="101">
        <v>1602.3150179906036</v>
      </c>
      <c r="Z412" s="98">
        <v>-1.0497306980889995</v>
      </c>
      <c r="AA412" s="102">
        <v>90997</v>
      </c>
      <c r="AB412" s="100"/>
      <c r="AC412" s="100"/>
      <c r="AD412" s="103"/>
      <c r="AE412" s="104"/>
      <c r="AF412" s="105">
        <v>13.494031839764784</v>
      </c>
    </row>
    <row r="413" spans="1:32" x14ac:dyDescent="0.25">
      <c r="A413" s="106" t="s">
        <v>462</v>
      </c>
      <c r="B413" s="107">
        <v>4.8372750286433499</v>
      </c>
      <c r="C413" s="37"/>
      <c r="D413" s="107">
        <v>0.76651867523791495</v>
      </c>
      <c r="E413" s="37"/>
      <c r="F413" s="107">
        <v>-2.8816056204810598</v>
      </c>
      <c r="G413" s="37"/>
      <c r="H413" s="107" t="s">
        <v>18</v>
      </c>
      <c r="I413" s="37"/>
      <c r="J413" s="107" t="s">
        <v>18</v>
      </c>
      <c r="K413" s="37"/>
      <c r="L413" s="107" t="s">
        <v>18</v>
      </c>
      <c r="M413" s="37"/>
      <c r="N413" s="107" t="s">
        <v>18</v>
      </c>
      <c r="O413" s="107" t="s">
        <v>18</v>
      </c>
      <c r="P413" s="107">
        <v>-1.3483279960451899E-2</v>
      </c>
      <c r="Q413" s="108"/>
      <c r="R413" s="109"/>
      <c r="S413" s="37"/>
      <c r="T413" s="109"/>
      <c r="U413" s="37"/>
      <c r="V413" s="37"/>
      <c r="W413" s="110"/>
      <c r="X413" s="111"/>
      <c r="Y413" s="112"/>
      <c r="Z413" s="37"/>
      <c r="AA413" s="37"/>
      <c r="AB413" s="37"/>
      <c r="AC413" s="113"/>
      <c r="AD413" s="109"/>
      <c r="AE413" s="110"/>
    </row>
    <row r="414" spans="1:32" x14ac:dyDescent="0.25">
      <c r="A414" s="1" t="s">
        <v>98</v>
      </c>
      <c r="B414" s="55"/>
      <c r="C414" s="37">
        <v>13</v>
      </c>
      <c r="D414" s="55"/>
      <c r="E414" s="37">
        <v>15</v>
      </c>
      <c r="F414" s="55"/>
      <c r="G414" s="37">
        <v>16</v>
      </c>
      <c r="H414" s="55"/>
      <c r="I414" s="37">
        <v>17</v>
      </c>
      <c r="J414" s="55"/>
      <c r="K414" s="37">
        <v>17</v>
      </c>
      <c r="L414" s="55"/>
      <c r="M414" s="37">
        <v>18</v>
      </c>
      <c r="N414" s="55"/>
      <c r="O414" s="56"/>
      <c r="P414" s="56"/>
      <c r="Q414" s="58"/>
      <c r="R414" s="14"/>
      <c r="S414" s="59"/>
      <c r="T414" s="114"/>
      <c r="U414" s="59"/>
      <c r="V414" s="12"/>
      <c r="W414" s="8"/>
      <c r="X414" s="8"/>
      <c r="Y414" s="61"/>
      <c r="Z414" s="62"/>
      <c r="AA414" s="12"/>
      <c r="AB414" s="62"/>
      <c r="AC414" s="16"/>
      <c r="AD414" s="14"/>
      <c r="AE414" s="8"/>
    </row>
    <row r="415" spans="1:32" x14ac:dyDescent="0.25">
      <c r="B415" s="55"/>
      <c r="C415" s="37"/>
      <c r="D415" s="55"/>
      <c r="E415" s="37"/>
      <c r="F415" s="55"/>
      <c r="G415" s="37"/>
      <c r="H415" s="55"/>
      <c r="I415" s="37"/>
      <c r="J415" s="55"/>
      <c r="K415" s="37"/>
      <c r="L415" s="55"/>
      <c r="M415" s="37"/>
      <c r="N415" s="55"/>
      <c r="O415" s="56"/>
      <c r="P415" s="56"/>
      <c r="Q415" s="58"/>
      <c r="R415" s="58"/>
      <c r="S415" s="14"/>
      <c r="T415" s="59"/>
      <c r="U415" s="114"/>
      <c r="V415" s="59"/>
      <c r="W415" s="12"/>
      <c r="X415" s="60"/>
      <c r="Y415" s="8"/>
      <c r="Z415" s="61"/>
      <c r="AA415" s="62"/>
      <c r="AB415" s="12"/>
      <c r="AC415" s="16"/>
      <c r="AD415" s="14"/>
      <c r="AE415" s="8"/>
    </row>
    <row r="416" spans="1:32" x14ac:dyDescent="0.25">
      <c r="B416" s="55"/>
      <c r="C416" s="37"/>
      <c r="D416" s="55"/>
      <c r="E416" s="37"/>
      <c r="F416" s="55"/>
      <c r="G416" s="37"/>
      <c r="H416" s="55"/>
      <c r="I416" s="37"/>
      <c r="J416" s="55"/>
      <c r="K416" s="37"/>
      <c r="L416" s="55"/>
      <c r="M416" s="37"/>
      <c r="N416" s="55"/>
      <c r="O416" s="56"/>
      <c r="P416" s="56"/>
      <c r="Q416" s="58"/>
      <c r="R416" s="58"/>
      <c r="S416" s="14"/>
      <c r="T416" s="59"/>
      <c r="U416" s="114"/>
      <c r="V416" s="59"/>
      <c r="W416" s="12"/>
      <c r="X416" s="60"/>
      <c r="Y416" s="8"/>
      <c r="Z416" s="61"/>
      <c r="AA416" s="62"/>
      <c r="AB416" s="12"/>
      <c r="AC416" s="16"/>
      <c r="AD416" s="14"/>
      <c r="AE416" s="8"/>
    </row>
    <row r="417" spans="1:32" x14ac:dyDescent="0.25">
      <c r="B417" s="55"/>
      <c r="C417" s="37"/>
      <c r="D417" s="55"/>
      <c r="E417" s="37"/>
      <c r="F417" s="55"/>
      <c r="G417" s="37"/>
      <c r="H417" s="55"/>
      <c r="I417" s="37"/>
      <c r="J417" s="55"/>
      <c r="K417" s="37"/>
      <c r="L417" s="55"/>
      <c r="M417" s="37"/>
      <c r="N417" s="55"/>
      <c r="O417" s="56"/>
      <c r="P417" s="56"/>
      <c r="Q417" s="58"/>
      <c r="R417" s="58"/>
      <c r="S417" s="14"/>
      <c r="T417" s="59"/>
      <c r="U417" s="114"/>
      <c r="V417" s="59"/>
      <c r="W417" s="12"/>
      <c r="X417" s="60"/>
      <c r="Y417" s="8"/>
      <c r="Z417" s="61"/>
      <c r="AA417" s="62"/>
      <c r="AB417" s="12"/>
      <c r="AC417" s="16"/>
      <c r="AD417" s="14"/>
      <c r="AE417" s="8"/>
    </row>
    <row r="418" spans="1:32" x14ac:dyDescent="0.25">
      <c r="B418" s="55"/>
      <c r="C418" s="37"/>
      <c r="D418" s="55"/>
      <c r="E418" s="37"/>
      <c r="F418" s="55"/>
      <c r="G418" s="37"/>
      <c r="H418" s="55"/>
      <c r="I418" s="37"/>
      <c r="J418" s="55"/>
      <c r="K418" s="37"/>
      <c r="L418" s="55"/>
      <c r="M418" s="37"/>
      <c r="N418" s="55"/>
      <c r="O418" s="56"/>
      <c r="P418" s="56"/>
      <c r="Q418" s="58"/>
      <c r="R418" s="58"/>
      <c r="S418" s="14"/>
      <c r="T418" s="59"/>
      <c r="U418" s="114"/>
      <c r="V418" s="59"/>
      <c r="W418" s="12"/>
      <c r="X418" s="60"/>
      <c r="Y418" s="8"/>
      <c r="Z418" s="61"/>
      <c r="AA418" s="62"/>
      <c r="AB418" s="12"/>
      <c r="AC418" s="16"/>
      <c r="AD418" s="14"/>
      <c r="AE418" s="8"/>
    </row>
    <row r="419" spans="1:32" ht="18" x14ac:dyDescent="0.25">
      <c r="A419" s="22" t="s">
        <v>463</v>
      </c>
      <c r="B419" s="23"/>
      <c r="C419" s="24"/>
      <c r="D419" s="23"/>
      <c r="E419" s="24"/>
      <c r="F419" s="23"/>
      <c r="G419" s="24" t="s">
        <v>1</v>
      </c>
      <c r="H419" s="23"/>
      <c r="I419" s="24"/>
      <c r="J419" s="23"/>
      <c r="K419" s="24"/>
      <c r="L419" s="23"/>
      <c r="M419" s="24"/>
      <c r="N419" s="23" t="s">
        <v>4</v>
      </c>
      <c r="O419" s="24"/>
      <c r="P419" s="24" t="s">
        <v>5</v>
      </c>
      <c r="Q419" s="25"/>
      <c r="R419" s="26"/>
      <c r="S419" s="24"/>
      <c r="T419" s="26"/>
      <c r="U419" s="24"/>
      <c r="V419" s="24"/>
      <c r="W419" s="27"/>
      <c r="X419" s="122"/>
      <c r="Y419" s="28"/>
      <c r="Z419" s="24"/>
      <c r="AA419" s="24"/>
      <c r="AB419" s="24"/>
      <c r="AC419" s="29"/>
      <c r="AD419" s="26"/>
      <c r="AE419" s="27"/>
    </row>
    <row r="420" spans="1:32" ht="42.75" x14ac:dyDescent="0.25">
      <c r="A420" s="30"/>
      <c r="B420" s="31" t="s">
        <v>6</v>
      </c>
      <c r="C420" s="32" t="s">
        <v>7</v>
      </c>
      <c r="D420" s="31" t="s">
        <v>8</v>
      </c>
      <c r="E420" s="32" t="s">
        <v>7</v>
      </c>
      <c r="F420" s="31" t="s">
        <v>9</v>
      </c>
      <c r="G420" s="24" t="s">
        <v>7</v>
      </c>
      <c r="H420" s="31" t="s">
        <v>10</v>
      </c>
      <c r="I420" s="32" t="s">
        <v>7</v>
      </c>
      <c r="J420" s="31" t="s">
        <v>11</v>
      </c>
      <c r="K420" s="32" t="s">
        <v>7</v>
      </c>
      <c r="L420" s="31" t="s">
        <v>12</v>
      </c>
      <c r="M420" s="32" t="s">
        <v>7</v>
      </c>
      <c r="N420" s="31" t="s">
        <v>13</v>
      </c>
      <c r="O420" s="32" t="s">
        <v>14</v>
      </c>
      <c r="P420" s="32" t="s">
        <v>15</v>
      </c>
      <c r="Q420" s="33" t="s">
        <v>2</v>
      </c>
      <c r="R420" s="32" t="s">
        <v>16</v>
      </c>
      <c r="S420" s="32" t="s">
        <v>17</v>
      </c>
      <c r="T420" s="32" t="s">
        <v>18</v>
      </c>
      <c r="U420" s="32" t="s">
        <v>19</v>
      </c>
      <c r="V420" s="32" t="s">
        <v>18</v>
      </c>
      <c r="W420" s="34" t="s">
        <v>20</v>
      </c>
      <c r="X420" s="123" t="s">
        <v>21</v>
      </c>
      <c r="Y420" s="35" t="s">
        <v>22</v>
      </c>
      <c r="Z420" s="32" t="s">
        <v>23</v>
      </c>
      <c r="AA420" s="32" t="s">
        <v>24</v>
      </c>
      <c r="AB420" s="32" t="s">
        <v>25</v>
      </c>
      <c r="AC420" s="36" t="s">
        <v>26</v>
      </c>
      <c r="AD420" s="32" t="s">
        <v>27</v>
      </c>
      <c r="AE420" s="34" t="s">
        <v>18</v>
      </c>
      <c r="AF420" s="34" t="s">
        <v>28</v>
      </c>
    </row>
    <row r="421" spans="1:32" x14ac:dyDescent="0.25">
      <c r="B421" s="8"/>
      <c r="C421" s="12"/>
      <c r="D421" s="8"/>
      <c r="E421" s="12"/>
      <c r="F421" s="8"/>
      <c r="G421" s="12"/>
      <c r="H421" s="8"/>
      <c r="I421" s="12"/>
      <c r="J421" s="8"/>
      <c r="K421" s="12"/>
      <c r="L421" s="8"/>
      <c r="M421" s="12"/>
      <c r="N421" s="8"/>
      <c r="O421" s="12"/>
      <c r="P421" s="12"/>
      <c r="Q421" s="13"/>
      <c r="R421" s="14"/>
      <c r="S421" s="12"/>
      <c r="T421" s="14"/>
      <c r="U421" s="38"/>
      <c r="V421" s="12"/>
      <c r="W421" s="12"/>
      <c r="X421" s="60"/>
      <c r="Y421" s="20"/>
      <c r="Z421" s="12"/>
      <c r="AA421" s="12"/>
      <c r="AB421" s="12"/>
      <c r="AC421" s="16"/>
      <c r="AD421" s="14"/>
      <c r="AE421" s="12"/>
    </row>
    <row r="422" spans="1:32" x14ac:dyDescent="0.25">
      <c r="A422" s="40" t="s">
        <v>464</v>
      </c>
      <c r="B422" s="63">
        <v>1.23575377809561</v>
      </c>
      <c r="C422" s="64">
        <v>1</v>
      </c>
      <c r="D422" s="63">
        <v>-1.1575284728997299</v>
      </c>
      <c r="E422" s="64">
        <v>1</v>
      </c>
      <c r="F422" s="63">
        <v>8.7253324066084392</v>
      </c>
      <c r="G422" s="64">
        <v>1</v>
      </c>
      <c r="H422" s="63">
        <v>-3.6783594487586302</v>
      </c>
      <c r="I422" s="64">
        <v>2</v>
      </c>
      <c r="J422" s="63">
        <v>-13.6620374318572</v>
      </c>
      <c r="K422" s="64">
        <v>2</v>
      </c>
      <c r="L422" s="63">
        <v>-3.0003979894163999</v>
      </c>
      <c r="M422" s="64">
        <v>2</v>
      </c>
      <c r="N422" s="41">
        <v>17.079450241732498</v>
      </c>
      <c r="O422" s="43">
        <v>-0.45431022053799103</v>
      </c>
      <c r="P422" s="43">
        <v>-7.7405074673415605E-2</v>
      </c>
      <c r="Q422" s="44">
        <v>8</v>
      </c>
      <c r="R422" s="45">
        <v>0</v>
      </c>
      <c r="S422" s="45">
        <v>0</v>
      </c>
      <c r="T422" s="46" t="s">
        <v>18</v>
      </c>
      <c r="U422" s="47">
        <v>1.8499999999999999E-2</v>
      </c>
      <c r="V422" s="47" t="s">
        <v>18</v>
      </c>
      <c r="W422" s="47">
        <v>1.9400000000000001E-2</v>
      </c>
      <c r="X422" s="48" t="s">
        <v>141</v>
      </c>
      <c r="Y422" s="49">
        <v>34.843622429999897</v>
      </c>
      <c r="Z422" s="50" t="s">
        <v>18</v>
      </c>
      <c r="AA422" s="51" t="s">
        <v>18</v>
      </c>
      <c r="AB422" s="52">
        <v>39295</v>
      </c>
      <c r="AC422" s="48" t="s">
        <v>142</v>
      </c>
      <c r="AD422" s="53">
        <v>50</v>
      </c>
      <c r="AE422" s="46" t="s">
        <v>18</v>
      </c>
      <c r="AF422" s="54">
        <v>-0.85949117560400001</v>
      </c>
    </row>
    <row r="423" spans="1:32" x14ac:dyDescent="0.25">
      <c r="A423" s="81" t="s">
        <v>465</v>
      </c>
      <c r="B423" s="82" t="s">
        <v>18</v>
      </c>
      <c r="C423" s="83" t="s">
        <v>18</v>
      </c>
      <c r="D423" s="124">
        <v>-2.3486989375637601</v>
      </c>
      <c r="E423" s="125">
        <v>2</v>
      </c>
      <c r="F423" s="124">
        <v>8.3197032072281907</v>
      </c>
      <c r="G423" s="125">
        <v>2</v>
      </c>
      <c r="H423" s="124">
        <v>1.05795148247982</v>
      </c>
      <c r="I423" s="125">
        <v>1</v>
      </c>
      <c r="J423" s="124">
        <v>-6.0102782652293696</v>
      </c>
      <c r="K423" s="125">
        <v>1</v>
      </c>
      <c r="L423" s="124">
        <v>-1.47812376823015</v>
      </c>
      <c r="M423" s="125">
        <v>1</v>
      </c>
      <c r="N423" s="82">
        <v>19.3215971232611</v>
      </c>
      <c r="O423" s="84">
        <v>-0.156460040827125</v>
      </c>
      <c r="P423" s="84">
        <v>-0.100459520885892</v>
      </c>
      <c r="Q423" s="85">
        <v>6</v>
      </c>
      <c r="R423" s="86">
        <v>0</v>
      </c>
      <c r="S423" s="86">
        <v>5.0000000000000001E-3</v>
      </c>
      <c r="T423" s="87" t="s">
        <v>89</v>
      </c>
      <c r="U423" s="88">
        <v>1.4999999999999999E-2</v>
      </c>
      <c r="V423" s="88" t="s">
        <v>18</v>
      </c>
      <c r="W423" s="88">
        <v>1.6932823065983999E-2</v>
      </c>
      <c r="X423" s="89" t="s">
        <v>30</v>
      </c>
      <c r="Y423" s="90">
        <v>7.07417753</v>
      </c>
      <c r="Z423" s="91">
        <v>6.5700000000000003E-4</v>
      </c>
      <c r="AA423" s="92">
        <v>1650</v>
      </c>
      <c r="AB423" s="93">
        <v>42502</v>
      </c>
      <c r="AC423" s="89" t="s">
        <v>466</v>
      </c>
      <c r="AD423" s="94">
        <v>10</v>
      </c>
      <c r="AE423" s="87" t="s">
        <v>18</v>
      </c>
      <c r="AF423" s="95">
        <v>2.1526E-2</v>
      </c>
    </row>
    <row r="424" spans="1:32" x14ac:dyDescent="0.25">
      <c r="A424" s="96" t="s">
        <v>95</v>
      </c>
      <c r="B424" s="97">
        <v>1.23575377809561</v>
      </c>
      <c r="C424" s="12"/>
      <c r="D424" s="97">
        <v>-1.7531137052317449</v>
      </c>
      <c r="E424" s="12"/>
      <c r="F424" s="97">
        <v>8.5225178069183158</v>
      </c>
      <c r="G424" s="12"/>
      <c r="H424" s="97">
        <v>-1.310203983139405</v>
      </c>
      <c r="I424" s="12"/>
      <c r="J424" s="97">
        <v>-9.8361578485432855</v>
      </c>
      <c r="K424" s="12"/>
      <c r="L424" s="97">
        <v>-2.2392608788232748</v>
      </c>
      <c r="M424" s="37"/>
      <c r="N424" s="97">
        <v>18.200523682496801</v>
      </c>
      <c r="O424" s="98">
        <v>-0.30538513068255801</v>
      </c>
      <c r="P424" s="98">
        <v>-8.8932297779653807E-2</v>
      </c>
      <c r="Q424" s="99"/>
      <c r="R424" s="14"/>
      <c r="S424" s="12"/>
      <c r="T424" s="14"/>
      <c r="U424" s="12"/>
      <c r="V424" s="100"/>
      <c r="X424" s="100" t="s">
        <v>96</v>
      </c>
      <c r="Y424" s="101">
        <v>41.917799959999897</v>
      </c>
      <c r="Z424" s="98">
        <v>6.5700000000000003E-4</v>
      </c>
      <c r="AA424" s="102">
        <v>1650</v>
      </c>
      <c r="AB424" s="100"/>
      <c r="AC424" s="100"/>
      <c r="AD424" s="103"/>
      <c r="AE424" s="104"/>
      <c r="AF424" s="105">
        <v>-0.83796517560399997</v>
      </c>
    </row>
    <row r="425" spans="1:32" x14ac:dyDescent="0.25">
      <c r="A425" s="106" t="s">
        <v>467</v>
      </c>
      <c r="B425" s="107">
        <v>0.38445446429222702</v>
      </c>
      <c r="C425" s="37"/>
      <c r="D425" s="107">
        <v>-1.6469222396557599</v>
      </c>
      <c r="E425" s="37"/>
      <c r="F425" s="107">
        <v>5.6289112832113402</v>
      </c>
      <c r="G425" s="37"/>
      <c r="H425" s="107" t="s">
        <v>18</v>
      </c>
      <c r="I425" s="37"/>
      <c r="J425" s="107" t="s">
        <v>18</v>
      </c>
      <c r="K425" s="37"/>
      <c r="L425" s="107" t="s">
        <v>18</v>
      </c>
      <c r="M425" s="37"/>
      <c r="N425" s="107" t="s">
        <v>18</v>
      </c>
      <c r="O425" s="107" t="s">
        <v>18</v>
      </c>
      <c r="P425" s="107">
        <v>-8.0193714466504806E-2</v>
      </c>
      <c r="Q425" s="108"/>
      <c r="R425" s="109"/>
      <c r="S425" s="37"/>
      <c r="T425" s="109"/>
      <c r="U425" s="37"/>
      <c r="V425" s="37"/>
      <c r="W425" s="110"/>
      <c r="X425" s="111"/>
      <c r="Y425" s="112"/>
      <c r="Z425" s="37"/>
      <c r="AA425" s="37"/>
      <c r="AB425" s="37"/>
      <c r="AC425" s="113"/>
      <c r="AD425" s="109"/>
      <c r="AE425" s="110"/>
    </row>
    <row r="426" spans="1:32" x14ac:dyDescent="0.25">
      <c r="A426" s="1" t="s">
        <v>98</v>
      </c>
      <c r="B426" s="55"/>
      <c r="C426" s="37">
        <v>1</v>
      </c>
      <c r="D426" s="55"/>
      <c r="E426" s="37">
        <v>2</v>
      </c>
      <c r="F426" s="55"/>
      <c r="G426" s="37">
        <v>2</v>
      </c>
      <c r="H426" s="55"/>
      <c r="I426" s="37">
        <v>2</v>
      </c>
      <c r="J426" s="55"/>
      <c r="K426" s="37">
        <v>2</v>
      </c>
      <c r="L426" s="55"/>
      <c r="M426" s="37">
        <v>2</v>
      </c>
      <c r="N426" s="55"/>
      <c r="O426" s="56"/>
      <c r="P426" s="56"/>
      <c r="Q426" s="58"/>
      <c r="R426" s="14"/>
      <c r="S426" s="59"/>
      <c r="T426" s="114"/>
      <c r="U426" s="59"/>
      <c r="V426" s="12"/>
      <c r="W426" s="8"/>
      <c r="X426" s="8"/>
      <c r="Y426" s="61"/>
      <c r="Z426" s="62"/>
      <c r="AA426" s="12"/>
      <c r="AB426" s="62"/>
      <c r="AC426" s="16"/>
      <c r="AD426" s="14"/>
      <c r="AE426" s="8"/>
    </row>
    <row r="427" spans="1:32" x14ac:dyDescent="0.25">
      <c r="B427" s="55"/>
      <c r="C427" s="37"/>
      <c r="D427" s="55"/>
      <c r="E427" s="37"/>
      <c r="F427" s="55"/>
      <c r="G427" s="37"/>
      <c r="H427" s="55"/>
      <c r="I427" s="37"/>
      <c r="J427" s="55"/>
      <c r="K427" s="37"/>
      <c r="L427" s="55"/>
      <c r="M427" s="37"/>
      <c r="N427" s="55"/>
      <c r="O427" s="56"/>
      <c r="P427" s="56"/>
      <c r="Q427" s="58"/>
      <c r="R427" s="14"/>
      <c r="S427" s="59"/>
      <c r="T427" s="114"/>
      <c r="U427" s="59"/>
      <c r="V427" s="12"/>
      <c r="W427" s="8"/>
      <c r="X427" s="8"/>
      <c r="Y427" s="61"/>
      <c r="Z427" s="62"/>
      <c r="AA427" s="12"/>
      <c r="AB427" s="62"/>
      <c r="AC427" s="16"/>
      <c r="AD427" s="14"/>
      <c r="AE427" s="8"/>
    </row>
    <row r="428" spans="1:32" x14ac:dyDescent="0.25">
      <c r="A428" s="96"/>
      <c r="B428" s="97"/>
      <c r="C428" s="12"/>
      <c r="D428" s="97"/>
      <c r="E428" s="12"/>
      <c r="F428" s="97"/>
      <c r="G428" s="12"/>
      <c r="H428" s="97"/>
      <c r="I428" s="12"/>
      <c r="J428" s="97"/>
      <c r="K428" s="12"/>
      <c r="L428" s="97"/>
      <c r="M428" s="37"/>
      <c r="N428" s="97"/>
      <c r="O428" s="98"/>
      <c r="P428" s="98"/>
      <c r="Q428" s="99"/>
      <c r="R428" s="14"/>
      <c r="S428" s="12"/>
      <c r="T428" s="14"/>
      <c r="U428" s="12"/>
      <c r="V428" s="100"/>
      <c r="X428" s="100"/>
      <c r="Y428" s="101"/>
      <c r="Z428" s="98"/>
      <c r="AA428" s="102"/>
      <c r="AB428" s="100"/>
      <c r="AC428" s="100"/>
      <c r="AD428" s="103"/>
      <c r="AE428" s="104"/>
      <c r="AF428" s="105"/>
    </row>
    <row r="429" spans="1:32" x14ac:dyDescent="0.25">
      <c r="A429" s="106"/>
      <c r="B429" s="107"/>
      <c r="C429" s="37"/>
      <c r="D429" s="107"/>
      <c r="E429" s="37"/>
      <c r="F429" s="107"/>
      <c r="G429" s="37"/>
      <c r="H429" s="107"/>
      <c r="I429" s="37"/>
      <c r="J429" s="107"/>
      <c r="K429" s="37"/>
      <c r="L429" s="107"/>
      <c r="M429" s="37"/>
      <c r="N429" s="107"/>
      <c r="O429" s="107"/>
      <c r="P429" s="107"/>
      <c r="Q429" s="108"/>
      <c r="R429" s="109"/>
      <c r="S429" s="37"/>
      <c r="T429" s="109"/>
      <c r="U429" s="37"/>
      <c r="V429" s="37"/>
      <c r="W429" s="110"/>
      <c r="X429" s="111"/>
      <c r="Y429" s="112"/>
      <c r="Z429" s="37"/>
      <c r="AA429" s="37"/>
      <c r="AB429" s="37"/>
      <c r="AC429" s="113"/>
      <c r="AD429" s="109"/>
      <c r="AE429" s="110"/>
    </row>
    <row r="430" spans="1:32" x14ac:dyDescent="0.25">
      <c r="B430" s="55"/>
      <c r="C430" s="37"/>
      <c r="D430" s="55"/>
      <c r="E430" s="37"/>
      <c r="F430" s="55"/>
      <c r="G430" s="37"/>
      <c r="H430" s="55"/>
      <c r="I430" s="37"/>
      <c r="J430" s="55"/>
      <c r="K430" s="37"/>
      <c r="L430" s="55"/>
      <c r="M430" s="37"/>
      <c r="N430" s="55"/>
      <c r="O430" s="56"/>
      <c r="P430" s="56"/>
      <c r="Q430" s="58"/>
      <c r="R430" s="14"/>
      <c r="S430" s="59"/>
      <c r="T430" s="114"/>
      <c r="U430" s="59"/>
      <c r="V430" s="12"/>
      <c r="W430" s="8"/>
      <c r="X430" s="8"/>
      <c r="Y430" s="61"/>
      <c r="Z430" s="62"/>
      <c r="AA430" s="12"/>
      <c r="AB430" s="62"/>
      <c r="AC430" s="16"/>
      <c r="AD430" s="14"/>
      <c r="AE430" s="8"/>
    </row>
    <row r="431" spans="1:32" x14ac:dyDescent="0.25">
      <c r="B431" s="8"/>
      <c r="C431" s="12"/>
      <c r="D431" s="8"/>
      <c r="E431" s="12"/>
      <c r="F431" s="8"/>
      <c r="G431" s="12"/>
      <c r="H431" s="8"/>
      <c r="I431" s="12"/>
      <c r="J431" s="8"/>
      <c r="K431" s="12"/>
      <c r="L431" s="8"/>
      <c r="M431" s="12"/>
      <c r="N431" s="8"/>
      <c r="O431" s="12"/>
      <c r="P431" s="12"/>
      <c r="Q431" s="13"/>
      <c r="R431" s="14"/>
      <c r="S431" s="12"/>
      <c r="T431" s="14"/>
      <c r="U431" s="12"/>
      <c r="V431" s="12"/>
      <c r="W431" s="12"/>
      <c r="X431" s="60"/>
      <c r="Y431" s="20"/>
      <c r="Z431" s="12"/>
      <c r="AA431" s="12"/>
      <c r="AB431" s="12"/>
      <c r="AC431" s="16"/>
      <c r="AD431" s="14"/>
      <c r="AE431" s="12"/>
    </row>
    <row r="432" spans="1:32" x14ac:dyDescent="0.25">
      <c r="B432" s="8"/>
      <c r="C432" s="12"/>
      <c r="D432" s="8"/>
      <c r="E432" s="12"/>
      <c r="F432" s="8"/>
      <c r="G432" s="12"/>
      <c r="H432" s="8"/>
      <c r="I432" s="12"/>
      <c r="J432" s="8"/>
      <c r="K432" s="12"/>
      <c r="L432" s="8"/>
      <c r="M432" s="12"/>
      <c r="N432" s="8"/>
      <c r="O432" s="12"/>
      <c r="P432" s="12"/>
      <c r="Q432" s="13"/>
      <c r="R432" s="14"/>
      <c r="S432" s="12"/>
      <c r="T432" s="14"/>
      <c r="U432" s="12"/>
      <c r="V432" s="12"/>
      <c r="W432" s="12"/>
      <c r="X432" s="60"/>
      <c r="Y432" s="20"/>
      <c r="Z432" s="12"/>
      <c r="AA432" s="12"/>
      <c r="AB432" s="12"/>
      <c r="AC432" s="16"/>
      <c r="AD432" s="14"/>
      <c r="AE432" s="12"/>
    </row>
    <row r="433" spans="1:32" x14ac:dyDescent="0.25">
      <c r="B433" s="8"/>
      <c r="C433" s="12"/>
      <c r="D433" s="8"/>
      <c r="E433" s="12"/>
      <c r="F433" s="8"/>
      <c r="G433" s="12"/>
      <c r="H433" s="8"/>
      <c r="I433" s="12"/>
      <c r="J433" s="8"/>
      <c r="K433" s="12"/>
      <c r="L433" s="8"/>
      <c r="M433" s="12"/>
      <c r="N433" s="8"/>
      <c r="O433" s="12"/>
      <c r="P433" s="12"/>
      <c r="Q433" s="13"/>
      <c r="R433" s="14"/>
      <c r="S433" s="12"/>
      <c r="T433" s="14"/>
      <c r="U433" s="12"/>
      <c r="V433" s="12"/>
      <c r="W433" s="39"/>
      <c r="X433" s="60"/>
      <c r="Y433" s="20"/>
      <c r="Z433" s="12"/>
      <c r="AA433" s="12"/>
      <c r="AB433" s="12"/>
      <c r="AC433" s="16"/>
      <c r="AD433" s="14"/>
      <c r="AE433" s="39"/>
    </row>
    <row r="434" spans="1:32" x14ac:dyDescent="0.25">
      <c r="A434" s="1" t="s">
        <v>185</v>
      </c>
      <c r="B434" s="8"/>
      <c r="C434" s="12"/>
      <c r="D434" s="8"/>
      <c r="E434" s="12"/>
      <c r="F434" s="8"/>
      <c r="G434" s="12"/>
      <c r="H434" s="8"/>
      <c r="I434" s="12"/>
      <c r="J434" s="8"/>
      <c r="K434" s="12"/>
      <c r="L434" s="8"/>
      <c r="M434" s="12"/>
      <c r="N434" s="8"/>
      <c r="O434" s="12"/>
      <c r="P434" s="12"/>
      <c r="Q434" s="13"/>
      <c r="R434" s="14"/>
      <c r="S434" s="12"/>
      <c r="T434" s="14"/>
      <c r="U434" s="12"/>
      <c r="V434" s="12"/>
      <c r="W434" s="39"/>
      <c r="X434" s="60"/>
      <c r="Y434" s="20"/>
      <c r="Z434" s="12"/>
      <c r="AA434" s="12"/>
      <c r="AB434" s="12"/>
      <c r="AC434" s="16"/>
      <c r="AD434" s="14"/>
      <c r="AE434" s="39"/>
    </row>
    <row r="435" spans="1:32" x14ac:dyDescent="0.25">
      <c r="B435" s="8"/>
      <c r="C435" s="12"/>
      <c r="D435" s="8"/>
      <c r="E435" s="12"/>
      <c r="F435" s="8"/>
      <c r="G435" s="12"/>
      <c r="H435" s="8"/>
      <c r="I435" s="12"/>
      <c r="J435" s="8"/>
      <c r="K435" s="12"/>
      <c r="L435" s="8"/>
      <c r="M435" s="12"/>
      <c r="N435" s="8"/>
      <c r="O435" s="12"/>
      <c r="P435" s="12"/>
      <c r="Q435" s="13"/>
      <c r="R435" s="14"/>
      <c r="S435" s="12"/>
      <c r="T435" s="14"/>
      <c r="U435" s="12"/>
      <c r="V435" s="12"/>
      <c r="W435" s="12"/>
      <c r="X435" s="60"/>
      <c r="Y435" s="20"/>
      <c r="Z435" s="12"/>
      <c r="AA435" s="12"/>
      <c r="AB435" s="12"/>
      <c r="AC435" s="16"/>
      <c r="AD435" s="14"/>
      <c r="AE435" s="12"/>
    </row>
    <row r="436" spans="1:32" x14ac:dyDescent="0.25">
      <c r="B436" s="8"/>
      <c r="C436" s="12"/>
      <c r="D436" s="8"/>
      <c r="E436" s="12"/>
      <c r="F436" s="8"/>
      <c r="G436" s="12"/>
      <c r="H436" s="8"/>
      <c r="I436" s="12"/>
      <c r="J436" s="8"/>
      <c r="K436" s="12"/>
      <c r="L436" s="8"/>
      <c r="M436" s="12"/>
      <c r="N436" s="8"/>
      <c r="O436" s="12"/>
      <c r="P436" s="12"/>
      <c r="Q436" s="13"/>
      <c r="R436" s="14"/>
      <c r="S436" s="12"/>
      <c r="T436" s="14"/>
      <c r="U436" s="12"/>
      <c r="V436" s="12"/>
      <c r="W436" s="12"/>
      <c r="X436" s="60"/>
      <c r="Y436" s="20"/>
      <c r="Z436" s="12"/>
      <c r="AA436" s="12"/>
      <c r="AB436" s="12"/>
      <c r="AC436" s="16"/>
      <c r="AD436" s="14"/>
      <c r="AE436" s="12"/>
    </row>
    <row r="437" spans="1:32" x14ac:dyDescent="0.25">
      <c r="B437" s="8"/>
      <c r="C437" s="12"/>
      <c r="D437" s="8"/>
      <c r="E437" s="12"/>
      <c r="F437" s="8"/>
      <c r="G437" s="12"/>
      <c r="H437" s="8"/>
      <c r="I437" s="12"/>
      <c r="J437" s="8"/>
      <c r="K437" s="12"/>
      <c r="L437" s="8"/>
      <c r="M437" s="12"/>
      <c r="N437" s="8"/>
      <c r="O437" s="12"/>
      <c r="P437" s="12"/>
      <c r="Q437" s="13"/>
      <c r="R437" s="14"/>
      <c r="S437" s="12"/>
      <c r="T437" s="14"/>
      <c r="U437" s="12"/>
      <c r="V437" s="12"/>
      <c r="W437" s="12"/>
      <c r="X437" s="60"/>
      <c r="Y437" s="20"/>
      <c r="Z437" s="12"/>
      <c r="AA437" s="12"/>
      <c r="AB437" s="12"/>
      <c r="AC437" s="16"/>
      <c r="AD437" s="14"/>
      <c r="AE437" s="12"/>
    </row>
    <row r="438" spans="1:32" x14ac:dyDescent="0.25">
      <c r="A438" s="7">
        <v>11</v>
      </c>
      <c r="B438" s="8"/>
      <c r="C438" s="9"/>
      <c r="D438" s="10"/>
      <c r="E438" s="11" t="s">
        <v>0</v>
      </c>
      <c r="F438" s="8"/>
      <c r="G438" s="12"/>
      <c r="H438" s="8"/>
      <c r="I438" s="12"/>
      <c r="J438" s="8"/>
      <c r="K438" s="12"/>
      <c r="L438" s="8"/>
      <c r="M438" s="12"/>
      <c r="N438" s="8"/>
      <c r="O438" s="12"/>
      <c r="P438" s="12"/>
      <c r="Q438" s="13"/>
      <c r="R438" s="14"/>
      <c r="S438" s="12"/>
      <c r="T438" s="14"/>
      <c r="U438" s="12"/>
      <c r="V438" s="12"/>
      <c r="W438" s="12"/>
      <c r="X438" s="60"/>
      <c r="Y438" s="15"/>
      <c r="Z438" s="12"/>
      <c r="AA438" s="12"/>
      <c r="AB438" s="12"/>
      <c r="AC438" s="16"/>
      <c r="AD438" s="14"/>
      <c r="AE438" s="21">
        <v>12</v>
      </c>
      <c r="AF438" s="21"/>
    </row>
    <row r="439" spans="1:32" ht="15.75" thickBot="1" x14ac:dyDescent="0.3">
      <c r="A439" s="17"/>
      <c r="B439" s="18"/>
      <c r="C439" s="19"/>
      <c r="D439" s="18"/>
      <c r="E439" s="19"/>
      <c r="F439" s="18"/>
      <c r="G439" s="19"/>
      <c r="H439" s="18"/>
      <c r="I439" s="19"/>
      <c r="J439" s="18"/>
      <c r="K439" s="19"/>
      <c r="L439" s="18"/>
      <c r="M439" s="19"/>
      <c r="N439" s="18"/>
      <c r="O439" s="19"/>
      <c r="P439" s="19"/>
      <c r="Q439" s="18"/>
      <c r="R439" s="19"/>
      <c r="S439" s="18"/>
      <c r="T439" s="19"/>
      <c r="U439" s="18"/>
      <c r="V439" s="19"/>
      <c r="W439" s="18"/>
      <c r="X439" s="121"/>
      <c r="Y439" s="18"/>
      <c r="Z439" s="19"/>
      <c r="AA439" s="18"/>
      <c r="AB439" s="19"/>
      <c r="AC439" s="18"/>
      <c r="AD439" s="19"/>
      <c r="AE439" s="19"/>
      <c r="AF439" s="19"/>
    </row>
    <row r="440" spans="1:32" x14ac:dyDescent="0.25">
      <c r="B440" s="8"/>
      <c r="C440" s="12"/>
      <c r="D440" s="8"/>
      <c r="E440" s="12"/>
      <c r="F440" s="8"/>
      <c r="G440" s="12"/>
      <c r="H440" s="8"/>
      <c r="I440" s="12"/>
      <c r="J440" s="8"/>
      <c r="K440" s="12"/>
      <c r="L440" s="8"/>
      <c r="M440" s="12"/>
      <c r="N440" s="8"/>
      <c r="O440" s="12"/>
      <c r="P440" s="12"/>
      <c r="Q440" s="13"/>
      <c r="R440" s="14"/>
      <c r="S440" s="12"/>
      <c r="T440" s="14"/>
      <c r="U440" s="12"/>
      <c r="V440" s="12"/>
      <c r="W440" s="12"/>
      <c r="X440" s="60"/>
      <c r="Y440" s="20"/>
      <c r="Z440" s="12"/>
      <c r="AA440" s="12"/>
      <c r="AB440" s="12"/>
      <c r="AC440" s="16"/>
      <c r="AD440" s="14"/>
      <c r="AE440" s="12"/>
    </row>
    <row r="441" spans="1:32" ht="18" x14ac:dyDescent="0.25">
      <c r="A441" s="22" t="s">
        <v>468</v>
      </c>
      <c r="B441" s="23"/>
      <c r="C441" s="24"/>
      <c r="D441" s="23"/>
      <c r="E441" s="24"/>
      <c r="F441" s="23"/>
      <c r="G441" s="24" t="s">
        <v>1</v>
      </c>
      <c r="H441" s="23"/>
      <c r="I441" s="24"/>
      <c r="J441" s="23"/>
      <c r="K441" s="24"/>
      <c r="L441" s="23"/>
      <c r="M441" s="24"/>
      <c r="N441" s="23" t="s">
        <v>4</v>
      </c>
      <c r="O441" s="24"/>
      <c r="P441" s="24" t="s">
        <v>5</v>
      </c>
      <c r="Q441" s="25"/>
      <c r="R441" s="26"/>
      <c r="S441" s="24"/>
      <c r="T441" s="26"/>
      <c r="U441" s="24"/>
      <c r="V441" s="24"/>
      <c r="W441" s="27"/>
      <c r="X441" s="122"/>
      <c r="Y441" s="28"/>
      <c r="Z441" s="24"/>
      <c r="AA441" s="24"/>
      <c r="AB441" s="24"/>
      <c r="AC441" s="29"/>
      <c r="AD441" s="26"/>
      <c r="AE441" s="27"/>
    </row>
    <row r="442" spans="1:32" ht="42.75" x14ac:dyDescent="0.25">
      <c r="A442" s="30"/>
      <c r="B442" s="31" t="s">
        <v>6</v>
      </c>
      <c r="C442" s="32" t="s">
        <v>7</v>
      </c>
      <c r="D442" s="31" t="s">
        <v>8</v>
      </c>
      <c r="E442" s="32" t="s">
        <v>7</v>
      </c>
      <c r="F442" s="31" t="s">
        <v>9</v>
      </c>
      <c r="G442" s="24" t="s">
        <v>7</v>
      </c>
      <c r="H442" s="31" t="s">
        <v>10</v>
      </c>
      <c r="I442" s="32" t="s">
        <v>7</v>
      </c>
      <c r="J442" s="31" t="s">
        <v>11</v>
      </c>
      <c r="K442" s="32" t="s">
        <v>7</v>
      </c>
      <c r="L442" s="31" t="s">
        <v>12</v>
      </c>
      <c r="M442" s="32" t="s">
        <v>7</v>
      </c>
      <c r="N442" s="31" t="s">
        <v>13</v>
      </c>
      <c r="O442" s="32" t="s">
        <v>14</v>
      </c>
      <c r="P442" s="32" t="s">
        <v>15</v>
      </c>
      <c r="Q442" s="33" t="s">
        <v>2</v>
      </c>
      <c r="R442" s="32" t="s">
        <v>16</v>
      </c>
      <c r="S442" s="32" t="s">
        <v>17</v>
      </c>
      <c r="T442" s="32" t="s">
        <v>18</v>
      </c>
      <c r="U442" s="32" t="s">
        <v>19</v>
      </c>
      <c r="V442" s="32" t="s">
        <v>18</v>
      </c>
      <c r="W442" s="34" t="s">
        <v>20</v>
      </c>
      <c r="X442" s="123" t="s">
        <v>21</v>
      </c>
      <c r="Y442" s="35" t="s">
        <v>22</v>
      </c>
      <c r="Z442" s="32" t="s">
        <v>23</v>
      </c>
      <c r="AA442" s="32" t="s">
        <v>24</v>
      </c>
      <c r="AB442" s="32" t="s">
        <v>25</v>
      </c>
      <c r="AC442" s="36" t="s">
        <v>26</v>
      </c>
      <c r="AD442" s="32" t="s">
        <v>27</v>
      </c>
      <c r="AE442" s="34" t="s">
        <v>18</v>
      </c>
      <c r="AF442" s="34" t="s">
        <v>28</v>
      </c>
    </row>
    <row r="443" spans="1:32" ht="18" x14ac:dyDescent="0.25">
      <c r="A443" s="30"/>
      <c r="B443" s="31"/>
      <c r="C443" s="32"/>
      <c r="D443" s="31"/>
      <c r="E443" s="32"/>
      <c r="F443" s="31"/>
      <c r="G443" s="24"/>
      <c r="H443" s="31"/>
      <c r="I443" s="32"/>
      <c r="J443" s="31"/>
      <c r="K443" s="32"/>
      <c r="L443" s="31"/>
      <c r="M443" s="32"/>
      <c r="N443" s="31"/>
      <c r="O443" s="32"/>
      <c r="P443" s="32"/>
      <c r="Q443" s="33"/>
      <c r="R443" s="32"/>
      <c r="S443" s="32"/>
      <c r="T443" s="32"/>
      <c r="U443" s="32"/>
      <c r="V443" s="32"/>
      <c r="W443" s="34"/>
      <c r="X443" s="123"/>
      <c r="Y443" s="35"/>
      <c r="Z443" s="32"/>
      <c r="AA443" s="32"/>
      <c r="AB443" s="32"/>
      <c r="AC443" s="36"/>
      <c r="AD443" s="32"/>
      <c r="AE443" s="34"/>
      <c r="AF443" s="34"/>
    </row>
    <row r="444" spans="1:32" x14ac:dyDescent="0.25">
      <c r="A444" s="40" t="s">
        <v>469</v>
      </c>
      <c r="B444" s="41">
        <v>8.5975661230038796</v>
      </c>
      <c r="C444" s="42">
        <v>18</v>
      </c>
      <c r="D444" s="41">
        <v>9.9895039603779807</v>
      </c>
      <c r="E444" s="42">
        <v>30</v>
      </c>
      <c r="F444" s="41">
        <v>2.37708858341971</v>
      </c>
      <c r="G444" s="42">
        <v>54</v>
      </c>
      <c r="H444" s="41">
        <v>26.971146428020202</v>
      </c>
      <c r="I444" s="42">
        <v>34</v>
      </c>
      <c r="J444" s="41">
        <v>3.1720160481443398</v>
      </c>
      <c r="K444" s="42">
        <v>68</v>
      </c>
      <c r="L444" s="41">
        <v>-0.81957333976134805</v>
      </c>
      <c r="M444" s="42">
        <v>56</v>
      </c>
      <c r="N444" s="41">
        <v>12.562933205526701</v>
      </c>
      <c r="O444" s="43">
        <v>1.8220376321606</v>
      </c>
      <c r="P444" s="43">
        <v>0.48707373607342003</v>
      </c>
      <c r="Q444" s="44">
        <v>8</v>
      </c>
      <c r="R444" s="45">
        <v>0.01</v>
      </c>
      <c r="S444" s="45">
        <v>0.01</v>
      </c>
      <c r="T444" s="46" t="s">
        <v>18</v>
      </c>
      <c r="U444" s="47">
        <v>1.8700000000000001E-2</v>
      </c>
      <c r="V444" s="47" t="s">
        <v>18</v>
      </c>
      <c r="W444" s="47">
        <v>1.9082999999999999E-2</v>
      </c>
      <c r="X444" s="48" t="s">
        <v>30</v>
      </c>
      <c r="Y444" s="49">
        <v>120.47663535</v>
      </c>
      <c r="Z444" s="50">
        <v>-1.6084934</v>
      </c>
      <c r="AA444" s="51">
        <v>8574</v>
      </c>
      <c r="AB444" s="52">
        <v>34470</v>
      </c>
      <c r="AC444" s="48" t="s">
        <v>296</v>
      </c>
      <c r="AD444" s="53">
        <v>50</v>
      </c>
      <c r="AE444" s="46" t="s">
        <v>32</v>
      </c>
      <c r="AF444" s="54">
        <v>1.6941305799999999</v>
      </c>
    </row>
    <row r="445" spans="1:32" x14ac:dyDescent="0.25">
      <c r="A445" s="1" t="s">
        <v>470</v>
      </c>
      <c r="B445" s="55" t="s">
        <v>18</v>
      </c>
      <c r="C445" s="37" t="s">
        <v>18</v>
      </c>
      <c r="D445" s="55" t="s">
        <v>18</v>
      </c>
      <c r="E445" s="37" t="s">
        <v>18</v>
      </c>
      <c r="F445" s="55" t="s">
        <v>18</v>
      </c>
      <c r="G445" s="37" t="s">
        <v>18</v>
      </c>
      <c r="H445" s="55">
        <v>28.121671203692799</v>
      </c>
      <c r="I445" s="37">
        <v>33</v>
      </c>
      <c r="J445" s="55">
        <v>3.6381043561512798</v>
      </c>
      <c r="K445" s="37">
        <v>65</v>
      </c>
      <c r="L445" s="55">
        <v>-0.74271043462317199</v>
      </c>
      <c r="M445" s="37">
        <v>55</v>
      </c>
      <c r="N445" s="55">
        <v>12.5611938473986</v>
      </c>
      <c r="O445" s="56">
        <v>1.9138835160513601</v>
      </c>
      <c r="P445" s="56" t="s">
        <v>18</v>
      </c>
      <c r="Q445" s="57">
        <v>8</v>
      </c>
      <c r="R445" s="58">
        <v>0.01</v>
      </c>
      <c r="S445" s="58">
        <v>0.01</v>
      </c>
      <c r="T445" s="14" t="s">
        <v>18</v>
      </c>
      <c r="U445" s="59">
        <v>9.7000000000000003E-3</v>
      </c>
      <c r="V445" s="59" t="s">
        <v>18</v>
      </c>
      <c r="W445" s="59">
        <v>1.0083E-2</v>
      </c>
      <c r="X445" s="12" t="s">
        <v>30</v>
      </c>
      <c r="Y445" s="60" t="s">
        <v>18</v>
      </c>
      <c r="Z445" s="8" t="s">
        <v>18</v>
      </c>
      <c r="AA445" s="61" t="s">
        <v>18</v>
      </c>
      <c r="AB445" s="62">
        <v>44519</v>
      </c>
      <c r="AC445" s="12" t="s">
        <v>296</v>
      </c>
      <c r="AD445" s="16" t="s">
        <v>37</v>
      </c>
      <c r="AE445" s="14" t="s">
        <v>18</v>
      </c>
      <c r="AF445" s="39" t="s">
        <v>18</v>
      </c>
    </row>
    <row r="446" spans="1:32" x14ac:dyDescent="0.25">
      <c r="A446" s="40" t="s">
        <v>471</v>
      </c>
      <c r="B446" s="41">
        <v>8.0705400068688196</v>
      </c>
      <c r="C446" s="42">
        <v>29</v>
      </c>
      <c r="D446" s="41">
        <v>8.4341326078682197</v>
      </c>
      <c r="E446" s="42">
        <v>51</v>
      </c>
      <c r="F446" s="41">
        <v>0.35598270364038898</v>
      </c>
      <c r="G446" s="42">
        <v>62</v>
      </c>
      <c r="H446" s="41">
        <v>28.535524407926498</v>
      </c>
      <c r="I446" s="42">
        <v>30</v>
      </c>
      <c r="J446" s="41">
        <v>7.0008851693892797</v>
      </c>
      <c r="K446" s="42">
        <v>23</v>
      </c>
      <c r="L446" s="41">
        <v>-0.18765951058400299</v>
      </c>
      <c r="M446" s="42">
        <v>45</v>
      </c>
      <c r="N446" s="41">
        <v>8.8057746758188902</v>
      </c>
      <c r="O446" s="43">
        <v>2.7770997954159902</v>
      </c>
      <c r="P446" s="43">
        <v>0.56532525099414699</v>
      </c>
      <c r="Q446" s="44">
        <v>8</v>
      </c>
      <c r="R446" s="45">
        <v>0.01</v>
      </c>
      <c r="S446" s="45">
        <v>0.01</v>
      </c>
      <c r="T446" s="46" t="s">
        <v>18</v>
      </c>
      <c r="U446" s="47">
        <v>6.0000000000000001E-3</v>
      </c>
      <c r="V446" s="47" t="s">
        <v>18</v>
      </c>
      <c r="W446" s="47">
        <v>2.1399999999999999E-2</v>
      </c>
      <c r="X446" s="48" t="s">
        <v>30</v>
      </c>
      <c r="Y446" s="49">
        <v>100.682515299999</v>
      </c>
      <c r="Z446" s="50">
        <v>0.62412814999999999</v>
      </c>
      <c r="AA446" s="51">
        <v>1024</v>
      </c>
      <c r="AB446" s="52">
        <v>40651</v>
      </c>
      <c r="AC446" s="48" t="s">
        <v>382</v>
      </c>
      <c r="AD446" s="53">
        <v>1000</v>
      </c>
      <c r="AE446" s="46" t="s">
        <v>39</v>
      </c>
      <c r="AF446" s="54">
        <v>10.60007572</v>
      </c>
    </row>
    <row r="447" spans="1:32" x14ac:dyDescent="0.25">
      <c r="A447" s="1" t="s">
        <v>472</v>
      </c>
      <c r="B447" s="55" t="s">
        <v>18</v>
      </c>
      <c r="C447" s="37" t="s">
        <v>18</v>
      </c>
      <c r="D447" s="55" t="s">
        <v>18</v>
      </c>
      <c r="E447" s="37" t="s">
        <v>18</v>
      </c>
      <c r="F447" s="55">
        <v>1.16231476291983</v>
      </c>
      <c r="G447" s="37">
        <v>57</v>
      </c>
      <c r="H447" s="55">
        <v>29.556650246305399</v>
      </c>
      <c r="I447" s="37">
        <v>25</v>
      </c>
      <c r="J447" s="55">
        <v>7.4312647289867604</v>
      </c>
      <c r="K447" s="37">
        <v>18</v>
      </c>
      <c r="L447" s="55">
        <v>-0.116856558574307</v>
      </c>
      <c r="M447" s="37">
        <v>43</v>
      </c>
      <c r="N447" s="55">
        <v>8.8038131075037906</v>
      </c>
      <c r="O447" s="56">
        <v>2.8937053272247599</v>
      </c>
      <c r="P447" s="56" t="s">
        <v>18</v>
      </c>
      <c r="Q447" s="57">
        <v>8</v>
      </c>
      <c r="R447" s="58">
        <v>0.01</v>
      </c>
      <c r="S447" s="58">
        <v>0.01</v>
      </c>
      <c r="T447" s="14" t="s">
        <v>18</v>
      </c>
      <c r="U447" s="59">
        <v>1.4E-2</v>
      </c>
      <c r="V447" s="59" t="s">
        <v>18</v>
      </c>
      <c r="W447" s="59">
        <v>1.34E-2</v>
      </c>
      <c r="X447" s="12" t="s">
        <v>30</v>
      </c>
      <c r="Y447" s="60" t="s">
        <v>18</v>
      </c>
      <c r="Z447" s="8" t="s">
        <v>18</v>
      </c>
      <c r="AA447" s="61" t="s">
        <v>18</v>
      </c>
      <c r="AB447" s="62">
        <v>44322</v>
      </c>
      <c r="AC447" s="12" t="s">
        <v>382</v>
      </c>
      <c r="AD447" s="16" t="s">
        <v>129</v>
      </c>
      <c r="AE447" s="14" t="s">
        <v>39</v>
      </c>
      <c r="AF447" s="39" t="s">
        <v>18</v>
      </c>
    </row>
    <row r="448" spans="1:32" x14ac:dyDescent="0.25">
      <c r="A448" s="40" t="s">
        <v>473</v>
      </c>
      <c r="B448" s="41" t="s">
        <v>18</v>
      </c>
      <c r="C448" s="42" t="s">
        <v>18</v>
      </c>
      <c r="D448" s="41" t="s">
        <v>18</v>
      </c>
      <c r="E448" s="42" t="s">
        <v>18</v>
      </c>
      <c r="F448" s="41">
        <v>-0.79678025130728303</v>
      </c>
      <c r="G448" s="42">
        <v>66</v>
      </c>
      <c r="H448" s="63">
        <v>80.838564798944304</v>
      </c>
      <c r="I448" s="64">
        <v>2</v>
      </c>
      <c r="J448" s="63">
        <v>22.863187573681</v>
      </c>
      <c r="K448" s="64">
        <v>2</v>
      </c>
      <c r="L448" s="63">
        <v>3.0618840363921498</v>
      </c>
      <c r="M448" s="64">
        <v>3</v>
      </c>
      <c r="N448" s="41">
        <v>26.440616218178199</v>
      </c>
      <c r="O448" s="43">
        <v>2.9030168891805901</v>
      </c>
      <c r="P448" s="43" t="s">
        <v>18</v>
      </c>
      <c r="Q448" s="44">
        <v>8</v>
      </c>
      <c r="R448" s="45">
        <v>0.02</v>
      </c>
      <c r="S448" s="45">
        <v>0.01</v>
      </c>
      <c r="T448" s="46" t="s">
        <v>18</v>
      </c>
      <c r="U448" s="47">
        <v>0.01</v>
      </c>
      <c r="V448" s="47" t="s">
        <v>18</v>
      </c>
      <c r="W448" s="47">
        <v>1.03E-2</v>
      </c>
      <c r="X448" s="48" t="s">
        <v>30</v>
      </c>
      <c r="Y448" s="49">
        <v>132.22803965</v>
      </c>
      <c r="Z448" s="50">
        <v>-4.7505020299999998</v>
      </c>
      <c r="AA448" s="51">
        <v>844</v>
      </c>
      <c r="AB448" s="52">
        <v>44165</v>
      </c>
      <c r="AC448" s="48" t="s">
        <v>474</v>
      </c>
      <c r="AD448" s="53" t="s">
        <v>475</v>
      </c>
      <c r="AE448" s="46" t="s">
        <v>18</v>
      </c>
      <c r="AF448" s="54">
        <v>9.7233122749999907</v>
      </c>
    </row>
    <row r="449" spans="1:32" x14ac:dyDescent="0.25">
      <c r="A449" s="1" t="s">
        <v>476</v>
      </c>
      <c r="B449" s="55" t="s">
        <v>18</v>
      </c>
      <c r="C449" s="37" t="s">
        <v>18</v>
      </c>
      <c r="D449" s="55" t="s">
        <v>18</v>
      </c>
      <c r="E449" s="37" t="s">
        <v>18</v>
      </c>
      <c r="F449" s="55">
        <v>-1.2922397666447201</v>
      </c>
      <c r="G449" s="37">
        <v>68</v>
      </c>
      <c r="H449" s="65">
        <v>79.936768716123396</v>
      </c>
      <c r="I449" s="66">
        <v>3</v>
      </c>
      <c r="J449" s="65">
        <v>22.555206855687199</v>
      </c>
      <c r="K449" s="66">
        <v>3</v>
      </c>
      <c r="L449" s="55">
        <v>3.01861070663209</v>
      </c>
      <c r="M449" s="37">
        <v>4</v>
      </c>
      <c r="N449" s="55">
        <v>26.475601668599499</v>
      </c>
      <c r="O449" s="56">
        <v>2.8651193770171699</v>
      </c>
      <c r="P449" s="56" t="s">
        <v>18</v>
      </c>
      <c r="Q449" s="57">
        <v>8</v>
      </c>
      <c r="R449" s="58">
        <v>0.02</v>
      </c>
      <c r="S449" s="58">
        <v>0.01</v>
      </c>
      <c r="T449" s="14" t="s">
        <v>18</v>
      </c>
      <c r="U449" s="59">
        <v>1.4999999999999999E-2</v>
      </c>
      <c r="V449" s="59" t="s">
        <v>18</v>
      </c>
      <c r="W449" s="59">
        <v>1.5299999999999999E-2</v>
      </c>
      <c r="X449" s="12" t="s">
        <v>30</v>
      </c>
      <c r="Y449" s="60" t="s">
        <v>18</v>
      </c>
      <c r="Z449" s="8" t="s">
        <v>18</v>
      </c>
      <c r="AA449" s="61" t="s">
        <v>18</v>
      </c>
      <c r="AB449" s="62">
        <v>44165</v>
      </c>
      <c r="AC449" s="12" t="s">
        <v>474</v>
      </c>
      <c r="AD449" s="16" t="s">
        <v>129</v>
      </c>
      <c r="AE449" s="14" t="s">
        <v>39</v>
      </c>
      <c r="AF449" s="39" t="s">
        <v>18</v>
      </c>
    </row>
    <row r="450" spans="1:32" x14ac:dyDescent="0.25">
      <c r="A450" s="40" t="s">
        <v>477</v>
      </c>
      <c r="B450" s="41" t="s">
        <v>18</v>
      </c>
      <c r="C450" s="42" t="s">
        <v>18</v>
      </c>
      <c r="D450" s="41" t="s">
        <v>18</v>
      </c>
      <c r="E450" s="42" t="s">
        <v>18</v>
      </c>
      <c r="F450" s="41">
        <v>-0.298444166468114</v>
      </c>
      <c r="G450" s="42">
        <v>63</v>
      </c>
      <c r="H450" s="63">
        <v>81.745512693506299</v>
      </c>
      <c r="I450" s="64">
        <v>1</v>
      </c>
      <c r="J450" s="63">
        <v>23.172525738404701</v>
      </c>
      <c r="K450" s="64">
        <v>1</v>
      </c>
      <c r="L450" s="63">
        <v>3.10564999119691</v>
      </c>
      <c r="M450" s="64">
        <v>2</v>
      </c>
      <c r="N450" s="41">
        <v>26.614564230771801</v>
      </c>
      <c r="O450" s="43">
        <v>2.9181204194385999</v>
      </c>
      <c r="P450" s="43" t="s">
        <v>18</v>
      </c>
      <c r="Q450" s="44">
        <v>8</v>
      </c>
      <c r="R450" s="45">
        <v>0.02</v>
      </c>
      <c r="S450" s="45">
        <v>0.01</v>
      </c>
      <c r="T450" s="46" t="s">
        <v>18</v>
      </c>
      <c r="U450" s="47">
        <v>5.0000000000000001E-3</v>
      </c>
      <c r="V450" s="47" t="s">
        <v>18</v>
      </c>
      <c r="W450" s="47">
        <v>5.3E-3</v>
      </c>
      <c r="X450" s="48" t="s">
        <v>30</v>
      </c>
      <c r="Y450" s="49" t="s">
        <v>18</v>
      </c>
      <c r="Z450" s="50" t="s">
        <v>18</v>
      </c>
      <c r="AA450" s="51" t="s">
        <v>18</v>
      </c>
      <c r="AB450" s="52">
        <v>44285</v>
      </c>
      <c r="AC450" s="48" t="s">
        <v>474</v>
      </c>
      <c r="AD450" s="53" t="s">
        <v>37</v>
      </c>
      <c r="AE450" s="46" t="s">
        <v>18</v>
      </c>
      <c r="AF450" s="54" t="s">
        <v>18</v>
      </c>
    </row>
    <row r="451" spans="1:32" x14ac:dyDescent="0.25">
      <c r="A451" s="1" t="s">
        <v>478</v>
      </c>
      <c r="B451" s="65">
        <v>13.346313289617299</v>
      </c>
      <c r="C451" s="66">
        <v>1</v>
      </c>
      <c r="D451" s="55">
        <v>10.3411122092424</v>
      </c>
      <c r="E451" s="37">
        <v>27</v>
      </c>
      <c r="F451" s="55">
        <v>2.9108791254743598</v>
      </c>
      <c r="G451" s="37">
        <v>52</v>
      </c>
      <c r="H451" s="55">
        <v>32.9984225215387</v>
      </c>
      <c r="I451" s="37">
        <v>9</v>
      </c>
      <c r="J451" s="55">
        <v>6.7671956125739499</v>
      </c>
      <c r="K451" s="37">
        <v>28</v>
      </c>
      <c r="L451" s="55">
        <v>-1.08477880259195</v>
      </c>
      <c r="M451" s="37">
        <v>63</v>
      </c>
      <c r="N451" s="55">
        <v>12.901789404213901</v>
      </c>
      <c r="O451" s="56">
        <v>2.2413490298379202</v>
      </c>
      <c r="P451" s="56">
        <v>0.46285353721612299</v>
      </c>
      <c r="Q451" s="57">
        <v>8</v>
      </c>
      <c r="R451" s="58">
        <v>0.02</v>
      </c>
      <c r="S451" s="58">
        <v>0.01</v>
      </c>
      <c r="T451" s="14" t="s">
        <v>18</v>
      </c>
      <c r="U451" s="59">
        <v>1.4E-2</v>
      </c>
      <c r="V451" s="59" t="s">
        <v>18</v>
      </c>
      <c r="W451" s="59">
        <v>1.4E-2</v>
      </c>
      <c r="X451" s="12" t="s">
        <v>30</v>
      </c>
      <c r="Y451" s="60">
        <v>411.88333267000002</v>
      </c>
      <c r="Z451" s="8">
        <v>-2.56611659</v>
      </c>
      <c r="AA451" s="61">
        <v>3932</v>
      </c>
      <c r="AB451" s="62">
        <v>36465</v>
      </c>
      <c r="AC451" s="12" t="s">
        <v>479</v>
      </c>
      <c r="AD451" s="16">
        <v>250000</v>
      </c>
      <c r="AE451" s="14" t="s">
        <v>42</v>
      </c>
      <c r="AF451" s="39">
        <v>-17.630322539999899</v>
      </c>
    </row>
    <row r="452" spans="1:32" x14ac:dyDescent="0.25">
      <c r="A452" s="40" t="s">
        <v>480</v>
      </c>
      <c r="B452" s="41">
        <v>9.4003381015771605</v>
      </c>
      <c r="C452" s="42">
        <v>13</v>
      </c>
      <c r="D452" s="41">
        <v>11.5639598762336</v>
      </c>
      <c r="E452" s="42">
        <v>13</v>
      </c>
      <c r="F452" s="41">
        <v>8.8797267617511704</v>
      </c>
      <c r="G452" s="42">
        <v>5</v>
      </c>
      <c r="H452" s="41">
        <v>29.500471253534499</v>
      </c>
      <c r="I452" s="42">
        <v>26</v>
      </c>
      <c r="J452" s="41">
        <v>7.2599531615925503</v>
      </c>
      <c r="K452" s="42">
        <v>21</v>
      </c>
      <c r="L452" s="41">
        <v>1.7400962606441699</v>
      </c>
      <c r="M452" s="42">
        <v>6</v>
      </c>
      <c r="N452" s="41">
        <v>12.3281128575704</v>
      </c>
      <c r="O452" s="43">
        <v>2.0619102201594699</v>
      </c>
      <c r="P452" s="43">
        <v>0.67861982070544802</v>
      </c>
      <c r="Q452" s="44">
        <v>8</v>
      </c>
      <c r="R452" s="45">
        <v>0</v>
      </c>
      <c r="S452" s="45">
        <v>0</v>
      </c>
      <c r="T452" s="46" t="s">
        <v>18</v>
      </c>
      <c r="U452" s="47">
        <v>9.5999999999999992E-3</v>
      </c>
      <c r="V452" s="47" t="s">
        <v>18</v>
      </c>
      <c r="W452" s="47">
        <v>9.5999999999999992E-3</v>
      </c>
      <c r="X452" s="48" t="s">
        <v>117</v>
      </c>
      <c r="Y452" s="49" t="s">
        <v>18</v>
      </c>
      <c r="Z452" s="50" t="s">
        <v>18</v>
      </c>
      <c r="AA452" s="51" t="s">
        <v>18</v>
      </c>
      <c r="AB452" s="52">
        <v>41654</v>
      </c>
      <c r="AC452" s="48" t="s">
        <v>41</v>
      </c>
      <c r="AD452" s="53" t="s">
        <v>56</v>
      </c>
      <c r="AE452" s="46" t="s">
        <v>18</v>
      </c>
      <c r="AF452" s="54" t="s">
        <v>18</v>
      </c>
    </row>
    <row r="453" spans="1:32" x14ac:dyDescent="0.25">
      <c r="A453" s="1" t="s">
        <v>481</v>
      </c>
      <c r="B453" s="55">
        <v>9.7896621970169999</v>
      </c>
      <c r="C453" s="37">
        <v>11</v>
      </c>
      <c r="D453" s="55">
        <v>10.6745140734764</v>
      </c>
      <c r="E453" s="37">
        <v>22</v>
      </c>
      <c r="F453" s="55">
        <v>6.9607235265904697</v>
      </c>
      <c r="G453" s="37">
        <v>19</v>
      </c>
      <c r="H453" s="55">
        <v>28.425357873210501</v>
      </c>
      <c r="I453" s="37">
        <v>31</v>
      </c>
      <c r="J453" s="55">
        <v>6.76640598435913</v>
      </c>
      <c r="K453" s="37">
        <v>29</v>
      </c>
      <c r="L453" s="55">
        <v>0.737888995829316</v>
      </c>
      <c r="M453" s="37">
        <v>25</v>
      </c>
      <c r="N453" s="55">
        <v>13.0223575888265</v>
      </c>
      <c r="O453" s="56">
        <v>1.86942712561264</v>
      </c>
      <c r="P453" s="56">
        <v>0.58405780257811701</v>
      </c>
      <c r="Q453" s="57">
        <v>9</v>
      </c>
      <c r="R453" s="58">
        <v>0.01</v>
      </c>
      <c r="S453" s="58">
        <v>0.01</v>
      </c>
      <c r="T453" s="14" t="s">
        <v>18</v>
      </c>
      <c r="U453" s="59">
        <v>1.49E-2</v>
      </c>
      <c r="V453" s="59" t="s">
        <v>18</v>
      </c>
      <c r="W453" s="59">
        <v>1.49E-2</v>
      </c>
      <c r="X453" s="12" t="s">
        <v>117</v>
      </c>
      <c r="Y453" s="60" t="s">
        <v>18</v>
      </c>
      <c r="Z453" s="8" t="s">
        <v>18</v>
      </c>
      <c r="AA453" s="61" t="s">
        <v>18</v>
      </c>
      <c r="AB453" s="62">
        <v>41255</v>
      </c>
      <c r="AC453" s="12" t="s">
        <v>41</v>
      </c>
      <c r="AD453" s="16">
        <v>500</v>
      </c>
      <c r="AE453" s="14" t="s">
        <v>42</v>
      </c>
      <c r="AF453" s="39" t="s">
        <v>18</v>
      </c>
    </row>
    <row r="454" spans="1:32" x14ac:dyDescent="0.25">
      <c r="A454" s="40" t="s">
        <v>482</v>
      </c>
      <c r="B454" s="41">
        <v>6.9878595613025603</v>
      </c>
      <c r="C454" s="42">
        <v>36</v>
      </c>
      <c r="D454" s="41">
        <v>8.0061981702752494</v>
      </c>
      <c r="E454" s="42">
        <v>53</v>
      </c>
      <c r="F454" s="41">
        <v>3.7477096680831901</v>
      </c>
      <c r="G454" s="42">
        <v>47</v>
      </c>
      <c r="H454" s="41">
        <v>25.763511434724201</v>
      </c>
      <c r="I454" s="42">
        <v>38</v>
      </c>
      <c r="J454" s="41">
        <v>6.2233283863924296</v>
      </c>
      <c r="K454" s="42">
        <v>39</v>
      </c>
      <c r="L454" s="41">
        <v>0.66820995255214499</v>
      </c>
      <c r="M454" s="42">
        <v>26</v>
      </c>
      <c r="N454" s="41">
        <v>10.0369451316392</v>
      </c>
      <c r="O454" s="43">
        <v>2.1602690652501702</v>
      </c>
      <c r="P454" s="43">
        <v>0.48446373187464697</v>
      </c>
      <c r="Q454" s="44">
        <v>8</v>
      </c>
      <c r="R454" s="45">
        <v>0.01</v>
      </c>
      <c r="S454" s="45">
        <v>0.01</v>
      </c>
      <c r="T454" s="46" t="s">
        <v>18</v>
      </c>
      <c r="U454" s="47">
        <v>1.95E-2</v>
      </c>
      <c r="V454" s="47" t="s">
        <v>18</v>
      </c>
      <c r="W454" s="47">
        <v>1.95E-2</v>
      </c>
      <c r="X454" s="48" t="s">
        <v>30</v>
      </c>
      <c r="Y454" s="49">
        <v>283.82823524000003</v>
      </c>
      <c r="Z454" s="50">
        <v>-0.45732171999999999</v>
      </c>
      <c r="AA454" s="51">
        <v>9434</v>
      </c>
      <c r="AB454" s="52">
        <v>36655</v>
      </c>
      <c r="AC454" s="48" t="s">
        <v>41</v>
      </c>
      <c r="AD454" s="53">
        <v>10</v>
      </c>
      <c r="AE454" s="46" t="s">
        <v>42</v>
      </c>
      <c r="AF454" s="54">
        <v>-1.2555386899999901</v>
      </c>
    </row>
    <row r="455" spans="1:32" x14ac:dyDescent="0.25">
      <c r="A455" s="1" t="s">
        <v>483</v>
      </c>
      <c r="B455" s="55" t="s">
        <v>18</v>
      </c>
      <c r="C455" s="37" t="s">
        <v>18</v>
      </c>
      <c r="D455" s="55">
        <v>7.9793608015617803</v>
      </c>
      <c r="E455" s="37">
        <v>54</v>
      </c>
      <c r="F455" s="55">
        <v>2.3234228263442098</v>
      </c>
      <c r="G455" s="37">
        <v>55</v>
      </c>
      <c r="H455" s="55">
        <v>21.064208799692299</v>
      </c>
      <c r="I455" s="37">
        <v>66</v>
      </c>
      <c r="J455" s="55">
        <v>3.2556066260352501</v>
      </c>
      <c r="K455" s="37">
        <v>67</v>
      </c>
      <c r="L455" s="55">
        <v>-1.8817267117734</v>
      </c>
      <c r="M455" s="37">
        <v>73</v>
      </c>
      <c r="N455" s="55">
        <v>8.9805466416347794</v>
      </c>
      <c r="O455" s="56">
        <v>1.89110976426823</v>
      </c>
      <c r="P455" s="56">
        <v>0.48139477748626303</v>
      </c>
      <c r="Q455" s="57">
        <v>8</v>
      </c>
      <c r="R455" s="58">
        <v>0.01</v>
      </c>
      <c r="S455" s="58" t="s">
        <v>48</v>
      </c>
      <c r="T455" s="14" t="s">
        <v>18</v>
      </c>
      <c r="U455" s="59">
        <v>5.0000000000000001E-3</v>
      </c>
      <c r="V455" s="59" t="s">
        <v>18</v>
      </c>
      <c r="W455" s="59">
        <v>1.6345672507E-2</v>
      </c>
      <c r="X455" s="12" t="s">
        <v>30</v>
      </c>
      <c r="Y455" s="60">
        <v>20.995122540000001</v>
      </c>
      <c r="Z455" s="8">
        <v>1.7417769999999999E-2</v>
      </c>
      <c r="AA455" s="61">
        <v>110</v>
      </c>
      <c r="AB455" s="62">
        <v>42720</v>
      </c>
      <c r="AC455" s="12" t="s">
        <v>223</v>
      </c>
      <c r="AD455" s="16">
        <v>500</v>
      </c>
      <c r="AE455" s="14" t="s">
        <v>18</v>
      </c>
      <c r="AF455" s="39">
        <v>-1.75153286</v>
      </c>
    </row>
    <row r="456" spans="1:32" x14ac:dyDescent="0.25">
      <c r="A456" s="40" t="s">
        <v>484</v>
      </c>
      <c r="B456" s="41" t="s">
        <v>18</v>
      </c>
      <c r="C456" s="42" t="s">
        <v>18</v>
      </c>
      <c r="D456" s="41" t="s">
        <v>18</v>
      </c>
      <c r="E456" s="42" t="s">
        <v>18</v>
      </c>
      <c r="F456" s="41">
        <v>2.8372974280971901</v>
      </c>
      <c r="G456" s="42">
        <v>53</v>
      </c>
      <c r="H456" s="41">
        <v>21.6709402961372</v>
      </c>
      <c r="I456" s="42">
        <v>62</v>
      </c>
      <c r="J456" s="41">
        <v>3.5154128740831601</v>
      </c>
      <c r="K456" s="42">
        <v>66</v>
      </c>
      <c r="L456" s="41">
        <v>-1.84014614173672</v>
      </c>
      <c r="M456" s="42">
        <v>72</v>
      </c>
      <c r="N456" s="41">
        <v>8.9795812982386902</v>
      </c>
      <c r="O456" s="43">
        <v>1.9588809716948401</v>
      </c>
      <c r="P456" s="43" t="s">
        <v>18</v>
      </c>
      <c r="Q456" s="44">
        <v>8</v>
      </c>
      <c r="R456" s="45">
        <v>0.01</v>
      </c>
      <c r="S456" s="45" t="s">
        <v>48</v>
      </c>
      <c r="T456" s="46" t="s">
        <v>18</v>
      </c>
      <c r="U456" s="47">
        <v>0</v>
      </c>
      <c r="V456" s="47" t="s">
        <v>18</v>
      </c>
      <c r="W456" s="47">
        <v>1.1345672507E-2</v>
      </c>
      <c r="X456" s="48" t="s">
        <v>30</v>
      </c>
      <c r="Y456" s="49" t="s">
        <v>18</v>
      </c>
      <c r="Z456" s="50" t="s">
        <v>18</v>
      </c>
      <c r="AA456" s="51" t="s">
        <v>18</v>
      </c>
      <c r="AB456" s="52">
        <v>43970</v>
      </c>
      <c r="AC456" s="48" t="s">
        <v>223</v>
      </c>
      <c r="AD456" s="53" t="s">
        <v>159</v>
      </c>
      <c r="AE456" s="46" t="s">
        <v>18</v>
      </c>
      <c r="AF456" s="54" t="s">
        <v>18</v>
      </c>
    </row>
    <row r="457" spans="1:32" x14ac:dyDescent="0.25">
      <c r="A457" s="1" t="s">
        <v>485</v>
      </c>
      <c r="B457" s="55">
        <v>8.4181023047905406</v>
      </c>
      <c r="C457" s="37">
        <v>23</v>
      </c>
      <c r="D457" s="55">
        <v>7.9696360867550702</v>
      </c>
      <c r="E457" s="37">
        <v>55</v>
      </c>
      <c r="F457" s="55">
        <v>-0.60167800234881497</v>
      </c>
      <c r="G457" s="37">
        <v>65</v>
      </c>
      <c r="H457" s="55">
        <v>16.981559171345801</v>
      </c>
      <c r="I457" s="37">
        <v>73</v>
      </c>
      <c r="J457" s="55">
        <v>1.27633879325903</v>
      </c>
      <c r="K457" s="37">
        <v>77</v>
      </c>
      <c r="L457" s="55">
        <v>-2.7222373444773198</v>
      </c>
      <c r="M457" s="37">
        <v>81</v>
      </c>
      <c r="N457" s="55">
        <v>13.39175598349</v>
      </c>
      <c r="O457" s="56">
        <v>0.96332025688189604</v>
      </c>
      <c r="P457" s="56">
        <v>0.37309671286813001</v>
      </c>
      <c r="Q457" s="57">
        <v>9</v>
      </c>
      <c r="R457" s="58">
        <v>0.01</v>
      </c>
      <c r="S457" s="58" t="s">
        <v>48</v>
      </c>
      <c r="T457" s="14" t="s">
        <v>18</v>
      </c>
      <c r="U457" s="59">
        <v>1.4999999999999999E-2</v>
      </c>
      <c r="V457" s="59" t="s">
        <v>18</v>
      </c>
      <c r="W457" s="59">
        <v>1.5317538899E-2</v>
      </c>
      <c r="X457" s="12" t="s">
        <v>30</v>
      </c>
      <c r="Y457" s="60">
        <v>119.76124147</v>
      </c>
      <c r="Z457" s="8">
        <v>-0.26301159999999901</v>
      </c>
      <c r="AA457" s="61">
        <v>820</v>
      </c>
      <c r="AB457" s="62">
        <v>37412</v>
      </c>
      <c r="AC457" s="12" t="s">
        <v>486</v>
      </c>
      <c r="AD457" s="16">
        <v>500</v>
      </c>
      <c r="AE457" s="14" t="s">
        <v>18</v>
      </c>
      <c r="AF457" s="39">
        <v>-4.5545021899999902</v>
      </c>
    </row>
    <row r="458" spans="1:32" x14ac:dyDescent="0.25">
      <c r="A458" s="40" t="s">
        <v>487</v>
      </c>
      <c r="B458" s="41" t="s">
        <v>18</v>
      </c>
      <c r="C458" s="42" t="s">
        <v>18</v>
      </c>
      <c r="D458" s="41">
        <v>7.7001374533751799</v>
      </c>
      <c r="E458" s="42">
        <v>60</v>
      </c>
      <c r="F458" s="41">
        <v>-0.85033155462903498</v>
      </c>
      <c r="G458" s="42">
        <v>67</v>
      </c>
      <c r="H458" s="41">
        <v>16.689458365095401</v>
      </c>
      <c r="I458" s="42">
        <v>75</v>
      </c>
      <c r="J458" s="41">
        <v>1.1491283358511599</v>
      </c>
      <c r="K458" s="42">
        <v>78</v>
      </c>
      <c r="L458" s="41">
        <v>-2.74285414627448</v>
      </c>
      <c r="M458" s="42">
        <v>82</v>
      </c>
      <c r="N458" s="41">
        <v>13.3921890993487</v>
      </c>
      <c r="O458" s="43">
        <v>0.941477820715516</v>
      </c>
      <c r="P458" s="43">
        <v>0.35867032354961198</v>
      </c>
      <c r="Q458" s="44">
        <v>9</v>
      </c>
      <c r="R458" s="45">
        <v>0.01</v>
      </c>
      <c r="S458" s="45">
        <v>0.01</v>
      </c>
      <c r="T458" s="46" t="s">
        <v>18</v>
      </c>
      <c r="U458" s="47">
        <v>1.7500000000000002E-2</v>
      </c>
      <c r="V458" s="47" t="s">
        <v>18</v>
      </c>
      <c r="W458" s="47" t="s">
        <v>18</v>
      </c>
      <c r="X458" s="48" t="s">
        <v>30</v>
      </c>
      <c r="Y458" s="49" t="s">
        <v>18</v>
      </c>
      <c r="Z458" s="50" t="s">
        <v>18</v>
      </c>
      <c r="AA458" s="51" t="s">
        <v>18</v>
      </c>
      <c r="AB458" s="52">
        <v>43434</v>
      </c>
      <c r="AC458" s="48" t="s">
        <v>486</v>
      </c>
      <c r="AD458" s="53">
        <v>500</v>
      </c>
      <c r="AE458" s="46" t="s">
        <v>18</v>
      </c>
      <c r="AF458" s="54" t="s">
        <v>18</v>
      </c>
    </row>
    <row r="459" spans="1:32" x14ac:dyDescent="0.25">
      <c r="A459" s="1" t="s">
        <v>488</v>
      </c>
      <c r="B459" s="55">
        <v>10.130703295077801</v>
      </c>
      <c r="C459" s="37">
        <v>9</v>
      </c>
      <c r="D459" s="55">
        <v>10.5819297048719</v>
      </c>
      <c r="E459" s="37">
        <v>24</v>
      </c>
      <c r="F459" s="55">
        <v>7.25487073087975</v>
      </c>
      <c r="G459" s="37">
        <v>17</v>
      </c>
      <c r="H459" s="55">
        <v>21.272434785351798</v>
      </c>
      <c r="I459" s="37">
        <v>65</v>
      </c>
      <c r="J459" s="55">
        <v>7.0499791173604898</v>
      </c>
      <c r="K459" s="37">
        <v>22</v>
      </c>
      <c r="L459" s="55">
        <v>-1.6373730396295401</v>
      </c>
      <c r="M459" s="37">
        <v>70</v>
      </c>
      <c r="N459" s="55">
        <v>11.798046258193599</v>
      </c>
      <c r="O459" s="56">
        <v>1.45714172091689</v>
      </c>
      <c r="P459" s="56">
        <v>0.54836109904896402</v>
      </c>
      <c r="Q459" s="57">
        <v>8</v>
      </c>
      <c r="R459" s="58">
        <v>0</v>
      </c>
      <c r="S459" s="58">
        <v>0</v>
      </c>
      <c r="T459" s="14" t="s">
        <v>18</v>
      </c>
      <c r="U459" s="59">
        <v>1.6E-2</v>
      </c>
      <c r="V459" s="59" t="s">
        <v>18</v>
      </c>
      <c r="W459" s="59">
        <v>1.6E-2</v>
      </c>
      <c r="X459" s="12" t="s">
        <v>30</v>
      </c>
      <c r="Y459" s="60">
        <v>262.15295364558699</v>
      </c>
      <c r="Z459" s="8">
        <v>0.76646851999999999</v>
      </c>
      <c r="AA459" s="61">
        <v>1226</v>
      </c>
      <c r="AB459" s="62">
        <v>34435</v>
      </c>
      <c r="AC459" s="12" t="s">
        <v>226</v>
      </c>
      <c r="AD459" s="16">
        <v>1000</v>
      </c>
      <c r="AE459" s="14" t="s">
        <v>52</v>
      </c>
      <c r="AF459" s="39">
        <v>3.9408041599999901</v>
      </c>
    </row>
    <row r="460" spans="1:32" x14ac:dyDescent="0.25">
      <c r="A460" s="40" t="s">
        <v>489</v>
      </c>
      <c r="B460" s="41" t="s">
        <v>18</v>
      </c>
      <c r="C460" s="42" t="s">
        <v>18</v>
      </c>
      <c r="D460" s="41">
        <v>11.247929544486601</v>
      </c>
      <c r="E460" s="42">
        <v>15</v>
      </c>
      <c r="F460" s="41">
        <v>7.9025618513543998</v>
      </c>
      <c r="G460" s="42">
        <v>14</v>
      </c>
      <c r="H460" s="41">
        <v>22.0060196430457</v>
      </c>
      <c r="I460" s="42">
        <v>60</v>
      </c>
      <c r="J460" s="41">
        <v>7.3756731165806197</v>
      </c>
      <c r="K460" s="42">
        <v>20</v>
      </c>
      <c r="L460" s="41">
        <v>-1.5865917028707599</v>
      </c>
      <c r="M460" s="42">
        <v>68</v>
      </c>
      <c r="N460" s="41">
        <v>11.7962647589416</v>
      </c>
      <c r="O460" s="43">
        <v>1.5195496754366999</v>
      </c>
      <c r="P460" s="43">
        <v>0.58644069551761402</v>
      </c>
      <c r="Q460" s="44">
        <v>8</v>
      </c>
      <c r="R460" s="45">
        <v>0</v>
      </c>
      <c r="S460" s="45">
        <v>0</v>
      </c>
      <c r="T460" s="46" t="s">
        <v>18</v>
      </c>
      <c r="U460" s="47">
        <v>0.01</v>
      </c>
      <c r="V460" s="47" t="s">
        <v>18</v>
      </c>
      <c r="W460" s="47">
        <v>0.01</v>
      </c>
      <c r="X460" s="48" t="s">
        <v>30</v>
      </c>
      <c r="Y460" s="49" t="s">
        <v>18</v>
      </c>
      <c r="Z460" s="50" t="s">
        <v>18</v>
      </c>
      <c r="AA460" s="51" t="s">
        <v>18</v>
      </c>
      <c r="AB460" s="52">
        <v>43116</v>
      </c>
      <c r="AC460" s="48" t="s">
        <v>226</v>
      </c>
      <c r="AD460" s="53" t="s">
        <v>37</v>
      </c>
      <c r="AE460" s="46" t="s">
        <v>18</v>
      </c>
      <c r="AF460" s="54" t="s">
        <v>18</v>
      </c>
    </row>
    <row r="461" spans="1:32" x14ac:dyDescent="0.25">
      <c r="A461" s="1" t="s">
        <v>490</v>
      </c>
      <c r="B461" s="55" t="s">
        <v>18</v>
      </c>
      <c r="C461" s="37" t="s">
        <v>18</v>
      </c>
      <c r="D461" s="55">
        <v>10.487150869892499</v>
      </c>
      <c r="E461" s="37">
        <v>26</v>
      </c>
      <c r="F461" s="55">
        <v>6.2921624210312697</v>
      </c>
      <c r="G461" s="37">
        <v>24</v>
      </c>
      <c r="H461" s="55">
        <v>18.902402332127501</v>
      </c>
      <c r="I461" s="37">
        <v>70</v>
      </c>
      <c r="J461" s="55">
        <v>4.9998228688165698</v>
      </c>
      <c r="K461" s="37">
        <v>53</v>
      </c>
      <c r="L461" s="55">
        <v>-2.48992460589443</v>
      </c>
      <c r="M461" s="37">
        <v>78</v>
      </c>
      <c r="N461" s="55">
        <v>11.648028467218801</v>
      </c>
      <c r="O461" s="56">
        <v>1.2724379079780701</v>
      </c>
      <c r="P461" s="56">
        <v>0.54692220157127802</v>
      </c>
      <c r="Q461" s="57">
        <v>8</v>
      </c>
      <c r="R461" s="58">
        <v>0</v>
      </c>
      <c r="S461" s="58">
        <v>0</v>
      </c>
      <c r="T461" s="14" t="s">
        <v>18</v>
      </c>
      <c r="U461" s="59">
        <v>1.6E-2</v>
      </c>
      <c r="V461" s="59" t="s">
        <v>18</v>
      </c>
      <c r="W461" s="59">
        <v>1.6E-2</v>
      </c>
      <c r="X461" s="12" t="s">
        <v>30</v>
      </c>
      <c r="Y461" s="60">
        <v>43.503417792609</v>
      </c>
      <c r="Z461" s="8">
        <v>35.11051243</v>
      </c>
      <c r="AA461" s="61">
        <v>142</v>
      </c>
      <c r="AB461" s="62">
        <v>43251</v>
      </c>
      <c r="AC461" s="12" t="s">
        <v>491</v>
      </c>
      <c r="AD461" s="16" t="s">
        <v>129</v>
      </c>
      <c r="AE461" s="14" t="s">
        <v>34</v>
      </c>
      <c r="AF461" s="39">
        <v>37.894636669999997</v>
      </c>
    </row>
    <row r="462" spans="1:32" x14ac:dyDescent="0.25">
      <c r="A462" s="40" t="s">
        <v>492</v>
      </c>
      <c r="B462" s="41" t="s">
        <v>18</v>
      </c>
      <c r="C462" s="42" t="s">
        <v>18</v>
      </c>
      <c r="D462" s="41">
        <v>11.1527706095585</v>
      </c>
      <c r="E462" s="42">
        <v>17</v>
      </c>
      <c r="F462" s="41">
        <v>6.9336922446998797</v>
      </c>
      <c r="G462" s="42">
        <v>20</v>
      </c>
      <c r="H462" s="41">
        <v>19.619175830221199</v>
      </c>
      <c r="I462" s="42">
        <v>69</v>
      </c>
      <c r="J462" s="41">
        <v>5.31774252370524</v>
      </c>
      <c r="K462" s="42">
        <v>52</v>
      </c>
      <c r="L462" s="41">
        <v>-2.4403118616153598</v>
      </c>
      <c r="M462" s="42">
        <v>77</v>
      </c>
      <c r="N462" s="41">
        <v>11.645575844943099</v>
      </c>
      <c r="O462" s="43">
        <v>1.3342548861366701</v>
      </c>
      <c r="P462" s="43">
        <v>0.585285158076154</v>
      </c>
      <c r="Q462" s="44">
        <v>8</v>
      </c>
      <c r="R462" s="45">
        <v>0</v>
      </c>
      <c r="S462" s="45">
        <v>0</v>
      </c>
      <c r="T462" s="46" t="s">
        <v>18</v>
      </c>
      <c r="U462" s="47">
        <v>0.01</v>
      </c>
      <c r="V462" s="47" t="s">
        <v>18</v>
      </c>
      <c r="W462" s="47">
        <v>0.01</v>
      </c>
      <c r="X462" s="48" t="s">
        <v>30</v>
      </c>
      <c r="Y462" s="49" t="s">
        <v>18</v>
      </c>
      <c r="Z462" s="50" t="s">
        <v>18</v>
      </c>
      <c r="AA462" s="51" t="s">
        <v>18</v>
      </c>
      <c r="AB462" s="52">
        <v>43343</v>
      </c>
      <c r="AC462" s="48" t="s">
        <v>491</v>
      </c>
      <c r="AD462" s="53" t="s">
        <v>37</v>
      </c>
      <c r="AE462" s="46" t="s">
        <v>18</v>
      </c>
      <c r="AF462" s="54" t="s">
        <v>18</v>
      </c>
    </row>
    <row r="463" spans="1:32" x14ac:dyDescent="0.25">
      <c r="A463" s="1" t="s">
        <v>493</v>
      </c>
      <c r="B463" s="55" t="s">
        <v>18</v>
      </c>
      <c r="C463" s="37" t="s">
        <v>18</v>
      </c>
      <c r="D463" s="55">
        <v>9.3790911665825902</v>
      </c>
      <c r="E463" s="37">
        <v>42</v>
      </c>
      <c r="F463" s="55">
        <v>3.12210099066048</v>
      </c>
      <c r="G463" s="37">
        <v>51</v>
      </c>
      <c r="H463" s="55">
        <v>21.6992690089922</v>
      </c>
      <c r="I463" s="37">
        <v>61</v>
      </c>
      <c r="J463" s="55">
        <v>4.3325486194059204</v>
      </c>
      <c r="K463" s="37">
        <v>59</v>
      </c>
      <c r="L463" s="55">
        <v>-1.7044150906289901</v>
      </c>
      <c r="M463" s="37">
        <v>71</v>
      </c>
      <c r="N463" s="55">
        <v>9.2733885740828601</v>
      </c>
      <c r="O463" s="56">
        <v>1.8998729009373101</v>
      </c>
      <c r="P463" s="56">
        <v>0.56494807401662595</v>
      </c>
      <c r="Q463" s="57">
        <v>6</v>
      </c>
      <c r="R463" s="58">
        <v>0</v>
      </c>
      <c r="S463" s="58">
        <v>0</v>
      </c>
      <c r="T463" s="14" t="s">
        <v>18</v>
      </c>
      <c r="U463" s="59">
        <v>7.4999999999999997E-3</v>
      </c>
      <c r="V463" s="59" t="s">
        <v>18</v>
      </c>
      <c r="W463" s="59">
        <v>1.39913733147822E-2</v>
      </c>
      <c r="X463" s="12" t="s">
        <v>30</v>
      </c>
      <c r="Y463" s="60">
        <v>31.396315303141002</v>
      </c>
      <c r="Z463" s="8">
        <v>-0.3972774</v>
      </c>
      <c r="AA463" s="61">
        <v>457</v>
      </c>
      <c r="AB463" s="62">
        <v>42879</v>
      </c>
      <c r="AC463" s="12" t="s">
        <v>131</v>
      </c>
      <c r="AD463" s="16" t="s">
        <v>494</v>
      </c>
      <c r="AE463" s="14" t="s">
        <v>18</v>
      </c>
      <c r="AF463" s="39">
        <v>-4.6659385899999997</v>
      </c>
    </row>
    <row r="464" spans="1:32" x14ac:dyDescent="0.25">
      <c r="A464" s="40" t="s">
        <v>495</v>
      </c>
      <c r="B464" s="41" t="s">
        <v>18</v>
      </c>
      <c r="C464" s="42" t="s">
        <v>18</v>
      </c>
      <c r="D464" s="41" t="s">
        <v>18</v>
      </c>
      <c r="E464" s="42" t="s">
        <v>18</v>
      </c>
      <c r="F464" s="41">
        <v>6.5569951729607103</v>
      </c>
      <c r="G464" s="42">
        <v>23</v>
      </c>
      <c r="H464" s="41">
        <v>22.849599591615299</v>
      </c>
      <c r="I464" s="42">
        <v>54</v>
      </c>
      <c r="J464" s="41">
        <v>6.1994925117908304</v>
      </c>
      <c r="K464" s="42">
        <v>40</v>
      </c>
      <c r="L464" s="41">
        <v>-1.1780180295787599</v>
      </c>
      <c r="M464" s="42">
        <v>65</v>
      </c>
      <c r="N464" s="41">
        <v>9.8578789316002897</v>
      </c>
      <c r="O464" s="43">
        <v>1.9039177052804399</v>
      </c>
      <c r="P464" s="43" t="s">
        <v>18</v>
      </c>
      <c r="Q464" s="44">
        <v>8</v>
      </c>
      <c r="R464" s="45" t="s">
        <v>442</v>
      </c>
      <c r="S464" s="45" t="s">
        <v>442</v>
      </c>
      <c r="T464" s="46" t="s">
        <v>18</v>
      </c>
      <c r="U464" s="47">
        <v>9.4999999999999998E-3</v>
      </c>
      <c r="V464" s="47" t="s">
        <v>18</v>
      </c>
      <c r="W464" s="47">
        <v>9.5032700419789892E-3</v>
      </c>
      <c r="X464" s="48" t="s">
        <v>30</v>
      </c>
      <c r="Y464" s="49">
        <v>25.263378285795</v>
      </c>
      <c r="Z464" s="50">
        <v>8.0529710000000004E-2</v>
      </c>
      <c r="AA464" s="51">
        <v>78</v>
      </c>
      <c r="AB464" s="52">
        <v>44060</v>
      </c>
      <c r="AC464" s="48" t="s">
        <v>496</v>
      </c>
      <c r="AD464" s="53" t="s">
        <v>129</v>
      </c>
      <c r="AE464" s="46" t="s">
        <v>34</v>
      </c>
      <c r="AF464" s="54">
        <v>-3.5635907499999999</v>
      </c>
    </row>
    <row r="465" spans="1:32" x14ac:dyDescent="0.25">
      <c r="A465" s="1" t="s">
        <v>497</v>
      </c>
      <c r="B465" s="55" t="s">
        <v>18</v>
      </c>
      <c r="C465" s="37" t="s">
        <v>18</v>
      </c>
      <c r="D465" s="55" t="s">
        <v>18</v>
      </c>
      <c r="E465" s="37" t="s">
        <v>18</v>
      </c>
      <c r="F465" s="55">
        <v>6.8780550345086899</v>
      </c>
      <c r="G465" s="37">
        <v>21</v>
      </c>
      <c r="H465" s="55">
        <v>23.2202251629468</v>
      </c>
      <c r="I465" s="37">
        <v>52</v>
      </c>
      <c r="J465" s="55">
        <v>6.36051800680581</v>
      </c>
      <c r="K465" s="37">
        <v>35</v>
      </c>
      <c r="L465" s="55">
        <v>-1.15220808193479</v>
      </c>
      <c r="M465" s="37">
        <v>64</v>
      </c>
      <c r="N465" s="55">
        <v>9.8565310998689597</v>
      </c>
      <c r="O465" s="56">
        <v>1.9417800858935801</v>
      </c>
      <c r="P465" s="56" t="s">
        <v>18</v>
      </c>
      <c r="Q465" s="57">
        <v>8</v>
      </c>
      <c r="R465" s="58" t="s">
        <v>442</v>
      </c>
      <c r="S465" s="58" t="s">
        <v>442</v>
      </c>
      <c r="T465" s="14" t="s">
        <v>18</v>
      </c>
      <c r="U465" s="59">
        <v>6.4999999999999997E-3</v>
      </c>
      <c r="V465" s="59" t="s">
        <v>18</v>
      </c>
      <c r="W465" s="59">
        <v>6.4999999999999997E-3</v>
      </c>
      <c r="X465" s="12" t="s">
        <v>30</v>
      </c>
      <c r="Y465" s="60" t="s">
        <v>18</v>
      </c>
      <c r="Z465" s="8" t="s">
        <v>18</v>
      </c>
      <c r="AA465" s="61" t="s">
        <v>18</v>
      </c>
      <c r="AB465" s="62">
        <v>44060</v>
      </c>
      <c r="AC465" s="12" t="s">
        <v>496</v>
      </c>
      <c r="AD465" s="16" t="s">
        <v>126</v>
      </c>
      <c r="AE465" s="14" t="s">
        <v>18</v>
      </c>
      <c r="AF465" s="39" t="s">
        <v>18</v>
      </c>
    </row>
    <row r="466" spans="1:32" x14ac:dyDescent="0.25">
      <c r="A466" s="40" t="s">
        <v>498</v>
      </c>
      <c r="B466" s="41">
        <v>8.5564173453576799</v>
      </c>
      <c r="C466" s="42">
        <v>20</v>
      </c>
      <c r="D466" s="41">
        <v>6.1821420196546102</v>
      </c>
      <c r="E466" s="42">
        <v>63</v>
      </c>
      <c r="F466" s="41">
        <v>-3.9503903018741</v>
      </c>
      <c r="G466" s="42">
        <v>71</v>
      </c>
      <c r="H466" s="41">
        <v>29.7504208958559</v>
      </c>
      <c r="I466" s="42">
        <v>24</v>
      </c>
      <c r="J466" s="41">
        <v>3.8552892732287498</v>
      </c>
      <c r="K466" s="42">
        <v>64</v>
      </c>
      <c r="L466" s="41">
        <v>-0.89891652228065699</v>
      </c>
      <c r="M466" s="42">
        <v>61</v>
      </c>
      <c r="N466" s="41">
        <v>13.6558296796725</v>
      </c>
      <c r="O466" s="43">
        <v>1.8797401652450001</v>
      </c>
      <c r="P466" s="43">
        <v>0.26630021160234402</v>
      </c>
      <c r="Q466" s="44">
        <v>8</v>
      </c>
      <c r="R466" s="45">
        <v>0</v>
      </c>
      <c r="S466" s="45">
        <v>0.01</v>
      </c>
      <c r="T466" s="46" t="s">
        <v>18</v>
      </c>
      <c r="U466" s="47">
        <v>0.02</v>
      </c>
      <c r="V466" s="47" t="s">
        <v>18</v>
      </c>
      <c r="W466" s="47">
        <v>0.02</v>
      </c>
      <c r="X466" s="48" t="s">
        <v>30</v>
      </c>
      <c r="Y466" s="49">
        <v>128.32282655</v>
      </c>
      <c r="Z466" s="50">
        <v>-4.5804489500000001</v>
      </c>
      <c r="AA466" s="51">
        <v>457</v>
      </c>
      <c r="AB466" s="52">
        <v>36052</v>
      </c>
      <c r="AC466" s="48" t="s">
        <v>499</v>
      </c>
      <c r="AD466" s="53" t="s">
        <v>56</v>
      </c>
      <c r="AE466" s="46" t="s">
        <v>18</v>
      </c>
      <c r="AF466" s="54">
        <v>-13.3747207299999</v>
      </c>
    </row>
    <row r="467" spans="1:32" x14ac:dyDescent="0.25">
      <c r="A467" s="1" t="s">
        <v>500</v>
      </c>
      <c r="B467" s="55">
        <v>4.6761886689444303</v>
      </c>
      <c r="C467" s="37">
        <v>42</v>
      </c>
      <c r="D467" s="55">
        <v>0.73798393971682397</v>
      </c>
      <c r="E467" s="37">
        <v>67</v>
      </c>
      <c r="F467" s="55">
        <v>-9.5900049119290198</v>
      </c>
      <c r="G467" s="37">
        <v>74</v>
      </c>
      <c r="H467" s="55">
        <v>25.913397678749899</v>
      </c>
      <c r="I467" s="37">
        <v>36</v>
      </c>
      <c r="J467" s="55">
        <v>2.1892740465123399</v>
      </c>
      <c r="K467" s="37">
        <v>74</v>
      </c>
      <c r="L467" s="55">
        <v>-0.98186929997071604</v>
      </c>
      <c r="M467" s="37">
        <v>62</v>
      </c>
      <c r="N467" s="55">
        <v>15.3670559754029</v>
      </c>
      <c r="O467" s="56">
        <v>1.4207268039151399</v>
      </c>
      <c r="P467" s="56">
        <v>-1.18913358040591E-2</v>
      </c>
      <c r="Q467" s="57">
        <v>8</v>
      </c>
      <c r="R467" s="58">
        <v>0</v>
      </c>
      <c r="S467" s="58">
        <v>0.01</v>
      </c>
      <c r="T467" s="14" t="s">
        <v>18</v>
      </c>
      <c r="U467" s="59">
        <v>0.02</v>
      </c>
      <c r="V467" s="59" t="s">
        <v>18</v>
      </c>
      <c r="W467" s="59">
        <v>0.02</v>
      </c>
      <c r="X467" s="12" t="s">
        <v>30</v>
      </c>
      <c r="Y467" s="60">
        <v>32.722095150000001</v>
      </c>
      <c r="Z467" s="8">
        <v>-0.78867809999999905</v>
      </c>
      <c r="AA467" s="61">
        <v>321</v>
      </c>
      <c r="AB467" s="62">
        <v>39952</v>
      </c>
      <c r="AC467" s="12" t="s">
        <v>501</v>
      </c>
      <c r="AD467" s="16" t="s">
        <v>56</v>
      </c>
      <c r="AE467" s="14" t="s">
        <v>18</v>
      </c>
      <c r="AF467" s="39">
        <v>-19.861158710000002</v>
      </c>
    </row>
    <row r="468" spans="1:32" x14ac:dyDescent="0.25">
      <c r="A468" s="40" t="s">
        <v>502</v>
      </c>
      <c r="B468" s="41">
        <v>4.9279161595831402</v>
      </c>
      <c r="C468" s="42">
        <v>41</v>
      </c>
      <c r="D468" s="41">
        <v>2.9916113155337798</v>
      </c>
      <c r="E468" s="42">
        <v>66</v>
      </c>
      <c r="F468" s="41">
        <v>-12.4293405943938</v>
      </c>
      <c r="G468" s="42">
        <v>75</v>
      </c>
      <c r="H468" s="41">
        <v>17.302836234986099</v>
      </c>
      <c r="I468" s="42">
        <v>72</v>
      </c>
      <c r="J468" s="41">
        <v>2.5987055153175498</v>
      </c>
      <c r="K468" s="42">
        <v>73</v>
      </c>
      <c r="L468" s="41">
        <v>-3.8934775626409999</v>
      </c>
      <c r="M468" s="42">
        <v>92</v>
      </c>
      <c r="N468" s="41">
        <v>15.8485214330282</v>
      </c>
      <c r="O468" s="43">
        <v>0.83426248521841995</v>
      </c>
      <c r="P468" s="43">
        <v>8.44705817014441E-2</v>
      </c>
      <c r="Q468" s="44">
        <v>9</v>
      </c>
      <c r="R468" s="45">
        <v>0</v>
      </c>
      <c r="S468" s="45">
        <v>0.01</v>
      </c>
      <c r="T468" s="46" t="s">
        <v>18</v>
      </c>
      <c r="U468" s="47">
        <v>0.02</v>
      </c>
      <c r="V468" s="47" t="s">
        <v>18</v>
      </c>
      <c r="W468" s="47">
        <v>0.02</v>
      </c>
      <c r="X468" s="48" t="s">
        <v>30</v>
      </c>
      <c r="Y468" s="49">
        <v>61.122105179999998</v>
      </c>
      <c r="Z468" s="50">
        <v>-0.17849188999999999</v>
      </c>
      <c r="AA468" s="51">
        <v>431</v>
      </c>
      <c r="AB468" s="52">
        <v>40682</v>
      </c>
      <c r="AC468" s="48" t="s">
        <v>137</v>
      </c>
      <c r="AD468" s="53" t="s">
        <v>56</v>
      </c>
      <c r="AE468" s="46" t="s">
        <v>18</v>
      </c>
      <c r="AF468" s="54">
        <v>-33.581348399999897</v>
      </c>
    </row>
    <row r="469" spans="1:32" x14ac:dyDescent="0.25">
      <c r="A469" s="1" t="s">
        <v>503</v>
      </c>
      <c r="B469" s="55">
        <v>8.3881592575858601</v>
      </c>
      <c r="C469" s="37">
        <v>26</v>
      </c>
      <c r="D469" s="55">
        <v>8.6650595782093998</v>
      </c>
      <c r="E469" s="37">
        <v>49</v>
      </c>
      <c r="F469" s="55">
        <v>4.2071021196903002</v>
      </c>
      <c r="G469" s="37">
        <v>46</v>
      </c>
      <c r="H469" s="55">
        <v>22.3799999999998</v>
      </c>
      <c r="I469" s="37">
        <v>58</v>
      </c>
      <c r="J469" s="55">
        <v>4.59829059829055</v>
      </c>
      <c r="K469" s="37">
        <v>58</v>
      </c>
      <c r="L469" s="55">
        <v>-1.60164667288457</v>
      </c>
      <c r="M469" s="37">
        <v>69</v>
      </c>
      <c r="N469" s="55">
        <v>10.5376139076344</v>
      </c>
      <c r="O469" s="56">
        <v>1.73654024555899</v>
      </c>
      <c r="P469" s="56">
        <v>0.46056539471361502</v>
      </c>
      <c r="Q469" s="57">
        <v>6</v>
      </c>
      <c r="R469" s="58">
        <v>0</v>
      </c>
      <c r="S469" s="58">
        <v>0</v>
      </c>
      <c r="T469" s="14" t="s">
        <v>18</v>
      </c>
      <c r="U469" s="59">
        <v>4.0000000000000001E-3</v>
      </c>
      <c r="V469" s="59" t="s">
        <v>18</v>
      </c>
      <c r="W469" s="59">
        <v>5.4490017513351202E-3</v>
      </c>
      <c r="X469" s="12" t="s">
        <v>30</v>
      </c>
      <c r="Y469" s="60">
        <v>35.606344049999997</v>
      </c>
      <c r="Z469" s="8">
        <v>-0.57358399999999998</v>
      </c>
      <c r="AA469" s="61">
        <v>65</v>
      </c>
      <c r="AB469" s="62">
        <v>40793</v>
      </c>
      <c r="AC469" s="12" t="s">
        <v>139</v>
      </c>
      <c r="AD469" s="16">
        <v>10000</v>
      </c>
      <c r="AE469" s="14" t="s">
        <v>18</v>
      </c>
      <c r="AF469" s="39">
        <v>-2.2411449999999999</v>
      </c>
    </row>
    <row r="470" spans="1:32" x14ac:dyDescent="0.25">
      <c r="A470" s="40" t="s">
        <v>504</v>
      </c>
      <c r="B470" s="41">
        <v>9.7260063076161298</v>
      </c>
      <c r="C470" s="42">
        <v>12</v>
      </c>
      <c r="D470" s="41">
        <v>8.4724361291834906</v>
      </c>
      <c r="E470" s="42">
        <v>50</v>
      </c>
      <c r="F470" s="41">
        <v>-5.3039888641220001</v>
      </c>
      <c r="G470" s="42">
        <v>73</v>
      </c>
      <c r="H470" s="41">
        <v>30.975516814328</v>
      </c>
      <c r="I470" s="42">
        <v>19</v>
      </c>
      <c r="J470" s="41">
        <v>10.758881817449399</v>
      </c>
      <c r="K470" s="42">
        <v>4</v>
      </c>
      <c r="L470" s="41">
        <v>2.36393418211606</v>
      </c>
      <c r="M470" s="42">
        <v>5</v>
      </c>
      <c r="N470" s="41">
        <v>16.6615467707358</v>
      </c>
      <c r="O470" s="43">
        <v>1.61416630923695</v>
      </c>
      <c r="P470" s="43">
        <v>0.33983728781882599</v>
      </c>
      <c r="Q470" s="44">
        <v>8</v>
      </c>
      <c r="R470" s="45">
        <v>0</v>
      </c>
      <c r="S470" s="45">
        <v>0</v>
      </c>
      <c r="T470" s="46" t="s">
        <v>89</v>
      </c>
      <c r="U470" s="47">
        <v>1.4999999999999999E-2</v>
      </c>
      <c r="V470" s="47" t="s">
        <v>18</v>
      </c>
      <c r="W470" s="47">
        <v>1.5091643254124701E-2</v>
      </c>
      <c r="X470" s="48" t="s">
        <v>30</v>
      </c>
      <c r="Y470" s="49">
        <v>160.27707867999999</v>
      </c>
      <c r="Z470" s="50">
        <v>-3.1730659999999999</v>
      </c>
      <c r="AA470" s="51">
        <v>3491</v>
      </c>
      <c r="AB470" s="52">
        <v>36908</v>
      </c>
      <c r="AC470" s="48" t="s">
        <v>139</v>
      </c>
      <c r="AD470" s="53">
        <v>30</v>
      </c>
      <c r="AE470" s="46" t="s">
        <v>42</v>
      </c>
      <c r="AF470" s="54">
        <v>-4.2740978499999898</v>
      </c>
    </row>
    <row r="471" spans="1:32" x14ac:dyDescent="0.25">
      <c r="A471" s="1" t="s">
        <v>505</v>
      </c>
      <c r="B471" s="55" t="s">
        <v>18</v>
      </c>
      <c r="C471" s="37" t="s">
        <v>18</v>
      </c>
      <c r="D471" s="55">
        <v>7.1098535103700096</v>
      </c>
      <c r="E471" s="37">
        <v>62</v>
      </c>
      <c r="F471" s="55">
        <v>-4.4185810400841401</v>
      </c>
      <c r="G471" s="37">
        <v>72</v>
      </c>
      <c r="H471" s="55">
        <v>25.0952045653952</v>
      </c>
      <c r="I471" s="37">
        <v>43</v>
      </c>
      <c r="J471" s="55">
        <v>4.9453285313778297</v>
      </c>
      <c r="K471" s="37">
        <v>54</v>
      </c>
      <c r="L471" s="55">
        <v>1.4503120144044399</v>
      </c>
      <c r="M471" s="37">
        <v>7</v>
      </c>
      <c r="N471" s="55">
        <v>12.6058024858431</v>
      </c>
      <c r="O471" s="56">
        <v>1.6670255806216601</v>
      </c>
      <c r="P471" s="56">
        <v>0.323144089251373</v>
      </c>
      <c r="Q471" s="57">
        <v>8</v>
      </c>
      <c r="R471" s="58">
        <v>0</v>
      </c>
      <c r="S471" s="58">
        <v>0</v>
      </c>
      <c r="T471" s="14" t="s">
        <v>18</v>
      </c>
      <c r="U471" s="59">
        <v>1.4999999999999999E-2</v>
      </c>
      <c r="V471" s="59" t="s">
        <v>18</v>
      </c>
      <c r="W471" s="59">
        <v>1.7899999999999999E-2</v>
      </c>
      <c r="X471" s="12" t="s">
        <v>141</v>
      </c>
      <c r="Y471" s="60">
        <v>95.416675439999906</v>
      </c>
      <c r="Z471" s="8">
        <v>-0.15752437186500001</v>
      </c>
      <c r="AA471" s="61">
        <v>1126</v>
      </c>
      <c r="AB471" s="62">
        <v>43515</v>
      </c>
      <c r="AC471" s="12" t="s">
        <v>506</v>
      </c>
      <c r="AD471" s="16">
        <v>10</v>
      </c>
      <c r="AE471" s="14" t="s">
        <v>32</v>
      </c>
      <c r="AF471" s="39">
        <v>-5.5087786765809996</v>
      </c>
    </row>
    <row r="472" spans="1:32" x14ac:dyDescent="0.25">
      <c r="A472" s="40" t="s">
        <v>507</v>
      </c>
      <c r="B472" s="41" t="s">
        <v>18</v>
      </c>
      <c r="C472" s="42" t="s">
        <v>18</v>
      </c>
      <c r="D472" s="41">
        <v>11.465684946054299</v>
      </c>
      <c r="E472" s="42">
        <v>14</v>
      </c>
      <c r="F472" s="41">
        <v>8.1131945477757395</v>
      </c>
      <c r="G472" s="42">
        <v>13</v>
      </c>
      <c r="H472" s="41">
        <v>32.258752888195303</v>
      </c>
      <c r="I472" s="42">
        <v>10</v>
      </c>
      <c r="J472" s="41">
        <v>7.4278864512530003</v>
      </c>
      <c r="K472" s="42">
        <v>19</v>
      </c>
      <c r="L472" s="41">
        <v>0.31459294537876598</v>
      </c>
      <c r="M472" s="42">
        <v>34</v>
      </c>
      <c r="N472" s="41">
        <v>11.315384713433801</v>
      </c>
      <c r="O472" s="43">
        <v>2.49021524628425</v>
      </c>
      <c r="P472" s="43">
        <v>0.63210616461204205</v>
      </c>
      <c r="Q472" s="44">
        <v>8</v>
      </c>
      <c r="R472" s="45">
        <v>0</v>
      </c>
      <c r="S472" s="45">
        <v>0</v>
      </c>
      <c r="T472" s="46" t="s">
        <v>18</v>
      </c>
      <c r="U472" s="47">
        <v>1.4999999999999999E-2</v>
      </c>
      <c r="V472" s="47" t="s">
        <v>18</v>
      </c>
      <c r="W472" s="47">
        <v>1.7899999999999999E-2</v>
      </c>
      <c r="X472" s="48" t="s">
        <v>141</v>
      </c>
      <c r="Y472" s="49">
        <v>536.72543529999996</v>
      </c>
      <c r="Z472" s="50">
        <v>0</v>
      </c>
      <c r="AA472" s="51">
        <v>14</v>
      </c>
      <c r="AB472" s="52">
        <v>43518</v>
      </c>
      <c r="AC472" s="48" t="s">
        <v>508</v>
      </c>
      <c r="AD472" s="53">
        <v>10</v>
      </c>
      <c r="AE472" s="46" t="s">
        <v>32</v>
      </c>
      <c r="AF472" s="54">
        <v>0</v>
      </c>
    </row>
    <row r="473" spans="1:32" x14ac:dyDescent="0.25">
      <c r="A473" s="1" t="s">
        <v>509</v>
      </c>
      <c r="B473" s="65">
        <v>11.613195275324999</v>
      </c>
      <c r="C473" s="66">
        <v>3</v>
      </c>
      <c r="D473" s="55">
        <v>11.794587050359301</v>
      </c>
      <c r="E473" s="37">
        <v>11</v>
      </c>
      <c r="F473" s="55">
        <v>6.2867220588365997</v>
      </c>
      <c r="G473" s="37">
        <v>25</v>
      </c>
      <c r="H473" s="55">
        <v>31.065772904059699</v>
      </c>
      <c r="I473" s="37">
        <v>18</v>
      </c>
      <c r="J473" s="55">
        <v>5.8636752329086699</v>
      </c>
      <c r="K473" s="37">
        <v>45</v>
      </c>
      <c r="L473" s="55">
        <v>0.23159688931502201</v>
      </c>
      <c r="M473" s="37">
        <v>38</v>
      </c>
      <c r="N473" s="55">
        <v>12.5073780603202</v>
      </c>
      <c r="O473" s="56">
        <v>2.15750762603383</v>
      </c>
      <c r="P473" s="56">
        <v>0.61846608231925104</v>
      </c>
      <c r="Q473" s="57">
        <v>8</v>
      </c>
      <c r="R473" s="58">
        <v>0</v>
      </c>
      <c r="S473" s="58">
        <v>0</v>
      </c>
      <c r="T473" s="14" t="s">
        <v>18</v>
      </c>
      <c r="U473" s="59">
        <v>7.4999999999999997E-3</v>
      </c>
      <c r="V473" s="59" t="s">
        <v>18</v>
      </c>
      <c r="W473" s="59">
        <v>1.03E-2</v>
      </c>
      <c r="X473" s="12" t="s">
        <v>141</v>
      </c>
      <c r="Y473" s="60">
        <v>498.57883134999997</v>
      </c>
      <c r="Z473" s="8">
        <v>0.10643528186700001</v>
      </c>
      <c r="AA473" s="61">
        <v>954</v>
      </c>
      <c r="AB473" s="62">
        <v>40785</v>
      </c>
      <c r="AC473" s="12" t="s">
        <v>142</v>
      </c>
      <c r="AD473" s="16">
        <v>50</v>
      </c>
      <c r="AE473" s="14" t="s">
        <v>34</v>
      </c>
      <c r="AF473" s="39">
        <v>6.1506465205860001</v>
      </c>
    </row>
    <row r="474" spans="1:32" x14ac:dyDescent="0.25">
      <c r="A474" s="40" t="s">
        <v>510</v>
      </c>
      <c r="B474" s="41">
        <v>6.9708288718957503</v>
      </c>
      <c r="C474" s="42">
        <v>37</v>
      </c>
      <c r="D474" s="41">
        <v>7.8948899572632101</v>
      </c>
      <c r="E474" s="42">
        <v>57</v>
      </c>
      <c r="F474" s="41">
        <v>0.72920968012120102</v>
      </c>
      <c r="G474" s="42">
        <v>60</v>
      </c>
      <c r="H474" s="41">
        <v>25.8490596190031</v>
      </c>
      <c r="I474" s="42">
        <v>37</v>
      </c>
      <c r="J474" s="41">
        <v>2.7112833650475698</v>
      </c>
      <c r="K474" s="42">
        <v>72</v>
      </c>
      <c r="L474" s="41">
        <v>-3.4125694101060402</v>
      </c>
      <c r="M474" s="42">
        <v>85</v>
      </c>
      <c r="N474" s="41">
        <v>15.571885813309599</v>
      </c>
      <c r="O474" s="43">
        <v>1.3979071335834501</v>
      </c>
      <c r="P474" s="43">
        <v>0.39068437536495498</v>
      </c>
      <c r="Q474" s="44">
        <v>8</v>
      </c>
      <c r="R474" s="45">
        <v>0</v>
      </c>
      <c r="S474" s="45">
        <v>0</v>
      </c>
      <c r="T474" s="46" t="s">
        <v>18</v>
      </c>
      <c r="U474" s="47">
        <v>1.4999999999999999E-2</v>
      </c>
      <c r="V474" s="47" t="s">
        <v>18</v>
      </c>
      <c r="W474" s="47">
        <v>1.8200000000000001E-2</v>
      </c>
      <c r="X474" s="48" t="s">
        <v>141</v>
      </c>
      <c r="Y474" s="49">
        <v>227.72579517</v>
      </c>
      <c r="Z474" s="50">
        <v>7.4352083845999895E-2</v>
      </c>
      <c r="AA474" s="51">
        <v>8</v>
      </c>
      <c r="AB474" s="52">
        <v>41709</v>
      </c>
      <c r="AC474" s="48" t="s">
        <v>511</v>
      </c>
      <c r="AD474" s="53">
        <v>50</v>
      </c>
      <c r="AE474" s="46" t="s">
        <v>34</v>
      </c>
      <c r="AF474" s="54">
        <v>0.53909856694699998</v>
      </c>
    </row>
    <row r="475" spans="1:32" x14ac:dyDescent="0.25">
      <c r="A475" s="1" t="s">
        <v>512</v>
      </c>
      <c r="B475" s="55">
        <v>7.7948079726045796</v>
      </c>
      <c r="C475" s="37">
        <v>31</v>
      </c>
      <c r="D475" s="55">
        <v>8.7190837057802497</v>
      </c>
      <c r="E475" s="37">
        <v>48</v>
      </c>
      <c r="F475" s="55">
        <v>1.5026174374265899</v>
      </c>
      <c r="G475" s="37">
        <v>56</v>
      </c>
      <c r="H475" s="55">
        <v>26.821365060249299</v>
      </c>
      <c r="I475" s="37">
        <v>35</v>
      </c>
      <c r="J475" s="55">
        <v>3.1077966359982501</v>
      </c>
      <c r="K475" s="37">
        <v>71</v>
      </c>
      <c r="L475" s="55">
        <v>-3.3500759757663299</v>
      </c>
      <c r="M475" s="37">
        <v>84</v>
      </c>
      <c r="N475" s="55">
        <v>15.5711742792459</v>
      </c>
      <c r="O475" s="56">
        <v>1.4604136653539499</v>
      </c>
      <c r="P475" s="56">
        <v>0.43735579933036201</v>
      </c>
      <c r="Q475" s="57">
        <v>8</v>
      </c>
      <c r="R475" s="58">
        <v>0</v>
      </c>
      <c r="S475" s="58">
        <v>0</v>
      </c>
      <c r="T475" s="14" t="s">
        <v>18</v>
      </c>
      <c r="U475" s="59">
        <v>8.5000000000000006E-3</v>
      </c>
      <c r="V475" s="59" t="s">
        <v>18</v>
      </c>
      <c r="W475" s="59">
        <v>1.06E-2</v>
      </c>
      <c r="X475" s="12" t="s">
        <v>141</v>
      </c>
      <c r="Y475" s="60" t="s">
        <v>18</v>
      </c>
      <c r="Z475" s="8" t="s">
        <v>18</v>
      </c>
      <c r="AA475" s="61" t="s">
        <v>18</v>
      </c>
      <c r="AB475" s="62">
        <v>41709</v>
      </c>
      <c r="AC475" s="12" t="s">
        <v>511</v>
      </c>
      <c r="AD475" s="16">
        <v>75000</v>
      </c>
      <c r="AE475" s="14" t="s">
        <v>18</v>
      </c>
      <c r="AF475" s="39" t="s">
        <v>18</v>
      </c>
    </row>
    <row r="476" spans="1:32" x14ac:dyDescent="0.25">
      <c r="A476" s="40" t="s">
        <v>513</v>
      </c>
      <c r="B476" s="41" t="s">
        <v>18</v>
      </c>
      <c r="C476" s="42" t="s">
        <v>18</v>
      </c>
      <c r="D476" s="41" t="s">
        <v>18</v>
      </c>
      <c r="E476" s="42" t="s">
        <v>18</v>
      </c>
      <c r="F476" s="41" t="s">
        <v>18</v>
      </c>
      <c r="G476" s="42" t="s">
        <v>18</v>
      </c>
      <c r="H476" s="41">
        <v>21.665131025681202</v>
      </c>
      <c r="I476" s="42">
        <v>63</v>
      </c>
      <c r="J476" s="41">
        <v>4.7184127493794898</v>
      </c>
      <c r="K476" s="42">
        <v>56</v>
      </c>
      <c r="L476" s="63">
        <v>4.78885919141816</v>
      </c>
      <c r="M476" s="64">
        <v>1</v>
      </c>
      <c r="N476" s="41">
        <v>15.887674148482599</v>
      </c>
      <c r="O476" s="43">
        <v>1.1067775877144399</v>
      </c>
      <c r="P476" s="43" t="s">
        <v>18</v>
      </c>
      <c r="Q476" s="44">
        <v>9</v>
      </c>
      <c r="R476" s="45">
        <v>0</v>
      </c>
      <c r="S476" s="45">
        <v>0</v>
      </c>
      <c r="T476" s="46" t="s">
        <v>18</v>
      </c>
      <c r="U476" s="47">
        <v>1.4999999999999999E-2</v>
      </c>
      <c r="V476" s="47" t="s">
        <v>18</v>
      </c>
      <c r="W476" s="47" t="s">
        <v>18</v>
      </c>
      <c r="X476" s="48" t="s">
        <v>141</v>
      </c>
      <c r="Y476" s="49">
        <v>29.461525869999999</v>
      </c>
      <c r="Z476" s="50" t="s">
        <v>18</v>
      </c>
      <c r="AA476" s="51" t="s">
        <v>18</v>
      </c>
      <c r="AB476" s="52">
        <v>44168</v>
      </c>
      <c r="AC476" s="48" t="s">
        <v>514</v>
      </c>
      <c r="AD476" s="53">
        <v>0</v>
      </c>
      <c r="AE476" s="46" t="s">
        <v>18</v>
      </c>
      <c r="AF476" s="54" t="s">
        <v>18</v>
      </c>
    </row>
    <row r="477" spans="1:32" x14ac:dyDescent="0.25">
      <c r="A477" s="1" t="s">
        <v>515</v>
      </c>
      <c r="B477" s="55">
        <v>11.129585903823401</v>
      </c>
      <c r="C477" s="37">
        <v>6</v>
      </c>
      <c r="D477" s="55">
        <v>10.674936053121399</v>
      </c>
      <c r="E477" s="37">
        <v>21</v>
      </c>
      <c r="F477" s="55">
        <v>1.02765616009059</v>
      </c>
      <c r="G477" s="37">
        <v>59</v>
      </c>
      <c r="H477" s="55">
        <v>20.257042266611499</v>
      </c>
      <c r="I477" s="37">
        <v>68</v>
      </c>
      <c r="J477" s="55">
        <v>1.4203253893353101</v>
      </c>
      <c r="K477" s="37">
        <v>76</v>
      </c>
      <c r="L477" s="55">
        <v>-1.3964249570190199</v>
      </c>
      <c r="M477" s="37">
        <v>66</v>
      </c>
      <c r="N477" s="55">
        <v>12.446374923778199</v>
      </c>
      <c r="O477" s="56">
        <v>1.29965817424296</v>
      </c>
      <c r="P477" s="56">
        <v>0.54606739816970395</v>
      </c>
      <c r="Q477" s="57">
        <v>9</v>
      </c>
      <c r="R477" s="58">
        <v>0</v>
      </c>
      <c r="S477" s="58">
        <v>0</v>
      </c>
      <c r="T477" s="14" t="s">
        <v>18</v>
      </c>
      <c r="U477" s="59">
        <v>1.4999999999999999E-2</v>
      </c>
      <c r="V477" s="59" t="s">
        <v>18</v>
      </c>
      <c r="W477" s="59">
        <v>1.7899999999999999E-2</v>
      </c>
      <c r="X477" s="12" t="s">
        <v>141</v>
      </c>
      <c r="Y477" s="60">
        <v>8701.3472692899995</v>
      </c>
      <c r="Z477" s="8">
        <v>-1.1283572036689999</v>
      </c>
      <c r="AA477" s="61">
        <v>14154</v>
      </c>
      <c r="AB477" s="62">
        <v>39520</v>
      </c>
      <c r="AC477" s="12" t="s">
        <v>142</v>
      </c>
      <c r="AD477" s="16">
        <v>50</v>
      </c>
      <c r="AE477" s="14" t="s">
        <v>18</v>
      </c>
      <c r="AF477" s="39">
        <v>-9.515138235357</v>
      </c>
    </row>
    <row r="478" spans="1:32" x14ac:dyDescent="0.25">
      <c r="A478" s="40" t="s">
        <v>516</v>
      </c>
      <c r="B478" s="41">
        <v>7.1077640670764</v>
      </c>
      <c r="C478" s="42">
        <v>35</v>
      </c>
      <c r="D478" s="41">
        <v>7.7395315901995696</v>
      </c>
      <c r="E478" s="42">
        <v>59</v>
      </c>
      <c r="F478" s="41">
        <v>-2.8569057743555102</v>
      </c>
      <c r="G478" s="42">
        <v>69</v>
      </c>
      <c r="H478" s="41">
        <v>20.300894905052601</v>
      </c>
      <c r="I478" s="42">
        <v>67</v>
      </c>
      <c r="J478" s="41">
        <v>4.19660406173392</v>
      </c>
      <c r="K478" s="42">
        <v>60</v>
      </c>
      <c r="L478" s="41">
        <v>-3.8231528008426698</v>
      </c>
      <c r="M478" s="42">
        <v>88</v>
      </c>
      <c r="N478" s="41">
        <v>11.824050592462999</v>
      </c>
      <c r="O478" s="43">
        <v>1.3717706483902401</v>
      </c>
      <c r="P478" s="43">
        <v>0.36671016266532802</v>
      </c>
      <c r="Q478" s="44">
        <v>8</v>
      </c>
      <c r="R478" s="45">
        <v>0</v>
      </c>
      <c r="S478" s="45">
        <v>0</v>
      </c>
      <c r="T478" s="46" t="s">
        <v>18</v>
      </c>
      <c r="U478" s="47">
        <v>1.4999999999999999E-2</v>
      </c>
      <c r="V478" s="47" t="s">
        <v>18</v>
      </c>
      <c r="W478" s="47">
        <v>1.78E-2</v>
      </c>
      <c r="X478" s="48" t="s">
        <v>141</v>
      </c>
      <c r="Y478" s="49">
        <v>125.0027695</v>
      </c>
      <c r="Z478" s="50" t="s">
        <v>18</v>
      </c>
      <c r="AA478" s="51" t="s">
        <v>18</v>
      </c>
      <c r="AB478" s="52">
        <v>41871</v>
      </c>
      <c r="AC478" s="48" t="s">
        <v>167</v>
      </c>
      <c r="AD478" s="53">
        <v>10</v>
      </c>
      <c r="AE478" s="46" t="s">
        <v>32</v>
      </c>
      <c r="AF478" s="54" t="s">
        <v>18</v>
      </c>
    </row>
    <row r="479" spans="1:32" x14ac:dyDescent="0.25">
      <c r="A479" s="1" t="s">
        <v>517</v>
      </c>
      <c r="B479" s="55">
        <v>5.3570164315945403</v>
      </c>
      <c r="C479" s="37">
        <v>40</v>
      </c>
      <c r="D479" s="55">
        <v>5.4072771432400497</v>
      </c>
      <c r="E479" s="37">
        <v>64</v>
      </c>
      <c r="F479" s="55">
        <v>3.1808440130787599</v>
      </c>
      <c r="G479" s="37">
        <v>50</v>
      </c>
      <c r="H479" s="55">
        <v>15.123236962851999</v>
      </c>
      <c r="I479" s="37">
        <v>76</v>
      </c>
      <c r="J479" s="55">
        <v>5.4003460054117696</v>
      </c>
      <c r="K479" s="37">
        <v>50</v>
      </c>
      <c r="L479" s="55">
        <v>-2.3977062203983799</v>
      </c>
      <c r="M479" s="37">
        <v>76</v>
      </c>
      <c r="N479" s="55">
        <v>8.5936202827150598</v>
      </c>
      <c r="O479" s="56">
        <v>1.28493315300787</v>
      </c>
      <c r="P479" s="56">
        <v>0.30728509293631501</v>
      </c>
      <c r="Q479" s="57">
        <v>8</v>
      </c>
      <c r="R479" s="58">
        <v>0</v>
      </c>
      <c r="S479" s="58">
        <v>0</v>
      </c>
      <c r="T479" s="14" t="s">
        <v>18</v>
      </c>
      <c r="U479" s="59">
        <v>1.4999999999999999E-2</v>
      </c>
      <c r="V479" s="59" t="s">
        <v>18</v>
      </c>
      <c r="W479" s="59">
        <v>1.78E-2</v>
      </c>
      <c r="X479" s="12" t="s">
        <v>141</v>
      </c>
      <c r="Y479" s="60">
        <v>580.10239583999999</v>
      </c>
      <c r="Z479" s="8">
        <v>-0.36139115289699902</v>
      </c>
      <c r="AA479" s="61">
        <v>3467</v>
      </c>
      <c r="AB479" s="62">
        <v>39190</v>
      </c>
      <c r="AC479" s="12" t="s">
        <v>142</v>
      </c>
      <c r="AD479" s="16">
        <v>50</v>
      </c>
      <c r="AE479" s="14" t="s">
        <v>18</v>
      </c>
      <c r="AF479" s="39">
        <v>-5.0575026027960002</v>
      </c>
    </row>
    <row r="480" spans="1:32" x14ac:dyDescent="0.25">
      <c r="A480" s="40" t="s">
        <v>518</v>
      </c>
      <c r="B480" s="41" t="s">
        <v>18</v>
      </c>
      <c r="C480" s="42" t="s">
        <v>18</v>
      </c>
      <c r="D480" s="41">
        <v>9.6238605580454895</v>
      </c>
      <c r="E480" s="42">
        <v>37</v>
      </c>
      <c r="F480" s="41">
        <v>3.60839016926783</v>
      </c>
      <c r="G480" s="42">
        <v>49</v>
      </c>
      <c r="H480" s="41">
        <v>22.919316201016098</v>
      </c>
      <c r="I480" s="42">
        <v>53</v>
      </c>
      <c r="J480" s="41">
        <v>4.1776064473251404</v>
      </c>
      <c r="K480" s="42">
        <v>61</v>
      </c>
      <c r="L480" s="41">
        <v>-9.3507326784958406E-2</v>
      </c>
      <c r="M480" s="42">
        <v>42</v>
      </c>
      <c r="N480" s="41">
        <v>11.118626713113001</v>
      </c>
      <c r="O480" s="43">
        <v>1.6943015832673001</v>
      </c>
      <c r="P480" s="43">
        <v>0.51744203070308603</v>
      </c>
      <c r="Q480" s="44">
        <v>8</v>
      </c>
      <c r="R480" s="45">
        <v>0</v>
      </c>
      <c r="S480" s="45">
        <v>0</v>
      </c>
      <c r="T480" s="46" t="s">
        <v>18</v>
      </c>
      <c r="U480" s="47">
        <v>1.4999999999999999E-2</v>
      </c>
      <c r="V480" s="47" t="s">
        <v>18</v>
      </c>
      <c r="W480" s="47">
        <v>1.78E-2</v>
      </c>
      <c r="X480" s="48" t="s">
        <v>141</v>
      </c>
      <c r="Y480" s="49">
        <v>3050.2203562300001</v>
      </c>
      <c r="Z480" s="50">
        <v>6.9753230651429998</v>
      </c>
      <c r="AA480" s="51">
        <v>73</v>
      </c>
      <c r="AB480" s="52">
        <v>42454</v>
      </c>
      <c r="AC480" s="48" t="s">
        <v>519</v>
      </c>
      <c r="AD480" s="53">
        <v>50</v>
      </c>
      <c r="AE480" s="46" t="s">
        <v>18</v>
      </c>
      <c r="AF480" s="54">
        <v>31.1786217119169</v>
      </c>
    </row>
    <row r="481" spans="1:32" x14ac:dyDescent="0.25">
      <c r="A481" s="1" t="s">
        <v>520</v>
      </c>
      <c r="B481" s="55" t="s">
        <v>18</v>
      </c>
      <c r="C481" s="37" t="s">
        <v>18</v>
      </c>
      <c r="D481" s="55">
        <v>10.5734274031682</v>
      </c>
      <c r="E481" s="37">
        <v>25</v>
      </c>
      <c r="F481" s="55">
        <v>4.5093747707654499</v>
      </c>
      <c r="G481" s="37">
        <v>44</v>
      </c>
      <c r="H481" s="55">
        <v>23.992011938441699</v>
      </c>
      <c r="I481" s="37">
        <v>49</v>
      </c>
      <c r="J481" s="55">
        <v>4.6325363724851503</v>
      </c>
      <c r="K481" s="37">
        <v>57</v>
      </c>
      <c r="L481" s="55">
        <v>-2.02824049917005E-2</v>
      </c>
      <c r="M481" s="37">
        <v>41</v>
      </c>
      <c r="N481" s="55">
        <v>11.1176170069336</v>
      </c>
      <c r="O481" s="56">
        <v>1.7909415811673799</v>
      </c>
      <c r="P481" s="56">
        <v>0.57438335330065504</v>
      </c>
      <c r="Q481" s="57">
        <v>8</v>
      </c>
      <c r="R481" s="58">
        <v>0</v>
      </c>
      <c r="S481" s="58">
        <v>0</v>
      </c>
      <c r="T481" s="14" t="s">
        <v>18</v>
      </c>
      <c r="U481" s="59">
        <v>7.4999999999999997E-3</v>
      </c>
      <c r="V481" s="59" t="s">
        <v>18</v>
      </c>
      <c r="W481" s="59">
        <v>9.2999999999999992E-3</v>
      </c>
      <c r="X481" s="12" t="s">
        <v>141</v>
      </c>
      <c r="Y481" s="60" t="s">
        <v>18</v>
      </c>
      <c r="Z481" s="8" t="s">
        <v>18</v>
      </c>
      <c r="AA481" s="61" t="s">
        <v>18</v>
      </c>
      <c r="AB481" s="62">
        <v>42454</v>
      </c>
      <c r="AC481" s="12" t="s">
        <v>519</v>
      </c>
      <c r="AD481" s="16">
        <v>75000</v>
      </c>
      <c r="AE481" s="14" t="s">
        <v>18</v>
      </c>
      <c r="AF481" s="39" t="s">
        <v>18</v>
      </c>
    </row>
    <row r="482" spans="1:32" x14ac:dyDescent="0.25">
      <c r="A482" s="40" t="s">
        <v>521</v>
      </c>
      <c r="B482" s="41" t="s">
        <v>18</v>
      </c>
      <c r="C482" s="42" t="s">
        <v>18</v>
      </c>
      <c r="D482" s="41">
        <v>11.103487919559401</v>
      </c>
      <c r="E482" s="42">
        <v>18</v>
      </c>
      <c r="F482" s="41">
        <v>7.1021443766297701</v>
      </c>
      <c r="G482" s="42">
        <v>18</v>
      </c>
      <c r="H482" s="41">
        <v>28.840335748655399</v>
      </c>
      <c r="I482" s="42">
        <v>28</v>
      </c>
      <c r="J482" s="41">
        <v>6.7973948193878302</v>
      </c>
      <c r="K482" s="42">
        <v>25</v>
      </c>
      <c r="L482" s="41">
        <v>0.18883770641915301</v>
      </c>
      <c r="M482" s="42">
        <v>39</v>
      </c>
      <c r="N482" s="41">
        <v>11.3243519309948</v>
      </c>
      <c r="O482" s="43">
        <v>2.1863791007464499</v>
      </c>
      <c r="P482" s="43">
        <v>0.63463199791654101</v>
      </c>
      <c r="Q482" s="44">
        <v>6</v>
      </c>
      <c r="R482" s="45">
        <v>0</v>
      </c>
      <c r="S482" s="45">
        <v>0</v>
      </c>
      <c r="T482" s="46" t="s">
        <v>18</v>
      </c>
      <c r="U482" s="47">
        <v>5.0000000000000001E-3</v>
      </c>
      <c r="V482" s="47" t="s">
        <v>18</v>
      </c>
      <c r="W482" s="47">
        <v>5.1680847189386403E-3</v>
      </c>
      <c r="X482" s="48" t="s">
        <v>30</v>
      </c>
      <c r="Y482" s="49">
        <v>3021.8662832005498</v>
      </c>
      <c r="Z482" s="50">
        <v>-2.1465105585167099</v>
      </c>
      <c r="AA482" s="51">
        <v>3933</v>
      </c>
      <c r="AB482" s="52">
        <v>42815</v>
      </c>
      <c r="AC482" s="48" t="s">
        <v>522</v>
      </c>
      <c r="AD482" s="53" t="s">
        <v>149</v>
      </c>
      <c r="AE482" s="46" t="s">
        <v>18</v>
      </c>
      <c r="AF482" s="54">
        <v>-60.650272501666898</v>
      </c>
    </row>
    <row r="483" spans="1:32" x14ac:dyDescent="0.25">
      <c r="A483" s="1" t="s">
        <v>523</v>
      </c>
      <c r="B483" s="55" t="s">
        <v>18</v>
      </c>
      <c r="C483" s="37" t="s">
        <v>18</v>
      </c>
      <c r="D483" s="55">
        <v>4.2001989992245603</v>
      </c>
      <c r="E483" s="37">
        <v>65</v>
      </c>
      <c r="F483" s="55">
        <v>1.0426757496596299</v>
      </c>
      <c r="G483" s="37">
        <v>58</v>
      </c>
      <c r="H483" s="55">
        <v>22.183944703545698</v>
      </c>
      <c r="I483" s="37">
        <v>59</v>
      </c>
      <c r="J483" s="55">
        <v>6.9163005028090003</v>
      </c>
      <c r="K483" s="37">
        <v>24</v>
      </c>
      <c r="L483" s="55">
        <v>-2.6171692392485899</v>
      </c>
      <c r="M483" s="37">
        <v>80</v>
      </c>
      <c r="N483" s="55">
        <v>13.595708595162399</v>
      </c>
      <c r="O483" s="56">
        <v>1.3315183404825499</v>
      </c>
      <c r="P483" s="56">
        <v>0.189702097217609</v>
      </c>
      <c r="Q483" s="57">
        <v>8</v>
      </c>
      <c r="R483" s="58">
        <v>0</v>
      </c>
      <c r="S483" s="58">
        <v>0</v>
      </c>
      <c r="T483" s="14" t="s">
        <v>18</v>
      </c>
      <c r="U483" s="59">
        <v>4.0000000000000001E-3</v>
      </c>
      <c r="V483" s="59" t="s">
        <v>18</v>
      </c>
      <c r="W483" s="59">
        <v>4.1365500706530998E-3</v>
      </c>
      <c r="X483" s="12" t="s">
        <v>30</v>
      </c>
      <c r="Y483" s="60">
        <v>362.31373451809901</v>
      </c>
      <c r="Z483" s="8">
        <v>-2.0797823756109999</v>
      </c>
      <c r="AA483" s="61">
        <v>821</v>
      </c>
      <c r="AB483" s="62">
        <v>42067</v>
      </c>
      <c r="AC483" s="12" t="s">
        <v>524</v>
      </c>
      <c r="AD483" s="16">
        <v>100000</v>
      </c>
      <c r="AE483" s="14" t="s">
        <v>18</v>
      </c>
      <c r="AF483" s="39">
        <v>-15.7019589018639</v>
      </c>
    </row>
    <row r="484" spans="1:32" x14ac:dyDescent="0.25">
      <c r="A484" s="40" t="s">
        <v>525</v>
      </c>
      <c r="B484" s="41" t="s">
        <v>18</v>
      </c>
      <c r="C484" s="42" t="s">
        <v>18</v>
      </c>
      <c r="D484" s="63">
        <v>14.0455207248759</v>
      </c>
      <c r="E484" s="64">
        <v>1</v>
      </c>
      <c r="F484" s="63">
        <v>9.7592525672233599</v>
      </c>
      <c r="G484" s="64">
        <v>3</v>
      </c>
      <c r="H484" s="41">
        <v>31.615262358604799</v>
      </c>
      <c r="I484" s="42">
        <v>13</v>
      </c>
      <c r="J484" s="41">
        <v>8.2440583436032409</v>
      </c>
      <c r="K484" s="42">
        <v>16</v>
      </c>
      <c r="L484" s="41">
        <v>1.11125381530192</v>
      </c>
      <c r="M484" s="42">
        <v>11</v>
      </c>
      <c r="N484" s="41">
        <v>11.645908337647199</v>
      </c>
      <c r="O484" s="43">
        <v>2.3642855673494698</v>
      </c>
      <c r="P484" s="43">
        <v>0.77202330798274899</v>
      </c>
      <c r="Q484" s="44">
        <v>6</v>
      </c>
      <c r="R484" s="45">
        <v>0</v>
      </c>
      <c r="S484" s="45">
        <v>0</v>
      </c>
      <c r="T484" s="46" t="s">
        <v>18</v>
      </c>
      <c r="U484" s="47">
        <v>6.0000000000000001E-3</v>
      </c>
      <c r="V484" s="47" t="s">
        <v>18</v>
      </c>
      <c r="W484" s="47">
        <v>5.9987667052542196E-3</v>
      </c>
      <c r="X484" s="48" t="s">
        <v>30</v>
      </c>
      <c r="Y484" s="49">
        <v>3905.49649100944</v>
      </c>
      <c r="Z484" s="50">
        <v>173.55522893873101</v>
      </c>
      <c r="AA484" s="51">
        <v>88888</v>
      </c>
      <c r="AB484" s="52">
        <v>42913</v>
      </c>
      <c r="AC484" s="48" t="s">
        <v>62</v>
      </c>
      <c r="AD484" s="53">
        <v>10</v>
      </c>
      <c r="AE484" s="46" t="s">
        <v>32</v>
      </c>
      <c r="AF484" s="54">
        <v>1002.7362958981701</v>
      </c>
    </row>
    <row r="485" spans="1:32" x14ac:dyDescent="0.25">
      <c r="A485" s="1" t="s">
        <v>526</v>
      </c>
      <c r="B485" s="55" t="s">
        <v>18</v>
      </c>
      <c r="C485" s="37" t="s">
        <v>18</v>
      </c>
      <c r="D485" s="55">
        <v>11.835527475285</v>
      </c>
      <c r="E485" s="37">
        <v>10</v>
      </c>
      <c r="F485" s="55">
        <v>8.8294491809403493</v>
      </c>
      <c r="G485" s="37">
        <v>9</v>
      </c>
      <c r="H485" s="55">
        <v>28.171900973228599</v>
      </c>
      <c r="I485" s="37">
        <v>32</v>
      </c>
      <c r="J485" s="55">
        <v>7.7551062307844996</v>
      </c>
      <c r="K485" s="37">
        <v>17</v>
      </c>
      <c r="L485" s="55">
        <v>1.0417815207822201</v>
      </c>
      <c r="M485" s="37">
        <v>14</v>
      </c>
      <c r="N485" s="55">
        <v>10.847510186411601</v>
      </c>
      <c r="O485" s="56">
        <v>2.2208683100547901</v>
      </c>
      <c r="P485" s="56">
        <v>0.66365347131573504</v>
      </c>
      <c r="Q485" s="57">
        <v>8</v>
      </c>
      <c r="R485" s="58">
        <v>0</v>
      </c>
      <c r="S485" s="58">
        <v>0</v>
      </c>
      <c r="T485" s="14" t="s">
        <v>18</v>
      </c>
      <c r="U485" s="59">
        <v>4.0000000000000001E-3</v>
      </c>
      <c r="V485" s="59" t="s">
        <v>18</v>
      </c>
      <c r="W485" s="59">
        <v>4.0039604044929599E-3</v>
      </c>
      <c r="X485" s="12" t="s">
        <v>30</v>
      </c>
      <c r="Y485" s="60">
        <v>1618.4277803811899</v>
      </c>
      <c r="Z485" s="8">
        <v>-1.2585683022679901</v>
      </c>
      <c r="AA485" s="61">
        <v>863</v>
      </c>
      <c r="AB485" s="62">
        <v>42088</v>
      </c>
      <c r="AC485" s="12" t="s">
        <v>527</v>
      </c>
      <c r="AD485" s="16">
        <v>100000</v>
      </c>
      <c r="AE485" s="14" t="s">
        <v>18</v>
      </c>
      <c r="AF485" s="39">
        <v>-246.109799184124</v>
      </c>
    </row>
    <row r="486" spans="1:32" x14ac:dyDescent="0.25">
      <c r="A486" s="40" t="s">
        <v>528</v>
      </c>
      <c r="B486" s="41">
        <v>11.120664659065101</v>
      </c>
      <c r="C486" s="42">
        <v>7</v>
      </c>
      <c r="D486" s="63">
        <v>12.900784376769399</v>
      </c>
      <c r="E486" s="64">
        <v>3</v>
      </c>
      <c r="F486" s="63">
        <v>9.8926294360944809</v>
      </c>
      <c r="G486" s="64">
        <v>2</v>
      </c>
      <c r="H486" s="41">
        <v>28.838890336024999</v>
      </c>
      <c r="I486" s="42">
        <v>29</v>
      </c>
      <c r="J486" s="41">
        <v>6.11155805846077</v>
      </c>
      <c r="K486" s="42">
        <v>43</v>
      </c>
      <c r="L486" s="41">
        <v>0.84100002548488295</v>
      </c>
      <c r="M486" s="42">
        <v>18</v>
      </c>
      <c r="N486" s="41">
        <v>11.3718539968103</v>
      </c>
      <c r="O486" s="43">
        <v>2.1771191386856201</v>
      </c>
      <c r="P486" s="43">
        <v>0.69223462059954799</v>
      </c>
      <c r="Q486" s="44">
        <v>6</v>
      </c>
      <c r="R486" s="45">
        <v>0</v>
      </c>
      <c r="S486" s="45">
        <v>0</v>
      </c>
      <c r="T486" s="46" t="s">
        <v>18</v>
      </c>
      <c r="U486" s="47">
        <v>0.01</v>
      </c>
      <c r="V486" s="47" t="s">
        <v>18</v>
      </c>
      <c r="W486" s="47">
        <v>1.00018016171861E-2</v>
      </c>
      <c r="X486" s="48" t="s">
        <v>30</v>
      </c>
      <c r="Y486" s="49">
        <v>2236.7327420922602</v>
      </c>
      <c r="Z486" s="50">
        <v>-69.460045731010595</v>
      </c>
      <c r="AA486" s="51">
        <v>65787</v>
      </c>
      <c r="AB486" s="52">
        <v>35732</v>
      </c>
      <c r="AC486" s="48" t="s">
        <v>529</v>
      </c>
      <c r="AD486" s="53">
        <v>10</v>
      </c>
      <c r="AE486" s="46" t="s">
        <v>18</v>
      </c>
      <c r="AF486" s="54">
        <v>-190.36751620643599</v>
      </c>
    </row>
    <row r="487" spans="1:32" x14ac:dyDescent="0.25">
      <c r="A487" s="1" t="s">
        <v>530</v>
      </c>
      <c r="B487" s="55">
        <v>10.969892410991401</v>
      </c>
      <c r="C487" s="37">
        <v>8</v>
      </c>
      <c r="D487" s="65">
        <v>12.945600686495</v>
      </c>
      <c r="E487" s="66">
        <v>2</v>
      </c>
      <c r="F487" s="65">
        <v>9.9650086359590606</v>
      </c>
      <c r="G487" s="66">
        <v>1</v>
      </c>
      <c r="H487" s="55">
        <v>29.0949148660996</v>
      </c>
      <c r="I487" s="37">
        <v>27</v>
      </c>
      <c r="J487" s="55">
        <v>6.3218123459087998</v>
      </c>
      <c r="K487" s="37">
        <v>36</v>
      </c>
      <c r="L487" s="55">
        <v>0.87671048617798897</v>
      </c>
      <c r="M487" s="37">
        <v>17</v>
      </c>
      <c r="N487" s="55">
        <v>11.369272718902</v>
      </c>
      <c r="O487" s="56">
        <v>2.20013242072047</v>
      </c>
      <c r="P487" s="56">
        <v>0.69484057117170706</v>
      </c>
      <c r="Q487" s="57">
        <v>6</v>
      </c>
      <c r="R487" s="58">
        <v>0</v>
      </c>
      <c r="S487" s="58">
        <v>0</v>
      </c>
      <c r="T487" s="14" t="s">
        <v>18</v>
      </c>
      <c r="U487" s="59">
        <v>0.01</v>
      </c>
      <c r="V487" s="59" t="s">
        <v>18</v>
      </c>
      <c r="W487" s="59">
        <v>1.00056846095545E-2</v>
      </c>
      <c r="X487" s="12" t="s">
        <v>30</v>
      </c>
      <c r="Y487" s="60" t="s">
        <v>18</v>
      </c>
      <c r="Z487" s="8" t="s">
        <v>18</v>
      </c>
      <c r="AA487" s="61" t="s">
        <v>18</v>
      </c>
      <c r="AB487" s="62">
        <v>41547</v>
      </c>
      <c r="AC487" s="12" t="s">
        <v>529</v>
      </c>
      <c r="AD487" s="16">
        <v>10</v>
      </c>
      <c r="AE487" s="14" t="s">
        <v>18</v>
      </c>
      <c r="AF487" s="39" t="s">
        <v>18</v>
      </c>
    </row>
    <row r="488" spans="1:32" x14ac:dyDescent="0.25">
      <c r="A488" s="40" t="s">
        <v>531</v>
      </c>
      <c r="B488" s="41">
        <v>7.8449124504480698</v>
      </c>
      <c r="C488" s="42">
        <v>30</v>
      </c>
      <c r="D488" s="41">
        <v>9.4362179206621999</v>
      </c>
      <c r="E488" s="42">
        <v>41</v>
      </c>
      <c r="F488" s="41">
        <v>6.7560774771200496</v>
      </c>
      <c r="G488" s="42">
        <v>22</v>
      </c>
      <c r="H488" s="41">
        <v>23.227687117312399</v>
      </c>
      <c r="I488" s="42">
        <v>51</v>
      </c>
      <c r="J488" s="41">
        <v>5.8702155964397402</v>
      </c>
      <c r="K488" s="42">
        <v>44</v>
      </c>
      <c r="L488" s="41">
        <v>-0.35580070247736001</v>
      </c>
      <c r="M488" s="42">
        <v>50</v>
      </c>
      <c r="N488" s="41">
        <v>9.4616729960726698</v>
      </c>
      <c r="O488" s="43">
        <v>2.0236038349696899</v>
      </c>
      <c r="P488" s="43">
        <v>0.59074882222073999</v>
      </c>
      <c r="Q488" s="44">
        <v>8</v>
      </c>
      <c r="R488" s="45">
        <v>0</v>
      </c>
      <c r="S488" s="45">
        <v>0</v>
      </c>
      <c r="T488" s="46" t="s">
        <v>18</v>
      </c>
      <c r="U488" s="47">
        <v>1.4999999999999999E-2</v>
      </c>
      <c r="V488" s="47" t="s">
        <v>18</v>
      </c>
      <c r="W488" s="47">
        <v>1.49995680691947E-2</v>
      </c>
      <c r="X488" s="48" t="s">
        <v>30</v>
      </c>
      <c r="Y488" s="49">
        <v>3300.28646585462</v>
      </c>
      <c r="Z488" s="50">
        <v>-194.14975663988801</v>
      </c>
      <c r="AA488" s="51">
        <v>152862</v>
      </c>
      <c r="AB488" s="52">
        <v>41260</v>
      </c>
      <c r="AC488" s="48" t="s">
        <v>532</v>
      </c>
      <c r="AD488" s="53">
        <v>10</v>
      </c>
      <c r="AE488" s="46" t="s">
        <v>34</v>
      </c>
      <c r="AF488" s="54">
        <v>-350.796584434816</v>
      </c>
    </row>
    <row r="489" spans="1:32" x14ac:dyDescent="0.25">
      <c r="A489" s="1" t="s">
        <v>533</v>
      </c>
      <c r="B489" s="55">
        <v>8.4390056611697908</v>
      </c>
      <c r="C489" s="37">
        <v>22</v>
      </c>
      <c r="D489" s="55">
        <v>10.040218005915699</v>
      </c>
      <c r="E489" s="37">
        <v>29</v>
      </c>
      <c r="F489" s="55">
        <v>7.3452190974663703</v>
      </c>
      <c r="G489" s="37">
        <v>16</v>
      </c>
      <c r="H489" s="55">
        <v>23.903208648341099</v>
      </c>
      <c r="I489" s="37">
        <v>50</v>
      </c>
      <c r="J489" s="55">
        <v>6.16265137627847</v>
      </c>
      <c r="K489" s="37">
        <v>41</v>
      </c>
      <c r="L489" s="55">
        <v>-0.30822004485415699</v>
      </c>
      <c r="M489" s="37">
        <v>49</v>
      </c>
      <c r="N489" s="55">
        <v>9.4591022913906606</v>
      </c>
      <c r="O489" s="56">
        <v>2.0955687633436502</v>
      </c>
      <c r="P489" s="56">
        <v>0.63320580115090996</v>
      </c>
      <c r="Q489" s="57">
        <v>8</v>
      </c>
      <c r="R489" s="58">
        <v>0</v>
      </c>
      <c r="S489" s="58">
        <v>0</v>
      </c>
      <c r="T489" s="14" t="s">
        <v>18</v>
      </c>
      <c r="U489" s="59">
        <v>9.4999999999999998E-3</v>
      </c>
      <c r="V489" s="59" t="s">
        <v>18</v>
      </c>
      <c r="W489" s="59">
        <v>9.5034789011941203E-3</v>
      </c>
      <c r="X489" s="12" t="s">
        <v>30</v>
      </c>
      <c r="Y489" s="60" t="s">
        <v>18</v>
      </c>
      <c r="Z489" s="8" t="s">
        <v>18</v>
      </c>
      <c r="AA489" s="61" t="s">
        <v>18</v>
      </c>
      <c r="AB489" s="62">
        <v>41260</v>
      </c>
      <c r="AC489" s="12" t="s">
        <v>532</v>
      </c>
      <c r="AD489" s="16">
        <v>100000</v>
      </c>
      <c r="AE489" s="14" t="s">
        <v>18</v>
      </c>
      <c r="AF489" s="39" t="s">
        <v>18</v>
      </c>
    </row>
    <row r="490" spans="1:32" x14ac:dyDescent="0.25">
      <c r="A490" s="40" t="s">
        <v>534</v>
      </c>
      <c r="B490" s="41">
        <v>8.6015899806801599</v>
      </c>
      <c r="C490" s="42">
        <v>17</v>
      </c>
      <c r="D490" s="41">
        <v>10.205583612216101</v>
      </c>
      <c r="E490" s="42">
        <v>28</v>
      </c>
      <c r="F490" s="41">
        <v>7.5064706449746499</v>
      </c>
      <c r="G490" s="42">
        <v>15</v>
      </c>
      <c r="H490" s="41">
        <v>24.088099176110799</v>
      </c>
      <c r="I490" s="42">
        <v>48</v>
      </c>
      <c r="J490" s="41">
        <v>6.2424610484596901</v>
      </c>
      <c r="K490" s="42">
        <v>37</v>
      </c>
      <c r="L490" s="41">
        <v>-0.29536810593736501</v>
      </c>
      <c r="M490" s="42">
        <v>47</v>
      </c>
      <c r="N490" s="41">
        <v>9.4584553815579699</v>
      </c>
      <c r="O490" s="43">
        <v>2.1152597344688999</v>
      </c>
      <c r="P490" s="43">
        <v>0.64483321210857503</v>
      </c>
      <c r="Q490" s="44">
        <v>8</v>
      </c>
      <c r="R490" s="45">
        <v>0</v>
      </c>
      <c r="S490" s="45">
        <v>0</v>
      </c>
      <c r="T490" s="46" t="s">
        <v>18</v>
      </c>
      <c r="U490" s="47">
        <v>8.0000000000000002E-3</v>
      </c>
      <c r="V490" s="47" t="s">
        <v>18</v>
      </c>
      <c r="W490" s="47">
        <v>8.0021214165365701E-3</v>
      </c>
      <c r="X490" s="48" t="s">
        <v>30</v>
      </c>
      <c r="Y490" s="49" t="s">
        <v>18</v>
      </c>
      <c r="Z490" s="50" t="s">
        <v>18</v>
      </c>
      <c r="AA490" s="51" t="s">
        <v>18</v>
      </c>
      <c r="AB490" s="52">
        <v>41263</v>
      </c>
      <c r="AC490" s="48" t="s">
        <v>532</v>
      </c>
      <c r="AD490" s="53">
        <v>1000000</v>
      </c>
      <c r="AE490" s="46" t="s">
        <v>18</v>
      </c>
      <c r="AF490" s="54" t="s">
        <v>18</v>
      </c>
    </row>
    <row r="491" spans="1:32" x14ac:dyDescent="0.25">
      <c r="A491" s="1" t="s">
        <v>535</v>
      </c>
      <c r="B491" s="55">
        <v>11.1488178728418</v>
      </c>
      <c r="C491" s="37">
        <v>5</v>
      </c>
      <c r="D491" s="55">
        <v>12.594464456965699</v>
      </c>
      <c r="E491" s="37">
        <v>7</v>
      </c>
      <c r="F491" s="55">
        <v>8.8772950625420197</v>
      </c>
      <c r="G491" s="37">
        <v>6</v>
      </c>
      <c r="H491" s="55">
        <v>31.313317289956601</v>
      </c>
      <c r="I491" s="37">
        <v>17</v>
      </c>
      <c r="J491" s="55">
        <v>8.5056991237895101</v>
      </c>
      <c r="K491" s="37">
        <v>15</v>
      </c>
      <c r="L491" s="55">
        <v>1.43194487736177</v>
      </c>
      <c r="M491" s="37">
        <v>9</v>
      </c>
      <c r="N491" s="55">
        <v>11.446802767132899</v>
      </c>
      <c r="O491" s="56">
        <v>2.3790318123517999</v>
      </c>
      <c r="P491" s="56">
        <v>0.69541248656202903</v>
      </c>
      <c r="Q491" s="57">
        <v>6</v>
      </c>
      <c r="R491" s="58">
        <v>0</v>
      </c>
      <c r="S491" s="58">
        <v>0</v>
      </c>
      <c r="T491" s="14" t="s">
        <v>18</v>
      </c>
      <c r="U491" s="59">
        <v>5.0000000000000001E-3</v>
      </c>
      <c r="V491" s="59" t="s">
        <v>18</v>
      </c>
      <c r="W491" s="59">
        <v>4.9988696021234999E-3</v>
      </c>
      <c r="X491" s="12" t="s">
        <v>30</v>
      </c>
      <c r="Y491" s="60">
        <v>2799.5669890915001</v>
      </c>
      <c r="Z491" s="8">
        <v>0.14981391823977899</v>
      </c>
      <c r="AA491" s="61">
        <v>76192</v>
      </c>
      <c r="AB491" s="62">
        <v>41187</v>
      </c>
      <c r="AC491" s="12" t="s">
        <v>62</v>
      </c>
      <c r="AD491" s="16">
        <v>10</v>
      </c>
      <c r="AE491" s="14" t="s">
        <v>18</v>
      </c>
      <c r="AF491" s="39">
        <v>86.815515100935201</v>
      </c>
    </row>
    <row r="492" spans="1:32" x14ac:dyDescent="0.25">
      <c r="A492" s="40" t="s">
        <v>536</v>
      </c>
      <c r="B492" s="41">
        <v>11.3473507458024</v>
      </c>
      <c r="C492" s="42">
        <v>4</v>
      </c>
      <c r="D492" s="41">
        <v>12.707067570712899</v>
      </c>
      <c r="E492" s="42">
        <v>6</v>
      </c>
      <c r="F492" s="41">
        <v>8.98616716177815</v>
      </c>
      <c r="G492" s="42">
        <v>4</v>
      </c>
      <c r="H492" s="41">
        <v>31.4438091424331</v>
      </c>
      <c r="I492" s="42">
        <v>16</v>
      </c>
      <c r="J492" s="41">
        <v>8.5600677995402297</v>
      </c>
      <c r="K492" s="42">
        <v>14</v>
      </c>
      <c r="L492" s="41">
        <v>1.44067394834157</v>
      </c>
      <c r="M492" s="42">
        <v>8</v>
      </c>
      <c r="N492" s="41">
        <v>11.4461657564337</v>
      </c>
      <c r="O492" s="43">
        <v>2.3905646980363202</v>
      </c>
      <c r="P492" s="43">
        <v>0.70219300696408005</v>
      </c>
      <c r="Q492" s="44">
        <v>6</v>
      </c>
      <c r="R492" s="45">
        <v>0</v>
      </c>
      <c r="S492" s="45">
        <v>0</v>
      </c>
      <c r="T492" s="46" t="s">
        <v>18</v>
      </c>
      <c r="U492" s="47">
        <v>4.0000000000000001E-3</v>
      </c>
      <c r="V492" s="47" t="s">
        <v>18</v>
      </c>
      <c r="W492" s="47">
        <v>4.0011233185561499E-3</v>
      </c>
      <c r="X492" s="48" t="s">
        <v>30</v>
      </c>
      <c r="Y492" s="49" t="s">
        <v>18</v>
      </c>
      <c r="Z492" s="50" t="s">
        <v>18</v>
      </c>
      <c r="AA492" s="51" t="s">
        <v>18</v>
      </c>
      <c r="AB492" s="52">
        <v>41187</v>
      </c>
      <c r="AC492" s="48" t="s">
        <v>62</v>
      </c>
      <c r="AD492" s="53">
        <v>100000</v>
      </c>
      <c r="AE492" s="46" t="s">
        <v>18</v>
      </c>
      <c r="AF492" s="54" t="s">
        <v>18</v>
      </c>
    </row>
    <row r="493" spans="1:32" x14ac:dyDescent="0.25">
      <c r="A493" s="1" t="s">
        <v>537</v>
      </c>
      <c r="B493" s="55">
        <v>6.8143686995181199</v>
      </c>
      <c r="C493" s="37">
        <v>38</v>
      </c>
      <c r="D493" s="55">
        <v>7.2350355175555103</v>
      </c>
      <c r="E493" s="37">
        <v>61</v>
      </c>
      <c r="F493" s="55">
        <v>4.8112845609425001</v>
      </c>
      <c r="G493" s="37">
        <v>40</v>
      </c>
      <c r="H493" s="55">
        <v>16.784960229460701</v>
      </c>
      <c r="I493" s="37">
        <v>74</v>
      </c>
      <c r="J493" s="55">
        <v>6.1517432001014303</v>
      </c>
      <c r="K493" s="37">
        <v>42</v>
      </c>
      <c r="L493" s="55">
        <v>-2.3199053711848601</v>
      </c>
      <c r="M493" s="37">
        <v>75</v>
      </c>
      <c r="N493" s="55">
        <v>8.3974805301396795</v>
      </c>
      <c r="O493" s="56">
        <v>1.51282885701658</v>
      </c>
      <c r="P493" s="56">
        <v>0.44194559621733898</v>
      </c>
      <c r="Q493" s="57">
        <v>8</v>
      </c>
      <c r="R493" s="58">
        <v>0</v>
      </c>
      <c r="S493" s="58">
        <v>0</v>
      </c>
      <c r="T493" s="14" t="s">
        <v>18</v>
      </c>
      <c r="U493" s="59">
        <v>8.0000000000000002E-3</v>
      </c>
      <c r="V493" s="59" t="s">
        <v>18</v>
      </c>
      <c r="W493" s="59">
        <v>8.0134172680603293E-3</v>
      </c>
      <c r="X493" s="12" t="s">
        <v>30</v>
      </c>
      <c r="Y493" s="60">
        <v>284.76819496419103</v>
      </c>
      <c r="Z493" s="8">
        <v>-4.6934353873249997</v>
      </c>
      <c r="AA493" s="61">
        <v>204</v>
      </c>
      <c r="AB493" s="62">
        <v>36416</v>
      </c>
      <c r="AC493" s="12" t="s">
        <v>538</v>
      </c>
      <c r="AD493" s="16">
        <v>1000000</v>
      </c>
      <c r="AE493" s="14" t="s">
        <v>18</v>
      </c>
      <c r="AF493" s="39">
        <v>-49.998850909752001</v>
      </c>
    </row>
    <row r="494" spans="1:32" x14ac:dyDescent="0.25">
      <c r="A494" s="40" t="s">
        <v>539</v>
      </c>
      <c r="B494" s="41" t="s">
        <v>18</v>
      </c>
      <c r="C494" s="42" t="s">
        <v>18</v>
      </c>
      <c r="D494" s="41" t="s">
        <v>18</v>
      </c>
      <c r="E494" s="42" t="s">
        <v>18</v>
      </c>
      <c r="F494" s="41" t="s">
        <v>18</v>
      </c>
      <c r="G494" s="42" t="s">
        <v>18</v>
      </c>
      <c r="H494" s="41" t="s">
        <v>18</v>
      </c>
      <c r="I494" s="42" t="s">
        <v>18</v>
      </c>
      <c r="J494" s="41" t="s">
        <v>18</v>
      </c>
      <c r="K494" s="42" t="s">
        <v>18</v>
      </c>
      <c r="L494" s="41">
        <v>-0.30126819405121802</v>
      </c>
      <c r="M494" s="42">
        <v>48</v>
      </c>
      <c r="N494" s="41" t="s">
        <v>18</v>
      </c>
      <c r="O494" s="43" t="s">
        <v>18</v>
      </c>
      <c r="P494" s="43" t="s">
        <v>18</v>
      </c>
      <c r="Q494" s="44">
        <v>8</v>
      </c>
      <c r="R494" s="45">
        <v>0</v>
      </c>
      <c r="S494" s="45">
        <v>0</v>
      </c>
      <c r="T494" s="46" t="s">
        <v>18</v>
      </c>
      <c r="U494" s="47">
        <v>1.4999999999999999E-2</v>
      </c>
      <c r="V494" s="47" t="s">
        <v>18</v>
      </c>
      <c r="W494" s="47">
        <v>1.4999999999999999E-2</v>
      </c>
      <c r="X494" s="48" t="s">
        <v>30</v>
      </c>
      <c r="Y494" s="49">
        <v>1757.00644869503</v>
      </c>
      <c r="Z494" s="50">
        <v>336.40761206791001</v>
      </c>
      <c r="AA494" s="51">
        <v>6207</v>
      </c>
      <c r="AB494" s="52">
        <v>45555</v>
      </c>
      <c r="AC494" s="48" t="s">
        <v>146</v>
      </c>
      <c r="AD494" s="53">
        <v>100</v>
      </c>
      <c r="AE494" s="46" t="s">
        <v>39</v>
      </c>
      <c r="AF494" s="54">
        <v>354.47415694563</v>
      </c>
    </row>
    <row r="495" spans="1:32" x14ac:dyDescent="0.25">
      <c r="A495" s="1" t="s">
        <v>540</v>
      </c>
      <c r="B495" s="55" t="s">
        <v>18</v>
      </c>
      <c r="C495" s="37" t="s">
        <v>18</v>
      </c>
      <c r="D495" s="55" t="s">
        <v>18</v>
      </c>
      <c r="E495" s="37" t="s">
        <v>18</v>
      </c>
      <c r="F495" s="55" t="s">
        <v>18</v>
      </c>
      <c r="G495" s="37" t="s">
        <v>18</v>
      </c>
      <c r="H495" s="55" t="s">
        <v>18</v>
      </c>
      <c r="I495" s="37" t="s">
        <v>18</v>
      </c>
      <c r="J495" s="55" t="s">
        <v>18</v>
      </c>
      <c r="K495" s="37" t="s">
        <v>18</v>
      </c>
      <c r="L495" s="55">
        <v>-3.6057050651951101</v>
      </c>
      <c r="M495" s="37">
        <v>86</v>
      </c>
      <c r="N495" s="55" t="s">
        <v>18</v>
      </c>
      <c r="O495" s="56" t="s">
        <v>18</v>
      </c>
      <c r="P495" s="56" t="s">
        <v>18</v>
      </c>
      <c r="Q495" s="57">
        <v>8</v>
      </c>
      <c r="R495" s="58">
        <v>0</v>
      </c>
      <c r="S495" s="58">
        <v>0</v>
      </c>
      <c r="T495" s="14" t="s">
        <v>18</v>
      </c>
      <c r="U495" s="59">
        <v>6.0000000000000001E-3</v>
      </c>
      <c r="V495" s="59" t="s">
        <v>18</v>
      </c>
      <c r="W495" s="59">
        <v>0.01</v>
      </c>
      <c r="X495" s="12" t="s">
        <v>30</v>
      </c>
      <c r="Y495" s="60">
        <v>1079.56592969137</v>
      </c>
      <c r="Z495" s="8">
        <v>-52.764666958360202</v>
      </c>
      <c r="AA495" s="61">
        <v>249</v>
      </c>
      <c r="AB495" s="62">
        <v>45555</v>
      </c>
      <c r="AC495" s="12" t="s">
        <v>146</v>
      </c>
      <c r="AD495" s="16" t="s">
        <v>541</v>
      </c>
      <c r="AE495" s="14" t="s">
        <v>39</v>
      </c>
      <c r="AF495" s="39">
        <v>-54.644921813605002</v>
      </c>
    </row>
    <row r="496" spans="1:32" x14ac:dyDescent="0.25">
      <c r="A496" s="40" t="s">
        <v>542</v>
      </c>
      <c r="B496" s="41" t="s">
        <v>18</v>
      </c>
      <c r="C496" s="42" t="s">
        <v>18</v>
      </c>
      <c r="D496" s="41">
        <v>11.691292450083299</v>
      </c>
      <c r="E496" s="42">
        <v>12</v>
      </c>
      <c r="F496" s="41">
        <v>8.2316156281518609</v>
      </c>
      <c r="G496" s="42">
        <v>12</v>
      </c>
      <c r="H496" s="41">
        <v>33.117224219917603</v>
      </c>
      <c r="I496" s="42">
        <v>7</v>
      </c>
      <c r="J496" s="41">
        <v>9.6768466311955894</v>
      </c>
      <c r="K496" s="42">
        <v>12</v>
      </c>
      <c r="L496" s="41">
        <v>1.0479308695913401</v>
      </c>
      <c r="M496" s="42">
        <v>13</v>
      </c>
      <c r="N496" s="41">
        <v>11.3119676318728</v>
      </c>
      <c r="O496" s="43">
        <v>2.5668580221953698</v>
      </c>
      <c r="P496" s="43">
        <v>0.65928924614862305</v>
      </c>
      <c r="Q496" s="44">
        <v>8</v>
      </c>
      <c r="R496" s="45">
        <v>0</v>
      </c>
      <c r="S496" s="45">
        <v>0</v>
      </c>
      <c r="T496" s="46" t="s">
        <v>18</v>
      </c>
      <c r="U496" s="47">
        <v>8.9999999999999993E-3</v>
      </c>
      <c r="V496" s="47" t="s">
        <v>18</v>
      </c>
      <c r="W496" s="47">
        <v>8.9997334997838005E-3</v>
      </c>
      <c r="X496" s="48" t="s">
        <v>30</v>
      </c>
      <c r="Y496" s="49">
        <v>6795.2167210199696</v>
      </c>
      <c r="Z496" s="50">
        <v>1134.5695717139899</v>
      </c>
      <c r="AA496" s="51">
        <v>67211</v>
      </c>
      <c r="AB496" s="52">
        <v>43437</v>
      </c>
      <c r="AC496" s="48" t="s">
        <v>62</v>
      </c>
      <c r="AD496" s="53">
        <v>10</v>
      </c>
      <c r="AE496" s="46" t="s">
        <v>32</v>
      </c>
      <c r="AF496" s="54">
        <v>3098.2065462666401</v>
      </c>
    </row>
    <row r="497" spans="1:32" x14ac:dyDescent="0.25">
      <c r="A497" s="1" t="s">
        <v>543</v>
      </c>
      <c r="B497" s="55" t="s">
        <v>18</v>
      </c>
      <c r="C497" s="37" t="s">
        <v>18</v>
      </c>
      <c r="D497" s="55" t="s">
        <v>18</v>
      </c>
      <c r="E497" s="37" t="s">
        <v>18</v>
      </c>
      <c r="F497" s="55" t="s">
        <v>18</v>
      </c>
      <c r="G497" s="37" t="s">
        <v>18</v>
      </c>
      <c r="H497" s="55">
        <v>33.116443775133398</v>
      </c>
      <c r="I497" s="37">
        <v>8</v>
      </c>
      <c r="J497" s="55">
        <v>9.5908122737601502</v>
      </c>
      <c r="K497" s="37">
        <v>13</v>
      </c>
      <c r="L497" s="55">
        <v>1.1927731249287099</v>
      </c>
      <c r="M497" s="37">
        <v>10</v>
      </c>
      <c r="N497" s="55">
        <v>11.7819661446526</v>
      </c>
      <c r="O497" s="56">
        <v>2.4643963546848999</v>
      </c>
      <c r="P497" s="56" t="s">
        <v>18</v>
      </c>
      <c r="Q497" s="57">
        <v>8</v>
      </c>
      <c r="R497" s="58">
        <v>0</v>
      </c>
      <c r="S497" s="58">
        <v>0</v>
      </c>
      <c r="T497" s="14" t="s">
        <v>18</v>
      </c>
      <c r="U497" s="59">
        <v>5.0000000000000001E-3</v>
      </c>
      <c r="V497" s="59" t="s">
        <v>18</v>
      </c>
      <c r="W497" s="59">
        <v>4.9913423323250401E-3</v>
      </c>
      <c r="X497" s="12" t="s">
        <v>30</v>
      </c>
      <c r="Y497" s="60">
        <v>1622.1040027341101</v>
      </c>
      <c r="Z497" s="8">
        <v>63.364553340940901</v>
      </c>
      <c r="AA497" s="61">
        <v>482</v>
      </c>
      <c r="AB497" s="62">
        <v>44724</v>
      </c>
      <c r="AC497" s="12" t="s">
        <v>142</v>
      </c>
      <c r="AD497" s="16">
        <v>10</v>
      </c>
      <c r="AE497" s="14" t="s">
        <v>32</v>
      </c>
      <c r="AF497" s="39">
        <v>380.25075564581698</v>
      </c>
    </row>
    <row r="498" spans="1:32" x14ac:dyDescent="0.25">
      <c r="A498" s="40" t="s">
        <v>544</v>
      </c>
      <c r="B498" s="41">
        <v>8.87341648584467</v>
      </c>
      <c r="C498" s="42">
        <v>16</v>
      </c>
      <c r="D498" s="41">
        <v>11.2244128540771</v>
      </c>
      <c r="E498" s="42">
        <v>16</v>
      </c>
      <c r="F498" s="41">
        <v>0.52551196796268795</v>
      </c>
      <c r="G498" s="42">
        <v>61</v>
      </c>
      <c r="H498" s="41">
        <v>33.592153657539598</v>
      </c>
      <c r="I498" s="42">
        <v>6</v>
      </c>
      <c r="J498" s="41">
        <v>5.8100016183849403</v>
      </c>
      <c r="K498" s="42">
        <v>47</v>
      </c>
      <c r="L498" s="41">
        <v>0.64655172413796702</v>
      </c>
      <c r="M498" s="42">
        <v>27</v>
      </c>
      <c r="N498" s="41">
        <v>16.592824750536099</v>
      </c>
      <c r="O498" s="43">
        <v>1.77854854396359</v>
      </c>
      <c r="P498" s="43">
        <v>0.51385253911411799</v>
      </c>
      <c r="Q498" s="44">
        <v>9</v>
      </c>
      <c r="R498" s="45">
        <v>0</v>
      </c>
      <c r="S498" s="45">
        <v>0.01</v>
      </c>
      <c r="T498" s="46" t="s">
        <v>18</v>
      </c>
      <c r="U498" s="47">
        <v>1.7999999999999999E-2</v>
      </c>
      <c r="V498" s="47" t="s">
        <v>18</v>
      </c>
      <c r="W498" s="47">
        <v>1.8020000000000001E-2</v>
      </c>
      <c r="X498" s="48" t="s">
        <v>30</v>
      </c>
      <c r="Y498" s="49">
        <v>440.69297039318002</v>
      </c>
      <c r="Z498" s="50">
        <v>-0.36415494999999998</v>
      </c>
      <c r="AA498" s="51">
        <v>64728</v>
      </c>
      <c r="AB498" s="52">
        <v>35489</v>
      </c>
      <c r="AC498" s="48" t="s">
        <v>65</v>
      </c>
      <c r="AD498" s="53">
        <v>0</v>
      </c>
      <c r="AE498" s="46" t="s">
        <v>18</v>
      </c>
      <c r="AF498" s="54">
        <v>5.3649758599999897</v>
      </c>
    </row>
    <row r="499" spans="1:32" x14ac:dyDescent="0.25">
      <c r="A499" s="1" t="s">
        <v>545</v>
      </c>
      <c r="B499" s="55">
        <v>8.5714985400627608</v>
      </c>
      <c r="C499" s="37">
        <v>19</v>
      </c>
      <c r="D499" s="55">
        <v>10.6199410612517</v>
      </c>
      <c r="E499" s="37">
        <v>23</v>
      </c>
      <c r="F499" s="55">
        <v>-0.38439169035687698</v>
      </c>
      <c r="G499" s="37">
        <v>64</v>
      </c>
      <c r="H499" s="55">
        <v>30.0332778702162</v>
      </c>
      <c r="I499" s="37">
        <v>23</v>
      </c>
      <c r="J499" s="55">
        <v>5.78680203045682</v>
      </c>
      <c r="K499" s="37">
        <v>48</v>
      </c>
      <c r="L499" s="55">
        <v>0.64391500321958595</v>
      </c>
      <c r="M499" s="37">
        <v>30</v>
      </c>
      <c r="N499" s="55">
        <v>16.794558075428199</v>
      </c>
      <c r="O499" s="56">
        <v>1.54527844057748</v>
      </c>
      <c r="P499" s="56">
        <v>0.48250526050351</v>
      </c>
      <c r="Q499" s="57">
        <v>9</v>
      </c>
      <c r="R499" s="58">
        <v>0</v>
      </c>
      <c r="S499" s="58">
        <v>0.01</v>
      </c>
      <c r="T499" s="14" t="s">
        <v>18</v>
      </c>
      <c r="U499" s="59">
        <v>1.7999999999999999E-2</v>
      </c>
      <c r="V499" s="59" t="s">
        <v>18</v>
      </c>
      <c r="W499" s="59">
        <v>1.8020000000000001E-2</v>
      </c>
      <c r="X499" s="12" t="s">
        <v>30</v>
      </c>
      <c r="Y499" s="60" t="s">
        <v>18</v>
      </c>
      <c r="Z499" s="8" t="s">
        <v>18</v>
      </c>
      <c r="AA499" s="61" t="s">
        <v>18</v>
      </c>
      <c r="AB499" s="62">
        <v>35489</v>
      </c>
      <c r="AC499" s="12" t="s">
        <v>65</v>
      </c>
      <c r="AD499" s="16">
        <v>30000</v>
      </c>
      <c r="AE499" s="14" t="s">
        <v>18</v>
      </c>
      <c r="AF499" s="39" t="s">
        <v>18</v>
      </c>
    </row>
    <row r="500" spans="1:32" x14ac:dyDescent="0.25">
      <c r="A500" s="40" t="s">
        <v>546</v>
      </c>
      <c r="B500" s="41" t="s">
        <v>18</v>
      </c>
      <c r="C500" s="42" t="s">
        <v>18</v>
      </c>
      <c r="D500" s="41" t="s">
        <v>18</v>
      </c>
      <c r="E500" s="42" t="s">
        <v>18</v>
      </c>
      <c r="F500" s="41" t="s">
        <v>18</v>
      </c>
      <c r="G500" s="42" t="s">
        <v>18</v>
      </c>
      <c r="H500" s="41" t="s">
        <v>18</v>
      </c>
      <c r="I500" s="42" t="s">
        <v>18</v>
      </c>
      <c r="J500" s="41" t="s">
        <v>18</v>
      </c>
      <c r="K500" s="42" t="s">
        <v>18</v>
      </c>
      <c r="L500" s="41">
        <v>0.64655172413794404</v>
      </c>
      <c r="M500" s="42">
        <v>28</v>
      </c>
      <c r="N500" s="41" t="s">
        <v>18</v>
      </c>
      <c r="O500" s="43" t="s">
        <v>18</v>
      </c>
      <c r="P500" s="43" t="s">
        <v>18</v>
      </c>
      <c r="Q500" s="44">
        <v>9</v>
      </c>
      <c r="R500" s="45">
        <v>0</v>
      </c>
      <c r="S500" s="45">
        <v>0.01</v>
      </c>
      <c r="T500" s="46" t="s">
        <v>18</v>
      </c>
      <c r="U500" s="47">
        <v>9.4999999999999998E-3</v>
      </c>
      <c r="V500" s="47" t="s">
        <v>18</v>
      </c>
      <c r="W500" s="47">
        <v>9.5200000000000007E-3</v>
      </c>
      <c r="X500" s="48" t="s">
        <v>30</v>
      </c>
      <c r="Y500" s="49" t="s">
        <v>18</v>
      </c>
      <c r="Z500" s="50" t="s">
        <v>18</v>
      </c>
      <c r="AA500" s="51" t="s">
        <v>18</v>
      </c>
      <c r="AB500" s="52">
        <v>45455</v>
      </c>
      <c r="AC500" s="48" t="s">
        <v>65</v>
      </c>
      <c r="AD500" s="53" t="s">
        <v>68</v>
      </c>
      <c r="AE500" s="46" t="s">
        <v>18</v>
      </c>
      <c r="AF500" s="54" t="s">
        <v>18</v>
      </c>
    </row>
    <row r="501" spans="1:32" x14ac:dyDescent="0.25">
      <c r="A501" s="1" t="s">
        <v>547</v>
      </c>
      <c r="B501" s="55" t="s">
        <v>18</v>
      </c>
      <c r="C501" s="37" t="s">
        <v>18</v>
      </c>
      <c r="D501" s="55" t="s">
        <v>18</v>
      </c>
      <c r="E501" s="37" t="s">
        <v>18</v>
      </c>
      <c r="F501" s="55" t="s">
        <v>18</v>
      </c>
      <c r="G501" s="37" t="s">
        <v>18</v>
      </c>
      <c r="H501" s="55" t="s">
        <v>18</v>
      </c>
      <c r="I501" s="37" t="s">
        <v>18</v>
      </c>
      <c r="J501" s="55" t="s">
        <v>18</v>
      </c>
      <c r="K501" s="37" t="s">
        <v>18</v>
      </c>
      <c r="L501" s="55">
        <v>0.64655172413794404</v>
      </c>
      <c r="M501" s="37">
        <v>28</v>
      </c>
      <c r="N501" s="55" t="s">
        <v>18</v>
      </c>
      <c r="O501" s="56" t="s">
        <v>18</v>
      </c>
      <c r="P501" s="56" t="s">
        <v>18</v>
      </c>
      <c r="Q501" s="57">
        <v>9</v>
      </c>
      <c r="R501" s="58">
        <v>0</v>
      </c>
      <c r="S501" s="58">
        <v>0.01</v>
      </c>
      <c r="T501" s="14" t="s">
        <v>18</v>
      </c>
      <c r="U501" s="59">
        <v>5.0000000000000001E-3</v>
      </c>
      <c r="V501" s="59" t="s">
        <v>18</v>
      </c>
      <c r="W501" s="59">
        <v>5.0200000000000002E-3</v>
      </c>
      <c r="X501" s="12" t="s">
        <v>30</v>
      </c>
      <c r="Y501" s="60" t="s">
        <v>18</v>
      </c>
      <c r="Z501" s="8" t="s">
        <v>18</v>
      </c>
      <c r="AA501" s="61" t="s">
        <v>18</v>
      </c>
      <c r="AB501" s="62">
        <v>45455</v>
      </c>
      <c r="AC501" s="12" t="s">
        <v>65</v>
      </c>
      <c r="AD501" s="16" t="s">
        <v>70</v>
      </c>
      <c r="AE501" s="14" t="s">
        <v>18</v>
      </c>
      <c r="AF501" s="39" t="s">
        <v>18</v>
      </c>
    </row>
    <row r="502" spans="1:32" x14ac:dyDescent="0.25">
      <c r="A502" s="40" t="s">
        <v>548</v>
      </c>
      <c r="B502" s="41" t="s">
        <v>18</v>
      </c>
      <c r="C502" s="42" t="s">
        <v>18</v>
      </c>
      <c r="D502" s="41" t="s">
        <v>18</v>
      </c>
      <c r="E502" s="42" t="s">
        <v>18</v>
      </c>
      <c r="F502" s="41" t="s">
        <v>18</v>
      </c>
      <c r="G502" s="42" t="s">
        <v>18</v>
      </c>
      <c r="H502" s="41" t="s">
        <v>18</v>
      </c>
      <c r="I502" s="42" t="s">
        <v>18</v>
      </c>
      <c r="J502" s="41">
        <v>1.0844378533691501</v>
      </c>
      <c r="K502" s="42">
        <v>80</v>
      </c>
      <c r="L502" s="41">
        <v>-3.8356405960673201</v>
      </c>
      <c r="M502" s="42">
        <v>90</v>
      </c>
      <c r="N502" s="41" t="s">
        <v>18</v>
      </c>
      <c r="O502" s="43" t="s">
        <v>18</v>
      </c>
      <c r="P502" s="43" t="s">
        <v>18</v>
      </c>
      <c r="Q502" s="44">
        <v>9</v>
      </c>
      <c r="R502" s="45">
        <v>0</v>
      </c>
      <c r="S502" s="45">
        <v>0.01</v>
      </c>
      <c r="T502" s="46" t="s">
        <v>18</v>
      </c>
      <c r="U502" s="47">
        <v>1.7999999999999999E-2</v>
      </c>
      <c r="V502" s="47" t="s">
        <v>18</v>
      </c>
      <c r="W502" s="47">
        <v>1.813E-2</v>
      </c>
      <c r="X502" s="48" t="s">
        <v>30</v>
      </c>
      <c r="Y502" s="49">
        <v>21.448019645456</v>
      </c>
      <c r="Z502" s="50">
        <v>-1.54997373</v>
      </c>
      <c r="AA502" s="51">
        <v>3925</v>
      </c>
      <c r="AB502" s="52">
        <v>45246</v>
      </c>
      <c r="AC502" s="48" t="s">
        <v>65</v>
      </c>
      <c r="AD502" s="53">
        <v>0.01</v>
      </c>
      <c r="AE502" s="46" t="s">
        <v>18</v>
      </c>
      <c r="AF502" s="54">
        <v>11.9865269599999</v>
      </c>
    </row>
    <row r="503" spans="1:32" x14ac:dyDescent="0.25">
      <c r="A503" s="1" t="s">
        <v>549</v>
      </c>
      <c r="B503" s="55" t="s">
        <v>18</v>
      </c>
      <c r="C503" s="37" t="s">
        <v>18</v>
      </c>
      <c r="D503" s="55" t="s">
        <v>18</v>
      </c>
      <c r="E503" s="37" t="s">
        <v>18</v>
      </c>
      <c r="F503" s="55" t="s">
        <v>18</v>
      </c>
      <c r="G503" s="37" t="s">
        <v>18</v>
      </c>
      <c r="H503" s="55" t="s">
        <v>18</v>
      </c>
      <c r="I503" s="37" t="s">
        <v>18</v>
      </c>
      <c r="J503" s="55">
        <v>1.08789006584604</v>
      </c>
      <c r="K503" s="37">
        <v>79</v>
      </c>
      <c r="L503" s="55">
        <v>-3.8311393554243902</v>
      </c>
      <c r="M503" s="37">
        <v>89</v>
      </c>
      <c r="N503" s="55" t="s">
        <v>18</v>
      </c>
      <c r="O503" s="56" t="s">
        <v>18</v>
      </c>
      <c r="P503" s="56" t="s">
        <v>18</v>
      </c>
      <c r="Q503" s="57">
        <v>9</v>
      </c>
      <c r="R503" s="58">
        <v>0</v>
      </c>
      <c r="S503" s="58">
        <v>0.01</v>
      </c>
      <c r="T503" s="14" t="s">
        <v>18</v>
      </c>
      <c r="U503" s="59">
        <v>1.7999999999999999E-2</v>
      </c>
      <c r="V503" s="59" t="s">
        <v>18</v>
      </c>
      <c r="W503" s="59">
        <v>1.813E-2</v>
      </c>
      <c r="X503" s="12" t="s">
        <v>30</v>
      </c>
      <c r="Y503" s="60" t="s">
        <v>18</v>
      </c>
      <c r="Z503" s="8" t="s">
        <v>18</v>
      </c>
      <c r="AA503" s="61" t="s">
        <v>18</v>
      </c>
      <c r="AB503" s="62">
        <v>45246</v>
      </c>
      <c r="AC503" s="12" t="s">
        <v>65</v>
      </c>
      <c r="AD503" s="16" t="s">
        <v>73</v>
      </c>
      <c r="AE503" s="14" t="s">
        <v>18</v>
      </c>
      <c r="AF503" s="39" t="s">
        <v>18</v>
      </c>
    </row>
    <row r="504" spans="1:32" x14ac:dyDescent="0.25">
      <c r="A504" s="40" t="s">
        <v>550</v>
      </c>
      <c r="B504" s="41" t="s">
        <v>18</v>
      </c>
      <c r="C504" s="42" t="s">
        <v>18</v>
      </c>
      <c r="D504" s="41" t="s">
        <v>18</v>
      </c>
      <c r="E504" s="42" t="s">
        <v>18</v>
      </c>
      <c r="F504" s="41" t="s">
        <v>18</v>
      </c>
      <c r="G504" s="42" t="s">
        <v>18</v>
      </c>
      <c r="H504" s="41" t="s">
        <v>18</v>
      </c>
      <c r="I504" s="42" t="s">
        <v>18</v>
      </c>
      <c r="J504" s="41">
        <v>1.51515151515149</v>
      </c>
      <c r="K504" s="42">
        <v>75</v>
      </c>
      <c r="L504" s="41">
        <v>-3.76598353476966</v>
      </c>
      <c r="M504" s="42">
        <v>87</v>
      </c>
      <c r="N504" s="41" t="s">
        <v>18</v>
      </c>
      <c r="O504" s="43" t="s">
        <v>18</v>
      </c>
      <c r="P504" s="43" t="s">
        <v>18</v>
      </c>
      <c r="Q504" s="44">
        <v>9</v>
      </c>
      <c r="R504" s="45">
        <v>0</v>
      </c>
      <c r="S504" s="45">
        <v>0.01</v>
      </c>
      <c r="T504" s="46" t="s">
        <v>18</v>
      </c>
      <c r="U504" s="47">
        <v>9.4999999999999998E-3</v>
      </c>
      <c r="V504" s="47" t="s">
        <v>18</v>
      </c>
      <c r="W504" s="47">
        <v>9.6299999999999997E-3</v>
      </c>
      <c r="X504" s="48" t="s">
        <v>30</v>
      </c>
      <c r="Y504" s="49" t="s">
        <v>18</v>
      </c>
      <c r="Z504" s="50" t="s">
        <v>18</v>
      </c>
      <c r="AA504" s="51" t="s">
        <v>18</v>
      </c>
      <c r="AB504" s="52">
        <v>45246</v>
      </c>
      <c r="AC504" s="48" t="s">
        <v>65</v>
      </c>
      <c r="AD504" s="53">
        <v>1000000</v>
      </c>
      <c r="AE504" s="46" t="s">
        <v>18</v>
      </c>
      <c r="AF504" s="54" t="s">
        <v>18</v>
      </c>
    </row>
    <row r="505" spans="1:32" x14ac:dyDescent="0.25">
      <c r="A505" s="1" t="s">
        <v>551</v>
      </c>
      <c r="B505" s="55" t="s">
        <v>18</v>
      </c>
      <c r="C505" s="37" t="s">
        <v>18</v>
      </c>
      <c r="D505" s="55" t="s">
        <v>18</v>
      </c>
      <c r="E505" s="37" t="s">
        <v>18</v>
      </c>
      <c r="F505" s="55" t="s">
        <v>18</v>
      </c>
      <c r="G505" s="37" t="s">
        <v>18</v>
      </c>
      <c r="H505" s="55" t="s">
        <v>18</v>
      </c>
      <c r="I505" s="37" t="s">
        <v>18</v>
      </c>
      <c r="J505" s="55" t="s">
        <v>18</v>
      </c>
      <c r="K505" s="37" t="s">
        <v>18</v>
      </c>
      <c r="L505" s="55">
        <v>-3.8356405960673601</v>
      </c>
      <c r="M505" s="37">
        <v>91</v>
      </c>
      <c r="N505" s="55" t="s">
        <v>18</v>
      </c>
      <c r="O505" s="56" t="s">
        <v>18</v>
      </c>
      <c r="P505" s="56" t="s">
        <v>18</v>
      </c>
      <c r="Q505" s="57">
        <v>9</v>
      </c>
      <c r="R505" s="58">
        <v>0</v>
      </c>
      <c r="S505" s="58">
        <v>0.01</v>
      </c>
      <c r="T505" s="14" t="s">
        <v>18</v>
      </c>
      <c r="U505" s="59">
        <v>5.0000000000000001E-3</v>
      </c>
      <c r="V505" s="59" t="s">
        <v>18</v>
      </c>
      <c r="W505" s="59">
        <v>5.13E-3</v>
      </c>
      <c r="X505" s="12" t="s">
        <v>30</v>
      </c>
      <c r="Y505" s="60" t="s">
        <v>18</v>
      </c>
      <c r="Z505" s="8" t="s">
        <v>18</v>
      </c>
      <c r="AA505" s="61" t="s">
        <v>18</v>
      </c>
      <c r="AB505" s="62">
        <v>45455</v>
      </c>
      <c r="AC505" s="12" t="s">
        <v>65</v>
      </c>
      <c r="AD505" s="16" t="s">
        <v>70</v>
      </c>
      <c r="AE505" s="14" t="s">
        <v>18</v>
      </c>
      <c r="AF505" s="39" t="s">
        <v>18</v>
      </c>
    </row>
    <row r="506" spans="1:32" x14ac:dyDescent="0.25">
      <c r="A506" s="40" t="s">
        <v>552</v>
      </c>
      <c r="B506" s="41">
        <v>7.5538771497614103</v>
      </c>
      <c r="C506" s="42">
        <v>33</v>
      </c>
      <c r="D506" s="41">
        <v>9.0375192975476999</v>
      </c>
      <c r="E506" s="42">
        <v>46</v>
      </c>
      <c r="F506" s="41">
        <v>4.7192465183475596</v>
      </c>
      <c r="G506" s="42">
        <v>42</v>
      </c>
      <c r="H506" s="41">
        <v>24.7301823595086</v>
      </c>
      <c r="I506" s="42">
        <v>44</v>
      </c>
      <c r="J506" s="41">
        <v>6.4306128929818298</v>
      </c>
      <c r="K506" s="42">
        <v>32</v>
      </c>
      <c r="L506" s="41">
        <v>0.31427716252612198</v>
      </c>
      <c r="M506" s="42">
        <v>36</v>
      </c>
      <c r="N506" s="41">
        <v>11.3227698310383</v>
      </c>
      <c r="O506" s="43">
        <v>1.8236856626436</v>
      </c>
      <c r="P506" s="43">
        <v>0.50672415219647304</v>
      </c>
      <c r="Q506" s="44">
        <v>8</v>
      </c>
      <c r="R506" s="45">
        <v>0.01</v>
      </c>
      <c r="S506" s="45">
        <v>0.01</v>
      </c>
      <c r="T506" s="46" t="s">
        <v>18</v>
      </c>
      <c r="U506" s="47">
        <v>1.6E-2</v>
      </c>
      <c r="V506" s="47" t="s">
        <v>18</v>
      </c>
      <c r="W506" s="47">
        <v>1.831E-2</v>
      </c>
      <c r="X506" s="48" t="s">
        <v>30</v>
      </c>
      <c r="Y506" s="49">
        <v>406.79576112827999</v>
      </c>
      <c r="Z506" s="50">
        <v>0.61555251</v>
      </c>
      <c r="AA506" s="51">
        <v>39444</v>
      </c>
      <c r="AB506" s="52">
        <v>38261</v>
      </c>
      <c r="AC506" s="48" t="s">
        <v>65</v>
      </c>
      <c r="AD506" s="53" t="s">
        <v>56</v>
      </c>
      <c r="AE506" s="46" t="s">
        <v>18</v>
      </c>
      <c r="AF506" s="54">
        <v>2.09603680999999</v>
      </c>
    </row>
    <row r="507" spans="1:32" x14ac:dyDescent="0.25">
      <c r="A507" s="1" t="s">
        <v>553</v>
      </c>
      <c r="B507" s="55">
        <v>7.5457374267057</v>
      </c>
      <c r="C507" s="37">
        <v>34</v>
      </c>
      <c r="D507" s="55">
        <v>9.0285866060761908</v>
      </c>
      <c r="E507" s="37">
        <v>47</v>
      </c>
      <c r="F507" s="55">
        <v>4.7039901316236303</v>
      </c>
      <c r="G507" s="37">
        <v>43</v>
      </c>
      <c r="H507" s="55">
        <v>24.719643140349302</v>
      </c>
      <c r="I507" s="37">
        <v>45</v>
      </c>
      <c r="J507" s="55">
        <v>6.4323607427056704</v>
      </c>
      <c r="K507" s="37">
        <v>31</v>
      </c>
      <c r="L507" s="55">
        <v>0.31249999999998201</v>
      </c>
      <c r="M507" s="37">
        <v>37</v>
      </c>
      <c r="N507" s="55">
        <v>12.131946615811099</v>
      </c>
      <c r="O507" s="56">
        <v>1.7011807285914999</v>
      </c>
      <c r="P507" s="56">
        <v>0.50284487335041095</v>
      </c>
      <c r="Q507" s="57">
        <v>8</v>
      </c>
      <c r="R507" s="58">
        <v>0.01</v>
      </c>
      <c r="S507" s="58">
        <v>0.01</v>
      </c>
      <c r="T507" s="14" t="s">
        <v>18</v>
      </c>
      <c r="U507" s="59">
        <v>1.6E-2</v>
      </c>
      <c r="V507" s="59" t="s">
        <v>18</v>
      </c>
      <c r="W507" s="59">
        <v>1.831E-2</v>
      </c>
      <c r="X507" s="12" t="s">
        <v>30</v>
      </c>
      <c r="Y507" s="60" t="s">
        <v>18</v>
      </c>
      <c r="Z507" s="8" t="s">
        <v>18</v>
      </c>
      <c r="AA507" s="61" t="s">
        <v>18</v>
      </c>
      <c r="AB507" s="62">
        <v>38261</v>
      </c>
      <c r="AC507" s="12" t="s">
        <v>65</v>
      </c>
      <c r="AD507" s="16">
        <v>30000</v>
      </c>
      <c r="AE507" s="14" t="s">
        <v>18</v>
      </c>
      <c r="AF507" s="39" t="s">
        <v>18</v>
      </c>
    </row>
    <row r="508" spans="1:32" x14ac:dyDescent="0.25">
      <c r="A508" s="40" t="s">
        <v>554</v>
      </c>
      <c r="B508" s="41">
        <v>8.2043112022796407</v>
      </c>
      <c r="C508" s="42">
        <v>27</v>
      </c>
      <c r="D508" s="41">
        <v>9.7010205245038499</v>
      </c>
      <c r="E508" s="42">
        <v>35</v>
      </c>
      <c r="F508" s="41">
        <v>5.3562982323194399</v>
      </c>
      <c r="G508" s="42">
        <v>35</v>
      </c>
      <c r="H508" s="41">
        <v>25.522734815798401</v>
      </c>
      <c r="I508" s="42">
        <v>39</v>
      </c>
      <c r="J508" s="41">
        <v>6.7758328627895299</v>
      </c>
      <c r="K508" s="42">
        <v>26</v>
      </c>
      <c r="L508" s="41">
        <v>0.37154989384293702</v>
      </c>
      <c r="M508" s="42">
        <v>32</v>
      </c>
      <c r="N508" s="41">
        <v>11.3288861503619</v>
      </c>
      <c r="O508" s="43">
        <v>1.8926596290212401</v>
      </c>
      <c r="P508" s="43">
        <v>0.54836820491870897</v>
      </c>
      <c r="Q508" s="44">
        <v>8</v>
      </c>
      <c r="R508" s="45">
        <v>0.01</v>
      </c>
      <c r="S508" s="45">
        <v>0.01</v>
      </c>
      <c r="T508" s="46" t="s">
        <v>18</v>
      </c>
      <c r="U508" s="47">
        <v>9.4999999999999998E-3</v>
      </c>
      <c r="V508" s="47" t="s">
        <v>18</v>
      </c>
      <c r="W508" s="47">
        <v>1.1809999999999999E-2</v>
      </c>
      <c r="X508" s="48" t="s">
        <v>30</v>
      </c>
      <c r="Y508" s="49" t="s">
        <v>18</v>
      </c>
      <c r="Z508" s="50" t="s">
        <v>18</v>
      </c>
      <c r="AA508" s="51" t="s">
        <v>18</v>
      </c>
      <c r="AB508" s="52">
        <v>35583</v>
      </c>
      <c r="AC508" s="48" t="s">
        <v>65</v>
      </c>
      <c r="AD508" s="53">
        <v>1000000</v>
      </c>
      <c r="AE508" s="46" t="s">
        <v>18</v>
      </c>
      <c r="AF508" s="54" t="s">
        <v>18</v>
      </c>
    </row>
    <row r="509" spans="1:32" x14ac:dyDescent="0.25">
      <c r="A509" s="1" t="s">
        <v>555</v>
      </c>
      <c r="B509" s="55">
        <v>8.1980201970938307</v>
      </c>
      <c r="C509" s="37">
        <v>28</v>
      </c>
      <c r="D509" s="55">
        <v>9.7006469374287292</v>
      </c>
      <c r="E509" s="37">
        <v>36</v>
      </c>
      <c r="F509" s="55">
        <v>5.3505499795334499</v>
      </c>
      <c r="G509" s="37">
        <v>36</v>
      </c>
      <c r="H509" s="55">
        <v>25.4675233718127</v>
      </c>
      <c r="I509" s="37">
        <v>40</v>
      </c>
      <c r="J509" s="55">
        <v>6.7706800117750099</v>
      </c>
      <c r="K509" s="37">
        <v>27</v>
      </c>
      <c r="L509" s="55">
        <v>0.35971223021578003</v>
      </c>
      <c r="M509" s="37">
        <v>33</v>
      </c>
      <c r="N509" s="55">
        <v>12.1296856680266</v>
      </c>
      <c r="O509" s="56">
        <v>1.76315484175787</v>
      </c>
      <c r="P509" s="56">
        <v>0.54453572990304699</v>
      </c>
      <c r="Q509" s="57">
        <v>8</v>
      </c>
      <c r="R509" s="58">
        <v>0.01</v>
      </c>
      <c r="S509" s="58">
        <v>0.01</v>
      </c>
      <c r="T509" s="14" t="s">
        <v>18</v>
      </c>
      <c r="U509" s="59">
        <v>9.4999999999999998E-3</v>
      </c>
      <c r="V509" s="59" t="s">
        <v>18</v>
      </c>
      <c r="W509" s="59">
        <v>1.1809999999999999E-2</v>
      </c>
      <c r="X509" s="12" t="s">
        <v>30</v>
      </c>
      <c r="Y509" s="60" t="s">
        <v>18</v>
      </c>
      <c r="Z509" s="8" t="s">
        <v>18</v>
      </c>
      <c r="AA509" s="61" t="s">
        <v>18</v>
      </c>
      <c r="AB509" s="62">
        <v>39995</v>
      </c>
      <c r="AC509" s="12" t="s">
        <v>65</v>
      </c>
      <c r="AD509" s="16">
        <v>1000000</v>
      </c>
      <c r="AE509" s="14" t="s">
        <v>18</v>
      </c>
      <c r="AF509" s="39" t="s">
        <v>18</v>
      </c>
    </row>
    <row r="510" spans="1:32" x14ac:dyDescent="0.25">
      <c r="A510" s="40" t="s">
        <v>556</v>
      </c>
      <c r="B510" s="41" t="s">
        <v>18</v>
      </c>
      <c r="C510" s="42" t="s">
        <v>18</v>
      </c>
      <c r="D510" s="41" t="s">
        <v>18</v>
      </c>
      <c r="E510" s="42" t="s">
        <v>18</v>
      </c>
      <c r="F510" s="41" t="s">
        <v>18</v>
      </c>
      <c r="G510" s="42" t="s">
        <v>18</v>
      </c>
      <c r="H510" s="41" t="s">
        <v>18</v>
      </c>
      <c r="I510" s="42" t="s">
        <v>18</v>
      </c>
      <c r="J510" s="41" t="s">
        <v>18</v>
      </c>
      <c r="K510" s="42" t="s">
        <v>18</v>
      </c>
      <c r="L510" s="41">
        <v>0.31427716252618798</v>
      </c>
      <c r="M510" s="42">
        <v>35</v>
      </c>
      <c r="N510" s="41" t="s">
        <v>18</v>
      </c>
      <c r="O510" s="43" t="s">
        <v>18</v>
      </c>
      <c r="P510" s="43" t="s">
        <v>18</v>
      </c>
      <c r="Q510" s="44">
        <v>6</v>
      </c>
      <c r="R510" s="45">
        <v>0.01</v>
      </c>
      <c r="S510" s="45">
        <v>0.01</v>
      </c>
      <c r="T510" s="46" t="s">
        <v>18</v>
      </c>
      <c r="U510" s="47">
        <v>5.0000000000000001E-3</v>
      </c>
      <c r="V510" s="47" t="s">
        <v>18</v>
      </c>
      <c r="W510" s="47">
        <v>7.3099999999999997E-3</v>
      </c>
      <c r="X510" s="48" t="s">
        <v>30</v>
      </c>
      <c r="Y510" s="49" t="s">
        <v>18</v>
      </c>
      <c r="Z510" s="50" t="s">
        <v>18</v>
      </c>
      <c r="AA510" s="51" t="s">
        <v>18</v>
      </c>
      <c r="AB510" s="52">
        <v>45455</v>
      </c>
      <c r="AC510" s="48" t="s">
        <v>65</v>
      </c>
      <c r="AD510" s="53" t="s">
        <v>70</v>
      </c>
      <c r="AE510" s="46" t="s">
        <v>18</v>
      </c>
      <c r="AF510" s="54" t="s">
        <v>18</v>
      </c>
    </row>
    <row r="511" spans="1:32" x14ac:dyDescent="0.25">
      <c r="A511" s="1" t="s">
        <v>557</v>
      </c>
      <c r="B511" s="55" t="s">
        <v>18</v>
      </c>
      <c r="C511" s="37" t="s">
        <v>18</v>
      </c>
      <c r="D511" s="55">
        <v>12.565180689313999</v>
      </c>
      <c r="E511" s="37">
        <v>8</v>
      </c>
      <c r="F511" s="55">
        <v>8.6448933548931493</v>
      </c>
      <c r="G511" s="37">
        <v>10</v>
      </c>
      <c r="H511" s="55">
        <v>31.536095531029599</v>
      </c>
      <c r="I511" s="37">
        <v>14</v>
      </c>
      <c r="J511" s="55">
        <v>9.8740554156171001</v>
      </c>
      <c r="K511" s="37">
        <v>10</v>
      </c>
      <c r="L511" s="55">
        <v>0.80421519689406396</v>
      </c>
      <c r="M511" s="37">
        <v>24</v>
      </c>
      <c r="N511" s="55">
        <v>11.6864122092986</v>
      </c>
      <c r="O511" s="56">
        <v>2.3493169402285501</v>
      </c>
      <c r="P511" s="56">
        <v>0.648795385505055</v>
      </c>
      <c r="Q511" s="57">
        <v>8</v>
      </c>
      <c r="R511" s="58">
        <v>0</v>
      </c>
      <c r="S511" s="58">
        <v>0</v>
      </c>
      <c r="T511" s="14" t="s">
        <v>18</v>
      </c>
      <c r="U511" s="59">
        <v>3.8999999999999998E-3</v>
      </c>
      <c r="V511" s="59" t="s">
        <v>18</v>
      </c>
      <c r="W511" s="59">
        <v>3.9300000000000003E-3</v>
      </c>
      <c r="X511" s="12" t="s">
        <v>30</v>
      </c>
      <c r="Y511" s="60">
        <v>1392.25862707637</v>
      </c>
      <c r="Z511" s="8">
        <v>-21.979007859999999</v>
      </c>
      <c r="AA511" s="61">
        <v>96493</v>
      </c>
      <c r="AB511" s="62">
        <v>43007</v>
      </c>
      <c r="AC511" s="12" t="s">
        <v>65</v>
      </c>
      <c r="AD511" s="16" t="s">
        <v>56</v>
      </c>
      <c r="AE511" s="14" t="s">
        <v>18</v>
      </c>
      <c r="AF511" s="39">
        <v>370.04034608000001</v>
      </c>
    </row>
    <row r="512" spans="1:32" x14ac:dyDescent="0.25">
      <c r="A512" s="40" t="s">
        <v>558</v>
      </c>
      <c r="B512" s="41" t="s">
        <v>18</v>
      </c>
      <c r="C512" s="42" t="s">
        <v>18</v>
      </c>
      <c r="D512" s="41">
        <v>12.558809256585899</v>
      </c>
      <c r="E512" s="42">
        <v>9</v>
      </c>
      <c r="F512" s="41">
        <v>8.6341960345742699</v>
      </c>
      <c r="G512" s="42">
        <v>11</v>
      </c>
      <c r="H512" s="41">
        <v>31.4980797954724</v>
      </c>
      <c r="I512" s="42">
        <v>15</v>
      </c>
      <c r="J512" s="41">
        <v>9.8696578518611506</v>
      </c>
      <c r="K512" s="42">
        <v>11</v>
      </c>
      <c r="L512" s="41">
        <v>0.80492152015185703</v>
      </c>
      <c r="M512" s="42">
        <v>23</v>
      </c>
      <c r="N512" s="41">
        <v>12.349781532417801</v>
      </c>
      <c r="O512" s="43">
        <v>2.2200449753927098</v>
      </c>
      <c r="P512" s="43">
        <v>0.64507663606125998</v>
      </c>
      <c r="Q512" s="44">
        <v>8</v>
      </c>
      <c r="R512" s="45">
        <v>0</v>
      </c>
      <c r="S512" s="45">
        <v>0</v>
      </c>
      <c r="T512" s="46" t="s">
        <v>18</v>
      </c>
      <c r="U512" s="47">
        <v>3.8999999999999998E-3</v>
      </c>
      <c r="V512" s="47" t="s">
        <v>18</v>
      </c>
      <c r="W512" s="47">
        <v>3.9300000000000003E-3</v>
      </c>
      <c r="X512" s="48" t="s">
        <v>30</v>
      </c>
      <c r="Y512" s="49" t="s">
        <v>18</v>
      </c>
      <c r="Z512" s="50" t="s">
        <v>18</v>
      </c>
      <c r="AA512" s="51" t="s">
        <v>18</v>
      </c>
      <c r="AB512" s="52">
        <v>43007</v>
      </c>
      <c r="AC512" s="48" t="s">
        <v>65</v>
      </c>
      <c r="AD512" s="53" t="s">
        <v>73</v>
      </c>
      <c r="AE512" s="46" t="s">
        <v>18</v>
      </c>
      <c r="AF512" s="54" t="s">
        <v>18</v>
      </c>
    </row>
    <row r="513" spans="1:32" x14ac:dyDescent="0.25">
      <c r="A513" s="1" t="s">
        <v>559</v>
      </c>
      <c r="B513" s="55" t="s">
        <v>18</v>
      </c>
      <c r="C513" s="37" t="s">
        <v>18</v>
      </c>
      <c r="D513" s="55">
        <v>12.7793249324714</v>
      </c>
      <c r="E513" s="37">
        <v>4</v>
      </c>
      <c r="F513" s="55">
        <v>8.8521248560746706</v>
      </c>
      <c r="G513" s="37">
        <v>7</v>
      </c>
      <c r="H513" s="55">
        <v>31.783223037023799</v>
      </c>
      <c r="I513" s="37">
        <v>11</v>
      </c>
      <c r="J513" s="55">
        <v>9.9810926460345009</v>
      </c>
      <c r="K513" s="37">
        <v>8</v>
      </c>
      <c r="L513" s="55">
        <v>0.82101806239740505</v>
      </c>
      <c r="M513" s="37">
        <v>22</v>
      </c>
      <c r="N513" s="55">
        <v>11.681920291987799</v>
      </c>
      <c r="O513" s="56">
        <v>2.37137499549564</v>
      </c>
      <c r="P513" s="56">
        <v>0.66073065554911203</v>
      </c>
      <c r="Q513" s="57">
        <v>8</v>
      </c>
      <c r="R513" s="58">
        <v>0</v>
      </c>
      <c r="S513" s="58">
        <v>0</v>
      </c>
      <c r="T513" s="14" t="s">
        <v>18</v>
      </c>
      <c r="U513" s="59">
        <v>2E-3</v>
      </c>
      <c r="V513" s="59" t="s">
        <v>18</v>
      </c>
      <c r="W513" s="59">
        <v>2.0300000000000001E-3</v>
      </c>
      <c r="X513" s="12" t="s">
        <v>30</v>
      </c>
      <c r="Y513" s="60" t="s">
        <v>18</v>
      </c>
      <c r="Z513" s="8" t="s">
        <v>18</v>
      </c>
      <c r="AA513" s="61" t="s">
        <v>18</v>
      </c>
      <c r="AB513" s="62">
        <v>43007</v>
      </c>
      <c r="AC513" s="12" t="s">
        <v>65</v>
      </c>
      <c r="AD513" s="16" t="s">
        <v>75</v>
      </c>
      <c r="AE513" s="14" t="s">
        <v>18</v>
      </c>
      <c r="AF513" s="39" t="s">
        <v>18</v>
      </c>
    </row>
    <row r="514" spans="1:32" x14ac:dyDescent="0.25">
      <c r="A514" s="40" t="s">
        <v>560</v>
      </c>
      <c r="B514" s="41" t="s">
        <v>18</v>
      </c>
      <c r="C514" s="42" t="s">
        <v>18</v>
      </c>
      <c r="D514" s="41">
        <v>12.773586869527801</v>
      </c>
      <c r="E514" s="42">
        <v>5</v>
      </c>
      <c r="F514" s="41">
        <v>8.8425541620057597</v>
      </c>
      <c r="G514" s="42">
        <v>8</v>
      </c>
      <c r="H514" s="41">
        <v>31.7563763023668</v>
      </c>
      <c r="I514" s="42">
        <v>12</v>
      </c>
      <c r="J514" s="41">
        <v>9.9808061420346199</v>
      </c>
      <c r="K514" s="42">
        <v>9</v>
      </c>
      <c r="L514" s="41">
        <v>0.82302190941085895</v>
      </c>
      <c r="M514" s="42">
        <v>21</v>
      </c>
      <c r="N514" s="41">
        <v>12.3562744325379</v>
      </c>
      <c r="O514" s="43">
        <v>2.2397824762015901</v>
      </c>
      <c r="P514" s="43">
        <v>0.657033001162453</v>
      </c>
      <c r="Q514" s="44">
        <v>8</v>
      </c>
      <c r="R514" s="45">
        <v>0</v>
      </c>
      <c r="S514" s="45">
        <v>0</v>
      </c>
      <c r="T514" s="46" t="s">
        <v>18</v>
      </c>
      <c r="U514" s="47">
        <v>2E-3</v>
      </c>
      <c r="V514" s="47" t="s">
        <v>18</v>
      </c>
      <c r="W514" s="47">
        <v>2.0300000000000001E-3</v>
      </c>
      <c r="X514" s="48" t="s">
        <v>30</v>
      </c>
      <c r="Y514" s="49" t="s">
        <v>18</v>
      </c>
      <c r="Z514" s="50" t="s">
        <v>18</v>
      </c>
      <c r="AA514" s="51" t="s">
        <v>18</v>
      </c>
      <c r="AB514" s="52">
        <v>43007</v>
      </c>
      <c r="AC514" s="48" t="s">
        <v>65</v>
      </c>
      <c r="AD514" s="53" t="s">
        <v>75</v>
      </c>
      <c r="AE514" s="46" t="s">
        <v>18</v>
      </c>
      <c r="AF514" s="54" t="s">
        <v>18</v>
      </c>
    </row>
    <row r="515" spans="1:32" x14ac:dyDescent="0.25">
      <c r="A515" s="1" t="s">
        <v>561</v>
      </c>
      <c r="B515" s="55" t="s">
        <v>18</v>
      </c>
      <c r="C515" s="37" t="s">
        <v>18</v>
      </c>
      <c r="D515" s="55">
        <v>7.9277933691223001</v>
      </c>
      <c r="E515" s="37">
        <v>56</v>
      </c>
      <c r="F515" s="55">
        <v>4.34962419646138</v>
      </c>
      <c r="G515" s="37">
        <v>45</v>
      </c>
      <c r="H515" s="55">
        <v>24.218227238256699</v>
      </c>
      <c r="I515" s="37">
        <v>47</v>
      </c>
      <c r="J515" s="55">
        <v>6.2256809338521597</v>
      </c>
      <c r="K515" s="37">
        <v>38</v>
      </c>
      <c r="L515" s="55">
        <v>-0.21143164307474399</v>
      </c>
      <c r="M515" s="37">
        <v>46</v>
      </c>
      <c r="N515" s="55">
        <v>9.5308401557931699</v>
      </c>
      <c r="O515" s="56">
        <v>2.1128481384493698</v>
      </c>
      <c r="P515" s="56">
        <v>0.44987902315356898</v>
      </c>
      <c r="Q515" s="57">
        <v>8</v>
      </c>
      <c r="R515" s="58">
        <v>0</v>
      </c>
      <c r="S515" s="58">
        <v>5.0000000000000001E-3</v>
      </c>
      <c r="T515" s="14" t="s">
        <v>18</v>
      </c>
      <c r="U515" s="59">
        <v>1.15E-2</v>
      </c>
      <c r="V515" s="59" t="s">
        <v>18</v>
      </c>
      <c r="W515" s="59">
        <v>1.295E-2</v>
      </c>
      <c r="X515" s="12" t="s">
        <v>30</v>
      </c>
      <c r="Y515" s="60">
        <v>211.753804973347</v>
      </c>
      <c r="Z515" s="8">
        <v>4.6546750299999999</v>
      </c>
      <c r="AA515" s="61">
        <v>643</v>
      </c>
      <c r="AB515" s="62">
        <v>42136</v>
      </c>
      <c r="AC515" s="12" t="s">
        <v>65</v>
      </c>
      <c r="AD515" s="16">
        <v>1000000</v>
      </c>
      <c r="AE515" s="14" t="s">
        <v>18</v>
      </c>
      <c r="AF515" s="39">
        <v>19.054815529999999</v>
      </c>
    </row>
    <row r="516" spans="1:32" x14ac:dyDescent="0.25">
      <c r="A516" s="40" t="s">
        <v>562</v>
      </c>
      <c r="B516" s="41" t="s">
        <v>18</v>
      </c>
      <c r="C516" s="42" t="s">
        <v>18</v>
      </c>
      <c r="D516" s="41">
        <v>8.3609173248069002</v>
      </c>
      <c r="E516" s="42">
        <v>52</v>
      </c>
      <c r="F516" s="41">
        <v>4.76804736192324</v>
      </c>
      <c r="G516" s="42">
        <v>41</v>
      </c>
      <c r="H516" s="41">
        <v>24.7168179853007</v>
      </c>
      <c r="I516" s="42">
        <v>46</v>
      </c>
      <c r="J516" s="41">
        <v>6.4386392148180596</v>
      </c>
      <c r="K516" s="42">
        <v>30</v>
      </c>
      <c r="L516" s="41">
        <v>-0.17993702204225301</v>
      </c>
      <c r="M516" s="42">
        <v>44</v>
      </c>
      <c r="N516" s="41">
        <v>9.5277021747476294</v>
      </c>
      <c r="O516" s="43">
        <v>2.1658746515779601</v>
      </c>
      <c r="P516" s="43">
        <v>0.47807621530692601</v>
      </c>
      <c r="Q516" s="44">
        <v>8</v>
      </c>
      <c r="R516" s="45">
        <v>0</v>
      </c>
      <c r="S516" s="45">
        <v>5.0000000000000001E-3</v>
      </c>
      <c r="T516" s="46" t="s">
        <v>18</v>
      </c>
      <c r="U516" s="47">
        <v>7.4999999999999997E-3</v>
      </c>
      <c r="V516" s="47" t="s">
        <v>18</v>
      </c>
      <c r="W516" s="47">
        <v>8.9499999999999996E-3</v>
      </c>
      <c r="X516" s="48" t="s">
        <v>30</v>
      </c>
      <c r="Y516" s="49" t="s">
        <v>18</v>
      </c>
      <c r="Z516" s="50" t="s">
        <v>18</v>
      </c>
      <c r="AA516" s="51" t="s">
        <v>18</v>
      </c>
      <c r="AB516" s="52">
        <v>42136</v>
      </c>
      <c r="AC516" s="48" t="s">
        <v>65</v>
      </c>
      <c r="AD516" s="53">
        <v>5000000</v>
      </c>
      <c r="AE516" s="46" t="s">
        <v>18</v>
      </c>
      <c r="AF516" s="54" t="s">
        <v>18</v>
      </c>
    </row>
    <row r="517" spans="1:32" x14ac:dyDescent="0.25">
      <c r="A517" s="1" t="s">
        <v>563</v>
      </c>
      <c r="B517" s="55">
        <v>8.3989612589417693</v>
      </c>
      <c r="C517" s="37">
        <v>24</v>
      </c>
      <c r="D517" s="55">
        <v>10.925846260764301</v>
      </c>
      <c r="E517" s="37">
        <v>19</v>
      </c>
      <c r="F517" s="55">
        <v>5.8092437055206902</v>
      </c>
      <c r="G517" s="37">
        <v>28</v>
      </c>
      <c r="H517" s="55">
        <v>35.890297111988303</v>
      </c>
      <c r="I517" s="37">
        <v>4</v>
      </c>
      <c r="J517" s="55">
        <v>3.12184661957617</v>
      </c>
      <c r="K517" s="37">
        <v>69</v>
      </c>
      <c r="L517" s="55">
        <v>1.0287620871821599</v>
      </c>
      <c r="M517" s="37">
        <v>15</v>
      </c>
      <c r="N517" s="55">
        <v>14.6180796337916</v>
      </c>
      <c r="O517" s="56">
        <v>2.17602370158296</v>
      </c>
      <c r="P517" s="56">
        <v>0.52686505036632103</v>
      </c>
      <c r="Q517" s="57">
        <v>9</v>
      </c>
      <c r="R517" s="58">
        <v>0</v>
      </c>
      <c r="S517" s="58">
        <v>0.01</v>
      </c>
      <c r="T517" s="14" t="s">
        <v>18</v>
      </c>
      <c r="U517" s="59">
        <v>1.7999999999999999E-2</v>
      </c>
      <c r="V517" s="59" t="s">
        <v>18</v>
      </c>
      <c r="W517" s="59">
        <v>1.8030000000000001E-2</v>
      </c>
      <c r="X517" s="12" t="s">
        <v>30</v>
      </c>
      <c r="Y517" s="60">
        <v>320.20574818885598</v>
      </c>
      <c r="Z517" s="8">
        <v>7.0706869399999999</v>
      </c>
      <c r="AA517" s="61">
        <v>39740</v>
      </c>
      <c r="AB517" s="62">
        <v>41218</v>
      </c>
      <c r="AC517" s="12" t="s">
        <v>65</v>
      </c>
      <c r="AD517" s="16">
        <v>0</v>
      </c>
      <c r="AE517" s="14" t="s">
        <v>18</v>
      </c>
      <c r="AF517" s="39">
        <v>34.890391530000002</v>
      </c>
    </row>
    <row r="518" spans="1:32" x14ac:dyDescent="0.25">
      <c r="A518" s="40" t="s">
        <v>564</v>
      </c>
      <c r="B518" s="41">
        <v>8.3956927767658804</v>
      </c>
      <c r="C518" s="42">
        <v>25</v>
      </c>
      <c r="D518" s="41">
        <v>10.9185946547132</v>
      </c>
      <c r="E518" s="42">
        <v>20</v>
      </c>
      <c r="F518" s="41">
        <v>5.7990072253538001</v>
      </c>
      <c r="G518" s="42">
        <v>29</v>
      </c>
      <c r="H518" s="41">
        <v>35.8498442387165</v>
      </c>
      <c r="I518" s="42">
        <v>5</v>
      </c>
      <c r="J518" s="41">
        <v>3.1194091472086698</v>
      </c>
      <c r="K518" s="42">
        <v>70</v>
      </c>
      <c r="L518" s="41">
        <v>1.0246730484023201</v>
      </c>
      <c r="M518" s="42">
        <v>16</v>
      </c>
      <c r="N518" s="41">
        <v>15.1594103737969</v>
      </c>
      <c r="O518" s="43">
        <v>2.09565109051987</v>
      </c>
      <c r="P518" s="43">
        <v>0.52413249943499995</v>
      </c>
      <c r="Q518" s="44">
        <v>9</v>
      </c>
      <c r="R518" s="45">
        <v>0</v>
      </c>
      <c r="S518" s="45">
        <v>0.01</v>
      </c>
      <c r="T518" s="46" t="s">
        <v>18</v>
      </c>
      <c r="U518" s="47">
        <v>1.7999999999999999E-2</v>
      </c>
      <c r="V518" s="47" t="s">
        <v>18</v>
      </c>
      <c r="W518" s="47">
        <v>1.8030000000000001E-2</v>
      </c>
      <c r="X518" s="48" t="s">
        <v>30</v>
      </c>
      <c r="Y518" s="49" t="s">
        <v>18</v>
      </c>
      <c r="Z518" s="50" t="s">
        <v>18</v>
      </c>
      <c r="AA518" s="51" t="s">
        <v>18</v>
      </c>
      <c r="AB518" s="52">
        <v>41218</v>
      </c>
      <c r="AC518" s="48" t="s">
        <v>65</v>
      </c>
      <c r="AD518" s="53">
        <v>30000</v>
      </c>
      <c r="AE518" s="46" t="s">
        <v>18</v>
      </c>
      <c r="AF518" s="54" t="s">
        <v>18</v>
      </c>
    </row>
    <row r="519" spans="1:32" x14ac:dyDescent="0.25">
      <c r="A519" s="1" t="s">
        <v>565</v>
      </c>
      <c r="B519" s="55" t="s">
        <v>18</v>
      </c>
      <c r="C519" s="37" t="s">
        <v>18</v>
      </c>
      <c r="D519" s="55" t="s">
        <v>18</v>
      </c>
      <c r="E519" s="37" t="s">
        <v>18</v>
      </c>
      <c r="F519" s="55" t="s">
        <v>18</v>
      </c>
      <c r="G519" s="37" t="s">
        <v>18</v>
      </c>
      <c r="H519" s="55" t="s">
        <v>18</v>
      </c>
      <c r="I519" s="37" t="s">
        <v>18</v>
      </c>
      <c r="J519" s="55" t="s">
        <v>18</v>
      </c>
      <c r="K519" s="37" t="s">
        <v>18</v>
      </c>
      <c r="L519" s="55">
        <v>1.05038771664245</v>
      </c>
      <c r="M519" s="37">
        <v>12</v>
      </c>
      <c r="N519" s="55" t="s">
        <v>18</v>
      </c>
      <c r="O519" s="56" t="s">
        <v>18</v>
      </c>
      <c r="P519" s="56" t="s">
        <v>18</v>
      </c>
      <c r="Q519" s="57">
        <v>9</v>
      </c>
      <c r="R519" s="58">
        <v>0</v>
      </c>
      <c r="S519" s="58">
        <v>0.01</v>
      </c>
      <c r="T519" s="14" t="s">
        <v>18</v>
      </c>
      <c r="U519" s="59">
        <v>5.0000000000000001E-3</v>
      </c>
      <c r="V519" s="59" t="s">
        <v>18</v>
      </c>
      <c r="W519" s="59">
        <v>5.0299999999999997E-3</v>
      </c>
      <c r="X519" s="12" t="s">
        <v>30</v>
      </c>
      <c r="Y519" s="60" t="s">
        <v>18</v>
      </c>
      <c r="Z519" s="8" t="s">
        <v>18</v>
      </c>
      <c r="AA519" s="61" t="s">
        <v>18</v>
      </c>
      <c r="AB519" s="62">
        <v>45455</v>
      </c>
      <c r="AC519" s="12" t="s">
        <v>65</v>
      </c>
      <c r="AD519" s="16" t="s">
        <v>70</v>
      </c>
      <c r="AE519" s="14" t="s">
        <v>18</v>
      </c>
      <c r="AF519" s="39" t="s">
        <v>18</v>
      </c>
    </row>
    <row r="520" spans="1:32" x14ac:dyDescent="0.25">
      <c r="A520" s="40" t="s">
        <v>566</v>
      </c>
      <c r="B520" s="41" t="s">
        <v>18</v>
      </c>
      <c r="C520" s="42" t="s">
        <v>18</v>
      </c>
      <c r="D520" s="41">
        <v>9.5979156588874996</v>
      </c>
      <c r="E520" s="42">
        <v>38</v>
      </c>
      <c r="F520" s="41">
        <v>5.9835190920974197</v>
      </c>
      <c r="G520" s="42">
        <v>26</v>
      </c>
      <c r="H520" s="41">
        <v>22.8141520943473</v>
      </c>
      <c r="I520" s="42">
        <v>55</v>
      </c>
      <c r="J520" s="41">
        <v>3.8752579683558599</v>
      </c>
      <c r="K520" s="42">
        <v>62</v>
      </c>
      <c r="L520" s="41">
        <v>-0.89695908991471696</v>
      </c>
      <c r="M520" s="42">
        <v>59</v>
      </c>
      <c r="N520" s="41">
        <v>11.2358809696601</v>
      </c>
      <c r="O520" s="43">
        <v>1.66726069702066</v>
      </c>
      <c r="P520" s="43">
        <v>0.49732368261356802</v>
      </c>
      <c r="Q520" s="44">
        <v>8</v>
      </c>
      <c r="R520" s="45">
        <v>0</v>
      </c>
      <c r="S520" s="45">
        <v>0.01</v>
      </c>
      <c r="T520" s="46" t="s">
        <v>18</v>
      </c>
      <c r="U520" s="47">
        <v>1.7999999999999999E-2</v>
      </c>
      <c r="V520" s="47" t="s">
        <v>18</v>
      </c>
      <c r="W520" s="47">
        <v>1.8069999999999999E-2</v>
      </c>
      <c r="X520" s="48" t="s">
        <v>30</v>
      </c>
      <c r="Y520" s="49">
        <v>145.62611894597001</v>
      </c>
      <c r="Z520" s="50">
        <v>-0.99139370999999998</v>
      </c>
      <c r="AA520" s="51">
        <v>22612</v>
      </c>
      <c r="AB520" s="52">
        <v>42116</v>
      </c>
      <c r="AC520" s="48" t="s">
        <v>65</v>
      </c>
      <c r="AD520" s="53">
        <v>0</v>
      </c>
      <c r="AE520" s="46" t="s">
        <v>18</v>
      </c>
      <c r="AF520" s="54">
        <v>5.8826376199999997</v>
      </c>
    </row>
    <row r="521" spans="1:32" x14ac:dyDescent="0.25">
      <c r="A521" s="1" t="s">
        <v>567</v>
      </c>
      <c r="B521" s="55" t="s">
        <v>18</v>
      </c>
      <c r="C521" s="37" t="s">
        <v>18</v>
      </c>
      <c r="D521" s="55">
        <v>9.5868803609720299</v>
      </c>
      <c r="E521" s="37">
        <v>39</v>
      </c>
      <c r="F521" s="55">
        <v>5.9680608743649399</v>
      </c>
      <c r="G521" s="37">
        <v>27</v>
      </c>
      <c r="H521" s="55">
        <v>22.7687040140538</v>
      </c>
      <c r="I521" s="37">
        <v>56</v>
      </c>
      <c r="J521" s="55">
        <v>3.8735560628068999</v>
      </c>
      <c r="K521" s="37">
        <v>63</v>
      </c>
      <c r="L521" s="55">
        <v>-0.89751204381972505</v>
      </c>
      <c r="M521" s="37">
        <v>60</v>
      </c>
      <c r="N521" s="55">
        <v>11.9482753069009</v>
      </c>
      <c r="O521" s="56">
        <v>1.56404955333007</v>
      </c>
      <c r="P521" s="56">
        <v>0.49412046058600201</v>
      </c>
      <c r="Q521" s="57">
        <v>8</v>
      </c>
      <c r="R521" s="58">
        <v>0</v>
      </c>
      <c r="S521" s="58">
        <v>0.01</v>
      </c>
      <c r="T521" s="14" t="s">
        <v>18</v>
      </c>
      <c r="U521" s="59">
        <v>1.7999999999999999E-2</v>
      </c>
      <c r="V521" s="59" t="s">
        <v>18</v>
      </c>
      <c r="W521" s="59">
        <v>1.8069999999999999E-2</v>
      </c>
      <c r="X521" s="12" t="s">
        <v>30</v>
      </c>
      <c r="Y521" s="60" t="s">
        <v>18</v>
      </c>
      <c r="Z521" s="8" t="s">
        <v>18</v>
      </c>
      <c r="AA521" s="61" t="s">
        <v>18</v>
      </c>
      <c r="AB521" s="62">
        <v>42116</v>
      </c>
      <c r="AC521" s="12" t="s">
        <v>65</v>
      </c>
      <c r="AD521" s="16">
        <v>30000</v>
      </c>
      <c r="AE521" s="14" t="s">
        <v>18</v>
      </c>
      <c r="AF521" s="39" t="s">
        <v>18</v>
      </c>
    </row>
    <row r="522" spans="1:32" x14ac:dyDescent="0.25">
      <c r="A522" s="40" t="s">
        <v>568</v>
      </c>
      <c r="B522" s="41" t="s">
        <v>18</v>
      </c>
      <c r="C522" s="42" t="s">
        <v>18</v>
      </c>
      <c r="D522" s="41" t="s">
        <v>18</v>
      </c>
      <c r="E522" s="42" t="s">
        <v>18</v>
      </c>
      <c r="F522" s="41" t="s">
        <v>18</v>
      </c>
      <c r="G522" s="42" t="s">
        <v>18</v>
      </c>
      <c r="H522" s="41" t="s">
        <v>18</v>
      </c>
      <c r="I522" s="42" t="s">
        <v>18</v>
      </c>
      <c r="J522" s="41" t="s">
        <v>18</v>
      </c>
      <c r="K522" s="42" t="s">
        <v>18</v>
      </c>
      <c r="L522" s="41">
        <v>-0.89695908991467199</v>
      </c>
      <c r="M522" s="42">
        <v>57</v>
      </c>
      <c r="N522" s="41" t="s">
        <v>18</v>
      </c>
      <c r="O522" s="43" t="s">
        <v>18</v>
      </c>
      <c r="P522" s="43" t="s">
        <v>18</v>
      </c>
      <c r="Q522" s="44">
        <v>8</v>
      </c>
      <c r="R522" s="45">
        <v>0</v>
      </c>
      <c r="S522" s="45">
        <v>0.01</v>
      </c>
      <c r="T522" s="46" t="s">
        <v>18</v>
      </c>
      <c r="U522" s="47">
        <v>9.4999999999999998E-3</v>
      </c>
      <c r="V522" s="47" t="s">
        <v>18</v>
      </c>
      <c r="W522" s="47">
        <v>9.5700000000000004E-3</v>
      </c>
      <c r="X522" s="48" t="s">
        <v>30</v>
      </c>
      <c r="Y522" s="49" t="s">
        <v>18</v>
      </c>
      <c r="Z522" s="50" t="s">
        <v>18</v>
      </c>
      <c r="AA522" s="51" t="s">
        <v>18</v>
      </c>
      <c r="AB522" s="52">
        <v>45455</v>
      </c>
      <c r="AC522" s="48" t="s">
        <v>65</v>
      </c>
      <c r="AD522" s="53" t="s">
        <v>68</v>
      </c>
      <c r="AE522" s="46" t="s">
        <v>18</v>
      </c>
      <c r="AF522" s="54" t="s">
        <v>18</v>
      </c>
    </row>
    <row r="523" spans="1:32" x14ac:dyDescent="0.25">
      <c r="A523" s="1" t="s">
        <v>569</v>
      </c>
      <c r="B523" s="55" t="s">
        <v>18</v>
      </c>
      <c r="C523" s="37" t="s">
        <v>18</v>
      </c>
      <c r="D523" s="55" t="s">
        <v>18</v>
      </c>
      <c r="E523" s="37" t="s">
        <v>18</v>
      </c>
      <c r="F523" s="55" t="s">
        <v>18</v>
      </c>
      <c r="G523" s="37" t="s">
        <v>18</v>
      </c>
      <c r="H523" s="55" t="s">
        <v>18</v>
      </c>
      <c r="I523" s="37" t="s">
        <v>18</v>
      </c>
      <c r="J523" s="55" t="s">
        <v>18</v>
      </c>
      <c r="K523" s="37" t="s">
        <v>18</v>
      </c>
      <c r="L523" s="55">
        <v>-0.89695908991467199</v>
      </c>
      <c r="M523" s="37">
        <v>57</v>
      </c>
      <c r="N523" s="55" t="s">
        <v>18</v>
      </c>
      <c r="O523" s="56" t="s">
        <v>18</v>
      </c>
      <c r="P523" s="56" t="s">
        <v>18</v>
      </c>
      <c r="Q523" s="57">
        <v>8</v>
      </c>
      <c r="R523" s="58">
        <v>0</v>
      </c>
      <c r="S523" s="58">
        <v>0.01</v>
      </c>
      <c r="T523" s="14" t="s">
        <v>18</v>
      </c>
      <c r="U523" s="59">
        <v>5.0000000000000001E-3</v>
      </c>
      <c r="V523" s="59" t="s">
        <v>18</v>
      </c>
      <c r="W523" s="59">
        <v>5.0699999999999999E-3</v>
      </c>
      <c r="X523" s="12" t="s">
        <v>30</v>
      </c>
      <c r="Y523" s="60" t="s">
        <v>18</v>
      </c>
      <c r="Z523" s="8" t="s">
        <v>18</v>
      </c>
      <c r="AA523" s="61" t="s">
        <v>18</v>
      </c>
      <c r="AB523" s="62">
        <v>45455</v>
      </c>
      <c r="AC523" s="12" t="s">
        <v>65</v>
      </c>
      <c r="AD523" s="16" t="s">
        <v>70</v>
      </c>
      <c r="AE523" s="14" t="s">
        <v>18</v>
      </c>
      <c r="AF523" s="39" t="s">
        <v>18</v>
      </c>
    </row>
    <row r="524" spans="1:32" x14ac:dyDescent="0.25">
      <c r="A524" s="40" t="s">
        <v>570</v>
      </c>
      <c r="B524" s="41">
        <v>8.5435763874050092</v>
      </c>
      <c r="C524" s="42">
        <v>21</v>
      </c>
      <c r="D524" s="41">
        <v>9.90367158400222</v>
      </c>
      <c r="E524" s="42">
        <v>31</v>
      </c>
      <c r="F524" s="41">
        <v>5.6118512287168301</v>
      </c>
      <c r="G524" s="42">
        <v>31</v>
      </c>
      <c r="H524" s="41">
        <v>25.0989010989009</v>
      </c>
      <c r="I524" s="42">
        <v>42</v>
      </c>
      <c r="J524" s="41">
        <v>6.3925233644858999</v>
      </c>
      <c r="K524" s="42">
        <v>34</v>
      </c>
      <c r="L524" s="41">
        <v>-0.52429220552255795</v>
      </c>
      <c r="M524" s="42">
        <v>53</v>
      </c>
      <c r="N524" s="41">
        <v>11.2237631334132</v>
      </c>
      <c r="O524" s="43">
        <v>1.8726243143086301</v>
      </c>
      <c r="P524" s="43">
        <v>0.49514632475583198</v>
      </c>
      <c r="Q524" s="44">
        <v>8</v>
      </c>
      <c r="R524" s="45">
        <v>0.01</v>
      </c>
      <c r="S524" s="45">
        <v>0.01</v>
      </c>
      <c r="T524" s="46" t="s">
        <v>18</v>
      </c>
      <c r="U524" s="47">
        <v>1.7999999999999999E-2</v>
      </c>
      <c r="V524" s="47" t="s">
        <v>18</v>
      </c>
      <c r="W524" s="47">
        <v>1.8700000000000001E-2</v>
      </c>
      <c r="X524" s="48" t="s">
        <v>30</v>
      </c>
      <c r="Y524" s="49">
        <v>31.08130027</v>
      </c>
      <c r="Z524" s="50">
        <v>0.50883851999999996</v>
      </c>
      <c r="AA524" s="51">
        <v>5865</v>
      </c>
      <c r="AB524" s="52">
        <v>38989</v>
      </c>
      <c r="AC524" s="48" t="s">
        <v>344</v>
      </c>
      <c r="AD524" s="53">
        <v>20</v>
      </c>
      <c r="AE524" s="46" t="s">
        <v>18</v>
      </c>
      <c r="AF524" s="54">
        <v>3.4356197800000001</v>
      </c>
    </row>
    <row r="525" spans="1:32" x14ac:dyDescent="0.25">
      <c r="A525" s="1" t="s">
        <v>571</v>
      </c>
      <c r="B525" s="55">
        <v>9.0672070502673296</v>
      </c>
      <c r="C525" s="37">
        <v>14</v>
      </c>
      <c r="D525" s="55">
        <v>9.8617943290763197</v>
      </c>
      <c r="E525" s="37">
        <v>32</v>
      </c>
      <c r="F525" s="55">
        <v>5.6360610179007002</v>
      </c>
      <c r="G525" s="37">
        <v>30</v>
      </c>
      <c r="H525" s="55">
        <v>21.360478746938099</v>
      </c>
      <c r="I525" s="37">
        <v>64</v>
      </c>
      <c r="J525" s="55">
        <v>5.3684258465388401</v>
      </c>
      <c r="K525" s="37">
        <v>51</v>
      </c>
      <c r="L525" s="55">
        <v>-0.56859161929962898</v>
      </c>
      <c r="M525" s="37">
        <v>54</v>
      </c>
      <c r="N525" s="55">
        <v>11.8787906884076</v>
      </c>
      <c r="O525" s="56">
        <v>1.4546488647678899</v>
      </c>
      <c r="P525" s="56">
        <v>0.51151054121300399</v>
      </c>
      <c r="Q525" s="57">
        <v>9</v>
      </c>
      <c r="R525" s="58">
        <v>0.01</v>
      </c>
      <c r="S525" s="58">
        <v>0.01</v>
      </c>
      <c r="T525" s="14" t="s">
        <v>18</v>
      </c>
      <c r="U525" s="59">
        <v>1.7999999999999999E-2</v>
      </c>
      <c r="V525" s="59" t="s">
        <v>18</v>
      </c>
      <c r="W525" s="59">
        <v>1.7999999999999999E-2</v>
      </c>
      <c r="X525" s="12" t="s">
        <v>30</v>
      </c>
      <c r="Y525" s="60">
        <v>113.755714912348</v>
      </c>
      <c r="Z525" s="8">
        <v>-3.8758580600000001</v>
      </c>
      <c r="AA525" s="61">
        <v>11408</v>
      </c>
      <c r="AB525" s="62">
        <v>36654</v>
      </c>
      <c r="AC525" s="12" t="s">
        <v>339</v>
      </c>
      <c r="AD525" s="16">
        <v>10</v>
      </c>
      <c r="AE525" s="14" t="s">
        <v>18</v>
      </c>
      <c r="AF525" s="39">
        <v>9.8207224099999895</v>
      </c>
    </row>
    <row r="526" spans="1:32" x14ac:dyDescent="0.25">
      <c r="A526" s="40" t="s">
        <v>572</v>
      </c>
      <c r="B526" s="41" t="s">
        <v>18</v>
      </c>
      <c r="C526" s="42" t="s">
        <v>18</v>
      </c>
      <c r="D526" s="41" t="s">
        <v>18</v>
      </c>
      <c r="E526" s="42" t="s">
        <v>18</v>
      </c>
      <c r="F526" s="41" t="s">
        <v>18</v>
      </c>
      <c r="G526" s="42" t="s">
        <v>18</v>
      </c>
      <c r="H526" s="41" t="s">
        <v>18</v>
      </c>
      <c r="I526" s="42" t="s">
        <v>18</v>
      </c>
      <c r="J526" s="41">
        <v>5.8545610073901404</v>
      </c>
      <c r="K526" s="42">
        <v>46</v>
      </c>
      <c r="L526" s="41">
        <v>-0.48717085577498698</v>
      </c>
      <c r="M526" s="42">
        <v>51</v>
      </c>
      <c r="N526" s="41" t="s">
        <v>18</v>
      </c>
      <c r="O526" s="43" t="s">
        <v>18</v>
      </c>
      <c r="P526" s="43" t="s">
        <v>18</v>
      </c>
      <c r="Q526" s="44">
        <v>9</v>
      </c>
      <c r="R526" s="45">
        <v>0</v>
      </c>
      <c r="S526" s="45">
        <v>0</v>
      </c>
      <c r="T526" s="46" t="s">
        <v>18</v>
      </c>
      <c r="U526" s="47">
        <v>8.9999999999999993E-3</v>
      </c>
      <c r="V526" s="47" t="s">
        <v>18</v>
      </c>
      <c r="W526" s="47">
        <v>9.1000000000000004E-3</v>
      </c>
      <c r="X526" s="48" t="s">
        <v>30</v>
      </c>
      <c r="Y526" s="49" t="s">
        <v>18</v>
      </c>
      <c r="Z526" s="50" t="s">
        <v>18</v>
      </c>
      <c r="AA526" s="51" t="s">
        <v>18</v>
      </c>
      <c r="AB526" s="52">
        <v>45405</v>
      </c>
      <c r="AC526" s="48" t="s">
        <v>339</v>
      </c>
      <c r="AD526" s="53">
        <v>10</v>
      </c>
      <c r="AE526" s="46" t="s">
        <v>18</v>
      </c>
      <c r="AF526" s="54" t="s">
        <v>18</v>
      </c>
    </row>
    <row r="527" spans="1:32" x14ac:dyDescent="0.25">
      <c r="A527" s="1" t="s">
        <v>573</v>
      </c>
      <c r="B527" s="65">
        <v>11.6408116693593</v>
      </c>
      <c r="C527" s="66">
        <v>2</v>
      </c>
      <c r="D527" s="55">
        <v>9.7027813638872598</v>
      </c>
      <c r="E527" s="37">
        <v>34</v>
      </c>
      <c r="F527" s="55">
        <v>5.5238622205354604</v>
      </c>
      <c r="G527" s="37">
        <v>34</v>
      </c>
      <c r="H527" s="55">
        <v>15.0232784379126</v>
      </c>
      <c r="I527" s="37">
        <v>77</v>
      </c>
      <c r="J527" s="55">
        <v>-0.45703289434126898</v>
      </c>
      <c r="K527" s="37">
        <v>82</v>
      </c>
      <c r="L527" s="55">
        <v>-1.4056822919769201</v>
      </c>
      <c r="M527" s="37">
        <v>67</v>
      </c>
      <c r="N527" s="55">
        <v>9.2514251429226402</v>
      </c>
      <c r="O527" s="56">
        <v>1.1827657805838601</v>
      </c>
      <c r="P527" s="56">
        <v>0.54214860005699705</v>
      </c>
      <c r="Q527" s="57">
        <v>8</v>
      </c>
      <c r="R527" s="58">
        <v>0</v>
      </c>
      <c r="S527" s="58">
        <v>5.0000000000000001E-3</v>
      </c>
      <c r="T527" s="14" t="s">
        <v>89</v>
      </c>
      <c r="U527" s="59">
        <v>5.8999999999999999E-3</v>
      </c>
      <c r="V527" s="59" t="s">
        <v>18</v>
      </c>
      <c r="W527" s="59">
        <v>6.0281048822511197E-3</v>
      </c>
      <c r="X527" s="12" t="s">
        <v>30</v>
      </c>
      <c r="Y527" s="60">
        <v>713.76303579999899</v>
      </c>
      <c r="Z527" s="8">
        <v>0.106488</v>
      </c>
      <c r="AA527" s="61">
        <v>24236</v>
      </c>
      <c r="AB527" s="62">
        <v>35964</v>
      </c>
      <c r="AC527" s="12" t="s">
        <v>87</v>
      </c>
      <c r="AD527" s="16">
        <v>10</v>
      </c>
      <c r="AE527" s="14" t="s">
        <v>18</v>
      </c>
      <c r="AF527" s="39">
        <v>6.4151400000000001</v>
      </c>
    </row>
    <row r="528" spans="1:32" x14ac:dyDescent="0.25">
      <c r="A528" s="40" t="s">
        <v>574</v>
      </c>
      <c r="B528" s="41">
        <v>5.5331117118615003</v>
      </c>
      <c r="C528" s="42">
        <v>39</v>
      </c>
      <c r="D528" s="41">
        <v>7.8924007712979103</v>
      </c>
      <c r="E528" s="42">
        <v>58</v>
      </c>
      <c r="F528" s="41">
        <v>3.6402038779691899</v>
      </c>
      <c r="G528" s="42">
        <v>48</v>
      </c>
      <c r="H528" s="41">
        <v>18.315070442578499</v>
      </c>
      <c r="I528" s="42">
        <v>71</v>
      </c>
      <c r="J528" s="41">
        <v>-1.5442186537823801</v>
      </c>
      <c r="K528" s="42">
        <v>83</v>
      </c>
      <c r="L528" s="41">
        <v>-2.91239460961771</v>
      </c>
      <c r="M528" s="42">
        <v>83</v>
      </c>
      <c r="N528" s="41">
        <v>11.500936486151801</v>
      </c>
      <c r="O528" s="43">
        <v>1.23764365645242</v>
      </c>
      <c r="P528" s="43">
        <v>0.47532376095715301</v>
      </c>
      <c r="Q528" s="44">
        <v>6</v>
      </c>
      <c r="R528" s="45">
        <v>0</v>
      </c>
      <c r="S528" s="45">
        <v>0</v>
      </c>
      <c r="T528" s="46" t="s">
        <v>18</v>
      </c>
      <c r="U528" s="47">
        <v>1.2500000000000001E-2</v>
      </c>
      <c r="V528" s="47" t="s">
        <v>18</v>
      </c>
      <c r="W528" s="47">
        <v>1.30418079449978E-2</v>
      </c>
      <c r="X528" s="48" t="s">
        <v>30</v>
      </c>
      <c r="Y528" s="49">
        <v>27.67370747</v>
      </c>
      <c r="Z528" s="50">
        <v>8.5854E-2</v>
      </c>
      <c r="AA528" s="51">
        <v>2685</v>
      </c>
      <c r="AB528" s="52">
        <v>36794</v>
      </c>
      <c r="AC528" s="48" t="s">
        <v>466</v>
      </c>
      <c r="AD528" s="53">
        <v>10</v>
      </c>
      <c r="AE528" s="46" t="s">
        <v>18</v>
      </c>
      <c r="AF528" s="54">
        <v>0.34796300000000002</v>
      </c>
    </row>
    <row r="529" spans="1:32" x14ac:dyDescent="0.25">
      <c r="A529" s="1" t="s">
        <v>575</v>
      </c>
      <c r="B529" s="55">
        <v>10.0031339846826</v>
      </c>
      <c r="C529" s="37">
        <v>10</v>
      </c>
      <c r="D529" s="55">
        <v>9.8093852959802295</v>
      </c>
      <c r="E529" s="37">
        <v>33</v>
      </c>
      <c r="F529" s="55">
        <v>5.6083013366917402</v>
      </c>
      <c r="G529" s="37">
        <v>32</v>
      </c>
      <c r="H529" s="55">
        <v>22.750275549024</v>
      </c>
      <c r="I529" s="37">
        <v>57</v>
      </c>
      <c r="J529" s="55">
        <v>4.8468897099761499</v>
      </c>
      <c r="K529" s="37">
        <v>55</v>
      </c>
      <c r="L529" s="55">
        <v>-2.1890434503404701</v>
      </c>
      <c r="M529" s="37">
        <v>74</v>
      </c>
      <c r="N529" s="55">
        <v>8.8513363585583402</v>
      </c>
      <c r="O529" s="56">
        <v>2.10920311188289</v>
      </c>
      <c r="P529" s="56">
        <v>0.63355839672309899</v>
      </c>
      <c r="Q529" s="57">
        <v>6</v>
      </c>
      <c r="R529" s="58">
        <v>0</v>
      </c>
      <c r="S529" s="58">
        <v>0.01</v>
      </c>
      <c r="T529" s="14" t="s">
        <v>89</v>
      </c>
      <c r="U529" s="59">
        <v>9.39999999999999E-3</v>
      </c>
      <c r="V529" s="59" t="s">
        <v>18</v>
      </c>
      <c r="W529" s="59">
        <v>9.5300211395466603E-3</v>
      </c>
      <c r="X529" s="12" t="s">
        <v>30</v>
      </c>
      <c r="Y529" s="60">
        <v>135.54599924999999</v>
      </c>
      <c r="Z529" s="8">
        <v>0.84475599999999995</v>
      </c>
      <c r="AA529" s="61">
        <v>6708</v>
      </c>
      <c r="AB529" s="62">
        <v>37174</v>
      </c>
      <c r="AC529" s="12" t="s">
        <v>576</v>
      </c>
      <c r="AD529" s="16">
        <v>10</v>
      </c>
      <c r="AE529" s="14" t="s">
        <v>18</v>
      </c>
      <c r="AF529" s="39">
        <v>9.2040500000000005</v>
      </c>
    </row>
    <row r="530" spans="1:32" x14ac:dyDescent="0.25">
      <c r="A530" s="40" t="s">
        <v>577</v>
      </c>
      <c r="B530" s="67" t="s">
        <v>18</v>
      </c>
      <c r="C530" s="42" t="s">
        <v>18</v>
      </c>
      <c r="D530" s="67" t="s">
        <v>18</v>
      </c>
      <c r="E530" s="42" t="s">
        <v>18</v>
      </c>
      <c r="F530" s="67" t="s">
        <v>18</v>
      </c>
      <c r="G530" s="42" t="s">
        <v>18</v>
      </c>
      <c r="H530" s="67" t="s">
        <v>18</v>
      </c>
      <c r="I530" s="42" t="s">
        <v>18</v>
      </c>
      <c r="J530" s="67">
        <v>5.5626310699136496</v>
      </c>
      <c r="K530" s="42">
        <v>49</v>
      </c>
      <c r="L530" s="67">
        <v>9.5339271607985901E-2</v>
      </c>
      <c r="M530" s="42">
        <v>40</v>
      </c>
      <c r="N530" s="67" t="s">
        <v>18</v>
      </c>
      <c r="O530" s="69" t="s">
        <v>18</v>
      </c>
      <c r="P530" s="69" t="s">
        <v>18</v>
      </c>
      <c r="Q530" s="70">
        <v>9</v>
      </c>
      <c r="R530" s="71">
        <v>0</v>
      </c>
      <c r="S530" s="71">
        <v>0</v>
      </c>
      <c r="T530" s="46" t="s">
        <v>18</v>
      </c>
      <c r="U530" s="72">
        <v>1.6E-2</v>
      </c>
      <c r="V530" s="72" t="s">
        <v>18</v>
      </c>
      <c r="W530" s="72">
        <v>1.6E-2</v>
      </c>
      <c r="X530" s="48" t="s">
        <v>30</v>
      </c>
      <c r="Y530" s="49">
        <v>34.820944809305999</v>
      </c>
      <c r="Z530" s="50">
        <v>-0.31312460999999903</v>
      </c>
      <c r="AA530" s="73">
        <v>1198</v>
      </c>
      <c r="AB530" s="52">
        <v>45271</v>
      </c>
      <c r="AC530" s="48" t="s">
        <v>578</v>
      </c>
      <c r="AD530" s="53" t="s">
        <v>129</v>
      </c>
      <c r="AE530" s="46" t="s">
        <v>34</v>
      </c>
      <c r="AF530" s="54">
        <v>1.3567153599999999</v>
      </c>
    </row>
    <row r="531" spans="1:32" x14ac:dyDescent="0.25">
      <c r="A531" s="1" t="s">
        <v>579</v>
      </c>
      <c r="B531" s="74" t="s">
        <v>18</v>
      </c>
      <c r="C531" s="37" t="s">
        <v>18</v>
      </c>
      <c r="D531" s="74" t="s">
        <v>18</v>
      </c>
      <c r="E531" s="37" t="s">
        <v>18</v>
      </c>
      <c r="F531" s="74">
        <v>-3.3668469440316802</v>
      </c>
      <c r="G531" s="37">
        <v>70</v>
      </c>
      <c r="H531" s="74">
        <v>12.925929865106101</v>
      </c>
      <c r="I531" s="37">
        <v>78</v>
      </c>
      <c r="J531" s="74">
        <v>-0.43748462768191598</v>
      </c>
      <c r="K531" s="37">
        <v>81</v>
      </c>
      <c r="L531" s="74">
        <v>-2.5545185294056498</v>
      </c>
      <c r="M531" s="37">
        <v>79</v>
      </c>
      <c r="N531" s="74">
        <v>11.356819472299399</v>
      </c>
      <c r="O531" s="76">
        <v>0.77882020837341803</v>
      </c>
      <c r="P531" s="76" t="s">
        <v>18</v>
      </c>
      <c r="Q531" s="77">
        <v>6</v>
      </c>
      <c r="R531" s="78">
        <v>0.02</v>
      </c>
      <c r="S531" s="78">
        <v>0.02</v>
      </c>
      <c r="T531" s="14" t="s">
        <v>18</v>
      </c>
      <c r="U531" s="79">
        <v>0.01</v>
      </c>
      <c r="V531" s="79" t="s">
        <v>18</v>
      </c>
      <c r="W531" s="79" t="s">
        <v>18</v>
      </c>
      <c r="X531" s="12" t="s">
        <v>30</v>
      </c>
      <c r="Y531" s="60">
        <v>0</v>
      </c>
      <c r="Z531" s="8" t="s">
        <v>18</v>
      </c>
      <c r="AA531" s="80" t="s">
        <v>18</v>
      </c>
      <c r="AB531" s="62">
        <v>43830</v>
      </c>
      <c r="AC531" s="12" t="s">
        <v>580</v>
      </c>
      <c r="AD531" s="16">
        <v>100</v>
      </c>
      <c r="AE531" s="14" t="s">
        <v>18</v>
      </c>
      <c r="AF531" s="39" t="s">
        <v>18</v>
      </c>
    </row>
    <row r="532" spans="1:32" x14ac:dyDescent="0.25">
      <c r="A532" s="40" t="s">
        <v>581</v>
      </c>
      <c r="B532" s="67">
        <v>8.9810306098601007</v>
      </c>
      <c r="C532" s="42">
        <v>15</v>
      </c>
      <c r="D532" s="67">
        <v>9.5815602164622806</v>
      </c>
      <c r="E532" s="42">
        <v>40</v>
      </c>
      <c r="F532" s="67">
        <v>5.59422319178279</v>
      </c>
      <c r="G532" s="42">
        <v>33</v>
      </c>
      <c r="H532" s="67">
        <v>25.264157588870098</v>
      </c>
      <c r="I532" s="42">
        <v>41</v>
      </c>
      <c r="J532" s="67">
        <v>6.4268080240250596</v>
      </c>
      <c r="K532" s="42">
        <v>33</v>
      </c>
      <c r="L532" s="67">
        <v>-0.50903169084437405</v>
      </c>
      <c r="M532" s="42">
        <v>52</v>
      </c>
      <c r="N532" s="67">
        <v>11.277660507028401</v>
      </c>
      <c r="O532" s="69">
        <v>1.8783282417871801</v>
      </c>
      <c r="P532" s="69">
        <v>0.47410578179028801</v>
      </c>
      <c r="Q532" s="70">
        <v>8</v>
      </c>
      <c r="R532" s="71">
        <v>0.01</v>
      </c>
      <c r="S532" s="71">
        <v>0.01</v>
      </c>
      <c r="T532" s="46" t="s">
        <v>18</v>
      </c>
      <c r="U532" s="72">
        <v>1.8499999999999999E-2</v>
      </c>
      <c r="V532" s="72" t="s">
        <v>18</v>
      </c>
      <c r="W532" s="72">
        <v>1.9E-2</v>
      </c>
      <c r="X532" s="48" t="s">
        <v>30</v>
      </c>
      <c r="Y532" s="49">
        <v>345.95275727000001</v>
      </c>
      <c r="Z532" s="50">
        <v>3.2980227599999998</v>
      </c>
      <c r="AA532" s="73">
        <v>29136</v>
      </c>
      <c r="AB532" s="52">
        <v>40084</v>
      </c>
      <c r="AC532" s="48" t="s">
        <v>344</v>
      </c>
      <c r="AD532" s="53">
        <v>50</v>
      </c>
      <c r="AE532" s="46" t="s">
        <v>34</v>
      </c>
      <c r="AF532" s="54">
        <v>31.351085090000002</v>
      </c>
    </row>
    <row r="533" spans="1:32" x14ac:dyDescent="0.25">
      <c r="A533" s="1" t="s">
        <v>582</v>
      </c>
      <c r="B533" s="74">
        <v>7.7926801495085796</v>
      </c>
      <c r="C533" s="37">
        <v>32</v>
      </c>
      <c r="D533" s="74">
        <v>9.3669300160161093</v>
      </c>
      <c r="E533" s="37">
        <v>44</v>
      </c>
      <c r="F533" s="74">
        <v>4.9639929331120198</v>
      </c>
      <c r="G533" s="37">
        <v>38</v>
      </c>
      <c r="H533" s="74">
        <v>30.512991339107099</v>
      </c>
      <c r="I533" s="37">
        <v>21</v>
      </c>
      <c r="J533" s="74">
        <v>10.3040540540539</v>
      </c>
      <c r="K533" s="37">
        <v>6</v>
      </c>
      <c r="L533" s="74">
        <v>0.82346886258361995</v>
      </c>
      <c r="M533" s="37">
        <v>19</v>
      </c>
      <c r="N533" s="74">
        <v>11.638313283046401</v>
      </c>
      <c r="O533" s="76">
        <v>2.27111793084141</v>
      </c>
      <c r="P533" s="76">
        <v>0.47154070790562702</v>
      </c>
      <c r="Q533" s="77">
        <v>8</v>
      </c>
      <c r="R533" s="78">
        <v>0</v>
      </c>
      <c r="S533" s="78">
        <v>0.01</v>
      </c>
      <c r="T533" s="14" t="s">
        <v>18</v>
      </c>
      <c r="U533" s="79">
        <v>1.7999999999999999E-2</v>
      </c>
      <c r="V533" s="79" t="s">
        <v>18</v>
      </c>
      <c r="W533" s="79">
        <v>1.8048419999999999E-2</v>
      </c>
      <c r="X533" s="12" t="s">
        <v>30</v>
      </c>
      <c r="Y533" s="60">
        <v>1731.51551832</v>
      </c>
      <c r="Z533" s="8">
        <v>-3.9071804499999998</v>
      </c>
      <c r="AA533" s="80">
        <v>57091</v>
      </c>
      <c r="AB533" s="62">
        <v>36800</v>
      </c>
      <c r="AC533" s="12" t="s">
        <v>583</v>
      </c>
      <c r="AD533" s="16">
        <v>50</v>
      </c>
      <c r="AE533" s="14" t="s">
        <v>18</v>
      </c>
      <c r="AF533" s="39">
        <v>-23.382455149999998</v>
      </c>
    </row>
    <row r="534" spans="1:32" x14ac:dyDescent="0.25">
      <c r="A534" s="40" t="s">
        <v>584</v>
      </c>
      <c r="B534" s="67" t="s">
        <v>18</v>
      </c>
      <c r="C534" s="42" t="s">
        <v>18</v>
      </c>
      <c r="D534" s="67">
        <v>9.2839766450809105</v>
      </c>
      <c r="E534" s="42">
        <v>45</v>
      </c>
      <c r="F534" s="67">
        <v>4.8806770796606003</v>
      </c>
      <c r="G534" s="42">
        <v>39</v>
      </c>
      <c r="H534" s="67">
        <v>30.285215419221998</v>
      </c>
      <c r="I534" s="42">
        <v>22</v>
      </c>
      <c r="J534" s="67">
        <v>10.0604031683344</v>
      </c>
      <c r="K534" s="42">
        <v>7</v>
      </c>
      <c r="L534" s="67">
        <v>0.49702512761293699</v>
      </c>
      <c r="M534" s="42">
        <v>31</v>
      </c>
      <c r="N534" s="67">
        <v>12.9237637385177</v>
      </c>
      <c r="O534" s="69">
        <v>2.0275986618273598</v>
      </c>
      <c r="P534" s="69">
        <v>0.468834314171791</v>
      </c>
      <c r="Q534" s="70">
        <v>8</v>
      </c>
      <c r="R534" s="71">
        <v>0</v>
      </c>
      <c r="S534" s="71">
        <v>0</v>
      </c>
      <c r="T534" s="46" t="s">
        <v>18</v>
      </c>
      <c r="U534" s="72">
        <v>1.7999999999999999E-2</v>
      </c>
      <c r="V534" s="72" t="s">
        <v>18</v>
      </c>
      <c r="W534" s="72">
        <v>1.8048419999999999E-2</v>
      </c>
      <c r="X534" s="48" t="s">
        <v>30</v>
      </c>
      <c r="Y534" s="49" t="s">
        <v>18</v>
      </c>
      <c r="Z534" s="50" t="s">
        <v>18</v>
      </c>
      <c r="AA534" s="73" t="s">
        <v>18</v>
      </c>
      <c r="AB534" s="52">
        <v>45644</v>
      </c>
      <c r="AC534" s="48" t="s">
        <v>583</v>
      </c>
      <c r="AD534" s="53" t="s">
        <v>292</v>
      </c>
      <c r="AE534" s="46" t="s">
        <v>18</v>
      </c>
      <c r="AF534" s="54" t="s">
        <v>18</v>
      </c>
    </row>
    <row r="535" spans="1:32" x14ac:dyDescent="0.25">
      <c r="A535" s="81" t="s">
        <v>585</v>
      </c>
      <c r="B535" s="82" t="s">
        <v>18</v>
      </c>
      <c r="C535" s="83" t="s">
        <v>18</v>
      </c>
      <c r="D535" s="82">
        <v>9.3669300160161608</v>
      </c>
      <c r="E535" s="83">
        <v>43</v>
      </c>
      <c r="F535" s="82">
        <v>4.9639929331121104</v>
      </c>
      <c r="G535" s="83">
        <v>37</v>
      </c>
      <c r="H535" s="82">
        <v>30.512991339107199</v>
      </c>
      <c r="I535" s="83">
        <v>20</v>
      </c>
      <c r="J535" s="82">
        <v>10.304054054053999</v>
      </c>
      <c r="K535" s="83">
        <v>5</v>
      </c>
      <c r="L535" s="82">
        <v>0.82346886258361995</v>
      </c>
      <c r="M535" s="83">
        <v>19</v>
      </c>
      <c r="N535" s="82">
        <v>11.6363818221923</v>
      </c>
      <c r="O535" s="84">
        <v>2.2714949015738601</v>
      </c>
      <c r="P535" s="84">
        <v>0.47162706829070999</v>
      </c>
      <c r="Q535" s="85">
        <v>8</v>
      </c>
      <c r="R535" s="86">
        <v>0</v>
      </c>
      <c r="S535" s="86">
        <v>0</v>
      </c>
      <c r="T535" s="87" t="s">
        <v>18</v>
      </c>
      <c r="U535" s="88">
        <v>1.7999999999999999E-2</v>
      </c>
      <c r="V535" s="88" t="s">
        <v>18</v>
      </c>
      <c r="W535" s="88">
        <v>1.8048419999999999E-2</v>
      </c>
      <c r="X535" s="89" t="s">
        <v>30</v>
      </c>
      <c r="Y535" s="90" t="s">
        <v>18</v>
      </c>
      <c r="Z535" s="91" t="s">
        <v>18</v>
      </c>
      <c r="AA535" s="92" t="s">
        <v>18</v>
      </c>
      <c r="AB535" s="93">
        <v>45644</v>
      </c>
      <c r="AC535" s="89" t="s">
        <v>583</v>
      </c>
      <c r="AD535" s="94">
        <v>10</v>
      </c>
      <c r="AE535" s="87" t="s">
        <v>18</v>
      </c>
      <c r="AF535" s="95" t="s">
        <v>18</v>
      </c>
    </row>
    <row r="536" spans="1:32" x14ac:dyDescent="0.25">
      <c r="A536" s="96" t="s">
        <v>95</v>
      </c>
      <c r="B536" s="97">
        <v>8.6804438147994993</v>
      </c>
      <c r="C536" s="12"/>
      <c r="D536" s="97">
        <v>9.6504059499499792</v>
      </c>
      <c r="E536" s="12"/>
      <c r="F536" s="97">
        <v>3.9647479202525808</v>
      </c>
      <c r="G536" s="12"/>
      <c r="H536" s="97">
        <v>27.752890711537773</v>
      </c>
      <c r="I536" s="12"/>
      <c r="J536" s="97">
        <v>6.1918878623038864</v>
      </c>
      <c r="K536" s="12"/>
      <c r="L536" s="97">
        <v>-0.46622400828797106</v>
      </c>
      <c r="M536" s="37"/>
      <c r="N536" s="97">
        <v>12.39302953525095</v>
      </c>
      <c r="O536" s="98">
        <v>1.8884098176434798</v>
      </c>
      <c r="P536" s="98">
        <v>0.51343004049892538</v>
      </c>
      <c r="Q536" s="99"/>
      <c r="R536" s="14"/>
      <c r="S536" s="12"/>
      <c r="T536" s="14"/>
      <c r="U536" s="12"/>
      <c r="V536" s="100"/>
      <c r="X536" s="100" t="s">
        <v>96</v>
      </c>
      <c r="Y536" s="101">
        <v>50671.044502552562</v>
      </c>
      <c r="Z536" s="98">
        <v>1388.4690970192571</v>
      </c>
      <c r="AA536" s="102">
        <v>920813</v>
      </c>
      <c r="AB536" s="100"/>
      <c r="AC536" s="100"/>
      <c r="AD536" s="103"/>
      <c r="AE536" s="104"/>
      <c r="AF536" s="105">
        <v>4416.9639471646451</v>
      </c>
    </row>
    <row r="537" spans="1:32" x14ac:dyDescent="0.25">
      <c r="A537" s="106" t="s">
        <v>586</v>
      </c>
      <c r="B537" s="107">
        <v>11.337075739242801</v>
      </c>
      <c r="C537" s="37"/>
      <c r="D537" s="107">
        <v>12.5817177448625</v>
      </c>
      <c r="E537" s="37"/>
      <c r="F537" s="107">
        <v>8.81370910382293</v>
      </c>
      <c r="G537" s="37"/>
      <c r="H537" s="107">
        <v>30.447544742774099</v>
      </c>
      <c r="I537" s="37"/>
      <c r="J537" s="107">
        <v>9.4513554293485793</v>
      </c>
      <c r="K537" s="37"/>
      <c r="L537" s="107">
        <v>0.84454709132821804</v>
      </c>
      <c r="M537" s="37"/>
      <c r="N537" s="107">
        <v>11.637824257584599</v>
      </c>
      <c r="O537" s="107">
        <v>2.2655897530296398</v>
      </c>
      <c r="P537" s="107">
        <v>0.62040578390212997</v>
      </c>
      <c r="Q537" s="108"/>
      <c r="R537" s="109"/>
      <c r="S537" s="37"/>
      <c r="T537" s="109"/>
      <c r="U537" s="37"/>
      <c r="V537" s="37"/>
      <c r="W537" s="110"/>
      <c r="X537" s="111"/>
      <c r="Y537" s="112"/>
      <c r="Z537" s="37"/>
      <c r="AA537" s="37"/>
      <c r="AB537" s="37"/>
      <c r="AC537" s="113"/>
      <c r="AD537" s="109"/>
      <c r="AE537" s="110"/>
    </row>
    <row r="538" spans="1:32" x14ac:dyDescent="0.25">
      <c r="A538" s="1" t="s">
        <v>98</v>
      </c>
      <c r="B538" s="55"/>
      <c r="C538" s="37">
        <v>42</v>
      </c>
      <c r="D538" s="55"/>
      <c r="E538" s="37">
        <v>67</v>
      </c>
      <c r="F538" s="55"/>
      <c r="G538" s="37">
        <v>75</v>
      </c>
      <c r="H538" s="55"/>
      <c r="I538" s="37">
        <v>78</v>
      </c>
      <c r="J538" s="55"/>
      <c r="K538" s="37">
        <v>83</v>
      </c>
      <c r="L538" s="55"/>
      <c r="M538" s="37">
        <v>92</v>
      </c>
      <c r="N538" s="55"/>
      <c r="O538" s="56"/>
      <c r="P538" s="56"/>
      <c r="Q538" s="58"/>
      <c r="R538" s="14"/>
      <c r="S538" s="59"/>
      <c r="T538" s="114"/>
      <c r="U538" s="59"/>
      <c r="V538" s="12"/>
      <c r="W538" s="8"/>
      <c r="X538" s="8"/>
      <c r="Y538" s="61"/>
      <c r="Z538" s="62"/>
      <c r="AA538" s="12"/>
      <c r="AB538" s="62"/>
      <c r="AC538" s="16"/>
      <c r="AD538" s="14"/>
      <c r="AE538" s="8"/>
    </row>
    <row r="539" spans="1:32" x14ac:dyDescent="0.25">
      <c r="B539" s="8"/>
      <c r="C539" s="12"/>
      <c r="D539" s="8"/>
      <c r="E539" s="12"/>
      <c r="F539" s="8"/>
      <c r="G539" s="12"/>
      <c r="H539" s="8"/>
      <c r="I539" s="12"/>
      <c r="J539" s="8"/>
      <c r="K539" s="12"/>
      <c r="L539" s="8"/>
      <c r="M539" s="12"/>
      <c r="N539" s="8"/>
      <c r="O539" s="12"/>
      <c r="P539" s="12"/>
      <c r="Q539" s="13"/>
      <c r="R539" s="14"/>
      <c r="S539" s="12"/>
      <c r="T539" s="14"/>
      <c r="U539" s="12"/>
      <c r="V539" s="12"/>
      <c r="W539" s="12"/>
      <c r="X539" s="60"/>
      <c r="Y539" s="20"/>
      <c r="Z539" s="12"/>
      <c r="AA539" s="12"/>
      <c r="AB539" s="12"/>
      <c r="AC539" s="16"/>
      <c r="AD539" s="14"/>
      <c r="AE539" s="12"/>
    </row>
    <row r="540" spans="1:32" ht="18" x14ac:dyDescent="0.25">
      <c r="A540" s="22" t="s">
        <v>587</v>
      </c>
      <c r="B540" s="23"/>
      <c r="C540" s="24"/>
      <c r="D540" s="23"/>
      <c r="E540" s="24"/>
      <c r="F540" s="23"/>
      <c r="G540" s="24" t="s">
        <v>1</v>
      </c>
      <c r="H540" s="23"/>
      <c r="I540" s="24"/>
      <c r="J540" s="23"/>
      <c r="K540" s="24"/>
      <c r="L540" s="23"/>
      <c r="M540" s="24"/>
      <c r="N540" s="23" t="s">
        <v>4</v>
      </c>
      <c r="O540" s="24"/>
      <c r="P540" s="24" t="s">
        <v>5</v>
      </c>
      <c r="Q540" s="25"/>
      <c r="R540" s="26"/>
      <c r="S540" s="24"/>
      <c r="T540" s="26"/>
      <c r="U540" s="24"/>
      <c r="V540" s="24"/>
      <c r="W540" s="27"/>
      <c r="X540" s="122"/>
      <c r="Y540" s="28"/>
      <c r="Z540" s="24"/>
      <c r="AA540" s="24"/>
      <c r="AB540" s="24"/>
      <c r="AC540" s="29"/>
      <c r="AD540" s="26"/>
      <c r="AE540" s="27"/>
    </row>
    <row r="541" spans="1:32" ht="42.75" x14ac:dyDescent="0.25">
      <c r="A541" s="30"/>
      <c r="B541" s="31" t="s">
        <v>6</v>
      </c>
      <c r="C541" s="32" t="s">
        <v>7</v>
      </c>
      <c r="D541" s="31" t="s">
        <v>8</v>
      </c>
      <c r="E541" s="32" t="s">
        <v>7</v>
      </c>
      <c r="F541" s="31" t="s">
        <v>9</v>
      </c>
      <c r="G541" s="24" t="s">
        <v>7</v>
      </c>
      <c r="H541" s="31" t="s">
        <v>10</v>
      </c>
      <c r="I541" s="32" t="s">
        <v>7</v>
      </c>
      <c r="J541" s="31" t="s">
        <v>11</v>
      </c>
      <c r="K541" s="32" t="s">
        <v>7</v>
      </c>
      <c r="L541" s="31" t="s">
        <v>12</v>
      </c>
      <c r="M541" s="32" t="s">
        <v>7</v>
      </c>
      <c r="N541" s="31" t="s">
        <v>13</v>
      </c>
      <c r="O541" s="32" t="s">
        <v>14</v>
      </c>
      <c r="P541" s="32" t="s">
        <v>15</v>
      </c>
      <c r="Q541" s="33" t="s">
        <v>2</v>
      </c>
      <c r="R541" s="32" t="s">
        <v>16</v>
      </c>
      <c r="S541" s="32" t="s">
        <v>17</v>
      </c>
      <c r="T541" s="32" t="s">
        <v>18</v>
      </c>
      <c r="U541" s="32" t="s">
        <v>19</v>
      </c>
      <c r="V541" s="32" t="s">
        <v>18</v>
      </c>
      <c r="W541" s="34" t="s">
        <v>20</v>
      </c>
      <c r="X541" s="123" t="s">
        <v>21</v>
      </c>
      <c r="Y541" s="35" t="s">
        <v>22</v>
      </c>
      <c r="Z541" s="32" t="s">
        <v>23</v>
      </c>
      <c r="AA541" s="32" t="s">
        <v>24</v>
      </c>
      <c r="AB541" s="32" t="s">
        <v>25</v>
      </c>
      <c r="AC541" s="36" t="s">
        <v>26</v>
      </c>
      <c r="AD541" s="32" t="s">
        <v>27</v>
      </c>
      <c r="AE541" s="34" t="s">
        <v>18</v>
      </c>
      <c r="AF541" s="34" t="s">
        <v>28</v>
      </c>
    </row>
    <row r="542" spans="1:32" x14ac:dyDescent="0.25">
      <c r="B542" s="115"/>
      <c r="C542" s="37"/>
      <c r="D542" s="115"/>
      <c r="E542" s="37"/>
      <c r="F542" s="115"/>
      <c r="G542" s="37"/>
      <c r="H542" s="115"/>
      <c r="I542" s="37"/>
      <c r="J542" s="115"/>
      <c r="K542" s="37"/>
      <c r="L542" s="115"/>
      <c r="M542" s="37"/>
      <c r="N542" s="115"/>
      <c r="O542" s="116"/>
      <c r="P542" s="116"/>
      <c r="Q542" s="13"/>
      <c r="R542" s="14"/>
      <c r="S542" s="117"/>
      <c r="T542" s="114"/>
      <c r="U542" s="117"/>
      <c r="V542" s="12"/>
      <c r="W542" s="8"/>
      <c r="X542" s="60"/>
      <c r="Y542" s="20"/>
      <c r="Z542" s="62"/>
      <c r="AA542" s="12"/>
      <c r="AB542" s="62"/>
      <c r="AC542" s="16"/>
      <c r="AD542" s="14"/>
      <c r="AE542" s="8"/>
    </row>
    <row r="543" spans="1:32" x14ac:dyDescent="0.25">
      <c r="A543" s="40" t="s">
        <v>588</v>
      </c>
      <c r="B543" s="63">
        <v>2.8514507202777701</v>
      </c>
      <c r="C543" s="64">
        <v>2</v>
      </c>
      <c r="D543" s="41">
        <v>-1.85164994532325</v>
      </c>
      <c r="E543" s="42">
        <v>6</v>
      </c>
      <c r="F543" s="41">
        <v>-6.4578241431269996</v>
      </c>
      <c r="G543" s="42">
        <v>9</v>
      </c>
      <c r="H543" s="41">
        <v>19.213766971897702</v>
      </c>
      <c r="I543" s="42">
        <v>10</v>
      </c>
      <c r="J543" s="41">
        <v>4.0560404225998603</v>
      </c>
      <c r="K543" s="42">
        <v>13</v>
      </c>
      <c r="L543" s="41">
        <v>-6.8544407894736699</v>
      </c>
      <c r="M543" s="42">
        <v>10</v>
      </c>
      <c r="N543" s="41">
        <v>15.829115183877899</v>
      </c>
      <c r="O543" s="43">
        <v>0.95600780200778301</v>
      </c>
      <c r="P543" s="43">
        <v>-0.135564597813184</v>
      </c>
      <c r="Q543" s="44">
        <v>8</v>
      </c>
      <c r="R543" s="45">
        <v>7.4999999999999997E-3</v>
      </c>
      <c r="S543" s="45">
        <v>7.4999999999999997E-3</v>
      </c>
      <c r="T543" s="46" t="s">
        <v>18</v>
      </c>
      <c r="U543" s="47">
        <v>1.6E-2</v>
      </c>
      <c r="V543" s="47" t="s">
        <v>18</v>
      </c>
      <c r="W543" s="47">
        <v>1.6039999999999999E-2</v>
      </c>
      <c r="X543" s="48" t="s">
        <v>30</v>
      </c>
      <c r="Y543" s="49">
        <v>76.646283113994997</v>
      </c>
      <c r="Z543" s="50">
        <v>-3.14475225999999</v>
      </c>
      <c r="AA543" s="51">
        <v>7125</v>
      </c>
      <c r="AB543" s="52">
        <v>38271</v>
      </c>
      <c r="AC543" s="48" t="s">
        <v>65</v>
      </c>
      <c r="AD543" s="53" t="s">
        <v>56</v>
      </c>
      <c r="AE543" s="46" t="s">
        <v>34</v>
      </c>
      <c r="AF543" s="54">
        <v>-20.479285729999901</v>
      </c>
    </row>
    <row r="544" spans="1:32" x14ac:dyDescent="0.25">
      <c r="A544" s="1" t="s">
        <v>589</v>
      </c>
      <c r="B544" s="75">
        <v>2.8493621967421201</v>
      </c>
      <c r="C544" s="66">
        <v>3</v>
      </c>
      <c r="D544" s="74">
        <v>-1.8558626066253501</v>
      </c>
      <c r="E544" s="37">
        <v>7</v>
      </c>
      <c r="F544" s="74">
        <v>-6.4658433180275203</v>
      </c>
      <c r="G544" s="37">
        <v>10</v>
      </c>
      <c r="H544" s="74">
        <v>19.178820084249001</v>
      </c>
      <c r="I544" s="37">
        <v>11</v>
      </c>
      <c r="J544" s="74">
        <v>4.0610496251338901</v>
      </c>
      <c r="K544" s="37">
        <v>12</v>
      </c>
      <c r="L544" s="74">
        <v>-6.85467763841174</v>
      </c>
      <c r="M544" s="37">
        <v>11</v>
      </c>
      <c r="N544" s="74">
        <v>16.457423475177801</v>
      </c>
      <c r="O544" s="76">
        <v>0.917386050725987</v>
      </c>
      <c r="P544" s="76">
        <v>-0.13514862737375599</v>
      </c>
      <c r="Q544" s="77">
        <v>8</v>
      </c>
      <c r="R544" s="78">
        <v>7.4999999999999997E-3</v>
      </c>
      <c r="S544" s="78">
        <v>7.4999999999999997E-3</v>
      </c>
      <c r="T544" s="14" t="s">
        <v>18</v>
      </c>
      <c r="U544" s="79">
        <v>1.6E-2</v>
      </c>
      <c r="V544" s="79" t="s">
        <v>18</v>
      </c>
      <c r="W544" s="79">
        <v>1.6039999999999999E-2</v>
      </c>
      <c r="X544" s="12" t="s">
        <v>30</v>
      </c>
      <c r="Y544" s="60" t="s">
        <v>18</v>
      </c>
      <c r="Z544" s="8" t="s">
        <v>18</v>
      </c>
      <c r="AA544" s="80" t="s">
        <v>18</v>
      </c>
      <c r="AB544" s="62">
        <v>38271</v>
      </c>
      <c r="AC544" s="12" t="s">
        <v>65</v>
      </c>
      <c r="AD544" s="16">
        <v>30000</v>
      </c>
      <c r="AE544" s="14" t="s">
        <v>18</v>
      </c>
      <c r="AF544" s="39" t="s">
        <v>18</v>
      </c>
    </row>
    <row r="545" spans="1:32" x14ac:dyDescent="0.25">
      <c r="A545" s="40" t="s">
        <v>590</v>
      </c>
      <c r="B545" s="67" t="s">
        <v>18</v>
      </c>
      <c r="C545" s="42" t="s">
        <v>18</v>
      </c>
      <c r="D545" s="67" t="s">
        <v>18</v>
      </c>
      <c r="E545" s="42" t="s">
        <v>18</v>
      </c>
      <c r="F545" s="67" t="s">
        <v>18</v>
      </c>
      <c r="G545" s="42" t="s">
        <v>18</v>
      </c>
      <c r="H545" s="67">
        <v>19.9906367041199</v>
      </c>
      <c r="I545" s="42">
        <v>9</v>
      </c>
      <c r="J545" s="67">
        <v>4.3991853360488999</v>
      </c>
      <c r="K545" s="42">
        <v>10</v>
      </c>
      <c r="L545" s="67">
        <v>-6.8000000000000203</v>
      </c>
      <c r="M545" s="42">
        <v>9</v>
      </c>
      <c r="N545" s="67">
        <v>15.824659675020699</v>
      </c>
      <c r="O545" s="69">
        <v>1.00536932064344</v>
      </c>
      <c r="P545" s="69" t="s">
        <v>18</v>
      </c>
      <c r="Q545" s="70">
        <v>8</v>
      </c>
      <c r="R545" s="71">
        <v>7.4999999999999997E-3</v>
      </c>
      <c r="S545" s="71">
        <v>7.4999999999999997E-3</v>
      </c>
      <c r="T545" s="46" t="s">
        <v>18</v>
      </c>
      <c r="U545" s="72">
        <v>9.4999999999999998E-3</v>
      </c>
      <c r="V545" s="72" t="s">
        <v>18</v>
      </c>
      <c r="W545" s="72">
        <v>9.5399999999999999E-3</v>
      </c>
      <c r="X545" s="48" t="s">
        <v>30</v>
      </c>
      <c r="Y545" s="49" t="s">
        <v>18</v>
      </c>
      <c r="Z545" s="50" t="s">
        <v>18</v>
      </c>
      <c r="AA545" s="73" t="s">
        <v>18</v>
      </c>
      <c r="AB545" s="52">
        <v>44579</v>
      </c>
      <c r="AC545" s="48" t="s">
        <v>65</v>
      </c>
      <c r="AD545" s="53">
        <v>1000000</v>
      </c>
      <c r="AE545" s="46" t="s">
        <v>18</v>
      </c>
      <c r="AF545" s="54" t="s">
        <v>18</v>
      </c>
    </row>
    <row r="546" spans="1:32" x14ac:dyDescent="0.25">
      <c r="A546" s="1" t="s">
        <v>591</v>
      </c>
      <c r="B546" s="74" t="s">
        <v>18</v>
      </c>
      <c r="C546" s="37" t="s">
        <v>18</v>
      </c>
      <c r="D546" s="74" t="s">
        <v>18</v>
      </c>
      <c r="E546" s="37" t="s">
        <v>18</v>
      </c>
      <c r="F546" s="74" t="s">
        <v>18</v>
      </c>
      <c r="G546" s="37" t="s">
        <v>18</v>
      </c>
      <c r="H546" s="74">
        <v>20.538894337480102</v>
      </c>
      <c r="I546" s="37">
        <v>7</v>
      </c>
      <c r="J546" s="74">
        <v>4.6377201236726204</v>
      </c>
      <c r="K546" s="37">
        <v>8</v>
      </c>
      <c r="L546" s="74">
        <v>-6.7598323018566298</v>
      </c>
      <c r="M546" s="37">
        <v>8</v>
      </c>
      <c r="N546" s="74">
        <v>15.824432925501601</v>
      </c>
      <c r="O546" s="76">
        <v>1.04003000029954</v>
      </c>
      <c r="P546" s="76" t="s">
        <v>18</v>
      </c>
      <c r="Q546" s="77">
        <v>8</v>
      </c>
      <c r="R546" s="78">
        <v>7.4999999999999997E-3</v>
      </c>
      <c r="S546" s="78">
        <v>7.4999999999999997E-3</v>
      </c>
      <c r="T546" s="14" t="s">
        <v>18</v>
      </c>
      <c r="U546" s="79">
        <v>5.0000000000000001E-3</v>
      </c>
      <c r="V546" s="79" t="s">
        <v>18</v>
      </c>
      <c r="W546" s="79">
        <v>5.0400000000000002E-3</v>
      </c>
      <c r="X546" s="12" t="s">
        <v>30</v>
      </c>
      <c r="Y546" s="60" t="s">
        <v>18</v>
      </c>
      <c r="Z546" s="8" t="s">
        <v>18</v>
      </c>
      <c r="AA546" s="80" t="s">
        <v>18</v>
      </c>
      <c r="AB546" s="62">
        <v>44579</v>
      </c>
      <c r="AC546" s="12" t="s">
        <v>65</v>
      </c>
      <c r="AD546" s="16">
        <v>10000000</v>
      </c>
      <c r="AE546" s="14" t="s">
        <v>18</v>
      </c>
      <c r="AF546" s="39" t="s">
        <v>18</v>
      </c>
    </row>
    <row r="547" spans="1:32" x14ac:dyDescent="0.25">
      <c r="A547" s="40" t="s">
        <v>592</v>
      </c>
      <c r="B547" s="67" t="s">
        <v>18</v>
      </c>
      <c r="C547" s="42" t="s">
        <v>18</v>
      </c>
      <c r="D547" s="67">
        <v>-2.7006635729281698</v>
      </c>
      <c r="E547" s="42">
        <v>8</v>
      </c>
      <c r="F547" s="67">
        <v>-3.9936878009374799</v>
      </c>
      <c r="G547" s="42">
        <v>8</v>
      </c>
      <c r="H547" s="67">
        <v>18.727018243067</v>
      </c>
      <c r="I547" s="42">
        <v>12</v>
      </c>
      <c r="J547" s="67">
        <v>2.5311658113354998</v>
      </c>
      <c r="K547" s="42">
        <v>14</v>
      </c>
      <c r="L547" s="67">
        <v>-7.7636174310489396</v>
      </c>
      <c r="M547" s="42">
        <v>14</v>
      </c>
      <c r="N547" s="67">
        <v>16.938915597952999</v>
      </c>
      <c r="O547" s="69">
        <v>0.86463674732556906</v>
      </c>
      <c r="P547" s="69">
        <v>-0.18146993690090299</v>
      </c>
      <c r="Q547" s="70">
        <v>8</v>
      </c>
      <c r="R547" s="71">
        <v>0.01</v>
      </c>
      <c r="S547" s="71">
        <v>0.01</v>
      </c>
      <c r="T547" s="46" t="s">
        <v>18</v>
      </c>
      <c r="U547" s="72">
        <v>1.6500000000000001E-2</v>
      </c>
      <c r="V547" s="72" t="s">
        <v>18</v>
      </c>
      <c r="W547" s="72">
        <v>1.7999999999999999E-2</v>
      </c>
      <c r="X547" s="48" t="s">
        <v>30</v>
      </c>
      <c r="Y547" s="49">
        <v>8.1821837800000008</v>
      </c>
      <c r="Z547" s="50">
        <v>-1.6815400000000001E-2</v>
      </c>
      <c r="AA547" s="73">
        <v>1373</v>
      </c>
      <c r="AB547" s="52">
        <v>42520</v>
      </c>
      <c r="AC547" s="48" t="s">
        <v>275</v>
      </c>
      <c r="AD547" s="53">
        <v>100</v>
      </c>
      <c r="AE547" s="46" t="s">
        <v>18</v>
      </c>
      <c r="AF547" s="54">
        <v>-0.78577823000000002</v>
      </c>
    </row>
    <row r="548" spans="1:32" x14ac:dyDescent="0.25">
      <c r="A548" s="1" t="s">
        <v>593</v>
      </c>
      <c r="B548" s="75">
        <v>2.85590787042619</v>
      </c>
      <c r="C548" s="66">
        <v>1</v>
      </c>
      <c r="D548" s="74">
        <v>-3.3531659024065199</v>
      </c>
      <c r="E548" s="37">
        <v>10</v>
      </c>
      <c r="F548" s="74">
        <v>-2.43897616907222</v>
      </c>
      <c r="G548" s="37">
        <v>4</v>
      </c>
      <c r="H548" s="74">
        <v>12.3262670644217</v>
      </c>
      <c r="I548" s="37">
        <v>13</v>
      </c>
      <c r="J548" s="74">
        <v>9.5656350384264801</v>
      </c>
      <c r="K548" s="37">
        <v>4</v>
      </c>
      <c r="L548" s="74">
        <v>-3.7482494481746498</v>
      </c>
      <c r="M548" s="37">
        <v>4</v>
      </c>
      <c r="N548" s="74">
        <v>10.0971067857596</v>
      </c>
      <c r="O548" s="76">
        <v>0.81659606876891</v>
      </c>
      <c r="P548" s="76">
        <v>-0.32553665803046999</v>
      </c>
      <c r="Q548" s="77">
        <v>8</v>
      </c>
      <c r="R548" s="78">
        <v>0.01</v>
      </c>
      <c r="S548" s="78">
        <v>0.01</v>
      </c>
      <c r="T548" s="14" t="s">
        <v>89</v>
      </c>
      <c r="U548" s="79">
        <v>8.9999999999999993E-3</v>
      </c>
      <c r="V548" s="79" t="s">
        <v>18</v>
      </c>
      <c r="W548" s="79">
        <v>1.1299999999999999E-2</v>
      </c>
      <c r="X548" s="12" t="s">
        <v>30</v>
      </c>
      <c r="Y548" s="60">
        <v>35.316639709999997</v>
      </c>
      <c r="Z548" s="8">
        <v>-0.21155205999999999</v>
      </c>
      <c r="AA548" s="80">
        <v>275</v>
      </c>
      <c r="AB548" s="62">
        <v>39122</v>
      </c>
      <c r="AC548" s="12" t="s">
        <v>93</v>
      </c>
      <c r="AD548" s="16">
        <v>10000</v>
      </c>
      <c r="AE548" s="14" t="s">
        <v>18</v>
      </c>
      <c r="AF548" s="39">
        <v>-4.2117678099999996</v>
      </c>
    </row>
    <row r="549" spans="1:32" x14ac:dyDescent="0.25">
      <c r="A549" s="40" t="s">
        <v>594</v>
      </c>
      <c r="B549" s="67">
        <v>1.5998523627821699</v>
      </c>
      <c r="C549" s="42">
        <v>8</v>
      </c>
      <c r="D549" s="67">
        <v>-4.1276868600299004</v>
      </c>
      <c r="E549" s="42">
        <v>12</v>
      </c>
      <c r="F549" s="67">
        <v>-3.21794146005749</v>
      </c>
      <c r="G549" s="42">
        <v>5</v>
      </c>
      <c r="H549" s="67">
        <v>11.430737009747499</v>
      </c>
      <c r="I549" s="42">
        <v>14</v>
      </c>
      <c r="J549" s="67">
        <v>9.1258328625863392</v>
      </c>
      <c r="K549" s="42">
        <v>7</v>
      </c>
      <c r="L549" s="67">
        <v>-3.8134542791142301</v>
      </c>
      <c r="M549" s="42">
        <v>5</v>
      </c>
      <c r="N549" s="67">
        <v>10.099443243941799</v>
      </c>
      <c r="O549" s="69">
        <v>0.72773592315850499</v>
      </c>
      <c r="P549" s="69">
        <v>-0.38338667911338198</v>
      </c>
      <c r="Q549" s="70">
        <v>8</v>
      </c>
      <c r="R549" s="71">
        <v>0.01</v>
      </c>
      <c r="S549" s="71">
        <v>0.01</v>
      </c>
      <c r="T549" s="46" t="s">
        <v>18</v>
      </c>
      <c r="U549" s="72">
        <v>1.7000000000000001E-2</v>
      </c>
      <c r="V549" s="72" t="s">
        <v>18</v>
      </c>
      <c r="W549" s="72">
        <v>1.9300000000000001E-2</v>
      </c>
      <c r="X549" s="48" t="s">
        <v>30</v>
      </c>
      <c r="Y549" s="49" t="s">
        <v>18</v>
      </c>
      <c r="Z549" s="50" t="s">
        <v>18</v>
      </c>
      <c r="AA549" s="73" t="s">
        <v>18</v>
      </c>
      <c r="AB549" s="52">
        <v>41649</v>
      </c>
      <c r="AC549" s="48" t="s">
        <v>93</v>
      </c>
      <c r="AD549" s="53">
        <v>1000</v>
      </c>
      <c r="AE549" s="46" t="s">
        <v>18</v>
      </c>
      <c r="AF549" s="54" t="s">
        <v>18</v>
      </c>
    </row>
    <row r="550" spans="1:32" x14ac:dyDescent="0.25">
      <c r="A550" s="1" t="s">
        <v>595</v>
      </c>
      <c r="B550" s="74">
        <v>2.7594050131588999</v>
      </c>
      <c r="C550" s="37">
        <v>4</v>
      </c>
      <c r="D550" s="74">
        <v>-3.0353382073078898</v>
      </c>
      <c r="E550" s="37">
        <v>9</v>
      </c>
      <c r="F550" s="74">
        <v>-7.1663971319044997</v>
      </c>
      <c r="G550" s="37">
        <v>11</v>
      </c>
      <c r="H550" s="74">
        <v>20.835467727341499</v>
      </c>
      <c r="I550" s="37">
        <v>6</v>
      </c>
      <c r="J550" s="74">
        <v>4.5245382290865104</v>
      </c>
      <c r="K550" s="37">
        <v>9</v>
      </c>
      <c r="L550" s="74">
        <v>-7.6201029238803297</v>
      </c>
      <c r="M550" s="37">
        <v>12</v>
      </c>
      <c r="N550" s="74">
        <v>18.621918291139298</v>
      </c>
      <c r="O550" s="76">
        <v>0.89971710261896098</v>
      </c>
      <c r="P550" s="76">
        <v>-0.180020486886739</v>
      </c>
      <c r="Q550" s="77">
        <v>8</v>
      </c>
      <c r="R550" s="78">
        <v>0.01</v>
      </c>
      <c r="S550" s="78">
        <v>0.01</v>
      </c>
      <c r="T550" s="14" t="s">
        <v>89</v>
      </c>
      <c r="U550" s="79">
        <v>6.9999999999999897E-3</v>
      </c>
      <c r="V550" s="79" t="s">
        <v>18</v>
      </c>
      <c r="W550" s="79">
        <v>8.6999999999999994E-3</v>
      </c>
      <c r="X550" s="12" t="s">
        <v>30</v>
      </c>
      <c r="Y550" s="60">
        <v>42.597490729999997</v>
      </c>
      <c r="Z550" s="8">
        <v>-1.2251007599999999</v>
      </c>
      <c r="AA550" s="80">
        <v>317</v>
      </c>
      <c r="AB550" s="62">
        <v>38117</v>
      </c>
      <c r="AC550" s="12" t="s">
        <v>93</v>
      </c>
      <c r="AD550" s="16">
        <v>10000</v>
      </c>
      <c r="AE550" s="14" t="s">
        <v>18</v>
      </c>
      <c r="AF550" s="39">
        <v>-3.2921605599999899</v>
      </c>
    </row>
    <row r="551" spans="1:32" x14ac:dyDescent="0.25">
      <c r="A551" s="40" t="s">
        <v>596</v>
      </c>
      <c r="B551" s="67">
        <v>2.2468379452142901</v>
      </c>
      <c r="C551" s="42">
        <v>6</v>
      </c>
      <c r="D551" s="67">
        <v>-3.5190075842142798</v>
      </c>
      <c r="E551" s="42">
        <v>11</v>
      </c>
      <c r="F551" s="67">
        <v>-7.6303399917143402</v>
      </c>
      <c r="G551" s="42">
        <v>12</v>
      </c>
      <c r="H551" s="67">
        <v>20.2325773069735</v>
      </c>
      <c r="I551" s="42">
        <v>8</v>
      </c>
      <c r="J551" s="67">
        <v>4.2621747738493303</v>
      </c>
      <c r="K551" s="42">
        <v>11</v>
      </c>
      <c r="L551" s="67">
        <v>-7.6591768120784902</v>
      </c>
      <c r="M551" s="42">
        <v>13</v>
      </c>
      <c r="N551" s="67">
        <v>18.623107597860098</v>
      </c>
      <c r="O551" s="69">
        <v>0.86728640023530901</v>
      </c>
      <c r="P551" s="69">
        <v>-0.201589079924438</v>
      </c>
      <c r="Q551" s="70">
        <v>8</v>
      </c>
      <c r="R551" s="71">
        <v>0.01</v>
      </c>
      <c r="S551" s="71">
        <v>0.01</v>
      </c>
      <c r="T551" s="46" t="s">
        <v>18</v>
      </c>
      <c r="U551" s="72">
        <v>1.2E-2</v>
      </c>
      <c r="V551" s="72" t="s">
        <v>18</v>
      </c>
      <c r="W551" s="72">
        <v>1.37E-2</v>
      </c>
      <c r="X551" s="48" t="s">
        <v>30</v>
      </c>
      <c r="Y551" s="49" t="s">
        <v>18</v>
      </c>
      <c r="Z551" s="50" t="s">
        <v>18</v>
      </c>
      <c r="AA551" s="73" t="s">
        <v>18</v>
      </c>
      <c r="AB551" s="52">
        <v>41649</v>
      </c>
      <c r="AC551" s="48" t="s">
        <v>93</v>
      </c>
      <c r="AD551" s="53">
        <v>1000</v>
      </c>
      <c r="AE551" s="46" t="s">
        <v>18</v>
      </c>
      <c r="AF551" s="54" t="s">
        <v>18</v>
      </c>
    </row>
    <row r="552" spans="1:32" x14ac:dyDescent="0.25">
      <c r="A552" s="1" t="s">
        <v>597</v>
      </c>
      <c r="B552" s="74">
        <v>2.6877237348066099</v>
      </c>
      <c r="C552" s="37">
        <v>5</v>
      </c>
      <c r="D552" s="74">
        <v>-1.10299851886167</v>
      </c>
      <c r="E552" s="37">
        <v>4</v>
      </c>
      <c r="F552" s="74">
        <v>-3.2722867758382099</v>
      </c>
      <c r="G552" s="37">
        <v>6</v>
      </c>
      <c r="H552" s="75">
        <v>24.4859846347589</v>
      </c>
      <c r="I552" s="66">
        <v>3</v>
      </c>
      <c r="J552" s="75">
        <v>9.6336635671521105</v>
      </c>
      <c r="K552" s="66">
        <v>3</v>
      </c>
      <c r="L552" s="74">
        <v>-4.2387819803046902</v>
      </c>
      <c r="M552" s="37">
        <v>6</v>
      </c>
      <c r="N552" s="74">
        <v>14.5499312993306</v>
      </c>
      <c r="O552" s="76">
        <v>1.4024104208977901</v>
      </c>
      <c r="P552" s="76">
        <v>-0.112198633092603</v>
      </c>
      <c r="Q552" s="77">
        <v>8</v>
      </c>
      <c r="R552" s="78">
        <v>0.01</v>
      </c>
      <c r="S552" s="78">
        <v>0.01</v>
      </c>
      <c r="T552" s="14" t="s">
        <v>89</v>
      </c>
      <c r="U552" s="79">
        <v>8.0000000000000002E-3</v>
      </c>
      <c r="V552" s="79" t="s">
        <v>18</v>
      </c>
      <c r="W552" s="79">
        <v>9.9000000000000008E-3</v>
      </c>
      <c r="X552" s="12" t="s">
        <v>30</v>
      </c>
      <c r="Y552" s="60">
        <v>39.78627092</v>
      </c>
      <c r="Z552" s="8">
        <v>-0.58442598999999995</v>
      </c>
      <c r="AA552" s="80">
        <v>412</v>
      </c>
      <c r="AB552" s="62">
        <v>38392</v>
      </c>
      <c r="AC552" s="12" t="s">
        <v>93</v>
      </c>
      <c r="AD552" s="16">
        <v>10000</v>
      </c>
      <c r="AE552" s="14" t="s">
        <v>18</v>
      </c>
      <c r="AF552" s="39">
        <v>-2.5258520499999899</v>
      </c>
    </row>
    <row r="553" spans="1:32" x14ac:dyDescent="0.25">
      <c r="A553" s="40" t="s">
        <v>598</v>
      </c>
      <c r="B553" s="67">
        <v>2.0733724601443102</v>
      </c>
      <c r="C553" s="42">
        <v>7</v>
      </c>
      <c r="D553" s="67">
        <v>-1.69469473576409</v>
      </c>
      <c r="E553" s="42">
        <v>5</v>
      </c>
      <c r="F553" s="67">
        <v>-3.85209594205807</v>
      </c>
      <c r="G553" s="42">
        <v>7</v>
      </c>
      <c r="H553" s="67">
        <v>23.7408854447729</v>
      </c>
      <c r="I553" s="42">
        <v>4</v>
      </c>
      <c r="J553" s="67">
        <v>9.3034075326011205</v>
      </c>
      <c r="K553" s="42">
        <v>6</v>
      </c>
      <c r="L553" s="67">
        <v>-4.2874869601571302</v>
      </c>
      <c r="M553" s="42">
        <v>7</v>
      </c>
      <c r="N553" s="67">
        <v>14.551493250248299</v>
      </c>
      <c r="O553" s="69">
        <v>1.35105557549614</v>
      </c>
      <c r="P553" s="69">
        <v>-0.14375891760305201</v>
      </c>
      <c r="Q553" s="70">
        <v>8</v>
      </c>
      <c r="R553" s="71">
        <v>0.01</v>
      </c>
      <c r="S553" s="71">
        <v>0.01</v>
      </c>
      <c r="T553" s="46" t="s">
        <v>18</v>
      </c>
      <c r="U553" s="72">
        <v>1.4E-2</v>
      </c>
      <c r="V553" s="72" t="s">
        <v>18</v>
      </c>
      <c r="W553" s="72">
        <v>1.5900000000000001E-2</v>
      </c>
      <c r="X553" s="48" t="s">
        <v>30</v>
      </c>
      <c r="Y553" s="49" t="s">
        <v>18</v>
      </c>
      <c r="Z553" s="50" t="s">
        <v>18</v>
      </c>
      <c r="AA553" s="73" t="s">
        <v>18</v>
      </c>
      <c r="AB553" s="52">
        <v>41649</v>
      </c>
      <c r="AC553" s="48" t="s">
        <v>93</v>
      </c>
      <c r="AD553" s="53">
        <v>1000</v>
      </c>
      <c r="AE553" s="46" t="s">
        <v>18</v>
      </c>
      <c r="AF553" s="54" t="s">
        <v>18</v>
      </c>
    </row>
    <row r="554" spans="1:32" x14ac:dyDescent="0.25">
      <c r="A554" s="1" t="s">
        <v>599</v>
      </c>
      <c r="B554" s="74" t="s">
        <v>18</v>
      </c>
      <c r="C554" s="37" t="s">
        <v>18</v>
      </c>
      <c r="D554" s="75">
        <v>1.5610800408163199</v>
      </c>
      <c r="E554" s="66">
        <v>2</v>
      </c>
      <c r="F554" s="75">
        <v>0.85412042039150204</v>
      </c>
      <c r="G554" s="66">
        <v>2</v>
      </c>
      <c r="H554" s="75">
        <v>26.599807403107899</v>
      </c>
      <c r="I554" s="66">
        <v>2</v>
      </c>
      <c r="J554" s="75">
        <v>13.875457571208999</v>
      </c>
      <c r="K554" s="66">
        <v>2</v>
      </c>
      <c r="L554" s="75">
        <v>-1.49414779816718</v>
      </c>
      <c r="M554" s="66">
        <v>3</v>
      </c>
      <c r="N554" s="74">
        <v>15.7177816164359</v>
      </c>
      <c r="O554" s="76">
        <v>1.4326956943039399</v>
      </c>
      <c r="P554" s="76">
        <v>2.18654263712563E-2</v>
      </c>
      <c r="Q554" s="77">
        <v>8</v>
      </c>
      <c r="R554" s="78">
        <v>0.01</v>
      </c>
      <c r="S554" s="78">
        <v>0.01</v>
      </c>
      <c r="T554" s="14" t="s">
        <v>18</v>
      </c>
      <c r="U554" s="79">
        <v>1.2E-2</v>
      </c>
      <c r="V554" s="79" t="s">
        <v>18</v>
      </c>
      <c r="W554" s="79">
        <v>1.34E-2</v>
      </c>
      <c r="X554" s="12" t="s">
        <v>30</v>
      </c>
      <c r="Y554" s="60">
        <v>33.637612820000001</v>
      </c>
      <c r="Z554" s="8">
        <v>-1.1441471000000001</v>
      </c>
      <c r="AA554" s="80">
        <v>271</v>
      </c>
      <c r="AB554" s="62">
        <v>41988</v>
      </c>
      <c r="AC554" s="12" t="s">
        <v>93</v>
      </c>
      <c r="AD554" s="16">
        <v>1000</v>
      </c>
      <c r="AE554" s="14" t="s">
        <v>18</v>
      </c>
      <c r="AF554" s="39">
        <v>-2.0914197799999998</v>
      </c>
    </row>
    <row r="555" spans="1:32" x14ac:dyDescent="0.25">
      <c r="A555" s="40" t="s">
        <v>600</v>
      </c>
      <c r="B555" s="67" t="s">
        <v>18</v>
      </c>
      <c r="C555" s="42" t="s">
        <v>18</v>
      </c>
      <c r="D555" s="68">
        <v>2.0702152250239898</v>
      </c>
      <c r="E555" s="64">
        <v>1</v>
      </c>
      <c r="F555" s="68">
        <v>1.36066292283141</v>
      </c>
      <c r="G555" s="64">
        <v>1</v>
      </c>
      <c r="H555" s="68">
        <v>27.234641277532699</v>
      </c>
      <c r="I555" s="64">
        <v>1</v>
      </c>
      <c r="J555" s="68">
        <v>14.1620581190049</v>
      </c>
      <c r="K555" s="64">
        <v>1</v>
      </c>
      <c r="L555" s="68">
        <v>-1.4524376603884701</v>
      </c>
      <c r="M555" s="64">
        <v>1</v>
      </c>
      <c r="N555" s="67">
        <v>15.7166410898857</v>
      </c>
      <c r="O555" s="69">
        <v>1.4731921272416399</v>
      </c>
      <c r="P555" s="69">
        <v>4.1722358380731198E-2</v>
      </c>
      <c r="Q555" s="70">
        <v>8</v>
      </c>
      <c r="R555" s="71">
        <v>0.01</v>
      </c>
      <c r="S555" s="71">
        <v>0.01</v>
      </c>
      <c r="T555" s="46" t="s">
        <v>18</v>
      </c>
      <c r="U555" s="72">
        <v>6.9999999999999897E-3</v>
      </c>
      <c r="V555" s="72" t="s">
        <v>18</v>
      </c>
      <c r="W555" s="72">
        <v>8.3999999999999995E-3</v>
      </c>
      <c r="X555" s="48" t="s">
        <v>30</v>
      </c>
      <c r="Y555" s="49" t="s">
        <v>18</v>
      </c>
      <c r="Z555" s="50" t="s">
        <v>18</v>
      </c>
      <c r="AA555" s="73" t="s">
        <v>18</v>
      </c>
      <c r="AB555" s="52">
        <v>41988</v>
      </c>
      <c r="AC555" s="48" t="s">
        <v>93</v>
      </c>
      <c r="AD555" s="53">
        <v>500000</v>
      </c>
      <c r="AE555" s="46" t="s">
        <v>18</v>
      </c>
      <c r="AF555" s="54" t="s">
        <v>18</v>
      </c>
    </row>
    <row r="556" spans="1:32" x14ac:dyDescent="0.25">
      <c r="A556" s="81" t="s">
        <v>601</v>
      </c>
      <c r="B556" s="82" t="s">
        <v>18</v>
      </c>
      <c r="C556" s="83" t="s">
        <v>18</v>
      </c>
      <c r="D556" s="124">
        <v>1.1147361416549799</v>
      </c>
      <c r="E556" s="125">
        <v>3</v>
      </c>
      <c r="F556" s="124">
        <v>-3.7484817098942802E-2</v>
      </c>
      <c r="G556" s="125">
        <v>3</v>
      </c>
      <c r="H556" s="82">
        <v>22.041865327247901</v>
      </c>
      <c r="I556" s="83">
        <v>5</v>
      </c>
      <c r="J556" s="82">
        <v>9.5028019663177101</v>
      </c>
      <c r="K556" s="83">
        <v>5</v>
      </c>
      <c r="L556" s="124">
        <v>-1.45245608949446</v>
      </c>
      <c r="M556" s="125">
        <v>2</v>
      </c>
      <c r="N556" s="82">
        <v>16.589696107745201</v>
      </c>
      <c r="O556" s="84">
        <v>1.0826512947173199</v>
      </c>
      <c r="P556" s="84">
        <v>4.4331201188834001E-3</v>
      </c>
      <c r="Q556" s="85">
        <v>8</v>
      </c>
      <c r="R556" s="86">
        <v>0.01</v>
      </c>
      <c r="S556" s="86">
        <v>0.01</v>
      </c>
      <c r="T556" s="87" t="s">
        <v>18</v>
      </c>
      <c r="U556" s="88">
        <v>6.9999999999999897E-3</v>
      </c>
      <c r="V556" s="88" t="s">
        <v>18</v>
      </c>
      <c r="W556" s="88">
        <v>8.3999999999999995E-3</v>
      </c>
      <c r="X556" s="89" t="s">
        <v>30</v>
      </c>
      <c r="Y556" s="90" t="s">
        <v>18</v>
      </c>
      <c r="Z556" s="91" t="s">
        <v>18</v>
      </c>
      <c r="AA556" s="92" t="s">
        <v>18</v>
      </c>
      <c r="AB556" s="93">
        <v>41988</v>
      </c>
      <c r="AC556" s="89" t="s">
        <v>93</v>
      </c>
      <c r="AD556" s="94">
        <v>500000</v>
      </c>
      <c r="AE556" s="87" t="s">
        <v>18</v>
      </c>
      <c r="AF556" s="95" t="s">
        <v>18</v>
      </c>
    </row>
    <row r="557" spans="1:32" x14ac:dyDescent="0.25">
      <c r="A557" s="96" t="s">
        <v>95</v>
      </c>
      <c r="B557" s="97">
        <v>2.490489037944045</v>
      </c>
      <c r="C557" s="12"/>
      <c r="D557" s="97">
        <v>-1.5412530438304859</v>
      </c>
      <c r="E557" s="12"/>
      <c r="F557" s="97">
        <v>-3.5265078505510719</v>
      </c>
      <c r="G557" s="12"/>
      <c r="H557" s="97">
        <v>20.469812109765581</v>
      </c>
      <c r="I557" s="12"/>
      <c r="J557" s="97">
        <v>7.4029093556445904</v>
      </c>
      <c r="K557" s="12"/>
      <c r="L557" s="97">
        <v>-5.0570615794679012</v>
      </c>
      <c r="M557" s="37"/>
      <c r="N557" s="97">
        <v>15.388690438562678</v>
      </c>
      <c r="O557" s="98">
        <v>1.0597693234600596</v>
      </c>
      <c r="P557" s="98">
        <v>-0.14422105932230467</v>
      </c>
      <c r="Q557" s="99"/>
      <c r="R557" s="14"/>
      <c r="S557" s="12"/>
      <c r="T557" s="14"/>
      <c r="U557" s="12"/>
      <c r="V557" s="100"/>
      <c r="X557" s="100" t="s">
        <v>96</v>
      </c>
      <c r="Y557" s="101">
        <v>236.16648107399499</v>
      </c>
      <c r="Z557" s="98">
        <v>-6.3267935699999889</v>
      </c>
      <c r="AA557" s="102">
        <v>9773</v>
      </c>
      <c r="AB557" s="100"/>
      <c r="AC557" s="100"/>
      <c r="AD557" s="103"/>
      <c r="AE557" s="104"/>
      <c r="AF557" s="105">
        <v>-33.386264159999875</v>
      </c>
    </row>
    <row r="558" spans="1:32" x14ac:dyDescent="0.25">
      <c r="A558" s="106" t="s">
        <v>602</v>
      </c>
      <c r="B558" s="107">
        <v>7.08709711109121</v>
      </c>
      <c r="C558" s="37"/>
      <c r="D558" s="107">
        <v>8.9069074721779007</v>
      </c>
      <c r="E558" s="37"/>
      <c r="F558" s="107">
        <v>7.4036969066775704</v>
      </c>
      <c r="G558" s="37"/>
      <c r="H558" s="107">
        <v>37.083622440135201</v>
      </c>
      <c r="I558" s="37"/>
      <c r="J558" s="107">
        <v>11.9069606465023</v>
      </c>
      <c r="K558" s="37"/>
      <c r="L558" s="107">
        <v>3.3774210081193701</v>
      </c>
      <c r="M558" s="37"/>
      <c r="N558" s="107">
        <v>11.735401486494199</v>
      </c>
      <c r="O558" s="107">
        <v>2.81222701420876</v>
      </c>
      <c r="P558" s="107">
        <v>0.35426858477123202</v>
      </c>
      <c r="Q558" s="108"/>
      <c r="R558" s="109"/>
      <c r="S558" s="37"/>
      <c r="T558" s="109"/>
      <c r="U558" s="37"/>
      <c r="V558" s="37"/>
      <c r="W558" s="110"/>
      <c r="X558" s="111"/>
      <c r="Y558" s="112"/>
      <c r="Z558" s="37"/>
      <c r="AA558" s="37"/>
      <c r="AB558" s="37"/>
      <c r="AC558" s="113"/>
      <c r="AD558" s="109"/>
      <c r="AE558" s="110"/>
    </row>
    <row r="559" spans="1:32" x14ac:dyDescent="0.25">
      <c r="A559" s="1" t="s">
        <v>98</v>
      </c>
      <c r="B559" s="55"/>
      <c r="C559" s="37">
        <v>8</v>
      </c>
      <c r="D559" s="55"/>
      <c r="E559" s="37">
        <v>12</v>
      </c>
      <c r="F559" s="55"/>
      <c r="G559" s="37">
        <v>12</v>
      </c>
      <c r="H559" s="55"/>
      <c r="I559" s="37">
        <v>14</v>
      </c>
      <c r="J559" s="55"/>
      <c r="K559" s="37">
        <v>14</v>
      </c>
      <c r="L559" s="55"/>
      <c r="M559" s="37">
        <v>14</v>
      </c>
      <c r="N559" s="55"/>
      <c r="O559" s="56"/>
      <c r="P559" s="56"/>
      <c r="Q559" s="58"/>
      <c r="R559" s="14"/>
      <c r="S559" s="59"/>
      <c r="T559" s="114"/>
      <c r="U559" s="59"/>
      <c r="V559" s="12"/>
      <c r="W559" s="8"/>
      <c r="X559" s="8"/>
      <c r="Y559" s="61"/>
      <c r="Z559" s="62"/>
      <c r="AA559" s="12"/>
      <c r="AB559" s="62"/>
      <c r="AC559" s="16"/>
      <c r="AD559" s="14"/>
      <c r="AE559" s="8"/>
    </row>
    <row r="560" spans="1:32" ht="18" x14ac:dyDescent="0.25">
      <c r="A560" s="22"/>
      <c r="B560" s="23"/>
      <c r="C560" s="24"/>
      <c r="D560" s="23"/>
      <c r="E560" s="24"/>
      <c r="F560" s="23"/>
      <c r="G560" s="24"/>
      <c r="H560" s="23"/>
      <c r="I560" s="24"/>
      <c r="J560" s="23"/>
      <c r="K560" s="24"/>
      <c r="L560" s="23"/>
      <c r="M560" s="24"/>
      <c r="N560" s="23"/>
      <c r="O560" s="24"/>
      <c r="P560" s="24"/>
      <c r="Q560" s="25"/>
      <c r="R560" s="26"/>
      <c r="S560" s="24"/>
      <c r="T560" s="26"/>
      <c r="U560" s="24"/>
      <c r="V560" s="24"/>
      <c r="W560" s="27"/>
      <c r="X560" s="122"/>
      <c r="Y560" s="28"/>
      <c r="Z560" s="24"/>
      <c r="AA560" s="24"/>
      <c r="AB560" s="24"/>
      <c r="AC560" s="29"/>
      <c r="AD560" s="26"/>
      <c r="AE560" s="27"/>
    </row>
    <row r="561" spans="1:32" x14ac:dyDescent="0.25">
      <c r="B561" s="55"/>
      <c r="C561" s="37"/>
      <c r="D561" s="55"/>
      <c r="E561" s="37"/>
      <c r="F561" s="55"/>
      <c r="G561" s="37"/>
      <c r="H561" s="55"/>
      <c r="I561" s="37"/>
      <c r="J561" s="55"/>
      <c r="K561" s="37"/>
      <c r="L561" s="55"/>
      <c r="M561" s="37"/>
      <c r="N561" s="55"/>
      <c r="O561" s="56"/>
      <c r="P561" s="56"/>
      <c r="Q561" s="58"/>
      <c r="R561" s="14"/>
      <c r="S561" s="59"/>
      <c r="T561" s="114"/>
      <c r="U561" s="59"/>
      <c r="V561" s="12"/>
      <c r="W561" s="8"/>
      <c r="X561" s="8"/>
      <c r="Y561" s="61"/>
      <c r="Z561" s="62"/>
      <c r="AA561" s="12"/>
      <c r="AB561" s="62"/>
      <c r="AC561" s="16"/>
      <c r="AD561" s="14"/>
      <c r="AE561" s="8"/>
    </row>
    <row r="562" spans="1:32" ht="18" x14ac:dyDescent="0.25">
      <c r="A562" s="22" t="s">
        <v>603</v>
      </c>
      <c r="B562" s="23"/>
      <c r="C562" s="24"/>
      <c r="D562" s="23"/>
      <c r="E562" s="24"/>
      <c r="F562" s="23"/>
      <c r="G562" s="24" t="s">
        <v>1</v>
      </c>
      <c r="H562" s="23"/>
      <c r="I562" s="24"/>
      <c r="J562" s="23"/>
      <c r="K562" s="24"/>
      <c r="L562" s="23"/>
      <c r="M562" s="24"/>
      <c r="N562" s="23" t="s">
        <v>4</v>
      </c>
      <c r="O562" s="24"/>
      <c r="P562" s="24" t="s">
        <v>5</v>
      </c>
      <c r="Q562" s="25"/>
      <c r="R562" s="26"/>
      <c r="S562" s="24"/>
      <c r="T562" s="26"/>
      <c r="U562" s="24"/>
      <c r="V562" s="24"/>
      <c r="W562" s="27"/>
      <c r="X562" s="122"/>
      <c r="Y562" s="28"/>
      <c r="Z562" s="24"/>
      <c r="AA562" s="24"/>
      <c r="AB562" s="24"/>
      <c r="AC562" s="29"/>
      <c r="AD562" s="26"/>
      <c r="AE562" s="27"/>
    </row>
    <row r="563" spans="1:32" ht="18" x14ac:dyDescent="0.25">
      <c r="A563" s="22"/>
      <c r="B563" s="23"/>
      <c r="C563" s="24"/>
      <c r="D563" s="23"/>
      <c r="E563" s="24"/>
      <c r="F563" s="23"/>
      <c r="G563" s="24"/>
      <c r="H563" s="23"/>
      <c r="I563" s="24"/>
      <c r="J563" s="23"/>
      <c r="K563" s="24"/>
      <c r="L563" s="23"/>
      <c r="M563" s="24"/>
      <c r="N563" s="23"/>
      <c r="O563" s="24"/>
      <c r="P563" s="24"/>
      <c r="Q563" s="25"/>
      <c r="R563" s="26"/>
      <c r="S563" s="24"/>
      <c r="T563" s="26"/>
      <c r="U563" s="24"/>
      <c r="V563" s="24"/>
      <c r="W563" s="27"/>
      <c r="X563" s="122"/>
      <c r="Y563" s="28"/>
      <c r="Z563" s="24"/>
      <c r="AA563" s="24"/>
      <c r="AB563" s="24"/>
      <c r="AC563" s="29"/>
      <c r="AD563" s="26"/>
      <c r="AE563" s="27"/>
    </row>
    <row r="564" spans="1:32" ht="42.75" x14ac:dyDescent="0.25">
      <c r="A564" s="30"/>
      <c r="B564" s="31" t="s">
        <v>6</v>
      </c>
      <c r="C564" s="32" t="s">
        <v>7</v>
      </c>
      <c r="D564" s="31" t="s">
        <v>8</v>
      </c>
      <c r="E564" s="32" t="s">
        <v>7</v>
      </c>
      <c r="F564" s="31" t="s">
        <v>9</v>
      </c>
      <c r="G564" s="24" t="s">
        <v>7</v>
      </c>
      <c r="H564" s="31" t="s">
        <v>10</v>
      </c>
      <c r="I564" s="32" t="s">
        <v>7</v>
      </c>
      <c r="J564" s="31" t="s">
        <v>11</v>
      </c>
      <c r="K564" s="32" t="s">
        <v>7</v>
      </c>
      <c r="L564" s="31" t="s">
        <v>12</v>
      </c>
      <c r="M564" s="32" t="s">
        <v>7</v>
      </c>
      <c r="N564" s="31" t="s">
        <v>13</v>
      </c>
      <c r="O564" s="32" t="s">
        <v>14</v>
      </c>
      <c r="P564" s="32" t="s">
        <v>15</v>
      </c>
      <c r="Q564" s="33" t="s">
        <v>2</v>
      </c>
      <c r="R564" s="32" t="s">
        <v>16</v>
      </c>
      <c r="S564" s="32" t="s">
        <v>17</v>
      </c>
      <c r="T564" s="32" t="s">
        <v>18</v>
      </c>
      <c r="U564" s="32" t="s">
        <v>19</v>
      </c>
      <c r="V564" s="32" t="s">
        <v>18</v>
      </c>
      <c r="W564" s="34" t="s">
        <v>20</v>
      </c>
      <c r="X564" s="123" t="s">
        <v>21</v>
      </c>
      <c r="Y564" s="35" t="s">
        <v>22</v>
      </c>
      <c r="Z564" s="32" t="s">
        <v>23</v>
      </c>
      <c r="AA564" s="32" t="s">
        <v>24</v>
      </c>
      <c r="AB564" s="32" t="s">
        <v>25</v>
      </c>
      <c r="AC564" s="36" t="s">
        <v>26</v>
      </c>
      <c r="AD564" s="32" t="s">
        <v>27</v>
      </c>
      <c r="AE564" s="34" t="s">
        <v>18</v>
      </c>
      <c r="AF564" s="34" t="s">
        <v>28</v>
      </c>
    </row>
    <row r="565" spans="1:32" x14ac:dyDescent="0.25">
      <c r="B565" s="115"/>
      <c r="C565" s="37"/>
      <c r="D565" s="115"/>
      <c r="E565" s="37"/>
      <c r="F565" s="115"/>
      <c r="G565" s="37"/>
      <c r="H565" s="115"/>
      <c r="I565" s="37"/>
      <c r="J565" s="115"/>
      <c r="K565" s="37"/>
      <c r="L565" s="115"/>
      <c r="M565" s="37"/>
      <c r="N565" s="115"/>
      <c r="O565" s="116"/>
      <c r="P565" s="116"/>
      <c r="Q565" s="13"/>
      <c r="R565" s="14"/>
      <c r="S565" s="117"/>
      <c r="T565" s="114"/>
      <c r="U565" s="117"/>
      <c r="V565" s="12"/>
      <c r="W565" s="8"/>
      <c r="X565" s="60"/>
      <c r="Y565" s="20"/>
      <c r="Z565" s="62"/>
      <c r="AA565" s="12"/>
      <c r="AB565" s="62"/>
      <c r="AC565" s="16"/>
      <c r="AD565" s="14"/>
      <c r="AE565" s="8"/>
    </row>
    <row r="566" spans="1:32" x14ac:dyDescent="0.25">
      <c r="A566" s="40" t="s">
        <v>604</v>
      </c>
      <c r="B566" s="63">
        <v>20.482186473305301</v>
      </c>
      <c r="C566" s="64">
        <v>1</v>
      </c>
      <c r="D566" s="63">
        <v>21.116216831305401</v>
      </c>
      <c r="E566" s="64">
        <v>2</v>
      </c>
      <c r="F566" s="63">
        <v>12.4090766177215</v>
      </c>
      <c r="G566" s="64">
        <v>2</v>
      </c>
      <c r="H566" s="63">
        <v>47.968350239906997</v>
      </c>
      <c r="I566" s="64">
        <v>2</v>
      </c>
      <c r="J566" s="63">
        <v>15.3166984118894</v>
      </c>
      <c r="K566" s="64">
        <v>2</v>
      </c>
      <c r="L566" s="63">
        <v>2.29368685156301</v>
      </c>
      <c r="M566" s="64">
        <v>2</v>
      </c>
      <c r="N566" s="41">
        <v>21.525637538776099</v>
      </c>
      <c r="O566" s="43">
        <v>2.0388404665654098</v>
      </c>
      <c r="P566" s="43">
        <v>0.715482231896031</v>
      </c>
      <c r="Q566" s="44">
        <v>8</v>
      </c>
      <c r="R566" s="45">
        <v>0</v>
      </c>
      <c r="S566" s="45">
        <v>0</v>
      </c>
      <c r="T566" s="46" t="s">
        <v>18</v>
      </c>
      <c r="U566" s="47">
        <v>5.0000000000000001E-3</v>
      </c>
      <c r="V566" s="47" t="s">
        <v>18</v>
      </c>
      <c r="W566" s="47">
        <v>5.0000000000000001E-3</v>
      </c>
      <c r="X566" s="48" t="s">
        <v>30</v>
      </c>
      <c r="Y566" s="49">
        <v>342.86489963999998</v>
      </c>
      <c r="Z566" s="50">
        <v>0.73870062000000003</v>
      </c>
      <c r="AA566" s="51">
        <v>8992</v>
      </c>
      <c r="AB566" s="52">
        <v>36160</v>
      </c>
      <c r="AC566" s="48" t="s">
        <v>605</v>
      </c>
      <c r="AD566" s="53">
        <v>10</v>
      </c>
      <c r="AE566" s="46" t="s">
        <v>42</v>
      </c>
      <c r="AF566" s="54">
        <v>2.75037559</v>
      </c>
    </row>
    <row r="567" spans="1:32" x14ac:dyDescent="0.25">
      <c r="A567" s="81" t="s">
        <v>606</v>
      </c>
      <c r="B567" s="82" t="s">
        <v>18</v>
      </c>
      <c r="C567" s="83" t="s">
        <v>18</v>
      </c>
      <c r="D567" s="124">
        <v>21.321272367943902</v>
      </c>
      <c r="E567" s="125">
        <v>1</v>
      </c>
      <c r="F567" s="124">
        <v>12.5999369575839</v>
      </c>
      <c r="G567" s="125">
        <v>1</v>
      </c>
      <c r="H567" s="124">
        <v>48.219199139189797</v>
      </c>
      <c r="I567" s="125">
        <v>1</v>
      </c>
      <c r="J567" s="124">
        <v>15.414953528316801</v>
      </c>
      <c r="K567" s="125">
        <v>1</v>
      </c>
      <c r="L567" s="124">
        <v>2.3088023088023002</v>
      </c>
      <c r="M567" s="125">
        <v>1</v>
      </c>
      <c r="N567" s="82">
        <v>21.524205801015299</v>
      </c>
      <c r="O567" s="84">
        <v>2.0506303549595799</v>
      </c>
      <c r="P567" s="84">
        <v>0.72282448849933301</v>
      </c>
      <c r="Q567" s="85">
        <v>8</v>
      </c>
      <c r="R567" s="86">
        <v>0</v>
      </c>
      <c r="S567" s="86">
        <v>0</v>
      </c>
      <c r="T567" s="87" t="s">
        <v>18</v>
      </c>
      <c r="U567" s="88">
        <v>3.3E-3</v>
      </c>
      <c r="V567" s="88" t="s">
        <v>18</v>
      </c>
      <c r="W567" s="88">
        <v>3.3E-3</v>
      </c>
      <c r="X567" s="89" t="s">
        <v>30</v>
      </c>
      <c r="Y567" s="90" t="s">
        <v>18</v>
      </c>
      <c r="Z567" s="91" t="s">
        <v>18</v>
      </c>
      <c r="AA567" s="92" t="s">
        <v>18</v>
      </c>
      <c r="AB567" s="93">
        <v>43054</v>
      </c>
      <c r="AC567" s="89" t="s">
        <v>605</v>
      </c>
      <c r="AD567" s="94">
        <v>500</v>
      </c>
      <c r="AE567" s="87" t="s">
        <v>42</v>
      </c>
      <c r="AF567" s="95" t="s">
        <v>18</v>
      </c>
    </row>
    <row r="568" spans="1:32" x14ac:dyDescent="0.25">
      <c r="A568" s="96" t="s">
        <v>95</v>
      </c>
      <c r="B568" s="97">
        <v>20.482186473305301</v>
      </c>
      <c r="C568" s="12"/>
      <c r="D568" s="97">
        <v>21.21874459962465</v>
      </c>
      <c r="E568" s="12"/>
      <c r="F568" s="97">
        <v>12.5045067876527</v>
      </c>
      <c r="G568" s="12"/>
      <c r="H568" s="97">
        <v>48.093774689548397</v>
      </c>
      <c r="I568" s="12"/>
      <c r="J568" s="97">
        <v>15.365825970103099</v>
      </c>
      <c r="K568" s="12"/>
      <c r="L568" s="97">
        <v>2.3012445801826553</v>
      </c>
      <c r="M568" s="37"/>
      <c r="N568" s="97">
        <v>21.524921669895697</v>
      </c>
      <c r="O568" s="98">
        <v>2.0447354107624949</v>
      </c>
      <c r="P568" s="98">
        <v>0.71915336019768206</v>
      </c>
      <c r="Q568" s="99"/>
      <c r="R568" s="14"/>
      <c r="S568" s="12"/>
      <c r="T568" s="14"/>
      <c r="U568" s="12"/>
      <c r="V568" s="100"/>
      <c r="X568" s="100" t="s">
        <v>96</v>
      </c>
      <c r="Y568" s="101">
        <v>342.86489963999998</v>
      </c>
      <c r="Z568" s="98">
        <v>0.73870062000000003</v>
      </c>
      <c r="AA568" s="102">
        <v>8992</v>
      </c>
      <c r="AB568" s="100"/>
      <c r="AC568" s="100"/>
      <c r="AD568" s="103"/>
      <c r="AE568" s="104"/>
      <c r="AF568" s="105">
        <v>2.75037559</v>
      </c>
    </row>
    <row r="569" spans="1:32" x14ac:dyDescent="0.25">
      <c r="A569" s="106" t="s">
        <v>607</v>
      </c>
      <c r="B569" s="107" t="s">
        <v>18</v>
      </c>
      <c r="C569" s="37"/>
      <c r="D569" s="107" t="s">
        <v>18</v>
      </c>
      <c r="E569" s="37"/>
      <c r="F569" s="107" t="s">
        <v>18</v>
      </c>
      <c r="G569" s="37"/>
      <c r="H569" s="107" t="s">
        <v>18</v>
      </c>
      <c r="I569" s="37"/>
      <c r="J569" s="107" t="s">
        <v>18</v>
      </c>
      <c r="K569" s="37"/>
      <c r="L569" s="107" t="s">
        <v>18</v>
      </c>
      <c r="M569" s="37"/>
      <c r="N569" s="107" t="s">
        <v>18</v>
      </c>
      <c r="O569" s="107" t="s">
        <v>18</v>
      </c>
      <c r="P569" s="107" t="s">
        <v>18</v>
      </c>
      <c r="Q569" s="108"/>
      <c r="R569" s="109"/>
      <c r="S569" s="37"/>
      <c r="T569" s="109"/>
      <c r="U569" s="37"/>
      <c r="V569" s="37"/>
      <c r="W569" s="110"/>
      <c r="X569" s="111"/>
      <c r="Y569" s="112"/>
      <c r="Z569" s="37"/>
      <c r="AA569" s="37"/>
      <c r="AB569" s="37"/>
      <c r="AC569" s="113"/>
      <c r="AD569" s="109"/>
      <c r="AE569" s="110"/>
    </row>
    <row r="570" spans="1:32" x14ac:dyDescent="0.25">
      <c r="A570" s="1" t="s">
        <v>98</v>
      </c>
      <c r="B570" s="55"/>
      <c r="C570" s="37">
        <v>1</v>
      </c>
      <c r="D570" s="55"/>
      <c r="E570" s="37">
        <v>2</v>
      </c>
      <c r="F570" s="55"/>
      <c r="G570" s="37">
        <v>2</v>
      </c>
      <c r="H570" s="55"/>
      <c r="I570" s="37">
        <v>2</v>
      </c>
      <c r="J570" s="55"/>
      <c r="K570" s="37">
        <v>2</v>
      </c>
      <c r="L570" s="55"/>
      <c r="M570" s="37">
        <v>2</v>
      </c>
      <c r="N570" s="55"/>
      <c r="O570" s="56"/>
      <c r="P570" s="56"/>
      <c r="Q570" s="58"/>
      <c r="R570" s="14"/>
      <c r="S570" s="59"/>
      <c r="T570" s="114"/>
      <c r="U570" s="59"/>
      <c r="V570" s="12"/>
      <c r="W570" s="8"/>
      <c r="X570" s="8"/>
      <c r="Y570" s="61"/>
      <c r="Z570" s="62"/>
      <c r="AA570" s="12"/>
      <c r="AB570" s="62"/>
      <c r="AC570" s="16"/>
      <c r="AD570" s="14"/>
      <c r="AE570" s="8"/>
    </row>
    <row r="571" spans="1:32" x14ac:dyDescent="0.25">
      <c r="B571" s="55"/>
      <c r="C571" s="37"/>
      <c r="D571" s="55"/>
      <c r="E571" s="37"/>
      <c r="F571" s="55"/>
      <c r="G571" s="37"/>
      <c r="H571" s="55"/>
      <c r="I571" s="37"/>
      <c r="J571" s="55"/>
      <c r="K571" s="37"/>
      <c r="L571" s="55"/>
      <c r="M571" s="37"/>
      <c r="N571" s="55"/>
      <c r="O571" s="56"/>
      <c r="P571" s="56"/>
      <c r="Q571" s="57"/>
      <c r="R571" s="58"/>
      <c r="S571" s="58"/>
      <c r="T571" s="14"/>
      <c r="U571" s="59"/>
      <c r="V571" s="59"/>
      <c r="W571" s="59"/>
      <c r="X571" s="12"/>
      <c r="Y571" s="60"/>
      <c r="Z571" s="8"/>
      <c r="AA571" s="61"/>
      <c r="AB571" s="62"/>
      <c r="AC571" s="12"/>
      <c r="AD571" s="16"/>
      <c r="AE571" s="14"/>
      <c r="AF571" s="39"/>
    </row>
    <row r="572" spans="1:32" x14ac:dyDescent="0.25">
      <c r="B572" s="55"/>
      <c r="C572" s="37"/>
      <c r="D572" s="55"/>
      <c r="E572" s="37"/>
      <c r="F572" s="55"/>
      <c r="G572" s="37"/>
      <c r="H572" s="55"/>
      <c r="I572" s="37"/>
      <c r="J572" s="55"/>
      <c r="K572" s="37"/>
      <c r="L572" s="55"/>
      <c r="M572" s="37"/>
      <c r="N572" s="55"/>
      <c r="O572" s="56"/>
      <c r="P572" s="56"/>
      <c r="Q572" s="57"/>
      <c r="R572" s="58"/>
      <c r="S572" s="58"/>
      <c r="T572" s="14"/>
      <c r="U572" s="59"/>
      <c r="V572" s="59"/>
      <c r="W572" s="59"/>
      <c r="X572" s="12"/>
      <c r="Y572" s="60"/>
      <c r="Z572" s="8"/>
      <c r="AA572" s="61"/>
      <c r="AB572" s="62"/>
      <c r="AC572" s="12"/>
      <c r="AD572" s="16"/>
      <c r="AE572" s="14"/>
      <c r="AF572" s="39"/>
    </row>
    <row r="573" spans="1:32" x14ac:dyDescent="0.25">
      <c r="B573" s="55"/>
      <c r="C573" s="37"/>
      <c r="D573" s="55"/>
      <c r="E573" s="37"/>
      <c r="F573" s="55"/>
      <c r="G573" s="37"/>
      <c r="H573" s="55"/>
      <c r="I573" s="37"/>
      <c r="J573" s="55"/>
      <c r="K573" s="37"/>
      <c r="L573" s="55"/>
      <c r="M573" s="37"/>
      <c r="N573" s="55"/>
      <c r="O573" s="56"/>
      <c r="P573" s="56"/>
      <c r="Q573" s="57"/>
      <c r="R573" s="58"/>
      <c r="S573" s="58"/>
      <c r="T573" s="14"/>
      <c r="U573" s="59"/>
      <c r="V573" s="59"/>
      <c r="W573" s="59"/>
      <c r="X573" s="12"/>
      <c r="Y573" s="60"/>
      <c r="Z573" s="8"/>
      <c r="AA573" s="61"/>
      <c r="AB573" s="62"/>
      <c r="AC573" s="12"/>
      <c r="AD573" s="16"/>
      <c r="AE573" s="14"/>
      <c r="AF573" s="39"/>
    </row>
    <row r="574" spans="1:32" ht="18" x14ac:dyDescent="0.25">
      <c r="A574" s="22" t="s">
        <v>608</v>
      </c>
      <c r="B574" s="23"/>
      <c r="C574" s="24"/>
      <c r="D574" s="23"/>
      <c r="E574" s="24"/>
      <c r="F574" s="23"/>
      <c r="G574" s="24" t="s">
        <v>1</v>
      </c>
      <c r="H574" s="23"/>
      <c r="I574" s="24"/>
      <c r="J574" s="23"/>
      <c r="K574" s="24"/>
      <c r="L574" s="23"/>
      <c r="M574" s="24"/>
      <c r="N574" s="23" t="s">
        <v>4</v>
      </c>
      <c r="O574" s="24"/>
      <c r="P574" s="24" t="s">
        <v>5</v>
      </c>
      <c r="Q574" s="25"/>
      <c r="R574" s="26"/>
      <c r="S574" s="24"/>
      <c r="T574" s="26"/>
      <c r="U574" s="24"/>
      <c r="V574" s="24"/>
      <c r="W574" s="27"/>
      <c r="X574" s="122"/>
      <c r="Y574" s="28"/>
      <c r="Z574" s="24"/>
      <c r="AA574" s="24"/>
      <c r="AB574" s="24"/>
      <c r="AC574" s="29"/>
      <c r="AD574" s="26"/>
      <c r="AE574" s="27"/>
    </row>
    <row r="575" spans="1:32" ht="18" x14ac:dyDescent="0.25">
      <c r="A575" s="22"/>
      <c r="B575" s="23"/>
      <c r="C575" s="24"/>
      <c r="D575" s="23"/>
      <c r="E575" s="24"/>
      <c r="F575" s="23"/>
      <c r="G575" s="24"/>
      <c r="H575" s="23"/>
      <c r="I575" s="24"/>
      <c r="J575" s="23"/>
      <c r="K575" s="24"/>
      <c r="L575" s="23"/>
      <c r="M575" s="24"/>
      <c r="N575" s="23"/>
      <c r="O575" s="24"/>
      <c r="P575" s="24"/>
      <c r="Q575" s="25"/>
      <c r="R575" s="26"/>
      <c r="S575" s="24"/>
      <c r="T575" s="26"/>
      <c r="U575" s="24"/>
      <c r="V575" s="24"/>
      <c r="W575" s="27"/>
      <c r="X575" s="122"/>
      <c r="Y575" s="28"/>
      <c r="Z575" s="24"/>
      <c r="AA575" s="24"/>
      <c r="AB575" s="24"/>
      <c r="AC575" s="29"/>
      <c r="AD575" s="26"/>
      <c r="AE575" s="27"/>
    </row>
    <row r="576" spans="1:32" ht="42.75" x14ac:dyDescent="0.25">
      <c r="A576" s="30"/>
      <c r="B576" s="31" t="s">
        <v>6</v>
      </c>
      <c r="C576" s="32" t="s">
        <v>7</v>
      </c>
      <c r="D576" s="31" t="s">
        <v>8</v>
      </c>
      <c r="E576" s="32" t="s">
        <v>7</v>
      </c>
      <c r="F576" s="31" t="s">
        <v>9</v>
      </c>
      <c r="G576" s="24" t="s">
        <v>7</v>
      </c>
      <c r="H576" s="31" t="s">
        <v>10</v>
      </c>
      <c r="I576" s="32" t="s">
        <v>7</v>
      </c>
      <c r="J576" s="31" t="s">
        <v>11</v>
      </c>
      <c r="K576" s="32" t="s">
        <v>7</v>
      </c>
      <c r="L576" s="31" t="s">
        <v>12</v>
      </c>
      <c r="M576" s="32" t="s">
        <v>7</v>
      </c>
      <c r="N576" s="31" t="s">
        <v>13</v>
      </c>
      <c r="O576" s="32" t="s">
        <v>14</v>
      </c>
      <c r="P576" s="32" t="s">
        <v>15</v>
      </c>
      <c r="Q576" s="33" t="s">
        <v>2</v>
      </c>
      <c r="R576" s="32" t="s">
        <v>16</v>
      </c>
      <c r="S576" s="32" t="s">
        <v>17</v>
      </c>
      <c r="T576" s="32" t="s">
        <v>18</v>
      </c>
      <c r="U576" s="32" t="s">
        <v>19</v>
      </c>
      <c r="V576" s="32" t="s">
        <v>18</v>
      </c>
      <c r="W576" s="34" t="s">
        <v>20</v>
      </c>
      <c r="X576" s="123" t="s">
        <v>21</v>
      </c>
      <c r="Y576" s="35" t="s">
        <v>22</v>
      </c>
      <c r="Z576" s="32" t="s">
        <v>23</v>
      </c>
      <c r="AA576" s="32" t="s">
        <v>24</v>
      </c>
      <c r="AB576" s="32" t="s">
        <v>25</v>
      </c>
      <c r="AC576" s="36" t="s">
        <v>26</v>
      </c>
      <c r="AD576" s="32" t="s">
        <v>27</v>
      </c>
      <c r="AE576" s="34" t="s">
        <v>18</v>
      </c>
      <c r="AF576" s="34" t="s">
        <v>28</v>
      </c>
    </row>
    <row r="577" spans="1:32" x14ac:dyDescent="0.25">
      <c r="B577" s="115"/>
      <c r="C577" s="37"/>
      <c r="D577" s="115"/>
      <c r="E577" s="37"/>
      <c r="F577" s="115"/>
      <c r="G577" s="37"/>
      <c r="H577" s="115"/>
      <c r="I577" s="37"/>
      <c r="J577" s="115"/>
      <c r="K577" s="37"/>
      <c r="L577" s="115"/>
      <c r="M577" s="37"/>
      <c r="N577" s="115"/>
      <c r="O577" s="116"/>
      <c r="P577" s="116"/>
      <c r="Q577" s="13"/>
      <c r="R577" s="14"/>
      <c r="S577" s="117"/>
      <c r="T577" s="114"/>
      <c r="U577" s="117"/>
      <c r="V577" s="12"/>
      <c r="W577" s="8"/>
      <c r="X577" s="60"/>
      <c r="Y577" s="20"/>
      <c r="Z577" s="62"/>
      <c r="AA577" s="12"/>
      <c r="AB577" s="62"/>
      <c r="AC577" s="16"/>
      <c r="AD577" s="14"/>
      <c r="AE577" s="8"/>
    </row>
    <row r="578" spans="1:32" x14ac:dyDescent="0.25">
      <c r="A578" s="40" t="s">
        <v>609</v>
      </c>
      <c r="B578" s="41" t="s">
        <v>18</v>
      </c>
      <c r="C578" s="42" t="s">
        <v>18</v>
      </c>
      <c r="D578" s="63">
        <v>14.1944905742755</v>
      </c>
      <c r="E578" s="64">
        <v>2</v>
      </c>
      <c r="F578" s="63">
        <v>9.3839168756829103</v>
      </c>
      <c r="G578" s="64">
        <v>2</v>
      </c>
      <c r="H578" s="63">
        <v>58.1468248417928</v>
      </c>
      <c r="I578" s="64">
        <v>2</v>
      </c>
      <c r="J578" s="63">
        <v>24.654315272522201</v>
      </c>
      <c r="K578" s="64">
        <v>2</v>
      </c>
      <c r="L578" s="63">
        <v>8.5531749874568899</v>
      </c>
      <c r="M578" s="64">
        <v>2</v>
      </c>
      <c r="N578" s="41">
        <v>30.1965583368256</v>
      </c>
      <c r="O578" s="43">
        <v>1.79046283624406</v>
      </c>
      <c r="P578" s="43">
        <v>0.36819617673819699</v>
      </c>
      <c r="Q578" s="44" t="s">
        <v>18</v>
      </c>
      <c r="R578" s="45">
        <v>0</v>
      </c>
      <c r="S578" s="45">
        <v>0</v>
      </c>
      <c r="T578" s="46" t="s">
        <v>18</v>
      </c>
      <c r="U578" s="47">
        <v>1E-3</v>
      </c>
      <c r="V578" s="47" t="s">
        <v>18</v>
      </c>
      <c r="W578" s="47">
        <v>0.01</v>
      </c>
      <c r="X578" s="48" t="s">
        <v>30</v>
      </c>
      <c r="Y578" s="49">
        <v>45.686482674639002</v>
      </c>
      <c r="Z578" s="50">
        <v>-0.15111441</v>
      </c>
      <c r="AA578" s="51">
        <v>167</v>
      </c>
      <c r="AB578" s="52">
        <v>42373</v>
      </c>
      <c r="AC578" s="48" t="s">
        <v>234</v>
      </c>
      <c r="AD578" s="53" t="s">
        <v>610</v>
      </c>
      <c r="AE578" s="46" t="s">
        <v>235</v>
      </c>
      <c r="AF578" s="54">
        <v>-12.44601918</v>
      </c>
    </row>
    <row r="579" spans="1:32" x14ac:dyDescent="0.25">
      <c r="A579" s="1" t="s">
        <v>611</v>
      </c>
      <c r="B579" s="55" t="s">
        <v>18</v>
      </c>
      <c r="C579" s="37" t="s">
        <v>18</v>
      </c>
      <c r="D579" s="65">
        <v>14.520886911598399</v>
      </c>
      <c r="E579" s="66">
        <v>1</v>
      </c>
      <c r="F579" s="65">
        <v>9.6035687226055408</v>
      </c>
      <c r="G579" s="66">
        <v>1</v>
      </c>
      <c r="H579" s="65">
        <v>58.464223514254499</v>
      </c>
      <c r="I579" s="66">
        <v>1</v>
      </c>
      <c r="J579" s="65">
        <v>24.780050854176</v>
      </c>
      <c r="K579" s="66">
        <v>1</v>
      </c>
      <c r="L579" s="65">
        <v>8.5714345801664695</v>
      </c>
      <c r="M579" s="66">
        <v>1</v>
      </c>
      <c r="N579" s="55">
        <v>30.196069570325701</v>
      </c>
      <c r="O579" s="56">
        <v>1.8010030752633901</v>
      </c>
      <c r="P579" s="56">
        <v>0.37638148881087202</v>
      </c>
      <c r="Q579" s="57">
        <v>6</v>
      </c>
      <c r="R579" s="58">
        <v>0</v>
      </c>
      <c r="S579" s="58">
        <v>0</v>
      </c>
      <c r="T579" s="14" t="s">
        <v>18</v>
      </c>
      <c r="U579" s="59">
        <v>8.0000000000000002E-3</v>
      </c>
      <c r="V579" s="59" t="s">
        <v>18</v>
      </c>
      <c r="W579" s="59">
        <v>8.3000000000000001E-3</v>
      </c>
      <c r="X579" s="12" t="s">
        <v>30</v>
      </c>
      <c r="Y579" s="60" t="s">
        <v>18</v>
      </c>
      <c r="Z579" s="8" t="s">
        <v>18</v>
      </c>
      <c r="AA579" s="61" t="s">
        <v>18</v>
      </c>
      <c r="AB579" s="62">
        <v>42373</v>
      </c>
      <c r="AC579" s="12" t="s">
        <v>234</v>
      </c>
      <c r="AD579" s="16">
        <v>3000000</v>
      </c>
      <c r="AE579" s="14" t="s">
        <v>235</v>
      </c>
      <c r="AF579" s="39" t="s">
        <v>18</v>
      </c>
    </row>
    <row r="580" spans="1:32" x14ac:dyDescent="0.25">
      <c r="A580" s="40" t="s">
        <v>612</v>
      </c>
      <c r="B580" s="63">
        <v>7.1912473069955603</v>
      </c>
      <c r="C580" s="64">
        <v>1</v>
      </c>
      <c r="D580" s="63">
        <v>5.5504577500779098</v>
      </c>
      <c r="E580" s="64">
        <v>3</v>
      </c>
      <c r="F580" s="41">
        <v>-3.1172275753156802</v>
      </c>
      <c r="G580" s="42">
        <v>7</v>
      </c>
      <c r="H580" s="63">
        <v>27.1740366033874</v>
      </c>
      <c r="I580" s="64">
        <v>3</v>
      </c>
      <c r="J580" s="41">
        <v>6.0376285484100496</v>
      </c>
      <c r="K580" s="42">
        <v>4</v>
      </c>
      <c r="L580" s="41">
        <v>-3.9575911061510101</v>
      </c>
      <c r="M580" s="42">
        <v>7</v>
      </c>
      <c r="N580" s="41">
        <v>12.8179652665539</v>
      </c>
      <c r="O580" s="43">
        <v>1.8016141225170601</v>
      </c>
      <c r="P580" s="43">
        <v>0.244312361414143</v>
      </c>
      <c r="Q580" s="44">
        <v>9</v>
      </c>
      <c r="R580" s="45">
        <v>0</v>
      </c>
      <c r="S580" s="45">
        <v>0</v>
      </c>
      <c r="T580" s="46" t="s">
        <v>89</v>
      </c>
      <c r="U580" s="47">
        <v>1.4999999999999999E-2</v>
      </c>
      <c r="V580" s="47" t="s">
        <v>18</v>
      </c>
      <c r="W580" s="47">
        <v>1.51027194475125E-2</v>
      </c>
      <c r="X580" s="48" t="s">
        <v>30</v>
      </c>
      <c r="Y580" s="49">
        <v>80.601725340000002</v>
      </c>
      <c r="Z580" s="50">
        <v>-0.18107799999999999</v>
      </c>
      <c r="AA580" s="51">
        <v>2422</v>
      </c>
      <c r="AB580" s="52">
        <v>38630</v>
      </c>
      <c r="AC580" s="48" t="s">
        <v>139</v>
      </c>
      <c r="AD580" s="53">
        <v>30</v>
      </c>
      <c r="AE580" s="46" t="s">
        <v>42</v>
      </c>
      <c r="AF580" s="54">
        <v>-2.7163200000000001</v>
      </c>
    </row>
    <row r="581" spans="1:32" x14ac:dyDescent="0.25">
      <c r="A581" s="1" t="s">
        <v>613</v>
      </c>
      <c r="B581" s="55">
        <v>3.3862853105695399</v>
      </c>
      <c r="C581" s="37">
        <v>4</v>
      </c>
      <c r="D581" s="55">
        <v>0.77178480111583703</v>
      </c>
      <c r="E581" s="37">
        <v>6</v>
      </c>
      <c r="F581" s="65">
        <v>5.9172807083919698</v>
      </c>
      <c r="G581" s="66">
        <v>3</v>
      </c>
      <c r="H581" s="55">
        <v>20.359351169243102</v>
      </c>
      <c r="I581" s="37">
        <v>4</v>
      </c>
      <c r="J581" s="65">
        <v>6.1619697282164898</v>
      </c>
      <c r="K581" s="66">
        <v>3</v>
      </c>
      <c r="L581" s="65">
        <v>-1.3850930804147501</v>
      </c>
      <c r="M581" s="66">
        <v>3</v>
      </c>
      <c r="N581" s="55">
        <v>12.767414670930499</v>
      </c>
      <c r="O581" s="56">
        <v>1.27499123601554</v>
      </c>
      <c r="P581" s="56">
        <v>-1.55910657075979E-2</v>
      </c>
      <c r="Q581" s="57">
        <v>8</v>
      </c>
      <c r="R581" s="58">
        <v>0.01</v>
      </c>
      <c r="S581" s="58">
        <v>0.01</v>
      </c>
      <c r="T581" s="14" t="s">
        <v>89</v>
      </c>
      <c r="U581" s="59">
        <v>8.9999999999999993E-3</v>
      </c>
      <c r="V581" s="59" t="s">
        <v>18</v>
      </c>
      <c r="W581" s="59">
        <v>1.0999999999999999E-2</v>
      </c>
      <c r="X581" s="12" t="s">
        <v>30</v>
      </c>
      <c r="Y581" s="60">
        <v>42.314820909999902</v>
      </c>
      <c r="Z581" s="8">
        <v>-0.29215581000000002</v>
      </c>
      <c r="AA581" s="61">
        <v>494</v>
      </c>
      <c r="AB581" s="62">
        <v>39385</v>
      </c>
      <c r="AC581" s="12" t="s">
        <v>93</v>
      </c>
      <c r="AD581" s="16">
        <v>10000</v>
      </c>
      <c r="AE581" s="14" t="s">
        <v>18</v>
      </c>
      <c r="AF581" s="39">
        <v>-3.3017042199999902</v>
      </c>
    </row>
    <row r="582" spans="1:32" x14ac:dyDescent="0.25">
      <c r="A582" s="40" t="s">
        <v>614</v>
      </c>
      <c r="B582" s="41">
        <v>2.6877351590407401</v>
      </c>
      <c r="C582" s="42">
        <v>5</v>
      </c>
      <c r="D582" s="41">
        <v>1.5876704796613499E-2</v>
      </c>
      <c r="E582" s="42">
        <v>7</v>
      </c>
      <c r="F582" s="41">
        <v>5.0715931838027899</v>
      </c>
      <c r="G582" s="42">
        <v>4</v>
      </c>
      <c r="H582" s="41">
        <v>19.399781886388599</v>
      </c>
      <c r="I582" s="42">
        <v>5</v>
      </c>
      <c r="J582" s="41">
        <v>5.73584108199507</v>
      </c>
      <c r="K582" s="42">
        <v>5</v>
      </c>
      <c r="L582" s="41">
        <v>-1.45186916501441</v>
      </c>
      <c r="M582" s="42">
        <v>4</v>
      </c>
      <c r="N582" s="41">
        <v>12.7659687923693</v>
      </c>
      <c r="O582" s="43">
        <v>1.19996944832848</v>
      </c>
      <c r="P582" s="43">
        <v>-6.7125557096160901E-2</v>
      </c>
      <c r="Q582" s="44">
        <v>8</v>
      </c>
      <c r="R582" s="45">
        <v>0.01</v>
      </c>
      <c r="S582" s="45">
        <v>0.01</v>
      </c>
      <c r="T582" s="46" t="s">
        <v>18</v>
      </c>
      <c r="U582" s="47">
        <v>1.7000000000000001E-2</v>
      </c>
      <c r="V582" s="47" t="s">
        <v>18</v>
      </c>
      <c r="W582" s="47">
        <v>1.9E-2</v>
      </c>
      <c r="X582" s="48" t="s">
        <v>30</v>
      </c>
      <c r="Y582" s="49" t="s">
        <v>18</v>
      </c>
      <c r="Z582" s="50" t="s">
        <v>18</v>
      </c>
      <c r="AA582" s="51" t="s">
        <v>18</v>
      </c>
      <c r="AB582" s="52">
        <v>41649</v>
      </c>
      <c r="AC582" s="48" t="s">
        <v>93</v>
      </c>
      <c r="AD582" s="53">
        <v>1000</v>
      </c>
      <c r="AE582" s="46" t="s">
        <v>18</v>
      </c>
      <c r="AF582" s="54" t="s">
        <v>18</v>
      </c>
    </row>
    <row r="583" spans="1:32" x14ac:dyDescent="0.25">
      <c r="A583" s="1" t="s">
        <v>615</v>
      </c>
      <c r="B583" s="75">
        <v>5.9059014428633096</v>
      </c>
      <c r="C583" s="66">
        <v>2</v>
      </c>
      <c r="D583" s="74">
        <v>3.6790109181860502</v>
      </c>
      <c r="E583" s="37">
        <v>4</v>
      </c>
      <c r="F583" s="74">
        <v>3.2150239402188401</v>
      </c>
      <c r="G583" s="37">
        <v>5</v>
      </c>
      <c r="H583" s="74">
        <v>13.4556107356706</v>
      </c>
      <c r="I583" s="37">
        <v>6</v>
      </c>
      <c r="J583" s="74">
        <v>5.3089616565289397</v>
      </c>
      <c r="K583" s="37">
        <v>6</v>
      </c>
      <c r="L583" s="74">
        <v>-2.1394987006377</v>
      </c>
      <c r="M583" s="37">
        <v>5</v>
      </c>
      <c r="N583" s="74">
        <v>9.4518218129404197</v>
      </c>
      <c r="O583" s="76">
        <v>0.99183010047918496</v>
      </c>
      <c r="P583" s="76">
        <v>0.18558028349233299</v>
      </c>
      <c r="Q583" s="77">
        <v>8</v>
      </c>
      <c r="R583" s="78">
        <v>0.01</v>
      </c>
      <c r="S583" s="78">
        <v>0.01</v>
      </c>
      <c r="T583" s="14" t="s">
        <v>89</v>
      </c>
      <c r="U583" s="79">
        <v>8.0000000000000002E-3</v>
      </c>
      <c r="V583" s="79" t="s">
        <v>18</v>
      </c>
      <c r="W583" s="79">
        <v>9.1999999999999998E-3</v>
      </c>
      <c r="X583" s="12" t="s">
        <v>30</v>
      </c>
      <c r="Y583" s="60">
        <v>67.386018030000002</v>
      </c>
      <c r="Z583" s="8">
        <v>0.10284614</v>
      </c>
      <c r="AA583" s="80">
        <v>628</v>
      </c>
      <c r="AB583" s="62">
        <v>38736</v>
      </c>
      <c r="AC583" s="12" t="s">
        <v>93</v>
      </c>
      <c r="AD583" s="16">
        <v>10000</v>
      </c>
      <c r="AE583" s="14" t="s">
        <v>18</v>
      </c>
      <c r="AF583" s="39">
        <v>-13.6022537599999</v>
      </c>
    </row>
    <row r="584" spans="1:32" x14ac:dyDescent="0.25">
      <c r="A584" s="126" t="s">
        <v>616</v>
      </c>
      <c r="B584" s="129">
        <v>5.2722927772709403</v>
      </c>
      <c r="C584" s="130">
        <v>3</v>
      </c>
      <c r="D584" s="127">
        <v>3.05870466342328</v>
      </c>
      <c r="E584" s="128">
        <v>5</v>
      </c>
      <c r="F584" s="127">
        <v>2.5963324135321999</v>
      </c>
      <c r="G584" s="128">
        <v>6</v>
      </c>
      <c r="H584" s="127">
        <v>12.7765586441546</v>
      </c>
      <c r="I584" s="128">
        <v>7</v>
      </c>
      <c r="J584" s="127">
        <v>4.99173087222972</v>
      </c>
      <c r="K584" s="128">
        <v>7</v>
      </c>
      <c r="L584" s="127">
        <v>-2.1892634266923001</v>
      </c>
      <c r="M584" s="128">
        <v>6</v>
      </c>
      <c r="N584" s="127">
        <v>9.4532224812912204</v>
      </c>
      <c r="O584" s="131">
        <v>0.91985027371706896</v>
      </c>
      <c r="P584" s="131">
        <v>0.14259980103756401</v>
      </c>
      <c r="Q584" s="132">
        <v>8</v>
      </c>
      <c r="R584" s="133">
        <v>0.01</v>
      </c>
      <c r="S584" s="133">
        <v>0.01</v>
      </c>
      <c r="T584" s="134" t="s">
        <v>18</v>
      </c>
      <c r="U584" s="135">
        <v>1.39999999999999E-2</v>
      </c>
      <c r="V584" s="135" t="s">
        <v>18</v>
      </c>
      <c r="W584" s="135">
        <v>1.52E-2</v>
      </c>
      <c r="X584" s="136" t="s">
        <v>30</v>
      </c>
      <c r="Y584" s="137" t="s">
        <v>18</v>
      </c>
      <c r="Z584" s="138" t="s">
        <v>18</v>
      </c>
      <c r="AA584" s="139" t="s">
        <v>18</v>
      </c>
      <c r="AB584" s="140">
        <v>41649</v>
      </c>
      <c r="AC584" s="136" t="s">
        <v>93</v>
      </c>
      <c r="AD584" s="141">
        <v>1000</v>
      </c>
      <c r="AE584" s="134" t="s">
        <v>18</v>
      </c>
      <c r="AF584" s="142" t="s">
        <v>18</v>
      </c>
    </row>
    <row r="585" spans="1:32" x14ac:dyDescent="0.25">
      <c r="A585" s="96" t="s">
        <v>95</v>
      </c>
      <c r="B585" s="97">
        <v>4.8886923993480185</v>
      </c>
      <c r="C585" s="12"/>
      <c r="D585" s="97">
        <v>5.9701731890676557</v>
      </c>
      <c r="E585" s="12"/>
      <c r="F585" s="97">
        <v>4.6672126098455111</v>
      </c>
      <c r="G585" s="12"/>
      <c r="H585" s="97">
        <v>29.968055342127371</v>
      </c>
      <c r="I585" s="12"/>
      <c r="J585" s="97">
        <v>11.095785430582639</v>
      </c>
      <c r="K585" s="12"/>
      <c r="L585" s="97">
        <v>0.85732772695902704</v>
      </c>
      <c r="M585" s="37"/>
      <c r="N585" s="97">
        <v>16.807002990176663</v>
      </c>
      <c r="O585" s="98">
        <v>1.3971030132235405</v>
      </c>
      <c r="P585" s="98">
        <v>0.17633621266990715</v>
      </c>
      <c r="Q585" s="99"/>
      <c r="R585" s="14"/>
      <c r="S585" s="12"/>
      <c r="T585" s="14"/>
      <c r="U585" s="12"/>
      <c r="V585" s="100"/>
      <c r="X585" s="100" t="s">
        <v>96</v>
      </c>
      <c r="Y585" s="101">
        <v>235.98904695463889</v>
      </c>
      <c r="Z585" s="98">
        <v>-0.52150207999999998</v>
      </c>
      <c r="AA585" s="102">
        <v>3711</v>
      </c>
      <c r="AB585" s="100"/>
      <c r="AC585" s="100"/>
      <c r="AD585" s="103"/>
      <c r="AE585" s="104"/>
      <c r="AF585" s="105">
        <v>-32.066297159999891</v>
      </c>
    </row>
    <row r="586" spans="1:32" x14ac:dyDescent="0.25">
      <c r="A586" s="106" t="s">
        <v>617</v>
      </c>
      <c r="B586" s="107">
        <v>9.1030499937015197</v>
      </c>
      <c r="C586" s="37"/>
      <c r="D586" s="107">
        <v>9.7273789169006708</v>
      </c>
      <c r="E586" s="37"/>
      <c r="F586" s="107">
        <v>8.3809874574193497</v>
      </c>
      <c r="G586" s="37"/>
      <c r="H586" s="107">
        <v>31.449213583464299</v>
      </c>
      <c r="I586" s="37"/>
      <c r="J586" s="107">
        <v>5.8439082178904203</v>
      </c>
      <c r="K586" s="37"/>
      <c r="L586" s="107">
        <v>-3.6916380878026997E-2</v>
      </c>
      <c r="M586" s="37"/>
      <c r="N586" s="107">
        <v>12.044644133557</v>
      </c>
      <c r="O586" s="107">
        <v>2.2722302064520399</v>
      </c>
      <c r="P586" s="107">
        <v>0.466532922518337</v>
      </c>
      <c r="Q586" s="108"/>
      <c r="R586" s="109"/>
      <c r="S586" s="37"/>
      <c r="T586" s="109"/>
      <c r="U586" s="37"/>
      <c r="V586" s="37"/>
      <c r="W586" s="110"/>
      <c r="X586" s="111"/>
      <c r="Y586" s="112"/>
      <c r="Z586" s="37"/>
      <c r="AA586" s="37"/>
      <c r="AB586" s="37"/>
      <c r="AC586" s="113"/>
      <c r="AD586" s="109"/>
      <c r="AE586" s="110"/>
    </row>
    <row r="587" spans="1:32" x14ac:dyDescent="0.25">
      <c r="A587" s="1" t="s">
        <v>98</v>
      </c>
      <c r="B587" s="55"/>
      <c r="C587" s="37">
        <v>5</v>
      </c>
      <c r="D587" s="55"/>
      <c r="E587" s="37">
        <v>7</v>
      </c>
      <c r="F587" s="55"/>
      <c r="G587" s="37">
        <v>7</v>
      </c>
      <c r="H587" s="55"/>
      <c r="I587" s="37">
        <v>7</v>
      </c>
      <c r="J587" s="55"/>
      <c r="K587" s="37">
        <v>7</v>
      </c>
      <c r="L587" s="55"/>
      <c r="M587" s="37">
        <v>7</v>
      </c>
      <c r="N587" s="55"/>
      <c r="O587" s="56"/>
      <c r="P587" s="56"/>
      <c r="Q587" s="58"/>
      <c r="R587" s="14"/>
      <c r="S587" s="59"/>
      <c r="T587" s="114"/>
      <c r="U587" s="59"/>
      <c r="V587" s="12"/>
      <c r="W587" s="8"/>
      <c r="X587" s="8"/>
      <c r="Y587" s="61"/>
      <c r="Z587" s="62"/>
      <c r="AA587" s="12"/>
      <c r="AB587" s="62"/>
      <c r="AC587" s="16"/>
      <c r="AD587" s="14"/>
      <c r="AE587" s="8"/>
    </row>
    <row r="588" spans="1:32" x14ac:dyDescent="0.25">
      <c r="B588" s="55"/>
      <c r="C588" s="37"/>
      <c r="D588" s="55"/>
      <c r="E588" s="37"/>
      <c r="F588" s="55"/>
      <c r="G588" s="37"/>
      <c r="H588" s="55"/>
      <c r="I588" s="37"/>
      <c r="J588" s="55"/>
      <c r="K588" s="37"/>
      <c r="L588" s="55"/>
      <c r="M588" s="37"/>
      <c r="N588" s="55"/>
      <c r="O588" s="56"/>
      <c r="P588" s="56"/>
      <c r="Q588" s="58"/>
      <c r="R588" s="14"/>
      <c r="S588" s="59"/>
      <c r="T588" s="114"/>
      <c r="U588" s="59"/>
      <c r="V588" s="12"/>
      <c r="W588" s="8"/>
      <c r="X588" s="8"/>
      <c r="Y588" s="61"/>
      <c r="Z588" s="62"/>
      <c r="AA588" s="12"/>
      <c r="AB588" s="62"/>
      <c r="AC588" s="16"/>
      <c r="AD588" s="14"/>
      <c r="AE588" s="8"/>
    </row>
    <row r="589" spans="1:32" x14ac:dyDescent="0.25">
      <c r="B589" s="55"/>
      <c r="C589" s="37"/>
      <c r="D589" s="55"/>
      <c r="E589" s="37"/>
      <c r="F589" s="55"/>
      <c r="G589" s="37"/>
      <c r="H589" s="55"/>
      <c r="I589" s="37"/>
      <c r="J589" s="55"/>
      <c r="K589" s="37"/>
      <c r="L589" s="55"/>
      <c r="M589" s="37"/>
      <c r="N589" s="55"/>
      <c r="O589" s="56"/>
      <c r="P589" s="56"/>
      <c r="Q589" s="58"/>
      <c r="R589" s="14"/>
      <c r="S589" s="59"/>
      <c r="T589" s="114"/>
      <c r="U589" s="59"/>
      <c r="V589" s="12"/>
      <c r="W589" s="8"/>
      <c r="X589" s="8"/>
      <c r="Y589" s="61"/>
      <c r="Z589" s="62"/>
      <c r="AA589" s="12"/>
      <c r="AB589" s="62"/>
      <c r="AC589" s="16"/>
      <c r="AD589" s="14"/>
      <c r="AE589" s="8"/>
    </row>
    <row r="590" spans="1:32" x14ac:dyDescent="0.25">
      <c r="B590" s="55"/>
      <c r="C590" s="37"/>
      <c r="D590" s="55"/>
      <c r="E590" s="37"/>
      <c r="F590" s="55"/>
      <c r="G590" s="37"/>
      <c r="H590" s="55"/>
      <c r="I590" s="37"/>
      <c r="J590" s="55"/>
      <c r="K590" s="37"/>
      <c r="L590" s="55"/>
      <c r="M590" s="37"/>
      <c r="N590" s="55"/>
      <c r="O590" s="56"/>
      <c r="P590" s="56"/>
      <c r="Q590" s="58"/>
      <c r="R590" s="14"/>
      <c r="S590" s="59"/>
      <c r="T590" s="114"/>
      <c r="U590" s="59"/>
      <c r="V590" s="12"/>
      <c r="W590" s="8"/>
      <c r="X590" s="8"/>
      <c r="Y590" s="61"/>
      <c r="Z590" s="62"/>
      <c r="AA590" s="12"/>
      <c r="AB590" s="62"/>
      <c r="AC590" s="16"/>
      <c r="AD590" s="14"/>
      <c r="AE590" s="8"/>
    </row>
    <row r="591" spans="1:32" x14ac:dyDescent="0.25">
      <c r="B591" s="55"/>
      <c r="C591" s="37"/>
      <c r="D591" s="55"/>
      <c r="E591" s="37"/>
      <c r="F591" s="55"/>
      <c r="G591" s="37"/>
      <c r="H591" s="55"/>
      <c r="I591" s="37"/>
      <c r="J591" s="55"/>
      <c r="K591" s="37"/>
      <c r="L591" s="55"/>
      <c r="M591" s="37"/>
      <c r="N591" s="55"/>
      <c r="O591" s="56"/>
      <c r="P591" s="56"/>
      <c r="Q591" s="58"/>
      <c r="R591" s="14"/>
      <c r="S591" s="59"/>
      <c r="T591" s="114"/>
      <c r="U591" s="59"/>
      <c r="V591" s="12"/>
      <c r="W591" s="8"/>
      <c r="X591" s="8"/>
      <c r="Y591" s="61"/>
      <c r="Z591" s="62"/>
      <c r="AA591" s="12"/>
      <c r="AB591" s="62"/>
      <c r="AC591" s="16"/>
      <c r="AD591" s="14"/>
      <c r="AE591" s="8"/>
    </row>
    <row r="592" spans="1:32" x14ac:dyDescent="0.25">
      <c r="B592" s="55"/>
      <c r="C592" s="37"/>
      <c r="D592" s="55"/>
      <c r="E592" s="37"/>
      <c r="F592" s="55"/>
      <c r="G592" s="37"/>
      <c r="H592" s="55"/>
      <c r="I592" s="37"/>
      <c r="J592" s="55"/>
      <c r="K592" s="37"/>
      <c r="L592" s="55"/>
      <c r="M592" s="37"/>
      <c r="N592" s="55"/>
      <c r="O592" s="56"/>
      <c r="P592" s="56"/>
      <c r="Q592" s="58"/>
      <c r="R592" s="14"/>
      <c r="S592" s="59"/>
      <c r="T592" s="114"/>
      <c r="U592" s="59"/>
      <c r="V592" s="12"/>
      <c r="W592" s="8"/>
      <c r="X592" s="8"/>
      <c r="Y592" s="61"/>
      <c r="Z592" s="62"/>
      <c r="AA592" s="12"/>
      <c r="AB592" s="62"/>
      <c r="AC592" s="16"/>
      <c r="AD592" s="14"/>
      <c r="AE592" s="8"/>
    </row>
    <row r="593" spans="1:32" x14ac:dyDescent="0.25">
      <c r="B593" s="55"/>
      <c r="C593" s="37"/>
      <c r="D593" s="55"/>
      <c r="E593" s="37"/>
      <c r="F593" s="55"/>
      <c r="G593" s="37"/>
      <c r="H593" s="55"/>
      <c r="I593" s="37"/>
      <c r="J593" s="55"/>
      <c r="K593" s="37"/>
      <c r="L593" s="55"/>
      <c r="M593" s="37"/>
      <c r="N593" s="55"/>
      <c r="O593" s="56"/>
      <c r="P593" s="56"/>
      <c r="Q593" s="58"/>
      <c r="R593" s="14"/>
      <c r="S593" s="59"/>
      <c r="T593" s="114"/>
      <c r="U593" s="59"/>
      <c r="V593" s="12"/>
      <c r="W593" s="8"/>
      <c r="X593" s="8"/>
      <c r="Y593" s="61"/>
      <c r="Z593" s="62"/>
      <c r="AA593" s="12"/>
      <c r="AB593" s="62"/>
      <c r="AC593" s="16"/>
      <c r="AD593" s="14"/>
      <c r="AE593" s="8"/>
    </row>
    <row r="594" spans="1:32" x14ac:dyDescent="0.25">
      <c r="B594" s="55"/>
      <c r="C594" s="37"/>
      <c r="D594" s="55"/>
      <c r="E594" s="37"/>
      <c r="F594" s="55"/>
      <c r="G594" s="37"/>
      <c r="H594" s="55"/>
      <c r="I594" s="37"/>
      <c r="J594" s="55"/>
      <c r="K594" s="37"/>
      <c r="L594" s="55"/>
      <c r="M594" s="37"/>
      <c r="N594" s="55"/>
      <c r="O594" s="56"/>
      <c r="P594" s="56"/>
      <c r="Q594" s="58"/>
      <c r="R594" s="14"/>
      <c r="S594" s="59"/>
      <c r="T594" s="114"/>
      <c r="U594" s="59"/>
      <c r="V594" s="12"/>
      <c r="W594" s="8"/>
      <c r="X594" s="8"/>
      <c r="Y594" s="61"/>
      <c r="Z594" s="62"/>
      <c r="AA594" s="12"/>
      <c r="AB594" s="62"/>
      <c r="AC594" s="16"/>
      <c r="AD594" s="14"/>
      <c r="AE594" s="8"/>
    </row>
    <row r="595" spans="1:32" x14ac:dyDescent="0.25">
      <c r="B595" s="8"/>
      <c r="C595" s="12"/>
      <c r="D595" s="8"/>
      <c r="E595" s="12"/>
      <c r="F595" s="8"/>
      <c r="G595" s="12"/>
      <c r="H595" s="8"/>
      <c r="I595" s="12"/>
      <c r="J595" s="8"/>
      <c r="K595" s="12"/>
      <c r="L595" s="8"/>
      <c r="M595" s="12"/>
      <c r="N595" s="8"/>
      <c r="O595" s="12"/>
      <c r="P595" s="12"/>
      <c r="Q595" s="13"/>
      <c r="R595" s="14"/>
      <c r="S595" s="12"/>
      <c r="T595" s="14"/>
      <c r="U595" s="12"/>
      <c r="V595" s="12"/>
      <c r="W595" s="12"/>
      <c r="X595" s="60"/>
      <c r="Y595" s="20"/>
      <c r="Z595" s="12"/>
      <c r="AA595" s="12"/>
      <c r="AB595" s="12"/>
      <c r="AC595" s="16"/>
      <c r="AD595" s="14"/>
      <c r="AE595" s="12"/>
    </row>
    <row r="596" spans="1:32" x14ac:dyDescent="0.25">
      <c r="B596" s="8"/>
      <c r="C596" s="12"/>
      <c r="D596" s="8"/>
      <c r="E596" s="12"/>
      <c r="F596" s="8"/>
      <c r="G596" s="12"/>
      <c r="H596" s="8"/>
      <c r="I596" s="12"/>
      <c r="J596" s="8"/>
      <c r="K596" s="12"/>
      <c r="L596" s="8"/>
      <c r="M596" s="12"/>
      <c r="N596" s="8"/>
      <c r="O596" s="12"/>
      <c r="P596" s="12"/>
      <c r="Q596" s="13"/>
      <c r="R596" s="14"/>
      <c r="S596" s="12"/>
      <c r="T596" s="14"/>
      <c r="U596" s="12"/>
      <c r="V596" s="12"/>
      <c r="W596" s="39"/>
      <c r="X596" s="60"/>
      <c r="Y596" s="20"/>
      <c r="Z596" s="12"/>
      <c r="AA596" s="12"/>
      <c r="AB596" s="12"/>
      <c r="AC596" s="16"/>
      <c r="AD596" s="14"/>
      <c r="AE596" s="39"/>
    </row>
    <row r="597" spans="1:32" x14ac:dyDescent="0.25">
      <c r="A597" s="1" t="s">
        <v>185</v>
      </c>
      <c r="B597" s="8"/>
      <c r="C597" s="12"/>
      <c r="D597" s="8"/>
      <c r="E597" s="12"/>
      <c r="F597" s="8"/>
      <c r="G597" s="12"/>
      <c r="H597" s="8"/>
      <c r="I597" s="12"/>
      <c r="J597" s="8"/>
      <c r="K597" s="12"/>
      <c r="L597" s="8"/>
      <c r="M597" s="12"/>
      <c r="N597" s="8"/>
      <c r="O597" s="12"/>
      <c r="P597" s="12"/>
      <c r="Q597" s="13"/>
      <c r="R597" s="14"/>
      <c r="S597" s="12"/>
      <c r="T597" s="14"/>
      <c r="U597" s="12"/>
      <c r="V597" s="12"/>
      <c r="W597" s="39"/>
      <c r="X597" s="60"/>
      <c r="Y597" s="20"/>
      <c r="Z597" s="12"/>
      <c r="AA597" s="12"/>
      <c r="AB597" s="12"/>
      <c r="AC597" s="16"/>
      <c r="AD597" s="14"/>
      <c r="AE597" s="39"/>
    </row>
    <row r="598" spans="1:32" x14ac:dyDescent="0.25">
      <c r="B598" s="8"/>
      <c r="C598" s="12"/>
      <c r="D598" s="8"/>
      <c r="E598" s="12"/>
      <c r="F598" s="8"/>
      <c r="G598" s="12"/>
      <c r="H598" s="8"/>
      <c r="I598" s="12"/>
      <c r="J598" s="8"/>
      <c r="K598" s="12"/>
      <c r="L598" s="8"/>
      <c r="M598" s="12"/>
      <c r="N598" s="8"/>
      <c r="O598" s="12"/>
      <c r="P598" s="12"/>
      <c r="Q598" s="13"/>
      <c r="R598" s="14"/>
      <c r="S598" s="12"/>
      <c r="T598" s="14"/>
      <c r="U598" s="12"/>
      <c r="V598" s="12"/>
      <c r="W598" s="12"/>
      <c r="X598" s="60"/>
      <c r="Y598" s="20"/>
      <c r="Z598" s="12"/>
      <c r="AA598" s="12"/>
      <c r="AB598" s="12"/>
      <c r="AC598" s="16"/>
      <c r="AD598" s="14"/>
      <c r="AE598" s="12"/>
    </row>
    <row r="599" spans="1:32" x14ac:dyDescent="0.25">
      <c r="B599" s="8"/>
      <c r="C599" s="12"/>
      <c r="D599" s="8"/>
      <c r="E599" s="12"/>
      <c r="F599" s="8"/>
      <c r="G599" s="12"/>
      <c r="H599" s="8"/>
      <c r="I599" s="12"/>
      <c r="J599" s="8"/>
      <c r="K599" s="12"/>
      <c r="L599" s="8"/>
      <c r="M599" s="12"/>
      <c r="N599" s="8"/>
      <c r="O599" s="12"/>
      <c r="P599" s="12"/>
      <c r="Q599" s="13"/>
      <c r="R599" s="14"/>
      <c r="S599" s="12"/>
      <c r="T599" s="14"/>
      <c r="U599" s="12"/>
      <c r="V599" s="12"/>
      <c r="W599" s="12"/>
      <c r="X599" s="60"/>
      <c r="Y599" s="20"/>
      <c r="Z599" s="12"/>
      <c r="AA599" s="12"/>
      <c r="AB599" s="12"/>
      <c r="AC599" s="16"/>
      <c r="AD599" s="14"/>
      <c r="AE599" s="12"/>
    </row>
    <row r="600" spans="1:32" x14ac:dyDescent="0.25">
      <c r="B600" s="8"/>
      <c r="C600" s="12"/>
      <c r="D600" s="8"/>
      <c r="E600" s="12"/>
      <c r="F600" s="8"/>
      <c r="G600" s="12"/>
      <c r="H600" s="8"/>
      <c r="I600" s="12"/>
      <c r="J600" s="8"/>
      <c r="K600" s="12"/>
      <c r="L600" s="8"/>
      <c r="M600" s="12"/>
      <c r="N600" s="8"/>
      <c r="O600" s="12"/>
      <c r="P600" s="12"/>
      <c r="Q600" s="13"/>
      <c r="R600" s="14"/>
      <c r="S600" s="12"/>
      <c r="T600" s="14"/>
      <c r="U600" s="12"/>
      <c r="V600" s="12"/>
      <c r="W600" s="12"/>
      <c r="X600" s="60"/>
      <c r="Y600" s="20"/>
      <c r="Z600" s="12"/>
      <c r="AA600" s="12"/>
      <c r="AB600" s="12"/>
      <c r="AC600" s="16"/>
      <c r="AD600" s="14"/>
      <c r="AE600" s="12"/>
    </row>
    <row r="601" spans="1:32" x14ac:dyDescent="0.25">
      <c r="A601" s="7">
        <v>13</v>
      </c>
      <c r="B601" s="8"/>
      <c r="C601" s="9"/>
      <c r="D601" s="10"/>
      <c r="E601" s="11" t="s">
        <v>0</v>
      </c>
      <c r="F601" s="8"/>
      <c r="G601" s="12"/>
      <c r="H601" s="8"/>
      <c r="I601" s="12"/>
      <c r="J601" s="8"/>
      <c r="K601" s="12"/>
      <c r="L601" s="8"/>
      <c r="M601" s="12"/>
      <c r="N601" s="8"/>
      <c r="O601" s="12"/>
      <c r="P601" s="12"/>
      <c r="Q601" s="13"/>
      <c r="R601" s="14"/>
      <c r="S601" s="12"/>
      <c r="T601" s="14"/>
      <c r="U601" s="12"/>
      <c r="V601" s="12"/>
      <c r="W601" s="12"/>
      <c r="X601" s="60"/>
      <c r="Y601" s="15"/>
      <c r="Z601" s="12"/>
      <c r="AA601" s="12"/>
      <c r="AB601" s="12"/>
      <c r="AC601" s="16"/>
      <c r="AD601" s="14"/>
      <c r="AE601" s="21">
        <v>14</v>
      </c>
      <c r="AF601" s="21"/>
    </row>
    <row r="602" spans="1:32" ht="15.75" thickBot="1" x14ac:dyDescent="0.3">
      <c r="A602" s="17"/>
      <c r="B602" s="18"/>
      <c r="C602" s="19"/>
      <c r="D602" s="18"/>
      <c r="E602" s="19"/>
      <c r="F602" s="18"/>
      <c r="G602" s="19"/>
      <c r="H602" s="18"/>
      <c r="I602" s="19"/>
      <c r="J602" s="18"/>
      <c r="K602" s="19"/>
      <c r="L602" s="18"/>
      <c r="M602" s="19"/>
      <c r="N602" s="18"/>
      <c r="O602" s="19"/>
      <c r="P602" s="19"/>
      <c r="Q602" s="18"/>
      <c r="R602" s="19"/>
      <c r="S602" s="18"/>
      <c r="T602" s="19"/>
      <c r="U602" s="18"/>
      <c r="V602" s="19"/>
      <c r="W602" s="18"/>
      <c r="X602" s="121"/>
      <c r="Y602" s="18"/>
      <c r="Z602" s="19"/>
      <c r="AA602" s="18"/>
      <c r="AB602" s="19"/>
      <c r="AC602" s="18"/>
      <c r="AD602" s="19"/>
      <c r="AE602" s="19"/>
      <c r="AF602" s="19"/>
    </row>
    <row r="603" spans="1:32" x14ac:dyDescent="0.25">
      <c r="B603" s="8"/>
      <c r="C603" s="12"/>
      <c r="D603" s="8"/>
      <c r="E603" s="12"/>
      <c r="F603" s="8"/>
      <c r="G603" s="12"/>
      <c r="H603" s="8"/>
      <c r="I603" s="12"/>
      <c r="J603" s="8"/>
      <c r="K603" s="12"/>
      <c r="L603" s="8"/>
      <c r="M603" s="12"/>
      <c r="N603" s="8"/>
      <c r="O603" s="12"/>
      <c r="P603" s="12"/>
      <c r="Q603" s="13"/>
      <c r="R603" s="14"/>
      <c r="S603" s="12"/>
      <c r="T603" s="14"/>
      <c r="U603" s="12"/>
      <c r="V603" s="12"/>
      <c r="W603" s="12"/>
      <c r="X603" s="60"/>
      <c r="Y603" s="20"/>
      <c r="Z603" s="12"/>
      <c r="AA603" s="12"/>
      <c r="AB603" s="12"/>
      <c r="AC603" s="16"/>
      <c r="AD603" s="14"/>
      <c r="AE603" s="12"/>
    </row>
    <row r="604" spans="1:32" ht="18" x14ac:dyDescent="0.25">
      <c r="A604" s="22" t="s">
        <v>618</v>
      </c>
      <c r="B604" s="23"/>
      <c r="C604" s="24"/>
      <c r="D604" s="23"/>
      <c r="E604" s="24"/>
      <c r="F604" s="23"/>
      <c r="G604" s="24" t="s">
        <v>1</v>
      </c>
      <c r="H604" s="23"/>
      <c r="I604" s="24"/>
      <c r="J604" s="23"/>
      <c r="K604" s="24"/>
      <c r="L604" s="23"/>
      <c r="M604" s="24"/>
      <c r="N604" s="23" t="s">
        <v>4</v>
      </c>
      <c r="O604" s="24"/>
      <c r="P604" s="24" t="s">
        <v>5</v>
      </c>
      <c r="Q604" s="25"/>
      <c r="R604" s="26"/>
      <c r="S604" s="24"/>
      <c r="T604" s="26"/>
      <c r="U604" s="24"/>
      <c r="V604" s="24"/>
      <c r="W604" s="27"/>
      <c r="X604" s="122"/>
      <c r="Y604" s="28"/>
      <c r="Z604" s="24"/>
      <c r="AA604" s="24"/>
      <c r="AB604" s="24"/>
      <c r="AC604" s="29"/>
      <c r="AD604" s="26"/>
      <c r="AE604" s="27"/>
    </row>
    <row r="605" spans="1:32" ht="42.75" x14ac:dyDescent="0.25">
      <c r="A605" s="30"/>
      <c r="B605" s="31" t="s">
        <v>6</v>
      </c>
      <c r="C605" s="32" t="s">
        <v>7</v>
      </c>
      <c r="D605" s="31" t="s">
        <v>8</v>
      </c>
      <c r="E605" s="32" t="s">
        <v>7</v>
      </c>
      <c r="F605" s="31" t="s">
        <v>9</v>
      </c>
      <c r="G605" s="24" t="s">
        <v>7</v>
      </c>
      <c r="H605" s="31" t="s">
        <v>10</v>
      </c>
      <c r="I605" s="32" t="s">
        <v>7</v>
      </c>
      <c r="J605" s="31" t="s">
        <v>11</v>
      </c>
      <c r="K605" s="32" t="s">
        <v>7</v>
      </c>
      <c r="L605" s="31" t="s">
        <v>12</v>
      </c>
      <c r="M605" s="32" t="s">
        <v>7</v>
      </c>
      <c r="N605" s="31" t="s">
        <v>13</v>
      </c>
      <c r="O605" s="32" t="s">
        <v>14</v>
      </c>
      <c r="P605" s="32" t="s">
        <v>15</v>
      </c>
      <c r="Q605" s="33" t="s">
        <v>2</v>
      </c>
      <c r="R605" s="32" t="s">
        <v>16</v>
      </c>
      <c r="S605" s="32" t="s">
        <v>17</v>
      </c>
      <c r="T605" s="32" t="s">
        <v>18</v>
      </c>
      <c r="U605" s="32" t="s">
        <v>19</v>
      </c>
      <c r="V605" s="32" t="s">
        <v>18</v>
      </c>
      <c r="W605" s="34" t="s">
        <v>20</v>
      </c>
      <c r="X605" s="123" t="s">
        <v>21</v>
      </c>
      <c r="Y605" s="35" t="s">
        <v>22</v>
      </c>
      <c r="Z605" s="32" t="s">
        <v>23</v>
      </c>
      <c r="AA605" s="32" t="s">
        <v>24</v>
      </c>
      <c r="AB605" s="32" t="s">
        <v>25</v>
      </c>
      <c r="AC605" s="36" t="s">
        <v>26</v>
      </c>
      <c r="AD605" s="32" t="s">
        <v>27</v>
      </c>
      <c r="AE605" s="34" t="s">
        <v>18</v>
      </c>
      <c r="AF605" s="34" t="s">
        <v>28</v>
      </c>
    </row>
    <row r="606" spans="1:32" x14ac:dyDescent="0.25">
      <c r="B606" s="115"/>
      <c r="C606" s="37"/>
      <c r="D606" s="115"/>
      <c r="E606" s="37"/>
      <c r="F606" s="115"/>
      <c r="G606" s="37"/>
      <c r="H606" s="115"/>
      <c r="I606" s="37"/>
      <c r="J606" s="115"/>
      <c r="K606" s="37"/>
      <c r="L606" s="115"/>
      <c r="M606" s="37"/>
      <c r="N606" s="115"/>
      <c r="O606" s="116"/>
      <c r="P606" s="116"/>
      <c r="Q606" s="13"/>
      <c r="R606" s="14"/>
      <c r="S606" s="117"/>
      <c r="T606" s="114"/>
      <c r="U606" s="117"/>
      <c r="V606" s="12"/>
      <c r="W606" s="8"/>
      <c r="X606" s="60"/>
      <c r="Y606" s="20"/>
      <c r="Z606" s="62"/>
      <c r="AA606" s="12"/>
      <c r="AB606" s="62"/>
      <c r="AC606" s="16"/>
      <c r="AD606" s="14"/>
      <c r="AE606" s="8"/>
    </row>
    <row r="607" spans="1:32" x14ac:dyDescent="0.25">
      <c r="A607" s="40" t="s">
        <v>619</v>
      </c>
      <c r="B607" s="63">
        <v>9.6583714713819706</v>
      </c>
      <c r="C607" s="64">
        <v>1</v>
      </c>
      <c r="D607" s="63">
        <v>10.1160230182438</v>
      </c>
      <c r="E607" s="64">
        <v>2</v>
      </c>
      <c r="F607" s="63">
        <v>4.0428010468530102</v>
      </c>
      <c r="G607" s="64">
        <v>3</v>
      </c>
      <c r="H607" s="63">
        <v>16.7262753005901</v>
      </c>
      <c r="I607" s="64">
        <v>3</v>
      </c>
      <c r="J607" s="41">
        <v>1.7374998270111399</v>
      </c>
      <c r="K607" s="42">
        <v>4</v>
      </c>
      <c r="L607" s="63">
        <v>-1.9970004999166899</v>
      </c>
      <c r="M607" s="64">
        <v>3</v>
      </c>
      <c r="N607" s="41">
        <v>12.8908944724402</v>
      </c>
      <c r="O607" s="43">
        <v>0.98094557909803703</v>
      </c>
      <c r="P607" s="43">
        <v>0.47944983903008098</v>
      </c>
      <c r="Q607" s="44">
        <v>8</v>
      </c>
      <c r="R607" s="45">
        <v>0.01</v>
      </c>
      <c r="S607" s="45">
        <v>0.01</v>
      </c>
      <c r="T607" s="46" t="s">
        <v>18</v>
      </c>
      <c r="U607" s="47">
        <v>1.95E-2</v>
      </c>
      <c r="V607" s="47" t="s">
        <v>18</v>
      </c>
      <c r="W607" s="47">
        <v>1.95E-2</v>
      </c>
      <c r="X607" s="48" t="s">
        <v>30</v>
      </c>
      <c r="Y607" s="49">
        <v>113.441808549999</v>
      </c>
      <c r="Z607" s="50">
        <v>-1.03147012</v>
      </c>
      <c r="AA607" s="51">
        <v>4176</v>
      </c>
      <c r="AB607" s="52">
        <v>36753</v>
      </c>
      <c r="AC607" s="48" t="s">
        <v>435</v>
      </c>
      <c r="AD607" s="53">
        <v>10</v>
      </c>
      <c r="AE607" s="46" t="s">
        <v>42</v>
      </c>
      <c r="AF607" s="54">
        <v>3.1785589500000002</v>
      </c>
    </row>
    <row r="608" spans="1:32" x14ac:dyDescent="0.25">
      <c r="A608" s="1" t="s">
        <v>620</v>
      </c>
      <c r="B608" s="74" t="s">
        <v>18</v>
      </c>
      <c r="C608" s="37" t="s">
        <v>18</v>
      </c>
      <c r="D608" s="75">
        <v>10.866550847665501</v>
      </c>
      <c r="E608" s="66">
        <v>1</v>
      </c>
      <c r="F608" s="75">
        <v>4.7532748447742801</v>
      </c>
      <c r="G608" s="66">
        <v>2</v>
      </c>
      <c r="H608" s="75">
        <v>17.520027864855301</v>
      </c>
      <c r="I608" s="66">
        <v>2</v>
      </c>
      <c r="J608" s="75">
        <v>2.0858450209235402</v>
      </c>
      <c r="K608" s="66">
        <v>3</v>
      </c>
      <c r="L608" s="75">
        <v>-1.93877824776661</v>
      </c>
      <c r="M608" s="66">
        <v>2</v>
      </c>
      <c r="N608" s="74">
        <v>12.8881809241315</v>
      </c>
      <c r="O608" s="76">
        <v>1.04273974634091</v>
      </c>
      <c r="P608" s="76">
        <v>0.51907483482353001</v>
      </c>
      <c r="Q608" s="77">
        <v>8</v>
      </c>
      <c r="R608" s="78">
        <v>0</v>
      </c>
      <c r="S608" s="78">
        <v>0.01</v>
      </c>
      <c r="T608" s="14" t="s">
        <v>18</v>
      </c>
      <c r="U608" s="79">
        <v>1.2699999999999999E-2</v>
      </c>
      <c r="V608" s="79" t="s">
        <v>18</v>
      </c>
      <c r="W608" s="79">
        <v>1.2699999999999999E-2</v>
      </c>
      <c r="X608" s="12" t="s">
        <v>30</v>
      </c>
      <c r="Y608" s="60" t="s">
        <v>18</v>
      </c>
      <c r="Z608" s="8" t="s">
        <v>18</v>
      </c>
      <c r="AA608" s="80" t="s">
        <v>18</v>
      </c>
      <c r="AB608" s="62">
        <v>43054</v>
      </c>
      <c r="AC608" s="12" t="s">
        <v>435</v>
      </c>
      <c r="AD608" s="16">
        <v>500</v>
      </c>
      <c r="AE608" s="14" t="s">
        <v>42</v>
      </c>
      <c r="AF608" s="39" t="s">
        <v>18</v>
      </c>
    </row>
    <row r="609" spans="1:32" x14ac:dyDescent="0.25">
      <c r="A609" s="40" t="s">
        <v>621</v>
      </c>
      <c r="B609" s="67" t="s">
        <v>18</v>
      </c>
      <c r="C609" s="42" t="s">
        <v>18</v>
      </c>
      <c r="D609" s="67">
        <v>6.3827502431040797</v>
      </c>
      <c r="E609" s="42">
        <v>4</v>
      </c>
      <c r="F609" s="67">
        <v>-2.6924393129375002</v>
      </c>
      <c r="G609" s="42">
        <v>5</v>
      </c>
      <c r="H609" s="68">
        <v>24.013739419384802</v>
      </c>
      <c r="I609" s="64">
        <v>1</v>
      </c>
      <c r="J609" s="68">
        <v>4.8132841328413196</v>
      </c>
      <c r="K609" s="64">
        <v>1</v>
      </c>
      <c r="L609" s="67">
        <v>-2.8460696999453399</v>
      </c>
      <c r="M609" s="42">
        <v>4</v>
      </c>
      <c r="N609" s="67">
        <v>10.361941838572699</v>
      </c>
      <c r="O609" s="69">
        <v>1.9236481320473999</v>
      </c>
      <c r="P609" s="69">
        <v>0.33573688002934599</v>
      </c>
      <c r="Q609" s="70">
        <v>9</v>
      </c>
      <c r="R609" s="71">
        <v>0</v>
      </c>
      <c r="S609" s="71">
        <v>0.01</v>
      </c>
      <c r="T609" s="46" t="s">
        <v>18</v>
      </c>
      <c r="U609" s="72">
        <v>0.02</v>
      </c>
      <c r="V609" s="72" t="s">
        <v>18</v>
      </c>
      <c r="W609" s="72">
        <v>0.02</v>
      </c>
      <c r="X609" s="48" t="s">
        <v>30</v>
      </c>
      <c r="Y609" s="49">
        <v>30.226746110000001</v>
      </c>
      <c r="Z609" s="50">
        <v>0.90977021999999996</v>
      </c>
      <c r="AA609" s="73">
        <v>274</v>
      </c>
      <c r="AB609" s="52">
        <v>43265</v>
      </c>
      <c r="AC609" s="48" t="s">
        <v>622</v>
      </c>
      <c r="AD609" s="53" t="s">
        <v>56</v>
      </c>
      <c r="AE609" s="46" t="s">
        <v>18</v>
      </c>
      <c r="AF609" s="54">
        <v>-21.90961978</v>
      </c>
    </row>
    <row r="610" spans="1:32" x14ac:dyDescent="0.25">
      <c r="A610" s="1" t="s">
        <v>623</v>
      </c>
      <c r="B610" s="75">
        <v>7.6908060627712098</v>
      </c>
      <c r="C610" s="66">
        <v>2</v>
      </c>
      <c r="D610" s="74">
        <v>3.08265682419295</v>
      </c>
      <c r="E610" s="37">
        <v>5</v>
      </c>
      <c r="F610" s="74">
        <v>-0.23145552032879299</v>
      </c>
      <c r="G610" s="37">
        <v>4</v>
      </c>
      <c r="H610" s="74">
        <v>12.1703748141577</v>
      </c>
      <c r="I610" s="37">
        <v>4</v>
      </c>
      <c r="J610" s="74">
        <v>9.5428731030589006E-2</v>
      </c>
      <c r="K610" s="37">
        <v>5</v>
      </c>
      <c r="L610" s="74">
        <v>-3.4593453957706899</v>
      </c>
      <c r="M610" s="37">
        <v>5</v>
      </c>
      <c r="N610" s="74">
        <v>10.3445963111227</v>
      </c>
      <c r="O610" s="76">
        <v>0.78198947678889896</v>
      </c>
      <c r="P610" s="76">
        <v>0.138822421294133</v>
      </c>
      <c r="Q610" s="77">
        <v>8</v>
      </c>
      <c r="R610" s="78">
        <v>0</v>
      </c>
      <c r="S610" s="78">
        <v>0</v>
      </c>
      <c r="T610" s="14" t="s">
        <v>89</v>
      </c>
      <c r="U610" s="79">
        <v>1.4999999999999999E-2</v>
      </c>
      <c r="V610" s="79" t="s">
        <v>18</v>
      </c>
      <c r="W610" s="79">
        <v>1.5076208554257E-2</v>
      </c>
      <c r="X610" s="12" t="s">
        <v>30</v>
      </c>
      <c r="Y610" s="60">
        <v>133.65152756999899</v>
      </c>
      <c r="Z610" s="8">
        <v>-0.71047800000000005</v>
      </c>
      <c r="AA610" s="80">
        <v>3773</v>
      </c>
      <c r="AB610" s="62">
        <v>36908</v>
      </c>
      <c r="AC610" s="12" t="s">
        <v>139</v>
      </c>
      <c r="AD610" s="16">
        <v>30</v>
      </c>
      <c r="AE610" s="14" t="s">
        <v>42</v>
      </c>
      <c r="AF610" s="39">
        <v>-22.813987000000001</v>
      </c>
    </row>
    <row r="611" spans="1:32" x14ac:dyDescent="0.25">
      <c r="A611" s="126" t="s">
        <v>624</v>
      </c>
      <c r="B611" s="129">
        <v>7.3307777275203696</v>
      </c>
      <c r="C611" s="130">
        <v>3</v>
      </c>
      <c r="D611" s="129">
        <v>8.5800317031606106</v>
      </c>
      <c r="E611" s="130">
        <v>3</v>
      </c>
      <c r="F611" s="129">
        <v>7.6179389153169899</v>
      </c>
      <c r="G611" s="130">
        <v>1</v>
      </c>
      <c r="H611" s="127">
        <v>10.291706846673099</v>
      </c>
      <c r="I611" s="128">
        <v>5</v>
      </c>
      <c r="J611" s="129">
        <v>4.2237156851577504</v>
      </c>
      <c r="K611" s="130">
        <v>2</v>
      </c>
      <c r="L611" s="129">
        <v>-1.5515386270711899</v>
      </c>
      <c r="M611" s="130">
        <v>1</v>
      </c>
      <c r="N611" s="127">
        <v>10.624968125661599</v>
      </c>
      <c r="O611" s="131">
        <v>0.58453798787804401</v>
      </c>
      <c r="P611" s="131">
        <v>0.53511394662890399</v>
      </c>
      <c r="Q611" s="132">
        <v>8</v>
      </c>
      <c r="R611" s="133">
        <v>0</v>
      </c>
      <c r="S611" s="133">
        <v>5.0000000000000001E-3</v>
      </c>
      <c r="T611" s="134" t="s">
        <v>89</v>
      </c>
      <c r="U611" s="135">
        <v>5.8999999999999999E-3</v>
      </c>
      <c r="V611" s="135" t="s">
        <v>18</v>
      </c>
      <c r="W611" s="135">
        <v>6.0555149831363203E-3</v>
      </c>
      <c r="X611" s="136" t="s">
        <v>30</v>
      </c>
      <c r="Y611" s="137">
        <v>271.48086247999998</v>
      </c>
      <c r="Z611" s="138">
        <v>-0.439585</v>
      </c>
      <c r="AA611" s="139">
        <v>16281</v>
      </c>
      <c r="AB611" s="140">
        <v>36535</v>
      </c>
      <c r="AC611" s="136" t="s">
        <v>87</v>
      </c>
      <c r="AD611" s="141">
        <v>10</v>
      </c>
      <c r="AE611" s="134" t="s">
        <v>18</v>
      </c>
      <c r="AF611" s="142">
        <v>-1.370482</v>
      </c>
    </row>
    <row r="612" spans="1:32" x14ac:dyDescent="0.25">
      <c r="A612" s="96" t="s">
        <v>95</v>
      </c>
      <c r="B612" s="97">
        <v>8.2266517538911845</v>
      </c>
      <c r="C612" s="12"/>
      <c r="D612" s="97">
        <v>7.805602527273388</v>
      </c>
      <c r="E612" s="12"/>
      <c r="F612" s="97">
        <v>2.6980239947355971</v>
      </c>
      <c r="G612" s="12"/>
      <c r="H612" s="97">
        <v>16.1444248491322</v>
      </c>
      <c r="I612" s="12"/>
      <c r="J612" s="97">
        <v>2.5911546793928677</v>
      </c>
      <c r="K612" s="12"/>
      <c r="L612" s="97">
        <v>-2.3585464940941039</v>
      </c>
      <c r="M612" s="37"/>
      <c r="N612" s="97">
        <v>11.422116334385739</v>
      </c>
      <c r="O612" s="98">
        <v>1.0627721844306581</v>
      </c>
      <c r="P612" s="98">
        <v>0.40163958436119873</v>
      </c>
      <c r="Q612" s="99"/>
      <c r="R612" s="14"/>
      <c r="S612" s="12"/>
      <c r="T612" s="14"/>
      <c r="U612" s="12"/>
      <c r="V612" s="100"/>
      <c r="X612" s="100" t="s">
        <v>96</v>
      </c>
      <c r="Y612" s="101">
        <v>548.80094470999802</v>
      </c>
      <c r="Z612" s="98">
        <v>-1.2717629000000001</v>
      </c>
      <c r="AA612" s="102">
        <v>24504</v>
      </c>
      <c r="AB612" s="100"/>
      <c r="AC612" s="100"/>
      <c r="AD612" s="103"/>
      <c r="AE612" s="104"/>
      <c r="AF612" s="105">
        <v>-42.915529830000004</v>
      </c>
    </row>
    <row r="613" spans="1:32" x14ac:dyDescent="0.25">
      <c r="A613" s="106" t="s">
        <v>625</v>
      </c>
      <c r="B613" s="107" t="s">
        <v>18</v>
      </c>
      <c r="C613" s="37"/>
      <c r="D613" s="107" t="s">
        <v>18</v>
      </c>
      <c r="E613" s="37"/>
      <c r="F613" s="107" t="s">
        <v>18</v>
      </c>
      <c r="G613" s="37"/>
      <c r="H613" s="107" t="s">
        <v>18</v>
      </c>
      <c r="I613" s="37"/>
      <c r="J613" s="107" t="s">
        <v>18</v>
      </c>
      <c r="K613" s="37"/>
      <c r="L613" s="107" t="s">
        <v>18</v>
      </c>
      <c r="M613" s="37"/>
      <c r="N613" s="107" t="s">
        <v>18</v>
      </c>
      <c r="O613" s="107" t="s">
        <v>18</v>
      </c>
      <c r="P613" s="107" t="s">
        <v>18</v>
      </c>
      <c r="Q613" s="108"/>
      <c r="R613" s="109"/>
      <c r="S613" s="37"/>
      <c r="T613" s="109"/>
      <c r="U613" s="37"/>
      <c r="V613" s="37"/>
      <c r="W613" s="110"/>
      <c r="X613" s="111"/>
      <c r="Y613" s="112"/>
      <c r="Z613" s="37"/>
      <c r="AA613" s="37"/>
      <c r="AB613" s="37"/>
      <c r="AC613" s="113"/>
      <c r="AD613" s="109"/>
      <c r="AE613" s="110"/>
    </row>
    <row r="614" spans="1:32" x14ac:dyDescent="0.25">
      <c r="A614" s="1" t="s">
        <v>98</v>
      </c>
      <c r="B614" s="55"/>
      <c r="C614" s="37">
        <v>3</v>
      </c>
      <c r="D614" s="55"/>
      <c r="E614" s="37">
        <v>5</v>
      </c>
      <c r="F614" s="55"/>
      <c r="G614" s="37">
        <v>5</v>
      </c>
      <c r="H614" s="55"/>
      <c r="I614" s="37">
        <v>5</v>
      </c>
      <c r="J614" s="55"/>
      <c r="K614" s="37">
        <v>5</v>
      </c>
      <c r="L614" s="55"/>
      <c r="M614" s="37">
        <v>5</v>
      </c>
      <c r="N614" s="55"/>
      <c r="O614" s="56"/>
      <c r="P614" s="56"/>
      <c r="Q614" s="58"/>
      <c r="R614" s="14"/>
      <c r="S614" s="59"/>
      <c r="T614" s="114"/>
      <c r="U614" s="59"/>
      <c r="V614" s="12"/>
      <c r="W614" s="8"/>
      <c r="X614" s="8"/>
      <c r="Y614" s="61"/>
      <c r="Z614" s="62"/>
      <c r="AA614" s="12"/>
      <c r="AB614" s="62"/>
      <c r="AC614" s="16"/>
      <c r="AD614" s="14"/>
      <c r="AE614" s="8"/>
    </row>
    <row r="615" spans="1:32" x14ac:dyDescent="0.25">
      <c r="B615" s="55"/>
      <c r="C615" s="37"/>
      <c r="D615" s="55"/>
      <c r="E615" s="37"/>
      <c r="F615" s="55"/>
      <c r="G615" s="37"/>
      <c r="H615" s="55"/>
      <c r="I615" s="37"/>
      <c r="J615" s="55"/>
      <c r="K615" s="37"/>
      <c r="L615" s="55"/>
      <c r="M615" s="37"/>
      <c r="N615" s="55"/>
      <c r="O615" s="56"/>
      <c r="P615" s="56"/>
      <c r="Q615" s="57"/>
      <c r="R615" s="58"/>
      <c r="S615" s="58"/>
      <c r="T615" s="14"/>
      <c r="U615" s="59"/>
      <c r="V615" s="59"/>
      <c r="W615" s="59"/>
      <c r="X615" s="12"/>
      <c r="Y615" s="60"/>
      <c r="Z615" s="8"/>
      <c r="AA615" s="61"/>
      <c r="AB615" s="62"/>
      <c r="AC615" s="12"/>
      <c r="AD615" s="16"/>
      <c r="AE615" s="14"/>
      <c r="AF615" s="39"/>
    </row>
    <row r="616" spans="1:32" x14ac:dyDescent="0.25">
      <c r="B616" s="55"/>
      <c r="C616" s="37"/>
      <c r="D616" s="55"/>
      <c r="E616" s="37"/>
      <c r="F616" s="55"/>
      <c r="G616" s="37"/>
      <c r="H616" s="55"/>
      <c r="I616" s="37"/>
      <c r="J616" s="55"/>
      <c r="K616" s="37"/>
      <c r="L616" s="55"/>
      <c r="M616" s="37"/>
      <c r="N616" s="55"/>
      <c r="O616" s="56"/>
      <c r="P616" s="56"/>
      <c r="Q616" s="57"/>
      <c r="R616" s="58"/>
      <c r="S616" s="58"/>
      <c r="T616" s="14"/>
      <c r="U616" s="59"/>
      <c r="V616" s="59"/>
      <c r="W616" s="59"/>
      <c r="X616" s="12"/>
      <c r="Y616" s="60"/>
      <c r="Z616" s="8"/>
      <c r="AA616" s="61"/>
      <c r="AB616" s="62"/>
      <c r="AC616" s="12"/>
      <c r="AD616" s="16"/>
      <c r="AE616" s="14"/>
      <c r="AF616" s="39"/>
    </row>
    <row r="617" spans="1:32" x14ac:dyDescent="0.25">
      <c r="B617" s="55"/>
      <c r="C617" s="37"/>
      <c r="D617" s="55"/>
      <c r="E617" s="37"/>
      <c r="F617" s="55"/>
      <c r="G617" s="37"/>
      <c r="H617" s="55"/>
      <c r="I617" s="37"/>
      <c r="J617" s="55"/>
      <c r="K617" s="37"/>
      <c r="L617" s="55"/>
      <c r="M617" s="37"/>
      <c r="N617" s="55"/>
      <c r="O617" s="56"/>
      <c r="P617" s="56"/>
      <c r="Q617" s="57"/>
      <c r="R617" s="58"/>
      <c r="S617" s="58"/>
      <c r="T617" s="14"/>
      <c r="U617" s="59"/>
      <c r="V617" s="59"/>
      <c r="W617" s="59"/>
      <c r="X617" s="12"/>
      <c r="Y617" s="60"/>
      <c r="Z617" s="8"/>
      <c r="AA617" s="61"/>
      <c r="AB617" s="62"/>
      <c r="AC617" s="12"/>
      <c r="AD617" s="16"/>
      <c r="AE617" s="14"/>
      <c r="AF617" s="39"/>
    </row>
    <row r="618" spans="1:32" x14ac:dyDescent="0.25">
      <c r="B618" s="55"/>
      <c r="C618" s="37"/>
      <c r="D618" s="55"/>
      <c r="E618" s="37"/>
      <c r="F618" s="55"/>
      <c r="G618" s="37"/>
      <c r="H618" s="55"/>
      <c r="I618" s="37"/>
      <c r="J618" s="55"/>
      <c r="K618" s="37"/>
      <c r="L618" s="55"/>
      <c r="M618" s="37"/>
      <c r="N618" s="55"/>
      <c r="O618" s="56"/>
      <c r="P618" s="56"/>
      <c r="Q618" s="57"/>
      <c r="R618" s="58"/>
      <c r="S618" s="58"/>
      <c r="T618" s="14"/>
      <c r="U618" s="59"/>
      <c r="V618" s="59"/>
      <c r="W618" s="59"/>
      <c r="X618" s="12"/>
      <c r="Y618" s="60"/>
      <c r="Z618" s="8"/>
      <c r="AA618" s="61"/>
      <c r="AB618" s="62"/>
      <c r="AC618" s="12"/>
      <c r="AD618" s="16"/>
      <c r="AE618" s="14"/>
      <c r="AF618" s="39"/>
    </row>
    <row r="619" spans="1:32" x14ac:dyDescent="0.25">
      <c r="B619" s="55"/>
      <c r="C619" s="37"/>
      <c r="D619" s="55"/>
      <c r="E619" s="37"/>
      <c r="F619" s="55"/>
      <c r="G619" s="37"/>
      <c r="H619" s="55"/>
      <c r="I619" s="37"/>
      <c r="J619" s="55"/>
      <c r="K619" s="37"/>
      <c r="L619" s="55"/>
      <c r="M619" s="37"/>
      <c r="N619" s="55"/>
      <c r="O619" s="56"/>
      <c r="P619" s="56"/>
      <c r="Q619" s="57"/>
      <c r="R619" s="58"/>
      <c r="S619" s="58"/>
      <c r="T619" s="14"/>
      <c r="U619" s="59"/>
      <c r="V619" s="59"/>
      <c r="W619" s="59"/>
      <c r="X619" s="12"/>
      <c r="Y619" s="60"/>
      <c r="Z619" s="8"/>
      <c r="AA619" s="61"/>
      <c r="AB619" s="62"/>
      <c r="AC619" s="12"/>
      <c r="AD619" s="16"/>
      <c r="AE619" s="14"/>
      <c r="AF619" s="39"/>
    </row>
    <row r="620" spans="1:32" x14ac:dyDescent="0.25">
      <c r="B620" s="55"/>
      <c r="C620" s="37"/>
      <c r="D620" s="55"/>
      <c r="E620" s="37"/>
      <c r="F620" s="55"/>
      <c r="G620" s="37"/>
      <c r="H620" s="55"/>
      <c r="I620" s="37"/>
      <c r="J620" s="55"/>
      <c r="K620" s="37"/>
      <c r="L620" s="55"/>
      <c r="M620" s="37"/>
      <c r="N620" s="55"/>
      <c r="O620" s="56"/>
      <c r="P620" s="56"/>
      <c r="Q620" s="57"/>
      <c r="R620" s="58"/>
      <c r="S620" s="58"/>
      <c r="T620" s="14"/>
      <c r="U620" s="59"/>
      <c r="V620" s="59"/>
      <c r="W620" s="59"/>
      <c r="X620" s="12"/>
      <c r="Y620" s="60"/>
      <c r="Z620" s="8"/>
      <c r="AA620" s="61"/>
      <c r="AB620" s="62"/>
      <c r="AC620" s="12"/>
      <c r="AD620" s="16"/>
      <c r="AE620" s="14"/>
      <c r="AF620" s="39"/>
    </row>
    <row r="621" spans="1:32" ht="18" x14ac:dyDescent="0.25">
      <c r="A621" s="22" t="s">
        <v>626</v>
      </c>
      <c r="B621" s="23"/>
      <c r="C621" s="24"/>
      <c r="D621" s="23"/>
      <c r="E621" s="24"/>
      <c r="F621" s="23"/>
      <c r="G621" s="24" t="s">
        <v>1</v>
      </c>
      <c r="H621" s="23"/>
      <c r="I621" s="24"/>
      <c r="J621" s="23"/>
      <c r="K621" s="24"/>
      <c r="L621" s="23"/>
      <c r="M621" s="24"/>
      <c r="N621" s="23" t="s">
        <v>4</v>
      </c>
      <c r="O621" s="24"/>
      <c r="P621" s="24" t="s">
        <v>5</v>
      </c>
      <c r="Q621" s="25"/>
      <c r="R621" s="26"/>
      <c r="S621" s="24"/>
      <c r="T621" s="26"/>
      <c r="U621" s="24"/>
      <c r="V621" s="24"/>
      <c r="W621" s="27"/>
      <c r="X621" s="122"/>
      <c r="Y621" s="28"/>
      <c r="Z621" s="24"/>
      <c r="AA621" s="24"/>
      <c r="AB621" s="24"/>
      <c r="AC621" s="29"/>
      <c r="AD621" s="26"/>
      <c r="AE621" s="27"/>
    </row>
    <row r="622" spans="1:32" ht="42.75" x14ac:dyDescent="0.25">
      <c r="A622" s="30"/>
      <c r="B622" s="31" t="s">
        <v>6</v>
      </c>
      <c r="C622" s="32" t="s">
        <v>7</v>
      </c>
      <c r="D622" s="31" t="s">
        <v>8</v>
      </c>
      <c r="E622" s="32" t="s">
        <v>7</v>
      </c>
      <c r="F622" s="31" t="s">
        <v>9</v>
      </c>
      <c r="G622" s="24" t="s">
        <v>7</v>
      </c>
      <c r="H622" s="31" t="s">
        <v>10</v>
      </c>
      <c r="I622" s="32" t="s">
        <v>7</v>
      </c>
      <c r="J622" s="31" t="s">
        <v>11</v>
      </c>
      <c r="K622" s="32" t="s">
        <v>7</v>
      </c>
      <c r="L622" s="31" t="s">
        <v>12</v>
      </c>
      <c r="M622" s="32" t="s">
        <v>7</v>
      </c>
      <c r="N622" s="31" t="s">
        <v>13</v>
      </c>
      <c r="O622" s="32" t="s">
        <v>14</v>
      </c>
      <c r="P622" s="32" t="s">
        <v>15</v>
      </c>
      <c r="Q622" s="33" t="s">
        <v>2</v>
      </c>
      <c r="R622" s="32" t="s">
        <v>16</v>
      </c>
      <c r="S622" s="32" t="s">
        <v>17</v>
      </c>
      <c r="T622" s="32" t="s">
        <v>18</v>
      </c>
      <c r="U622" s="32" t="s">
        <v>19</v>
      </c>
      <c r="V622" s="32" t="s">
        <v>18</v>
      </c>
      <c r="W622" s="34" t="s">
        <v>20</v>
      </c>
      <c r="X622" s="123" t="s">
        <v>21</v>
      </c>
      <c r="Y622" s="35" t="s">
        <v>22</v>
      </c>
      <c r="Z622" s="32" t="s">
        <v>23</v>
      </c>
      <c r="AA622" s="32" t="s">
        <v>24</v>
      </c>
      <c r="AB622" s="32" t="s">
        <v>25</v>
      </c>
      <c r="AC622" s="36" t="s">
        <v>26</v>
      </c>
      <c r="AD622" s="32" t="s">
        <v>27</v>
      </c>
      <c r="AE622" s="34" t="s">
        <v>18</v>
      </c>
      <c r="AF622" s="34" t="s">
        <v>28</v>
      </c>
    </row>
    <row r="623" spans="1:32" x14ac:dyDescent="0.25">
      <c r="B623" s="115"/>
      <c r="C623" s="37"/>
      <c r="D623" s="115"/>
      <c r="E623" s="37"/>
      <c r="F623" s="115"/>
      <c r="G623" s="37"/>
      <c r="H623" s="115"/>
      <c r="I623" s="37"/>
      <c r="J623" s="115"/>
      <c r="K623" s="37"/>
      <c r="L623" s="115"/>
      <c r="M623" s="37"/>
      <c r="N623" s="115"/>
      <c r="O623" s="116"/>
      <c r="P623" s="116"/>
      <c r="Q623" s="13"/>
      <c r="R623" s="14"/>
      <c r="S623" s="117"/>
      <c r="T623" s="114"/>
      <c r="U623" s="117"/>
      <c r="V623" s="12"/>
      <c r="W623" s="8"/>
      <c r="X623" s="60"/>
      <c r="Y623" s="20"/>
      <c r="Z623" s="62"/>
      <c r="AA623" s="12"/>
      <c r="AB623" s="62"/>
      <c r="AC623" s="16"/>
      <c r="AD623" s="14"/>
      <c r="AE623" s="8"/>
    </row>
    <row r="624" spans="1:32" x14ac:dyDescent="0.25">
      <c r="A624" s="40" t="s">
        <v>627</v>
      </c>
      <c r="B624" s="63">
        <v>8.9282187771709101</v>
      </c>
      <c r="C624" s="64">
        <v>1</v>
      </c>
      <c r="D624" s="63">
        <v>7.3610292113892299</v>
      </c>
      <c r="E624" s="64">
        <v>1</v>
      </c>
      <c r="F624" s="41">
        <v>-2.77952874951976</v>
      </c>
      <c r="G624" s="42">
        <v>4</v>
      </c>
      <c r="H624" s="63">
        <v>17.236635250368501</v>
      </c>
      <c r="I624" s="64">
        <v>1</v>
      </c>
      <c r="J624" s="63">
        <v>1.52913936701826</v>
      </c>
      <c r="K624" s="64">
        <v>1</v>
      </c>
      <c r="L624" s="41">
        <v>-5.4333988415390699</v>
      </c>
      <c r="M624" s="42">
        <v>5</v>
      </c>
      <c r="N624" s="41">
        <v>10.6395112686156</v>
      </c>
      <c r="O624" s="43">
        <v>1.23648780108391</v>
      </c>
      <c r="P624" s="43">
        <v>0.42858871335808602</v>
      </c>
      <c r="Q624" s="44">
        <v>6</v>
      </c>
      <c r="R624" s="45">
        <v>0</v>
      </c>
      <c r="S624" s="45">
        <v>0</v>
      </c>
      <c r="T624" s="46" t="s">
        <v>18</v>
      </c>
      <c r="U624" s="47">
        <v>1.4999999999999999E-2</v>
      </c>
      <c r="V624" s="47" t="s">
        <v>18</v>
      </c>
      <c r="W624" s="47">
        <v>1.6299999999999999E-2</v>
      </c>
      <c r="X624" s="48" t="s">
        <v>30</v>
      </c>
      <c r="Y624" s="49">
        <v>11.104948256168001</v>
      </c>
      <c r="Z624" s="50" t="s">
        <v>18</v>
      </c>
      <c r="AA624" s="51" t="s">
        <v>18</v>
      </c>
      <c r="AB624" s="52">
        <v>38596</v>
      </c>
      <c r="AC624" s="48" t="s">
        <v>131</v>
      </c>
      <c r="AD624" s="53">
        <v>1000000</v>
      </c>
      <c r="AE624" s="46" t="s">
        <v>18</v>
      </c>
      <c r="AF624" s="54">
        <v>-0.44826447999999902</v>
      </c>
    </row>
    <row r="625" spans="1:32" x14ac:dyDescent="0.25">
      <c r="A625" s="1" t="s">
        <v>628</v>
      </c>
      <c r="B625" s="55" t="s">
        <v>18</v>
      </c>
      <c r="C625" s="37" t="s">
        <v>18</v>
      </c>
      <c r="D625" s="65">
        <v>6.3477167404117898</v>
      </c>
      <c r="E625" s="66">
        <v>2</v>
      </c>
      <c r="F625" s="55">
        <v>-3.7432966203025</v>
      </c>
      <c r="G625" s="37">
        <v>5</v>
      </c>
      <c r="H625" s="65">
        <v>16.0687861729959</v>
      </c>
      <c r="I625" s="66">
        <v>2</v>
      </c>
      <c r="J625" s="65">
        <v>1.0195694176096699</v>
      </c>
      <c r="K625" s="66">
        <v>3</v>
      </c>
      <c r="L625" s="55">
        <v>-5.5133858267716596</v>
      </c>
      <c r="M625" s="37">
        <v>6</v>
      </c>
      <c r="N625" s="55">
        <v>10.6406412701251</v>
      </c>
      <c r="O625" s="56">
        <v>1.12660285329067</v>
      </c>
      <c r="P625" s="56">
        <v>0.35963929889972901</v>
      </c>
      <c r="Q625" s="57">
        <v>6</v>
      </c>
      <c r="R625" s="58">
        <v>0</v>
      </c>
      <c r="S625" s="58">
        <v>0</v>
      </c>
      <c r="T625" s="14" t="s">
        <v>18</v>
      </c>
      <c r="U625" s="59">
        <v>2.5000000000000001E-2</v>
      </c>
      <c r="V625" s="59" t="s">
        <v>18</v>
      </c>
      <c r="W625" s="59">
        <v>2.5000000000000001E-2</v>
      </c>
      <c r="X625" s="12" t="s">
        <v>30</v>
      </c>
      <c r="Y625" s="60" t="s">
        <v>18</v>
      </c>
      <c r="Z625" s="8" t="s">
        <v>18</v>
      </c>
      <c r="AA625" s="61" t="s">
        <v>18</v>
      </c>
      <c r="AB625" s="62">
        <v>42838</v>
      </c>
      <c r="AC625" s="12" t="s">
        <v>131</v>
      </c>
      <c r="AD625" s="16">
        <v>50</v>
      </c>
      <c r="AE625" s="14" t="s">
        <v>18</v>
      </c>
      <c r="AF625" s="39" t="s">
        <v>18</v>
      </c>
    </row>
    <row r="626" spans="1:32" x14ac:dyDescent="0.25">
      <c r="A626" s="40" t="s">
        <v>629</v>
      </c>
      <c r="B626" s="41">
        <v>2.73361041050341</v>
      </c>
      <c r="C626" s="42">
        <v>5</v>
      </c>
      <c r="D626" s="41">
        <v>0.86116039706096703</v>
      </c>
      <c r="E626" s="42">
        <v>6</v>
      </c>
      <c r="F626" s="63">
        <v>-2.1966706887790601</v>
      </c>
      <c r="G626" s="64">
        <v>3</v>
      </c>
      <c r="H626" s="41">
        <v>-6.0427548565056197</v>
      </c>
      <c r="I626" s="42">
        <v>6</v>
      </c>
      <c r="J626" s="41">
        <v>-1.5337894979626501</v>
      </c>
      <c r="K626" s="42">
        <v>6</v>
      </c>
      <c r="L626" s="41">
        <v>-2.4666067593706398</v>
      </c>
      <c r="M626" s="42">
        <v>4</v>
      </c>
      <c r="N626" s="41">
        <v>7.0050951632240901</v>
      </c>
      <c r="O626" s="43">
        <v>-1.44520009762104</v>
      </c>
      <c r="P626" s="43">
        <v>-1.6207350245539501E-2</v>
      </c>
      <c r="Q626" s="44">
        <v>6</v>
      </c>
      <c r="R626" s="45">
        <v>0</v>
      </c>
      <c r="S626" s="45">
        <v>0</v>
      </c>
      <c r="T626" s="46" t="s">
        <v>18</v>
      </c>
      <c r="U626" s="47">
        <v>0.01</v>
      </c>
      <c r="V626" s="47" t="s">
        <v>18</v>
      </c>
      <c r="W626" s="47">
        <v>1.9900000000000001E-2</v>
      </c>
      <c r="X626" s="48" t="s">
        <v>141</v>
      </c>
      <c r="Y626" s="49">
        <v>3281.6760909899999</v>
      </c>
      <c r="Z626" s="50">
        <v>-9.4215790893000001E-2</v>
      </c>
      <c r="AA626" s="51">
        <v>61</v>
      </c>
      <c r="AB626" s="52">
        <v>40238</v>
      </c>
      <c r="AC626" s="48" t="s">
        <v>142</v>
      </c>
      <c r="AD626" s="53">
        <v>50</v>
      </c>
      <c r="AE626" s="46" t="s">
        <v>18</v>
      </c>
      <c r="AF626" s="54">
        <v>-2.0363682914150001</v>
      </c>
    </row>
    <row r="627" spans="1:32" x14ac:dyDescent="0.25">
      <c r="A627" s="1" t="s">
        <v>630</v>
      </c>
      <c r="B627" s="55">
        <v>3.4442588719825999</v>
      </c>
      <c r="C627" s="37">
        <v>4</v>
      </c>
      <c r="D627" s="55">
        <v>1.67955878909538</v>
      </c>
      <c r="E627" s="37">
        <v>5</v>
      </c>
      <c r="F627" s="65">
        <v>-1.4000008505169199</v>
      </c>
      <c r="G627" s="66">
        <v>2</v>
      </c>
      <c r="H627" s="55">
        <v>-5.27439253101275</v>
      </c>
      <c r="I627" s="37">
        <v>5</v>
      </c>
      <c r="J627" s="55">
        <v>-1.13035369820695</v>
      </c>
      <c r="K627" s="37">
        <v>5</v>
      </c>
      <c r="L627" s="65">
        <v>-2.39893755313989</v>
      </c>
      <c r="M627" s="66">
        <v>3</v>
      </c>
      <c r="N627" s="55">
        <v>7.0051430859181698</v>
      </c>
      <c r="O627" s="56">
        <v>-1.3355047532219</v>
      </c>
      <c r="P627" s="56">
        <v>7.9010580517203305E-2</v>
      </c>
      <c r="Q627" s="57">
        <v>6</v>
      </c>
      <c r="R627" s="58">
        <v>0</v>
      </c>
      <c r="S627" s="58">
        <v>0</v>
      </c>
      <c r="T627" s="14" t="s">
        <v>18</v>
      </c>
      <c r="U627" s="59">
        <v>0.01</v>
      </c>
      <c r="V627" s="59" t="s">
        <v>18</v>
      </c>
      <c r="W627" s="59">
        <v>1.18E-2</v>
      </c>
      <c r="X627" s="12" t="s">
        <v>141</v>
      </c>
      <c r="Y627" s="60" t="s">
        <v>18</v>
      </c>
      <c r="Z627" s="8" t="s">
        <v>18</v>
      </c>
      <c r="AA627" s="61" t="s">
        <v>18</v>
      </c>
      <c r="AB627" s="62">
        <v>40238</v>
      </c>
      <c r="AC627" s="12" t="s">
        <v>142</v>
      </c>
      <c r="AD627" s="16">
        <v>75000</v>
      </c>
      <c r="AE627" s="14" t="s">
        <v>18</v>
      </c>
      <c r="AF627" s="39" t="s">
        <v>18</v>
      </c>
    </row>
    <row r="628" spans="1:32" x14ac:dyDescent="0.25">
      <c r="A628" s="40" t="s">
        <v>631</v>
      </c>
      <c r="B628" s="63">
        <v>5.1536969420914396</v>
      </c>
      <c r="C628" s="64">
        <v>2</v>
      </c>
      <c r="D628" s="63">
        <v>5.6934326449723001</v>
      </c>
      <c r="E628" s="64">
        <v>3</v>
      </c>
      <c r="F628" s="63">
        <v>5.0168002892261301</v>
      </c>
      <c r="G628" s="64">
        <v>1</v>
      </c>
      <c r="H628" s="41">
        <v>7.1758205303512401</v>
      </c>
      <c r="I628" s="42">
        <v>4</v>
      </c>
      <c r="J628" s="63">
        <v>1.4969097853737301</v>
      </c>
      <c r="K628" s="64">
        <v>2</v>
      </c>
      <c r="L628" s="63">
        <v>0.874504812127607</v>
      </c>
      <c r="M628" s="64">
        <v>1</v>
      </c>
      <c r="N628" s="41">
        <v>2.51540627464373</v>
      </c>
      <c r="O628" s="43">
        <v>1.2303424716387099</v>
      </c>
      <c r="P628" s="43">
        <v>1.05169691187403</v>
      </c>
      <c r="Q628" s="44">
        <v>6</v>
      </c>
      <c r="R628" s="45">
        <v>0</v>
      </c>
      <c r="S628" s="45">
        <v>0</v>
      </c>
      <c r="T628" s="46" t="s">
        <v>18</v>
      </c>
      <c r="U628" s="47">
        <v>8.9999999999999993E-3</v>
      </c>
      <c r="V628" s="47" t="s">
        <v>18</v>
      </c>
      <c r="W628" s="47">
        <v>3.47162651740252E-2</v>
      </c>
      <c r="X628" s="48" t="s">
        <v>30</v>
      </c>
      <c r="Y628" s="49">
        <v>522.26155228804203</v>
      </c>
      <c r="Z628" s="50">
        <v>0</v>
      </c>
      <c r="AA628" s="51">
        <v>3857</v>
      </c>
      <c r="AB628" s="52">
        <v>43188</v>
      </c>
      <c r="AC628" s="48" t="s">
        <v>65</v>
      </c>
      <c r="AD628" s="53">
        <v>10000</v>
      </c>
      <c r="AE628" s="46" t="s">
        <v>18</v>
      </c>
      <c r="AF628" s="54">
        <v>2.0272468400000001</v>
      </c>
    </row>
    <row r="629" spans="1:32" x14ac:dyDescent="0.25">
      <c r="A629" s="81" t="s">
        <v>632</v>
      </c>
      <c r="B629" s="124">
        <v>3.5846410721118702</v>
      </c>
      <c r="C629" s="125">
        <v>3</v>
      </c>
      <c r="D629" s="82">
        <v>5.2112959848958598</v>
      </c>
      <c r="E629" s="83">
        <v>4</v>
      </c>
      <c r="F629" s="82">
        <v>-4.7569084485771</v>
      </c>
      <c r="G629" s="83">
        <v>6</v>
      </c>
      <c r="H629" s="124">
        <v>15.579001096458899</v>
      </c>
      <c r="I629" s="125">
        <v>3</v>
      </c>
      <c r="J629" s="82">
        <v>0.83885015323776901</v>
      </c>
      <c r="K629" s="83">
        <v>4</v>
      </c>
      <c r="L629" s="124">
        <v>-1.0041595739424201</v>
      </c>
      <c r="M629" s="125">
        <v>2</v>
      </c>
      <c r="N629" s="82">
        <v>11.274738800467899</v>
      </c>
      <c r="O629" s="84">
        <v>1.0198011628217201</v>
      </c>
      <c r="P629" s="84">
        <v>0.33382263730131201</v>
      </c>
      <c r="Q629" s="85">
        <v>6</v>
      </c>
      <c r="R629" s="86" t="s">
        <v>633</v>
      </c>
      <c r="S629" s="86" t="s">
        <v>634</v>
      </c>
      <c r="T629" s="87" t="s">
        <v>18</v>
      </c>
      <c r="U629" s="88">
        <v>1.2500000000000001E-2</v>
      </c>
      <c r="V629" s="88" t="s">
        <v>18</v>
      </c>
      <c r="W629" s="88">
        <v>1.2699999999999999E-2</v>
      </c>
      <c r="X629" s="89" t="s">
        <v>30</v>
      </c>
      <c r="Y629" s="90">
        <v>0</v>
      </c>
      <c r="Z629" s="91" t="s">
        <v>18</v>
      </c>
      <c r="AA629" s="92">
        <v>316</v>
      </c>
      <c r="AB629" s="93">
        <v>40283</v>
      </c>
      <c r="AC629" s="89" t="s">
        <v>635</v>
      </c>
      <c r="AD629" s="94">
        <v>50000</v>
      </c>
      <c r="AE629" s="87" t="s">
        <v>18</v>
      </c>
      <c r="AF629" s="95" t="s">
        <v>18</v>
      </c>
    </row>
    <row r="630" spans="1:32" x14ac:dyDescent="0.25">
      <c r="A630" s="96" t="s">
        <v>95</v>
      </c>
      <c r="B630" s="97">
        <v>4.7688852147720464</v>
      </c>
      <c r="C630" s="12"/>
      <c r="D630" s="97">
        <v>4.5256989613042551</v>
      </c>
      <c r="E630" s="12"/>
      <c r="F630" s="97">
        <v>-1.6432675114115352</v>
      </c>
      <c r="G630" s="12"/>
      <c r="H630" s="97">
        <v>7.4571826104426959</v>
      </c>
      <c r="I630" s="12"/>
      <c r="J630" s="97">
        <v>0.37005425451163826</v>
      </c>
      <c r="K630" s="12"/>
      <c r="L630" s="97">
        <v>-2.6569972904393455</v>
      </c>
      <c r="M630" s="37"/>
      <c r="N630" s="97">
        <v>8.180089310499099</v>
      </c>
      <c r="O630" s="98">
        <v>0.30542157299867834</v>
      </c>
      <c r="P630" s="98">
        <v>0.37275846528413686</v>
      </c>
      <c r="Q630" s="99"/>
      <c r="R630" s="14"/>
      <c r="S630" s="12"/>
      <c r="T630" s="14"/>
      <c r="U630" s="12"/>
      <c r="V630" s="100"/>
      <c r="X630" s="100" t="s">
        <v>96</v>
      </c>
      <c r="Y630" s="101">
        <v>3815.0425915342098</v>
      </c>
      <c r="Z630" s="98">
        <v>-9.4215790893000001E-2</v>
      </c>
      <c r="AA630" s="102">
        <v>4234</v>
      </c>
      <c r="AB630" s="100"/>
      <c r="AC630" s="100"/>
      <c r="AD630" s="103"/>
      <c r="AE630" s="104"/>
      <c r="AF630" s="105">
        <v>-0.45738593141499884</v>
      </c>
    </row>
    <row r="631" spans="1:32" x14ac:dyDescent="0.25">
      <c r="A631" s="106" t="s">
        <v>636</v>
      </c>
      <c r="B631" s="107" t="s">
        <v>18</v>
      </c>
      <c r="C631" s="37"/>
      <c r="D631" s="107" t="s">
        <v>18</v>
      </c>
      <c r="E631" s="37"/>
      <c r="F631" s="107" t="s">
        <v>18</v>
      </c>
      <c r="G631" s="37"/>
      <c r="H631" s="107" t="s">
        <v>18</v>
      </c>
      <c r="I631" s="37"/>
      <c r="J631" s="107" t="s">
        <v>18</v>
      </c>
      <c r="K631" s="37"/>
      <c r="L631" s="107" t="s">
        <v>18</v>
      </c>
      <c r="M631" s="37"/>
      <c r="N631" s="107" t="s">
        <v>18</v>
      </c>
      <c r="O631" s="107" t="s">
        <v>18</v>
      </c>
      <c r="P631" s="107" t="s">
        <v>18</v>
      </c>
      <c r="Q631" s="108"/>
      <c r="R631" s="109"/>
      <c r="S631" s="37"/>
      <c r="T631" s="109"/>
      <c r="U631" s="37"/>
      <c r="V631" s="37"/>
      <c r="W631" s="110"/>
      <c r="X631" s="111"/>
      <c r="Y631" s="112"/>
      <c r="Z631" s="37"/>
      <c r="AA631" s="37"/>
      <c r="AB631" s="37"/>
      <c r="AC631" s="113"/>
      <c r="AD631" s="109"/>
      <c r="AE631" s="110"/>
    </row>
    <row r="632" spans="1:32" x14ac:dyDescent="0.25">
      <c r="A632" s="1" t="s">
        <v>98</v>
      </c>
      <c r="B632" s="55"/>
      <c r="C632" s="37">
        <v>5</v>
      </c>
      <c r="D632" s="55"/>
      <c r="E632" s="37">
        <v>6</v>
      </c>
      <c r="F632" s="55"/>
      <c r="G632" s="37">
        <v>6</v>
      </c>
      <c r="H632" s="55"/>
      <c r="I632" s="37">
        <v>6</v>
      </c>
      <c r="J632" s="55"/>
      <c r="K632" s="37">
        <v>6</v>
      </c>
      <c r="L632" s="55"/>
      <c r="M632" s="37">
        <v>6</v>
      </c>
      <c r="N632" s="55"/>
      <c r="O632" s="56"/>
      <c r="P632" s="56"/>
      <c r="Q632" s="58"/>
      <c r="R632" s="14"/>
      <c r="S632" s="59"/>
      <c r="T632" s="114"/>
      <c r="U632" s="59"/>
      <c r="V632" s="12"/>
      <c r="W632" s="8"/>
      <c r="X632" s="8"/>
      <c r="Y632" s="61"/>
      <c r="Z632" s="62"/>
      <c r="AA632" s="12"/>
      <c r="AB632" s="62"/>
      <c r="AC632" s="16"/>
      <c r="AD632" s="14"/>
      <c r="AE632" s="8"/>
    </row>
    <row r="633" spans="1:32" x14ac:dyDescent="0.25">
      <c r="B633" s="55"/>
      <c r="C633" s="37"/>
      <c r="D633" s="55"/>
      <c r="E633" s="37"/>
      <c r="F633" s="55"/>
      <c r="G633" s="37"/>
      <c r="H633" s="55"/>
      <c r="I633" s="37"/>
      <c r="J633" s="55"/>
      <c r="K633" s="37"/>
      <c r="L633" s="55"/>
      <c r="M633" s="37"/>
      <c r="N633" s="55"/>
      <c r="O633" s="56"/>
      <c r="P633" s="56"/>
      <c r="Q633" s="57"/>
      <c r="R633" s="58"/>
      <c r="S633" s="58"/>
      <c r="T633" s="14"/>
      <c r="U633" s="59"/>
      <c r="V633" s="59"/>
      <c r="W633" s="59"/>
      <c r="X633" s="12"/>
      <c r="Y633" s="60"/>
      <c r="Z633" s="8"/>
      <c r="AA633" s="61"/>
      <c r="AB633" s="62"/>
      <c r="AC633" s="12"/>
      <c r="AD633" s="16"/>
      <c r="AE633" s="14"/>
      <c r="AF633" s="39"/>
    </row>
    <row r="634" spans="1:32" x14ac:dyDescent="0.25">
      <c r="B634" s="55"/>
      <c r="C634" s="37"/>
      <c r="D634" s="55"/>
      <c r="E634" s="37"/>
      <c r="F634" s="55"/>
      <c r="G634" s="37"/>
      <c r="H634" s="55"/>
      <c r="I634" s="37"/>
      <c r="J634" s="55"/>
      <c r="K634" s="37"/>
      <c r="L634" s="55"/>
      <c r="M634" s="37"/>
      <c r="N634" s="55"/>
      <c r="O634" s="56"/>
      <c r="P634" s="56"/>
      <c r="Q634" s="57"/>
      <c r="R634" s="58"/>
      <c r="S634" s="58"/>
      <c r="T634" s="14"/>
      <c r="U634" s="59"/>
      <c r="V634" s="59"/>
      <c r="W634" s="59"/>
      <c r="X634" s="12"/>
      <c r="Y634" s="60"/>
      <c r="Z634" s="8"/>
      <c r="AA634" s="61"/>
      <c r="AB634" s="62"/>
      <c r="AC634" s="12"/>
      <c r="AD634" s="16"/>
      <c r="AE634" s="14"/>
      <c r="AF634" s="39"/>
    </row>
    <row r="635" spans="1:32" x14ac:dyDescent="0.25">
      <c r="B635" s="55"/>
      <c r="C635" s="37"/>
      <c r="D635" s="55"/>
      <c r="E635" s="37"/>
      <c r="F635" s="55"/>
      <c r="G635" s="37"/>
      <c r="H635" s="55"/>
      <c r="I635" s="37"/>
      <c r="J635" s="55"/>
      <c r="K635" s="37"/>
      <c r="L635" s="55"/>
      <c r="M635" s="37"/>
      <c r="N635" s="55"/>
      <c r="O635" s="56"/>
      <c r="P635" s="56"/>
      <c r="Q635" s="57"/>
      <c r="R635" s="58"/>
      <c r="S635" s="58"/>
      <c r="T635" s="14"/>
      <c r="U635" s="59"/>
      <c r="V635" s="59"/>
      <c r="W635" s="59"/>
      <c r="X635" s="12"/>
      <c r="Y635" s="60"/>
      <c r="Z635" s="8"/>
      <c r="AA635" s="61"/>
      <c r="AB635" s="62"/>
      <c r="AC635" s="12"/>
      <c r="AD635" s="16"/>
      <c r="AE635" s="14"/>
      <c r="AF635" s="39"/>
    </row>
    <row r="636" spans="1:32" x14ac:dyDescent="0.25">
      <c r="B636" s="55"/>
      <c r="C636" s="37"/>
      <c r="D636" s="55"/>
      <c r="E636" s="37"/>
      <c r="F636" s="55"/>
      <c r="G636" s="37"/>
      <c r="H636" s="55"/>
      <c r="I636" s="37"/>
      <c r="J636" s="55"/>
      <c r="K636" s="37"/>
      <c r="L636" s="55"/>
      <c r="M636" s="37"/>
      <c r="N636" s="55"/>
      <c r="O636" s="56"/>
      <c r="P636" s="56"/>
      <c r="Q636" s="57"/>
      <c r="R636" s="58"/>
      <c r="S636" s="58"/>
      <c r="T636" s="14"/>
      <c r="U636" s="59"/>
      <c r="V636" s="59"/>
      <c r="W636" s="59"/>
      <c r="X636" s="12"/>
      <c r="Y636" s="60"/>
      <c r="Z636" s="8"/>
      <c r="AA636" s="61"/>
      <c r="AB636" s="62"/>
      <c r="AC636" s="12"/>
      <c r="AD636" s="16"/>
      <c r="AE636" s="14"/>
      <c r="AF636" s="39"/>
    </row>
    <row r="637" spans="1:32" x14ac:dyDescent="0.25">
      <c r="B637" s="55"/>
      <c r="C637" s="37"/>
      <c r="D637" s="55"/>
      <c r="E637" s="37"/>
      <c r="F637" s="55"/>
      <c r="G637" s="37"/>
      <c r="H637" s="55"/>
      <c r="I637" s="37"/>
      <c r="J637" s="55"/>
      <c r="K637" s="37"/>
      <c r="L637" s="55"/>
      <c r="M637" s="37"/>
      <c r="N637" s="55"/>
      <c r="O637" s="56"/>
      <c r="P637" s="56"/>
      <c r="Q637" s="57"/>
      <c r="R637" s="58"/>
      <c r="S637" s="58"/>
      <c r="T637" s="14"/>
      <c r="U637" s="59"/>
      <c r="V637" s="59"/>
      <c r="W637" s="59"/>
      <c r="X637" s="12"/>
      <c r="Y637" s="60"/>
      <c r="Z637" s="8"/>
      <c r="AA637" s="61"/>
      <c r="AB637" s="62"/>
      <c r="AC637" s="12"/>
      <c r="AD637" s="16"/>
      <c r="AE637" s="14"/>
      <c r="AF637" s="39"/>
    </row>
    <row r="638" spans="1:32" ht="18" x14ac:dyDescent="0.25">
      <c r="A638" s="22" t="s">
        <v>637</v>
      </c>
      <c r="B638" s="23"/>
      <c r="C638" s="24"/>
      <c r="D638" s="23"/>
      <c r="E638" s="24"/>
      <c r="F638" s="23"/>
      <c r="G638" s="24" t="s">
        <v>1</v>
      </c>
      <c r="H638" s="23"/>
      <c r="I638" s="24"/>
      <c r="J638" s="23"/>
      <c r="K638" s="24"/>
      <c r="L638" s="23"/>
      <c r="M638" s="24"/>
      <c r="N638" s="23" t="s">
        <v>4</v>
      </c>
      <c r="O638" s="24"/>
      <c r="P638" s="24" t="s">
        <v>5</v>
      </c>
      <c r="Q638" s="25"/>
      <c r="R638" s="26"/>
      <c r="S638" s="24"/>
      <c r="T638" s="26"/>
      <c r="U638" s="24"/>
      <c r="V638" s="24"/>
      <c r="W638" s="27"/>
      <c r="X638" s="122"/>
      <c r="Y638" s="28"/>
      <c r="Z638" s="24"/>
      <c r="AA638" s="24"/>
      <c r="AB638" s="24"/>
      <c r="AC638" s="29"/>
      <c r="AD638" s="26"/>
      <c r="AE638" s="27"/>
    </row>
    <row r="639" spans="1:32" ht="42.75" x14ac:dyDescent="0.25">
      <c r="A639" s="30"/>
      <c r="B639" s="31" t="s">
        <v>6</v>
      </c>
      <c r="C639" s="32" t="s">
        <v>7</v>
      </c>
      <c r="D639" s="31" t="s">
        <v>8</v>
      </c>
      <c r="E639" s="32" t="s">
        <v>7</v>
      </c>
      <c r="F639" s="31" t="s">
        <v>9</v>
      </c>
      <c r="G639" s="24" t="s">
        <v>7</v>
      </c>
      <c r="H639" s="31" t="s">
        <v>10</v>
      </c>
      <c r="I639" s="32" t="s">
        <v>7</v>
      </c>
      <c r="J639" s="31" t="s">
        <v>11</v>
      </c>
      <c r="K639" s="32" t="s">
        <v>7</v>
      </c>
      <c r="L639" s="31" t="s">
        <v>638</v>
      </c>
      <c r="M639" s="32" t="s">
        <v>7</v>
      </c>
      <c r="N639" s="31" t="s">
        <v>13</v>
      </c>
      <c r="O639" s="32" t="s">
        <v>14</v>
      </c>
      <c r="P639" s="32" t="s">
        <v>15</v>
      </c>
      <c r="Q639" s="33" t="s">
        <v>2</v>
      </c>
      <c r="R639" s="32" t="s">
        <v>16</v>
      </c>
      <c r="S639" s="32" t="s">
        <v>17</v>
      </c>
      <c r="T639" s="32" t="s">
        <v>18</v>
      </c>
      <c r="U639" s="32" t="s">
        <v>19</v>
      </c>
      <c r="V639" s="32" t="s">
        <v>18</v>
      </c>
      <c r="W639" s="34" t="s">
        <v>20</v>
      </c>
      <c r="X639" s="123" t="s">
        <v>21</v>
      </c>
      <c r="Y639" s="35" t="s">
        <v>22</v>
      </c>
      <c r="Z639" s="32" t="s">
        <v>23</v>
      </c>
      <c r="AA639" s="32" t="s">
        <v>24</v>
      </c>
      <c r="AB639" s="32" t="s">
        <v>25</v>
      </c>
      <c r="AC639" s="36" t="s">
        <v>26</v>
      </c>
      <c r="AD639" s="32" t="s">
        <v>27</v>
      </c>
      <c r="AE639" s="34" t="s">
        <v>18</v>
      </c>
      <c r="AF639" s="34" t="s">
        <v>28</v>
      </c>
    </row>
    <row r="640" spans="1:32" x14ac:dyDescent="0.25">
      <c r="B640" s="115"/>
      <c r="C640" s="37"/>
      <c r="D640" s="115"/>
      <c r="E640" s="37"/>
      <c r="F640" s="115"/>
      <c r="G640" s="37"/>
      <c r="H640" s="115"/>
      <c r="I640" s="37"/>
      <c r="J640" s="115"/>
      <c r="K640" s="37"/>
      <c r="L640" s="115"/>
      <c r="M640" s="37"/>
      <c r="N640" s="115"/>
      <c r="O640" s="116"/>
      <c r="P640" s="116"/>
      <c r="Q640" s="13"/>
      <c r="R640" s="14"/>
      <c r="S640" s="117"/>
      <c r="T640" s="114"/>
      <c r="U640" s="117"/>
      <c r="V640" s="12"/>
      <c r="W640" s="8"/>
      <c r="X640" s="60"/>
      <c r="Y640" s="20"/>
      <c r="Z640" s="62"/>
      <c r="AA640" s="12"/>
      <c r="AB640" s="62"/>
      <c r="AC640" s="16"/>
      <c r="AD640" s="14"/>
      <c r="AE640" s="8"/>
    </row>
    <row r="641" spans="1:32" x14ac:dyDescent="0.25">
      <c r="A641" s="40" t="s">
        <v>639</v>
      </c>
      <c r="B641" s="41" t="s">
        <v>18</v>
      </c>
      <c r="C641" s="42" t="s">
        <v>18</v>
      </c>
      <c r="D641" s="41" t="s">
        <v>18</v>
      </c>
      <c r="E641" s="42" t="s">
        <v>18</v>
      </c>
      <c r="F641" s="41">
        <v>-8.6874516756206894</v>
      </c>
      <c r="G641" s="42">
        <v>46</v>
      </c>
      <c r="H641" s="41">
        <v>-7.6750317737206197</v>
      </c>
      <c r="I641" s="42">
        <v>39</v>
      </c>
      <c r="J641" s="41">
        <v>-3.9715612898870201</v>
      </c>
      <c r="K641" s="42">
        <v>41</v>
      </c>
      <c r="L641" s="41">
        <v>-1.74131705650222</v>
      </c>
      <c r="M641" s="42">
        <v>40</v>
      </c>
      <c r="N641" s="41">
        <v>0.46055980252842599</v>
      </c>
      <c r="O641" s="43">
        <v>-25.525547532397901</v>
      </c>
      <c r="P641" s="43" t="s">
        <v>18</v>
      </c>
      <c r="Q641" s="44">
        <v>8</v>
      </c>
      <c r="R641" s="45">
        <v>0.02</v>
      </c>
      <c r="S641" s="45">
        <v>0.03</v>
      </c>
      <c r="T641" s="46" t="s">
        <v>18</v>
      </c>
      <c r="U641" s="47">
        <v>1.7500000000000002E-2</v>
      </c>
      <c r="V641" s="47" t="s">
        <v>18</v>
      </c>
      <c r="W641" s="47">
        <v>2.0792000000000001E-2</v>
      </c>
      <c r="X641" s="48" t="s">
        <v>30</v>
      </c>
      <c r="Y641" s="49">
        <v>38.650674330000001</v>
      </c>
      <c r="Z641" s="50">
        <v>7.3526009999999906E-2</v>
      </c>
      <c r="AA641" s="51">
        <v>480</v>
      </c>
      <c r="AB641" s="52">
        <v>43892</v>
      </c>
      <c r="AC641" s="48" t="s">
        <v>640</v>
      </c>
      <c r="AD641" s="53">
        <v>100</v>
      </c>
      <c r="AE641" s="46" t="s">
        <v>18</v>
      </c>
      <c r="AF641" s="54">
        <v>-1.32290865</v>
      </c>
    </row>
    <row r="642" spans="1:32" x14ac:dyDescent="0.25">
      <c r="A642" s="1" t="s">
        <v>641</v>
      </c>
      <c r="B642" s="55" t="s">
        <v>18</v>
      </c>
      <c r="C642" s="37" t="s">
        <v>18</v>
      </c>
      <c r="D642" s="55" t="s">
        <v>18</v>
      </c>
      <c r="E642" s="37" t="s">
        <v>18</v>
      </c>
      <c r="F642" s="55">
        <v>-8.6874516756206894</v>
      </c>
      <c r="G642" s="37">
        <v>46</v>
      </c>
      <c r="H642" s="55">
        <v>-7.6750317737206197</v>
      </c>
      <c r="I642" s="37">
        <v>39</v>
      </c>
      <c r="J642" s="55">
        <v>-3.9715612898870201</v>
      </c>
      <c r="K642" s="37">
        <v>41</v>
      </c>
      <c r="L642" s="55">
        <v>-1.74131705650222</v>
      </c>
      <c r="M642" s="37">
        <v>40</v>
      </c>
      <c r="N642" s="55">
        <v>0.46055980252842599</v>
      </c>
      <c r="O642" s="56">
        <v>-25.525547532397901</v>
      </c>
      <c r="P642" s="56" t="s">
        <v>18</v>
      </c>
      <c r="Q642" s="57">
        <v>8</v>
      </c>
      <c r="R642" s="58">
        <v>0.02</v>
      </c>
      <c r="S642" s="58">
        <v>0.03</v>
      </c>
      <c r="T642" s="14" t="s">
        <v>18</v>
      </c>
      <c r="U642" s="59">
        <v>1.7500000000000002E-2</v>
      </c>
      <c r="V642" s="59" t="s">
        <v>18</v>
      </c>
      <c r="W642" s="59">
        <v>2.0792000000000001E-2</v>
      </c>
      <c r="X642" s="12" t="s">
        <v>30</v>
      </c>
      <c r="Y642" s="60" t="s">
        <v>18</v>
      </c>
      <c r="Z642" s="8" t="s">
        <v>18</v>
      </c>
      <c r="AA642" s="61" t="s">
        <v>18</v>
      </c>
      <c r="AB642" s="62">
        <v>43892</v>
      </c>
      <c r="AC642" s="12" t="s">
        <v>640</v>
      </c>
      <c r="AD642" s="16">
        <v>100</v>
      </c>
      <c r="AE642" s="14" t="s">
        <v>18</v>
      </c>
      <c r="AF642" s="39" t="s">
        <v>18</v>
      </c>
    </row>
    <row r="643" spans="1:32" x14ac:dyDescent="0.25">
      <c r="A643" s="40" t="s">
        <v>642</v>
      </c>
      <c r="B643" s="41" t="s">
        <v>18</v>
      </c>
      <c r="C643" s="42" t="s">
        <v>18</v>
      </c>
      <c r="D643" s="41" t="s">
        <v>18</v>
      </c>
      <c r="E643" s="42" t="s">
        <v>18</v>
      </c>
      <c r="F643" s="41">
        <v>-8.4631646478423299</v>
      </c>
      <c r="G643" s="42">
        <v>45</v>
      </c>
      <c r="H643" s="41">
        <v>-7.4416964562569499</v>
      </c>
      <c r="I643" s="42">
        <v>37</v>
      </c>
      <c r="J643" s="41">
        <v>-3.8486638510362399</v>
      </c>
      <c r="K643" s="42">
        <v>40</v>
      </c>
      <c r="L643" s="41">
        <v>-1.6777257559435299</v>
      </c>
      <c r="M643" s="42">
        <v>39</v>
      </c>
      <c r="N643" s="41">
        <v>0.46158050825795699</v>
      </c>
      <c r="O643" s="43">
        <v>-24.963588382393102</v>
      </c>
      <c r="P643" s="43" t="s">
        <v>18</v>
      </c>
      <c r="Q643" s="44">
        <v>8</v>
      </c>
      <c r="R643" s="45">
        <v>1.4999999999999999E-2</v>
      </c>
      <c r="S643" s="45">
        <v>0.03</v>
      </c>
      <c r="T643" s="46" t="s">
        <v>18</v>
      </c>
      <c r="U643" s="47">
        <v>1.4999999999999999E-2</v>
      </c>
      <c r="V643" s="47" t="s">
        <v>18</v>
      </c>
      <c r="W643" s="47">
        <v>1.8291999999999999E-2</v>
      </c>
      <c r="X643" s="48" t="s">
        <v>30</v>
      </c>
      <c r="Y643" s="49" t="s">
        <v>18</v>
      </c>
      <c r="Z643" s="50" t="s">
        <v>18</v>
      </c>
      <c r="AA643" s="51" t="s">
        <v>18</v>
      </c>
      <c r="AB643" s="52">
        <v>43892</v>
      </c>
      <c r="AC643" s="48" t="s">
        <v>640</v>
      </c>
      <c r="AD643" s="53" t="s">
        <v>75</v>
      </c>
      <c r="AE643" s="46" t="s">
        <v>18</v>
      </c>
      <c r="AF643" s="54" t="s">
        <v>18</v>
      </c>
    </row>
    <row r="644" spans="1:32" x14ac:dyDescent="0.25">
      <c r="A644" s="1" t="s">
        <v>643</v>
      </c>
      <c r="B644" s="55" t="s">
        <v>18</v>
      </c>
      <c r="C644" s="37" t="s">
        <v>18</v>
      </c>
      <c r="D644" s="55" t="s">
        <v>18</v>
      </c>
      <c r="E644" s="37" t="s">
        <v>18</v>
      </c>
      <c r="F644" s="55">
        <v>-8.2384288906106597</v>
      </c>
      <c r="G644" s="37">
        <v>44</v>
      </c>
      <c r="H644" s="55">
        <v>-7.20790504067587</v>
      </c>
      <c r="I644" s="37">
        <v>36</v>
      </c>
      <c r="J644" s="55">
        <v>-3.7256191936694698</v>
      </c>
      <c r="K644" s="37">
        <v>39</v>
      </c>
      <c r="L644" s="55">
        <v>-1.6141495506982499</v>
      </c>
      <c r="M644" s="37">
        <v>38</v>
      </c>
      <c r="N644" s="55">
        <v>0.462496947810561</v>
      </c>
      <c r="O644" s="56">
        <v>-24.4086246435735</v>
      </c>
      <c r="P644" s="56" t="s">
        <v>18</v>
      </c>
      <c r="Q644" s="57">
        <v>8</v>
      </c>
      <c r="R644" s="58">
        <v>0.01</v>
      </c>
      <c r="S644" s="58">
        <v>0.03</v>
      </c>
      <c r="T644" s="14" t="s">
        <v>18</v>
      </c>
      <c r="U644" s="59">
        <v>1.2500000000000001E-2</v>
      </c>
      <c r="V644" s="59" t="s">
        <v>18</v>
      </c>
      <c r="W644" s="59">
        <v>1.5792E-2</v>
      </c>
      <c r="X644" s="12" t="s">
        <v>30</v>
      </c>
      <c r="Y644" s="60" t="s">
        <v>18</v>
      </c>
      <c r="Z644" s="8" t="s">
        <v>18</v>
      </c>
      <c r="AA644" s="61" t="s">
        <v>18</v>
      </c>
      <c r="AB644" s="62">
        <v>43892</v>
      </c>
      <c r="AC644" s="12" t="s">
        <v>640</v>
      </c>
      <c r="AD644" s="16" t="s">
        <v>68</v>
      </c>
      <c r="AE644" s="14" t="s">
        <v>18</v>
      </c>
      <c r="AF644" s="39" t="s">
        <v>18</v>
      </c>
    </row>
    <row r="645" spans="1:32" x14ac:dyDescent="0.25">
      <c r="A645" s="40" t="s">
        <v>644</v>
      </c>
      <c r="B645" s="41" t="s">
        <v>18</v>
      </c>
      <c r="C645" s="42" t="s">
        <v>18</v>
      </c>
      <c r="D645" s="41">
        <v>0.189303750351732</v>
      </c>
      <c r="E645" s="42">
        <v>37</v>
      </c>
      <c r="F645" s="41">
        <v>-4.14569935454446</v>
      </c>
      <c r="G645" s="42">
        <v>41</v>
      </c>
      <c r="H645" s="41">
        <v>-14.873317123453299</v>
      </c>
      <c r="I645" s="42">
        <v>52</v>
      </c>
      <c r="J645" s="41">
        <v>-3.1616068029849198</v>
      </c>
      <c r="K645" s="42">
        <v>38</v>
      </c>
      <c r="L645" s="41">
        <v>-1.9096000690091599</v>
      </c>
      <c r="M645" s="42">
        <v>43</v>
      </c>
      <c r="N645" s="41">
        <v>6.0775385134870499</v>
      </c>
      <c r="O645" s="43">
        <v>-3.1187505333978698</v>
      </c>
      <c r="P645" s="43">
        <v>-0.14108135903386801</v>
      </c>
      <c r="Q645" s="44">
        <v>9</v>
      </c>
      <c r="R645" s="45">
        <v>0.02</v>
      </c>
      <c r="S645" s="45">
        <v>0.02</v>
      </c>
      <c r="T645" s="46" t="s">
        <v>18</v>
      </c>
      <c r="U645" s="47">
        <v>1.95E-2</v>
      </c>
      <c r="V645" s="47" t="s">
        <v>18</v>
      </c>
      <c r="W645" s="47">
        <v>1.9699067439E-2</v>
      </c>
      <c r="X645" s="48" t="s">
        <v>30</v>
      </c>
      <c r="Y645" s="49">
        <v>562.95552341999996</v>
      </c>
      <c r="Z645" s="50">
        <v>0</v>
      </c>
      <c r="AA645" s="51">
        <v>2018</v>
      </c>
      <c r="AB645" s="52">
        <v>42004</v>
      </c>
      <c r="AC645" s="48" t="s">
        <v>645</v>
      </c>
      <c r="AD645" s="53">
        <v>500</v>
      </c>
      <c r="AE645" s="46" t="s">
        <v>18</v>
      </c>
      <c r="AF645" s="54">
        <v>-24.157826789999898</v>
      </c>
    </row>
    <row r="646" spans="1:32" x14ac:dyDescent="0.25">
      <c r="A646" s="1" t="s">
        <v>646</v>
      </c>
      <c r="B646" s="65">
        <v>5.7627153453689797</v>
      </c>
      <c r="C646" s="66">
        <v>1</v>
      </c>
      <c r="D646" s="55">
        <v>2.4839222355647901</v>
      </c>
      <c r="E646" s="37">
        <v>29</v>
      </c>
      <c r="F646" s="55">
        <v>-1.4742889494072899</v>
      </c>
      <c r="G646" s="37">
        <v>36</v>
      </c>
      <c r="H646" s="55">
        <v>-8.3881099054106496</v>
      </c>
      <c r="I646" s="37">
        <v>44</v>
      </c>
      <c r="J646" s="55">
        <v>0.77767058379582998</v>
      </c>
      <c r="K646" s="37">
        <v>13</v>
      </c>
      <c r="L646" s="55">
        <v>0.316270663902606</v>
      </c>
      <c r="M646" s="37">
        <v>21</v>
      </c>
      <c r="N646" s="55">
        <v>9.4536644658235502</v>
      </c>
      <c r="O646" s="56">
        <v>-1.3189720565732901</v>
      </c>
      <c r="P646" s="56">
        <v>0.25795184274754301</v>
      </c>
      <c r="Q646" s="57">
        <v>9</v>
      </c>
      <c r="R646" s="58">
        <v>0.02</v>
      </c>
      <c r="S646" s="58">
        <v>0.02</v>
      </c>
      <c r="T646" s="14" t="s">
        <v>18</v>
      </c>
      <c r="U646" s="59">
        <v>1.95E-2</v>
      </c>
      <c r="V646" s="59" t="s">
        <v>18</v>
      </c>
      <c r="W646" s="59">
        <v>1.9718948319E-2</v>
      </c>
      <c r="X646" s="12" t="s">
        <v>30</v>
      </c>
      <c r="Y646" s="60">
        <v>1102.8264305999901</v>
      </c>
      <c r="Z646" s="8">
        <v>-78.303512709999893</v>
      </c>
      <c r="AA646" s="61">
        <v>4147</v>
      </c>
      <c r="AB646" s="62">
        <v>41036</v>
      </c>
      <c r="AC646" s="12" t="s">
        <v>645</v>
      </c>
      <c r="AD646" s="16">
        <v>500</v>
      </c>
      <c r="AE646" s="14" t="s">
        <v>18</v>
      </c>
      <c r="AF646" s="39">
        <v>-47.739057659999901</v>
      </c>
    </row>
    <row r="647" spans="1:32" x14ac:dyDescent="0.25">
      <c r="A647" s="40" t="s">
        <v>647</v>
      </c>
      <c r="B647" s="41" t="s">
        <v>18</v>
      </c>
      <c r="C647" s="42" t="s">
        <v>18</v>
      </c>
      <c r="D647" s="41">
        <v>2.3110790606520402</v>
      </c>
      <c r="E647" s="42">
        <v>30</v>
      </c>
      <c r="F647" s="41">
        <v>-0.17483362554634399</v>
      </c>
      <c r="G647" s="42">
        <v>32</v>
      </c>
      <c r="H647" s="41">
        <v>-1.64771115545323</v>
      </c>
      <c r="I647" s="42">
        <v>28</v>
      </c>
      <c r="J647" s="41">
        <v>-0.45031522065445101</v>
      </c>
      <c r="K647" s="42">
        <v>35</v>
      </c>
      <c r="L647" s="41" t="s">
        <v>18</v>
      </c>
      <c r="M647" s="42" t="s">
        <v>18</v>
      </c>
      <c r="N647" s="41">
        <v>1.16865088410141</v>
      </c>
      <c r="O647" s="43">
        <v>-4.9019947621813698</v>
      </c>
      <c r="P647" s="43">
        <v>0.55469556260581598</v>
      </c>
      <c r="Q647" s="44">
        <v>8</v>
      </c>
      <c r="R647" s="45">
        <v>0.02</v>
      </c>
      <c r="S647" s="45">
        <v>0.05</v>
      </c>
      <c r="T647" s="46" t="s">
        <v>18</v>
      </c>
      <c r="U647" s="47">
        <v>0.02</v>
      </c>
      <c r="V647" s="47" t="s">
        <v>18</v>
      </c>
      <c r="W647" s="47">
        <v>2.3118E-2</v>
      </c>
      <c r="X647" s="48" t="s">
        <v>30</v>
      </c>
      <c r="Y647" s="49">
        <v>132.1333578</v>
      </c>
      <c r="Z647" s="50" t="s">
        <v>18</v>
      </c>
      <c r="AA647" s="51">
        <v>2254</v>
      </c>
      <c r="AB647" s="52">
        <v>43371</v>
      </c>
      <c r="AC647" s="48" t="s">
        <v>640</v>
      </c>
      <c r="AD647" s="53" t="s">
        <v>205</v>
      </c>
      <c r="AE647" s="46" t="s">
        <v>18</v>
      </c>
      <c r="AF647" s="54" t="s">
        <v>18</v>
      </c>
    </row>
    <row r="648" spans="1:32" x14ac:dyDescent="0.25">
      <c r="A648" s="1" t="s">
        <v>648</v>
      </c>
      <c r="B648" s="55" t="s">
        <v>18</v>
      </c>
      <c r="C648" s="37" t="s">
        <v>18</v>
      </c>
      <c r="D648" s="55">
        <v>2.5068944546534602</v>
      </c>
      <c r="E648" s="37">
        <v>28</v>
      </c>
      <c r="F648" s="55">
        <v>7.8981480262196799E-3</v>
      </c>
      <c r="G648" s="37">
        <v>28</v>
      </c>
      <c r="H648" s="55">
        <v>-1.5000711642339</v>
      </c>
      <c r="I648" s="37">
        <v>26</v>
      </c>
      <c r="J648" s="55">
        <v>-0.396039603960396</v>
      </c>
      <c r="K648" s="37">
        <v>33</v>
      </c>
      <c r="L648" s="55" t="s">
        <v>18</v>
      </c>
      <c r="M648" s="37" t="s">
        <v>18</v>
      </c>
      <c r="N648" s="55">
        <v>1.1684035231185399</v>
      </c>
      <c r="O648" s="56">
        <v>-4.7766721094508204</v>
      </c>
      <c r="P648" s="56">
        <v>0.63743981483748202</v>
      </c>
      <c r="Q648" s="57">
        <v>8</v>
      </c>
      <c r="R648" s="58">
        <v>0.01</v>
      </c>
      <c r="S648" s="58">
        <v>0.05</v>
      </c>
      <c r="T648" s="14" t="s">
        <v>18</v>
      </c>
      <c r="U648" s="59">
        <v>1.7999999999999999E-2</v>
      </c>
      <c r="V648" s="59" t="s">
        <v>18</v>
      </c>
      <c r="W648" s="59">
        <v>2.1118000000000001E-2</v>
      </c>
      <c r="X648" s="12" t="s">
        <v>30</v>
      </c>
      <c r="Y648" s="60" t="s">
        <v>18</v>
      </c>
      <c r="Z648" s="8" t="s">
        <v>18</v>
      </c>
      <c r="AA648" s="61" t="s">
        <v>18</v>
      </c>
      <c r="AB648" s="62">
        <v>43371</v>
      </c>
      <c r="AC648" s="12" t="s">
        <v>640</v>
      </c>
      <c r="AD648" s="16" t="s">
        <v>75</v>
      </c>
      <c r="AE648" s="14" t="s">
        <v>18</v>
      </c>
      <c r="AF648" s="39" t="s">
        <v>18</v>
      </c>
    </row>
    <row r="649" spans="1:32" x14ac:dyDescent="0.25">
      <c r="A649" s="40" t="s">
        <v>649</v>
      </c>
      <c r="B649" s="41" t="s">
        <v>18</v>
      </c>
      <c r="C649" s="42" t="s">
        <v>18</v>
      </c>
      <c r="D649" s="41">
        <v>2.7841253097796699</v>
      </c>
      <c r="E649" s="42">
        <v>24</v>
      </c>
      <c r="F649" s="41">
        <v>0.32649758568932202</v>
      </c>
      <c r="G649" s="42">
        <v>26</v>
      </c>
      <c r="H649" s="41">
        <v>-0.95096256460892503</v>
      </c>
      <c r="I649" s="42">
        <v>19</v>
      </c>
      <c r="J649" s="41">
        <v>5.8910162002945299E-2</v>
      </c>
      <c r="K649" s="42">
        <v>26</v>
      </c>
      <c r="L649" s="41">
        <v>0.40394088669950501</v>
      </c>
      <c r="M649" s="42">
        <v>20</v>
      </c>
      <c r="N649" s="41">
        <v>1.2840276192487099</v>
      </c>
      <c r="O649" s="43">
        <v>-3.9188969508176599</v>
      </c>
      <c r="P649" s="43">
        <v>0.774795027770112</v>
      </c>
      <c r="Q649" s="44">
        <v>8</v>
      </c>
      <c r="R649" s="45">
        <v>0</v>
      </c>
      <c r="S649" s="45">
        <v>0.05</v>
      </c>
      <c r="T649" s="46" t="s">
        <v>18</v>
      </c>
      <c r="U649" s="47">
        <v>1.6E-2</v>
      </c>
      <c r="V649" s="47" t="s">
        <v>18</v>
      </c>
      <c r="W649" s="47">
        <v>1.9118E-2</v>
      </c>
      <c r="X649" s="48" t="s">
        <v>30</v>
      </c>
      <c r="Y649" s="49" t="s">
        <v>18</v>
      </c>
      <c r="Z649" s="50" t="s">
        <v>18</v>
      </c>
      <c r="AA649" s="51" t="s">
        <v>18</v>
      </c>
      <c r="AB649" s="52">
        <v>43371</v>
      </c>
      <c r="AC649" s="48" t="s">
        <v>640</v>
      </c>
      <c r="AD649" s="53" t="s">
        <v>159</v>
      </c>
      <c r="AE649" s="46" t="s">
        <v>18</v>
      </c>
      <c r="AF649" s="54" t="s">
        <v>18</v>
      </c>
    </row>
    <row r="650" spans="1:32" x14ac:dyDescent="0.25">
      <c r="A650" s="1" t="s">
        <v>650</v>
      </c>
      <c r="B650" s="55" t="s">
        <v>18</v>
      </c>
      <c r="C650" s="37" t="s">
        <v>18</v>
      </c>
      <c r="D650" s="55">
        <v>2.8992871412525099</v>
      </c>
      <c r="E650" s="37">
        <v>21</v>
      </c>
      <c r="F650" s="55">
        <v>0.37854503891136998</v>
      </c>
      <c r="G650" s="37">
        <v>25</v>
      </c>
      <c r="H650" s="55">
        <v>-1.1980097828952001</v>
      </c>
      <c r="I650" s="37">
        <v>24</v>
      </c>
      <c r="J650" s="55">
        <v>-0.29146021568056102</v>
      </c>
      <c r="K650" s="37">
        <v>32</v>
      </c>
      <c r="L650" s="55" t="s">
        <v>18</v>
      </c>
      <c r="M650" s="37" t="s">
        <v>18</v>
      </c>
      <c r="N650" s="55">
        <v>1.16937473335919</v>
      </c>
      <c r="O650" s="56">
        <v>-4.5143947355190397</v>
      </c>
      <c r="P650" s="56">
        <v>0.803502091449117</v>
      </c>
      <c r="Q650" s="57">
        <v>8</v>
      </c>
      <c r="R650" s="58">
        <v>0</v>
      </c>
      <c r="S650" s="58">
        <v>0.05</v>
      </c>
      <c r="T650" s="14" t="s">
        <v>18</v>
      </c>
      <c r="U650" s="59">
        <v>1.4E-2</v>
      </c>
      <c r="V650" s="59" t="s">
        <v>18</v>
      </c>
      <c r="W650" s="59">
        <v>1.7118000000000001E-2</v>
      </c>
      <c r="X650" s="12" t="s">
        <v>30</v>
      </c>
      <c r="Y650" s="60" t="s">
        <v>18</v>
      </c>
      <c r="Z650" s="8" t="s">
        <v>18</v>
      </c>
      <c r="AA650" s="61" t="s">
        <v>18</v>
      </c>
      <c r="AB650" s="62">
        <v>43371</v>
      </c>
      <c r="AC650" s="12" t="s">
        <v>640</v>
      </c>
      <c r="AD650" s="16" t="s">
        <v>240</v>
      </c>
      <c r="AE650" s="14" t="s">
        <v>18</v>
      </c>
      <c r="AF650" s="39" t="s">
        <v>18</v>
      </c>
    </row>
    <row r="651" spans="1:32" x14ac:dyDescent="0.25">
      <c r="A651" s="40" t="s">
        <v>651</v>
      </c>
      <c r="B651" s="41" t="s">
        <v>18</v>
      </c>
      <c r="C651" s="42" t="s">
        <v>18</v>
      </c>
      <c r="D651" s="41">
        <v>3.0952684229322398</v>
      </c>
      <c r="E651" s="42">
        <v>20</v>
      </c>
      <c r="F651" s="41">
        <v>0.56182049042012805</v>
      </c>
      <c r="G651" s="42">
        <v>21</v>
      </c>
      <c r="H651" s="41">
        <v>-1.04692208685751</v>
      </c>
      <c r="I651" s="42">
        <v>21</v>
      </c>
      <c r="J651" s="41">
        <v>-0.23925646452562699</v>
      </c>
      <c r="K651" s="42">
        <v>31</v>
      </c>
      <c r="L651" s="41" t="s">
        <v>18</v>
      </c>
      <c r="M651" s="42" t="s">
        <v>18</v>
      </c>
      <c r="N651" s="41">
        <v>1.1614657735085701</v>
      </c>
      <c r="O651" s="43">
        <v>-4.4150517053959302</v>
      </c>
      <c r="P651" s="43">
        <v>0.88705523281227305</v>
      </c>
      <c r="Q651" s="44">
        <v>8</v>
      </c>
      <c r="R651" s="45">
        <v>0</v>
      </c>
      <c r="S651" s="45">
        <v>0.05</v>
      </c>
      <c r="T651" s="46" t="s">
        <v>18</v>
      </c>
      <c r="U651" s="47">
        <v>1.2E-2</v>
      </c>
      <c r="V651" s="47" t="s">
        <v>18</v>
      </c>
      <c r="W651" s="47">
        <v>1.5117999999999999E-2</v>
      </c>
      <c r="X651" s="48" t="s">
        <v>30</v>
      </c>
      <c r="Y651" s="49" t="s">
        <v>18</v>
      </c>
      <c r="Z651" s="50" t="s">
        <v>18</v>
      </c>
      <c r="AA651" s="51" t="s">
        <v>18</v>
      </c>
      <c r="AB651" s="52">
        <v>43371</v>
      </c>
      <c r="AC651" s="48" t="s">
        <v>640</v>
      </c>
      <c r="AD651" s="53" t="s">
        <v>70</v>
      </c>
      <c r="AE651" s="46" t="s">
        <v>18</v>
      </c>
      <c r="AF651" s="54" t="s">
        <v>18</v>
      </c>
    </row>
    <row r="652" spans="1:32" x14ac:dyDescent="0.25">
      <c r="A652" s="1" t="s">
        <v>652</v>
      </c>
      <c r="B652" s="55" t="s">
        <v>18</v>
      </c>
      <c r="C652" s="37" t="s">
        <v>18</v>
      </c>
      <c r="D652" s="55" t="s">
        <v>18</v>
      </c>
      <c r="E652" s="37" t="s">
        <v>18</v>
      </c>
      <c r="F652" s="55" t="s">
        <v>18</v>
      </c>
      <c r="G652" s="37" t="s">
        <v>18</v>
      </c>
      <c r="H652" s="55">
        <v>3.49495657826228</v>
      </c>
      <c r="I652" s="37">
        <v>12</v>
      </c>
      <c r="J652" s="55">
        <v>-0.21000510562871799</v>
      </c>
      <c r="K652" s="37">
        <v>30</v>
      </c>
      <c r="L652" s="55" t="s">
        <v>18</v>
      </c>
      <c r="M652" s="37" t="s">
        <v>18</v>
      </c>
      <c r="N652" s="55">
        <v>2.7464761451529101</v>
      </c>
      <c r="O652" s="56">
        <v>-0.21338353147634201</v>
      </c>
      <c r="P652" s="56" t="s">
        <v>18</v>
      </c>
      <c r="Q652" s="57">
        <v>8</v>
      </c>
      <c r="R652" s="58">
        <v>0.02</v>
      </c>
      <c r="S652" s="58" t="s">
        <v>653</v>
      </c>
      <c r="T652" s="14" t="s">
        <v>18</v>
      </c>
      <c r="U652" s="59">
        <v>1.4999999999999999E-2</v>
      </c>
      <c r="V652" s="59" t="s">
        <v>18</v>
      </c>
      <c r="W652" s="59">
        <v>2.87E-2</v>
      </c>
      <c r="X652" s="12" t="s">
        <v>30</v>
      </c>
      <c r="Y652" s="60">
        <v>20.828095609999899</v>
      </c>
      <c r="Z652" s="8" t="s">
        <v>18</v>
      </c>
      <c r="AA652" s="61">
        <v>132</v>
      </c>
      <c r="AB652" s="62">
        <v>44652</v>
      </c>
      <c r="AC652" s="12" t="s">
        <v>131</v>
      </c>
      <c r="AD652" s="16" t="s">
        <v>205</v>
      </c>
      <c r="AE652" s="14" t="s">
        <v>18</v>
      </c>
      <c r="AF652" s="39">
        <v>-0.85535439999999996</v>
      </c>
    </row>
    <row r="653" spans="1:32" x14ac:dyDescent="0.25">
      <c r="A653" s="40" t="s">
        <v>654</v>
      </c>
      <c r="B653" s="41" t="s">
        <v>18</v>
      </c>
      <c r="C653" s="42" t="s">
        <v>18</v>
      </c>
      <c r="D653" s="41" t="s">
        <v>18</v>
      </c>
      <c r="E653" s="42" t="s">
        <v>18</v>
      </c>
      <c r="F653" s="41" t="s">
        <v>18</v>
      </c>
      <c r="G653" s="42" t="s">
        <v>18</v>
      </c>
      <c r="H653" s="41">
        <v>3.98903690325325</v>
      </c>
      <c r="I653" s="42">
        <v>10</v>
      </c>
      <c r="J653" s="41">
        <v>-3.5188830874877099E-2</v>
      </c>
      <c r="K653" s="42">
        <v>28</v>
      </c>
      <c r="L653" s="41" t="s">
        <v>18</v>
      </c>
      <c r="M653" s="42" t="s">
        <v>18</v>
      </c>
      <c r="N653" s="41">
        <v>2.6953854398698698</v>
      </c>
      <c r="O653" s="43">
        <v>-3.41221899535585E-2</v>
      </c>
      <c r="P653" s="43" t="s">
        <v>18</v>
      </c>
      <c r="Q653" s="44">
        <v>8</v>
      </c>
      <c r="R653" s="45">
        <v>0</v>
      </c>
      <c r="S653" s="45" t="s">
        <v>655</v>
      </c>
      <c r="T653" s="46" t="s">
        <v>18</v>
      </c>
      <c r="U653" s="47">
        <v>8.0000000000000002E-3</v>
      </c>
      <c r="V653" s="47" t="s">
        <v>18</v>
      </c>
      <c r="W653" s="47">
        <v>1.41E-2</v>
      </c>
      <c r="X653" s="48" t="s">
        <v>30</v>
      </c>
      <c r="Y653" s="49" t="s">
        <v>18</v>
      </c>
      <c r="Z653" s="50" t="s">
        <v>18</v>
      </c>
      <c r="AA653" s="51" t="s">
        <v>18</v>
      </c>
      <c r="AB653" s="52">
        <v>44652</v>
      </c>
      <c r="AC653" s="48" t="s">
        <v>131</v>
      </c>
      <c r="AD653" s="53" t="s">
        <v>37</v>
      </c>
      <c r="AE653" s="46" t="s">
        <v>18</v>
      </c>
      <c r="AF653" s="54" t="s">
        <v>18</v>
      </c>
    </row>
    <row r="654" spans="1:32" x14ac:dyDescent="0.25">
      <c r="A654" s="1" t="s">
        <v>656</v>
      </c>
      <c r="B654" s="55" t="s">
        <v>18</v>
      </c>
      <c r="C654" s="37" t="s">
        <v>18</v>
      </c>
      <c r="D654" s="55">
        <v>3.8270249239819898</v>
      </c>
      <c r="E654" s="37">
        <v>15</v>
      </c>
      <c r="F654" s="55">
        <v>2.83203890517045</v>
      </c>
      <c r="G654" s="37">
        <v>12</v>
      </c>
      <c r="H654" s="55">
        <v>-1.1739089088272401</v>
      </c>
      <c r="I654" s="37">
        <v>22</v>
      </c>
      <c r="J654" s="65">
        <v>2.2791187343463601</v>
      </c>
      <c r="K654" s="66">
        <v>3</v>
      </c>
      <c r="L654" s="55">
        <v>1.4640660021937</v>
      </c>
      <c r="M654" s="37">
        <v>7</v>
      </c>
      <c r="N654" s="55">
        <v>4.82647769859026</v>
      </c>
      <c r="O654" s="56">
        <v>-1.0887687863123601</v>
      </c>
      <c r="P654" s="56">
        <v>0.85608732361162798</v>
      </c>
      <c r="Q654" s="57">
        <v>8</v>
      </c>
      <c r="R654" s="58">
        <v>0</v>
      </c>
      <c r="S654" s="58">
        <v>0.05</v>
      </c>
      <c r="T654" s="14" t="s">
        <v>89</v>
      </c>
      <c r="U654" s="59">
        <v>1.6E-2</v>
      </c>
      <c r="V654" s="59" t="s">
        <v>18</v>
      </c>
      <c r="W654" s="59">
        <v>2.1999999999999999E-2</v>
      </c>
      <c r="X654" s="12" t="s">
        <v>30</v>
      </c>
      <c r="Y654" s="60">
        <v>165.43604843</v>
      </c>
      <c r="Z654" s="8" t="s">
        <v>18</v>
      </c>
      <c r="AA654" s="61">
        <v>801</v>
      </c>
      <c r="AB654" s="62">
        <v>43214</v>
      </c>
      <c r="AC654" s="12" t="s">
        <v>657</v>
      </c>
      <c r="AD654" s="16" t="s">
        <v>658</v>
      </c>
      <c r="AE654" s="14" t="s">
        <v>18</v>
      </c>
      <c r="AF654" s="39">
        <v>-11.2605678799999</v>
      </c>
    </row>
    <row r="655" spans="1:32" x14ac:dyDescent="0.25">
      <c r="A655" s="40" t="s">
        <v>659</v>
      </c>
      <c r="B655" s="41" t="s">
        <v>18</v>
      </c>
      <c r="C655" s="42" t="s">
        <v>18</v>
      </c>
      <c r="D655" s="41">
        <v>1.63755330615364</v>
      </c>
      <c r="E655" s="42">
        <v>33</v>
      </c>
      <c r="F655" s="41">
        <v>0.222842214023355</v>
      </c>
      <c r="G655" s="42">
        <v>27</v>
      </c>
      <c r="H655" s="41">
        <v>-1.0108995877689999</v>
      </c>
      <c r="I655" s="42">
        <v>20</v>
      </c>
      <c r="J655" s="41">
        <v>-0.39676467373482799</v>
      </c>
      <c r="K655" s="42">
        <v>34</v>
      </c>
      <c r="L655" s="41" t="s">
        <v>18</v>
      </c>
      <c r="M655" s="42" t="s">
        <v>18</v>
      </c>
      <c r="N655" s="41">
        <v>0.14478592515469299</v>
      </c>
      <c r="O655" s="43">
        <v>-35.168535474419897</v>
      </c>
      <c r="P655" s="43">
        <v>0.22581705360051599</v>
      </c>
      <c r="Q655" s="44">
        <v>8</v>
      </c>
      <c r="R655" s="45">
        <v>0.02</v>
      </c>
      <c r="S655" s="45" t="s">
        <v>653</v>
      </c>
      <c r="T655" s="46" t="s">
        <v>18</v>
      </c>
      <c r="U655" s="47">
        <v>1.4999999999999999E-2</v>
      </c>
      <c r="V655" s="47" t="s">
        <v>18</v>
      </c>
      <c r="W655" s="47">
        <v>2.4E-2</v>
      </c>
      <c r="X655" s="48" t="s">
        <v>30</v>
      </c>
      <c r="Y655" s="49">
        <v>65.874217509999994</v>
      </c>
      <c r="Z655" s="50" t="s">
        <v>18</v>
      </c>
      <c r="AA655" s="51">
        <v>423</v>
      </c>
      <c r="AB655" s="52">
        <v>42643</v>
      </c>
      <c r="AC655" s="48" t="s">
        <v>131</v>
      </c>
      <c r="AD655" s="53" t="s">
        <v>205</v>
      </c>
      <c r="AE655" s="46" t="s">
        <v>18</v>
      </c>
      <c r="AF655" s="54">
        <v>9.5000000000000001E-2</v>
      </c>
    </row>
    <row r="656" spans="1:32" x14ac:dyDescent="0.25">
      <c r="A656" s="1" t="s">
        <v>660</v>
      </c>
      <c r="B656" s="55" t="s">
        <v>18</v>
      </c>
      <c r="C656" s="37" t="s">
        <v>18</v>
      </c>
      <c r="D656" s="55">
        <v>2.8682208205139799</v>
      </c>
      <c r="E656" s="37">
        <v>23</v>
      </c>
      <c r="F656" s="55">
        <v>1.4362663375490501</v>
      </c>
      <c r="G656" s="37">
        <v>15</v>
      </c>
      <c r="H656" s="55">
        <v>0.300774971742368</v>
      </c>
      <c r="I656" s="37">
        <v>15</v>
      </c>
      <c r="J656" s="55">
        <v>4.8696023587679799E-2</v>
      </c>
      <c r="K656" s="37">
        <v>27</v>
      </c>
      <c r="L656" s="55" t="s">
        <v>18</v>
      </c>
      <c r="M656" s="37" t="s">
        <v>18</v>
      </c>
      <c r="N656" s="55">
        <v>0.15421103021511001</v>
      </c>
      <c r="O656" s="56">
        <v>-24.513385198290202</v>
      </c>
      <c r="P656" s="56">
        <v>0.69412456299174197</v>
      </c>
      <c r="Q656" s="57">
        <v>8</v>
      </c>
      <c r="R656" s="58">
        <v>0</v>
      </c>
      <c r="S656" s="58" t="s">
        <v>653</v>
      </c>
      <c r="T656" s="14" t="s">
        <v>18</v>
      </c>
      <c r="U656" s="59">
        <v>5.0000000000000001E-3</v>
      </c>
      <c r="V656" s="59" t="s">
        <v>18</v>
      </c>
      <c r="W656" s="59">
        <v>1.39999999999999E-2</v>
      </c>
      <c r="X656" s="12" t="s">
        <v>30</v>
      </c>
      <c r="Y656" s="60" t="s">
        <v>18</v>
      </c>
      <c r="Z656" s="8" t="s">
        <v>18</v>
      </c>
      <c r="AA656" s="61" t="s">
        <v>18</v>
      </c>
      <c r="AB656" s="62">
        <v>42879</v>
      </c>
      <c r="AC656" s="12" t="s">
        <v>131</v>
      </c>
      <c r="AD656" s="16" t="s">
        <v>70</v>
      </c>
      <c r="AE656" s="14" t="s">
        <v>18</v>
      </c>
      <c r="AF656" s="39" t="s">
        <v>18</v>
      </c>
    </row>
    <row r="657" spans="1:32" x14ac:dyDescent="0.25">
      <c r="A657" s="40" t="s">
        <v>661</v>
      </c>
      <c r="B657" s="41" t="s">
        <v>18</v>
      </c>
      <c r="C657" s="42" t="s">
        <v>18</v>
      </c>
      <c r="D657" s="41">
        <v>0.50581797144582097</v>
      </c>
      <c r="E657" s="42">
        <v>35</v>
      </c>
      <c r="F657" s="41">
        <v>-0.27009102651384098</v>
      </c>
      <c r="G657" s="42">
        <v>33</v>
      </c>
      <c r="H657" s="41">
        <v>-1.7608897126969301</v>
      </c>
      <c r="I657" s="42">
        <v>29</v>
      </c>
      <c r="J657" s="41">
        <v>0.18903591682419801</v>
      </c>
      <c r="K657" s="42">
        <v>23</v>
      </c>
      <c r="L657" s="41">
        <v>0.28382213812676499</v>
      </c>
      <c r="M657" s="42">
        <v>22</v>
      </c>
      <c r="N657" s="41">
        <v>1.2815766633437899</v>
      </c>
      <c r="O657" s="43">
        <v>-4.5583687944856903</v>
      </c>
      <c r="P657" s="43">
        <v>-0.15529021388884801</v>
      </c>
      <c r="Q657" s="44">
        <v>8</v>
      </c>
      <c r="R657" s="45">
        <v>0</v>
      </c>
      <c r="S657" s="45" t="s">
        <v>662</v>
      </c>
      <c r="T657" s="46" t="s">
        <v>89</v>
      </c>
      <c r="U657" s="47">
        <v>1.7999999999999999E-2</v>
      </c>
      <c r="V657" s="47" t="s">
        <v>18</v>
      </c>
      <c r="W657" s="47">
        <v>1.9E-2</v>
      </c>
      <c r="X657" s="48" t="s">
        <v>30</v>
      </c>
      <c r="Y657" s="49">
        <v>184.305244620547</v>
      </c>
      <c r="Z657" s="50">
        <v>-1.4453637399999999</v>
      </c>
      <c r="AA657" s="51">
        <v>788</v>
      </c>
      <c r="AB657" s="52">
        <v>43098</v>
      </c>
      <c r="AC657" s="48" t="s">
        <v>663</v>
      </c>
      <c r="AD657" s="53">
        <v>500</v>
      </c>
      <c r="AE657" s="46" t="s">
        <v>18</v>
      </c>
      <c r="AF657" s="54">
        <v>-10.645317520000001</v>
      </c>
    </row>
    <row r="658" spans="1:32" x14ac:dyDescent="0.25">
      <c r="A658" s="1" t="s">
        <v>664</v>
      </c>
      <c r="B658" s="55" t="s">
        <v>18</v>
      </c>
      <c r="C658" s="37" t="s">
        <v>18</v>
      </c>
      <c r="D658" s="65">
        <v>10.171332984586201</v>
      </c>
      <c r="E658" s="66">
        <v>3</v>
      </c>
      <c r="F658" s="65">
        <v>12.3904851628591</v>
      </c>
      <c r="G658" s="66">
        <v>2</v>
      </c>
      <c r="H658" s="65">
        <v>8.1382702759106493</v>
      </c>
      <c r="I658" s="66">
        <v>2</v>
      </c>
      <c r="J658" s="65">
        <v>4.0223216752306596</v>
      </c>
      <c r="K658" s="66">
        <v>2</v>
      </c>
      <c r="L658" s="55">
        <v>2.3595933235470001</v>
      </c>
      <c r="M658" s="37">
        <v>5</v>
      </c>
      <c r="N658" s="55">
        <v>1.31141551973493</v>
      </c>
      <c r="O658" s="56">
        <v>3.0938027327144701</v>
      </c>
      <c r="P658" s="56">
        <v>2.2619851682011198</v>
      </c>
      <c r="Q658" s="57">
        <v>9</v>
      </c>
      <c r="R658" s="58">
        <v>0.04</v>
      </c>
      <c r="S658" s="58">
        <v>0.05</v>
      </c>
      <c r="T658" s="14" t="s">
        <v>89</v>
      </c>
      <c r="U658" s="59">
        <v>1.4999999999999999E-2</v>
      </c>
      <c r="V658" s="59" t="s">
        <v>18</v>
      </c>
      <c r="W658" s="59">
        <v>1.6899999999999998E-2</v>
      </c>
      <c r="X658" s="12" t="s">
        <v>30</v>
      </c>
      <c r="Y658" s="60">
        <v>556.13883030736895</v>
      </c>
      <c r="Z658" s="8" t="s">
        <v>18</v>
      </c>
      <c r="AA658" s="61">
        <v>21012</v>
      </c>
      <c r="AB658" s="62">
        <v>41913</v>
      </c>
      <c r="AC658" s="12" t="s">
        <v>665</v>
      </c>
      <c r="AD658" s="16" t="s">
        <v>56</v>
      </c>
      <c r="AE658" s="14" t="s">
        <v>18</v>
      </c>
      <c r="AF658" s="39">
        <v>553.94749304999903</v>
      </c>
    </row>
    <row r="659" spans="1:32" x14ac:dyDescent="0.25">
      <c r="A659" s="40" t="s">
        <v>666</v>
      </c>
      <c r="B659" s="41" t="s">
        <v>18</v>
      </c>
      <c r="C659" s="42" t="s">
        <v>18</v>
      </c>
      <c r="D659" s="63">
        <v>10.493224151075699</v>
      </c>
      <c r="E659" s="64">
        <v>2</v>
      </c>
      <c r="F659" s="63">
        <v>12.7178335890901</v>
      </c>
      <c r="G659" s="64">
        <v>1</v>
      </c>
      <c r="H659" s="63">
        <v>8.4459338667398605</v>
      </c>
      <c r="I659" s="64">
        <v>1</v>
      </c>
      <c r="J659" s="63">
        <v>4.1775599128540399</v>
      </c>
      <c r="K659" s="64">
        <v>1</v>
      </c>
      <c r="L659" s="41">
        <v>2.4368037703513501</v>
      </c>
      <c r="M659" s="42">
        <v>4</v>
      </c>
      <c r="N659" s="41">
        <v>1.30393622138875</v>
      </c>
      <c r="O659" s="43">
        <v>3.3474984726327102</v>
      </c>
      <c r="P659" s="43">
        <v>2.3417422232334899</v>
      </c>
      <c r="Q659" s="44">
        <v>9</v>
      </c>
      <c r="R659" s="45">
        <v>0.04</v>
      </c>
      <c r="S659" s="45">
        <v>0.05</v>
      </c>
      <c r="T659" s="46" t="s">
        <v>89</v>
      </c>
      <c r="U659" s="47">
        <v>1.2E-2</v>
      </c>
      <c r="V659" s="47" t="s">
        <v>18</v>
      </c>
      <c r="W659" s="47">
        <v>1.3899999999999999E-2</v>
      </c>
      <c r="X659" s="48" t="s">
        <v>30</v>
      </c>
      <c r="Y659" s="49" t="s">
        <v>18</v>
      </c>
      <c r="Z659" s="50" t="s">
        <v>18</v>
      </c>
      <c r="AA659" s="51" t="s">
        <v>18</v>
      </c>
      <c r="AB659" s="52">
        <v>43619</v>
      </c>
      <c r="AC659" s="48" t="s">
        <v>665</v>
      </c>
      <c r="AD659" s="53" t="s">
        <v>68</v>
      </c>
      <c r="AE659" s="46" t="s">
        <v>18</v>
      </c>
      <c r="AF659" s="54" t="s">
        <v>18</v>
      </c>
    </row>
    <row r="660" spans="1:32" x14ac:dyDescent="0.25">
      <c r="A660" s="1" t="s">
        <v>667</v>
      </c>
      <c r="B660" s="55" t="s">
        <v>18</v>
      </c>
      <c r="C660" s="37" t="s">
        <v>18</v>
      </c>
      <c r="D660" s="55">
        <v>2.6223506414729099</v>
      </c>
      <c r="E660" s="37">
        <v>27</v>
      </c>
      <c r="F660" s="55">
        <v>1.8378999383911601</v>
      </c>
      <c r="G660" s="37">
        <v>14</v>
      </c>
      <c r="H660" s="55">
        <v>-1.1776238462806701</v>
      </c>
      <c r="I660" s="37">
        <v>23</v>
      </c>
      <c r="J660" s="55">
        <v>0.60842717035960403</v>
      </c>
      <c r="K660" s="37">
        <v>16</v>
      </c>
      <c r="L660" s="55">
        <v>0.76398362892224903</v>
      </c>
      <c r="M660" s="37">
        <v>11</v>
      </c>
      <c r="N660" s="55">
        <v>2.2317891312711202</v>
      </c>
      <c r="O660" s="56">
        <v>-2.3562410667875802</v>
      </c>
      <c r="P660" s="56">
        <v>0.63378801597525003</v>
      </c>
      <c r="Q660" s="57">
        <v>8</v>
      </c>
      <c r="R660" s="58">
        <v>0.02</v>
      </c>
      <c r="S660" s="58">
        <v>0.05</v>
      </c>
      <c r="T660" s="14" t="s">
        <v>89</v>
      </c>
      <c r="U660" s="59">
        <v>1.9E-2</v>
      </c>
      <c r="V660" s="59" t="s">
        <v>18</v>
      </c>
      <c r="W660" s="59">
        <v>1.9400000000000001E-2</v>
      </c>
      <c r="X660" s="12" t="s">
        <v>30</v>
      </c>
      <c r="Y660" s="60">
        <v>358.67929436429699</v>
      </c>
      <c r="Z660" s="8" t="s">
        <v>18</v>
      </c>
      <c r="AA660" s="61">
        <v>13414</v>
      </c>
      <c r="AB660" s="62">
        <v>43098</v>
      </c>
      <c r="AC660" s="12" t="s">
        <v>665</v>
      </c>
      <c r="AD660" s="16" t="s">
        <v>56</v>
      </c>
      <c r="AE660" s="14" t="s">
        <v>18</v>
      </c>
      <c r="AF660" s="39">
        <v>347.63168203999999</v>
      </c>
    </row>
    <row r="661" spans="1:32" x14ac:dyDescent="0.25">
      <c r="A661" s="40" t="s">
        <v>668</v>
      </c>
      <c r="B661" s="41" t="s">
        <v>18</v>
      </c>
      <c r="C661" s="42" t="s">
        <v>18</v>
      </c>
      <c r="D661" s="41">
        <v>3.3049927703058</v>
      </c>
      <c r="E661" s="42">
        <v>18</v>
      </c>
      <c r="F661" s="41">
        <v>2.4986567473449002</v>
      </c>
      <c r="G661" s="42">
        <v>13</v>
      </c>
      <c r="H661" s="41">
        <v>-0.60470653367785598</v>
      </c>
      <c r="I661" s="42">
        <v>18</v>
      </c>
      <c r="J661" s="41">
        <v>0.95731600210786605</v>
      </c>
      <c r="K661" s="42">
        <v>11</v>
      </c>
      <c r="L661" s="41">
        <v>0.93958552862662903</v>
      </c>
      <c r="M661" s="42">
        <v>8</v>
      </c>
      <c r="N661" s="41">
        <v>2.2077098789791698</v>
      </c>
      <c r="O661" s="43">
        <v>-2.12243281398688</v>
      </c>
      <c r="P661" s="43">
        <v>0.90143226642456198</v>
      </c>
      <c r="Q661" s="44">
        <v>8</v>
      </c>
      <c r="R661" s="45">
        <v>0.02</v>
      </c>
      <c r="S661" s="45">
        <v>0.05</v>
      </c>
      <c r="T661" s="46" t="s">
        <v>89</v>
      </c>
      <c r="U661" s="47">
        <v>1.2E-2</v>
      </c>
      <c r="V661" s="47" t="s">
        <v>18</v>
      </c>
      <c r="W661" s="47">
        <v>1.24E-2</v>
      </c>
      <c r="X661" s="48" t="s">
        <v>30</v>
      </c>
      <c r="Y661" s="49" t="s">
        <v>18</v>
      </c>
      <c r="Z661" s="50" t="s">
        <v>18</v>
      </c>
      <c r="AA661" s="51" t="s">
        <v>18</v>
      </c>
      <c r="AB661" s="52">
        <v>43619</v>
      </c>
      <c r="AC661" s="48" t="s">
        <v>665</v>
      </c>
      <c r="AD661" s="53" t="s">
        <v>68</v>
      </c>
      <c r="AE661" s="46" t="s">
        <v>18</v>
      </c>
      <c r="AF661" s="54" t="s">
        <v>18</v>
      </c>
    </row>
    <row r="662" spans="1:32" x14ac:dyDescent="0.25">
      <c r="A662" s="1" t="s">
        <v>669</v>
      </c>
      <c r="B662" s="55">
        <v>2.2571289636011902</v>
      </c>
      <c r="C662" s="37">
        <v>9</v>
      </c>
      <c r="D662" s="55">
        <v>-0.43175664632693</v>
      </c>
      <c r="E662" s="37">
        <v>39</v>
      </c>
      <c r="F662" s="55">
        <v>-3.1767658581442002</v>
      </c>
      <c r="G662" s="37">
        <v>38</v>
      </c>
      <c r="H662" s="55">
        <v>-8.3917274851400592</v>
      </c>
      <c r="I662" s="37">
        <v>45</v>
      </c>
      <c r="J662" s="55">
        <v>-4.5218120805369102</v>
      </c>
      <c r="K662" s="37">
        <v>44</v>
      </c>
      <c r="L662" s="55">
        <v>-0.65467877094971205</v>
      </c>
      <c r="M662" s="37">
        <v>37</v>
      </c>
      <c r="N662" s="55">
        <v>2.7519314017148</v>
      </c>
      <c r="O662" s="56">
        <v>-4.5323574688665902</v>
      </c>
      <c r="P662" s="56">
        <v>-0.48246106351343299</v>
      </c>
      <c r="Q662" s="57">
        <v>8</v>
      </c>
      <c r="R662" s="58">
        <v>0.02</v>
      </c>
      <c r="S662" s="58">
        <v>0.05</v>
      </c>
      <c r="T662" s="14" t="s">
        <v>89</v>
      </c>
      <c r="U662" s="59">
        <v>1.9E-2</v>
      </c>
      <c r="V662" s="59" t="s">
        <v>18</v>
      </c>
      <c r="W662" s="59">
        <v>1.9800000000000002E-2</v>
      </c>
      <c r="X662" s="12" t="s">
        <v>30</v>
      </c>
      <c r="Y662" s="60">
        <v>1102.9255650949899</v>
      </c>
      <c r="Z662" s="8" t="s">
        <v>18</v>
      </c>
      <c r="AA662" s="61">
        <v>38387</v>
      </c>
      <c r="AB662" s="62">
        <v>41388</v>
      </c>
      <c r="AC662" s="12" t="s">
        <v>670</v>
      </c>
      <c r="AD662" s="16" t="s">
        <v>56</v>
      </c>
      <c r="AE662" s="14" t="s">
        <v>18</v>
      </c>
      <c r="AF662" s="39">
        <v>1019.10847015999</v>
      </c>
    </row>
    <row r="663" spans="1:32" x14ac:dyDescent="0.25">
      <c r="A663" s="40" t="s">
        <v>671</v>
      </c>
      <c r="B663" s="41" t="s">
        <v>18</v>
      </c>
      <c r="C663" s="42" t="s">
        <v>18</v>
      </c>
      <c r="D663" s="41">
        <v>-0.441601908536637</v>
      </c>
      <c r="E663" s="42">
        <v>40</v>
      </c>
      <c r="F663" s="41">
        <v>-3.0271390338588202</v>
      </c>
      <c r="G663" s="42">
        <v>37</v>
      </c>
      <c r="H663" s="41">
        <v>-7.7781185388967202</v>
      </c>
      <c r="I663" s="42">
        <v>41</v>
      </c>
      <c r="J663" s="41">
        <v>-4.1943858510465599</v>
      </c>
      <c r="K663" s="42">
        <v>43</v>
      </c>
      <c r="L663" s="41">
        <v>-0.48036406539693199</v>
      </c>
      <c r="M663" s="42">
        <v>35</v>
      </c>
      <c r="N663" s="41">
        <v>2.7527615579752398</v>
      </c>
      <c r="O663" s="43">
        <v>-4.3080839536461903</v>
      </c>
      <c r="P663" s="43">
        <v>-0.46525701301939498</v>
      </c>
      <c r="Q663" s="44">
        <v>8</v>
      </c>
      <c r="R663" s="45">
        <v>0.02</v>
      </c>
      <c r="S663" s="45">
        <v>0.05</v>
      </c>
      <c r="T663" s="46" t="s">
        <v>89</v>
      </c>
      <c r="U663" s="47">
        <v>1.2E-2</v>
      </c>
      <c r="V663" s="47" t="s">
        <v>18</v>
      </c>
      <c r="W663" s="47">
        <v>1.2800000000000001E-2</v>
      </c>
      <c r="X663" s="48" t="s">
        <v>30</v>
      </c>
      <c r="Y663" s="49" t="s">
        <v>18</v>
      </c>
      <c r="Z663" s="50" t="s">
        <v>18</v>
      </c>
      <c r="AA663" s="51" t="s">
        <v>18</v>
      </c>
      <c r="AB663" s="52">
        <v>43619</v>
      </c>
      <c r="AC663" s="48" t="s">
        <v>670</v>
      </c>
      <c r="AD663" s="53" t="s">
        <v>68</v>
      </c>
      <c r="AE663" s="46" t="s">
        <v>18</v>
      </c>
      <c r="AF663" s="54" t="s">
        <v>18</v>
      </c>
    </row>
    <row r="664" spans="1:32" x14ac:dyDescent="0.25">
      <c r="A664" s="1" t="s">
        <v>672</v>
      </c>
      <c r="B664" s="65">
        <v>4.2172737668727001</v>
      </c>
      <c r="C664" s="66">
        <v>3</v>
      </c>
      <c r="D664" s="55">
        <v>0.41290780374967301</v>
      </c>
      <c r="E664" s="37">
        <v>36</v>
      </c>
      <c r="F664" s="55">
        <v>-4.2320123884870098</v>
      </c>
      <c r="G664" s="37">
        <v>42</v>
      </c>
      <c r="H664" s="55">
        <v>-10.1194552233127</v>
      </c>
      <c r="I664" s="37">
        <v>48</v>
      </c>
      <c r="J664" s="55">
        <v>-1.9524092270170399</v>
      </c>
      <c r="K664" s="37">
        <v>36</v>
      </c>
      <c r="L664" s="55">
        <v>-0.42793508354459497</v>
      </c>
      <c r="M664" s="37">
        <v>34</v>
      </c>
      <c r="N664" s="55">
        <v>6.7781065058738097</v>
      </c>
      <c r="O664" s="56">
        <v>-2.0950489001961499</v>
      </c>
      <c r="P664" s="56">
        <v>-0.105229155186869</v>
      </c>
      <c r="Q664" s="57">
        <v>8</v>
      </c>
      <c r="R664" s="58">
        <v>0.02</v>
      </c>
      <c r="S664" s="58" t="s">
        <v>673</v>
      </c>
      <c r="T664" s="14" t="s">
        <v>89</v>
      </c>
      <c r="U664" s="59">
        <v>0.01</v>
      </c>
      <c r="V664" s="59" t="s">
        <v>18</v>
      </c>
      <c r="W664" s="59">
        <v>2.3300000000000001E-2</v>
      </c>
      <c r="X664" s="12" t="s">
        <v>30</v>
      </c>
      <c r="Y664" s="60">
        <v>309.23139655453701</v>
      </c>
      <c r="Z664" s="8">
        <v>0</v>
      </c>
      <c r="AA664" s="61">
        <v>14438</v>
      </c>
      <c r="AB664" s="62">
        <v>41729</v>
      </c>
      <c r="AC664" s="12" t="s">
        <v>674</v>
      </c>
      <c r="AD664" s="16">
        <v>1000000</v>
      </c>
      <c r="AE664" s="14" t="s">
        <v>18</v>
      </c>
      <c r="AF664" s="39">
        <v>-3.1836929999999999</v>
      </c>
    </row>
    <row r="665" spans="1:32" x14ac:dyDescent="0.25">
      <c r="A665" s="40" t="s">
        <v>675</v>
      </c>
      <c r="B665" s="41">
        <v>3.2994551147499598</v>
      </c>
      <c r="C665" s="42">
        <v>7</v>
      </c>
      <c r="D665" s="41">
        <v>-0.489747476371305</v>
      </c>
      <c r="E665" s="42">
        <v>41</v>
      </c>
      <c r="F665" s="41">
        <v>-5.11439108949107</v>
      </c>
      <c r="G665" s="42">
        <v>43</v>
      </c>
      <c r="H665" s="41">
        <v>-10.9462332734934</v>
      </c>
      <c r="I665" s="42">
        <v>49</v>
      </c>
      <c r="J665" s="41">
        <v>-2.39731523020783</v>
      </c>
      <c r="K665" s="42">
        <v>37</v>
      </c>
      <c r="L665" s="41">
        <v>-0.65124140673824504</v>
      </c>
      <c r="M665" s="42">
        <v>36</v>
      </c>
      <c r="N665" s="41">
        <v>6.7939607844301504</v>
      </c>
      <c r="O665" s="43">
        <v>-2.2118530129232101</v>
      </c>
      <c r="P665" s="43">
        <v>-0.266329787169022</v>
      </c>
      <c r="Q665" s="44">
        <v>8</v>
      </c>
      <c r="R665" s="45">
        <v>0.02</v>
      </c>
      <c r="S665" s="45" t="s">
        <v>673</v>
      </c>
      <c r="T665" s="46" t="s">
        <v>89</v>
      </c>
      <c r="U665" s="47">
        <v>1.9E-2</v>
      </c>
      <c r="V665" s="47" t="s">
        <v>18</v>
      </c>
      <c r="W665" s="47">
        <v>3.27E-2</v>
      </c>
      <c r="X665" s="48" t="s">
        <v>30</v>
      </c>
      <c r="Y665" s="49" t="s">
        <v>18</v>
      </c>
      <c r="Z665" s="50" t="s">
        <v>18</v>
      </c>
      <c r="AA665" s="51" t="s">
        <v>18</v>
      </c>
      <c r="AB665" s="52">
        <v>41729</v>
      </c>
      <c r="AC665" s="48" t="s">
        <v>674</v>
      </c>
      <c r="AD665" s="53">
        <v>200</v>
      </c>
      <c r="AE665" s="46" t="s">
        <v>18</v>
      </c>
      <c r="AF665" s="54" t="s">
        <v>18</v>
      </c>
    </row>
    <row r="666" spans="1:32" x14ac:dyDescent="0.25">
      <c r="A666" s="1" t="s">
        <v>676</v>
      </c>
      <c r="B666" s="55" t="s">
        <v>18</v>
      </c>
      <c r="C666" s="37" t="s">
        <v>18</v>
      </c>
      <c r="D666" s="65">
        <v>10.6096414401998</v>
      </c>
      <c r="E666" s="66">
        <v>1</v>
      </c>
      <c r="F666" s="65">
        <v>9.6893660488923192</v>
      </c>
      <c r="G666" s="66">
        <v>3</v>
      </c>
      <c r="H666" s="55">
        <v>3.5957859564856598</v>
      </c>
      <c r="I666" s="37">
        <v>11</v>
      </c>
      <c r="J666" s="55">
        <v>0.42887358085465999</v>
      </c>
      <c r="K666" s="37">
        <v>19</v>
      </c>
      <c r="L666" s="55">
        <v>0.22223639998297701</v>
      </c>
      <c r="M666" s="37">
        <v>23</v>
      </c>
      <c r="N666" s="55">
        <v>1.6495395085915501</v>
      </c>
      <c r="O666" s="56">
        <v>-0.29415688331053402</v>
      </c>
      <c r="P666" s="56">
        <v>2.1495335990622402</v>
      </c>
      <c r="Q666" s="57">
        <v>8</v>
      </c>
      <c r="R666" s="58">
        <v>0.02</v>
      </c>
      <c r="S666" s="58" t="s">
        <v>677</v>
      </c>
      <c r="T666" s="14" t="s">
        <v>89</v>
      </c>
      <c r="U666" s="59">
        <v>0.01</v>
      </c>
      <c r="V666" s="59" t="s">
        <v>18</v>
      </c>
      <c r="W666" s="59">
        <v>1.06E-2</v>
      </c>
      <c r="X666" s="12" t="s">
        <v>30</v>
      </c>
      <c r="Y666" s="60">
        <v>227.00427301236201</v>
      </c>
      <c r="Z666" s="8">
        <v>1.276599</v>
      </c>
      <c r="AA666" s="61">
        <v>17675</v>
      </c>
      <c r="AB666" s="62">
        <v>42657</v>
      </c>
      <c r="AC666" s="12" t="s">
        <v>678</v>
      </c>
      <c r="AD666" s="16">
        <v>1000000</v>
      </c>
      <c r="AE666" s="14" t="s">
        <v>18</v>
      </c>
      <c r="AF666" s="39">
        <v>-15.025703</v>
      </c>
    </row>
    <row r="667" spans="1:32" x14ac:dyDescent="0.25">
      <c r="A667" s="40" t="s">
        <v>679</v>
      </c>
      <c r="B667" s="41" t="s">
        <v>18</v>
      </c>
      <c r="C667" s="42" t="s">
        <v>18</v>
      </c>
      <c r="D667" s="41">
        <v>10.056872620559</v>
      </c>
      <c r="E667" s="42">
        <v>4</v>
      </c>
      <c r="F667" s="41">
        <v>9.1433824955069696</v>
      </c>
      <c r="G667" s="42">
        <v>4</v>
      </c>
      <c r="H667" s="41">
        <v>3.0819619929262498</v>
      </c>
      <c r="I667" s="42">
        <v>13</v>
      </c>
      <c r="J667" s="41">
        <v>0.17627912888269401</v>
      </c>
      <c r="K667" s="42">
        <v>24</v>
      </c>
      <c r="L667" s="41">
        <v>9.8286067673836103E-2</v>
      </c>
      <c r="M667" s="42">
        <v>25</v>
      </c>
      <c r="N667" s="41">
        <v>1.6532511160047001</v>
      </c>
      <c r="O667" s="43">
        <v>-0.60429256912804596</v>
      </c>
      <c r="P667" s="43">
        <v>2.00866224385851</v>
      </c>
      <c r="Q667" s="44">
        <v>8</v>
      </c>
      <c r="R667" s="45">
        <v>0.02</v>
      </c>
      <c r="S667" s="45" t="s">
        <v>673</v>
      </c>
      <c r="T667" s="46" t="s">
        <v>89</v>
      </c>
      <c r="U667" s="47">
        <v>1.4999999999999999E-2</v>
      </c>
      <c r="V667" s="47" t="s">
        <v>18</v>
      </c>
      <c r="W667" s="47">
        <v>1.55E-2</v>
      </c>
      <c r="X667" s="48" t="s">
        <v>30</v>
      </c>
      <c r="Y667" s="49" t="s">
        <v>18</v>
      </c>
      <c r="Z667" s="50" t="s">
        <v>18</v>
      </c>
      <c r="AA667" s="51" t="s">
        <v>18</v>
      </c>
      <c r="AB667" s="52">
        <v>42719</v>
      </c>
      <c r="AC667" s="48" t="s">
        <v>678</v>
      </c>
      <c r="AD667" s="53">
        <v>200</v>
      </c>
      <c r="AE667" s="46" t="s">
        <v>18</v>
      </c>
      <c r="AF667" s="54" t="s">
        <v>18</v>
      </c>
    </row>
    <row r="668" spans="1:32" x14ac:dyDescent="0.25">
      <c r="A668" s="1" t="s">
        <v>680</v>
      </c>
      <c r="B668" s="55">
        <v>3.6411343740650501</v>
      </c>
      <c r="C668" s="37">
        <v>5</v>
      </c>
      <c r="D668" s="55">
        <v>1.7583910322898499</v>
      </c>
      <c r="E668" s="37">
        <v>32</v>
      </c>
      <c r="F668" s="55">
        <v>-0.98728086275884297</v>
      </c>
      <c r="G668" s="37">
        <v>35</v>
      </c>
      <c r="H668" s="55">
        <v>-4.83935542335972</v>
      </c>
      <c r="I668" s="37">
        <v>34</v>
      </c>
      <c r="J668" s="55">
        <v>0.21416485147696099</v>
      </c>
      <c r="K668" s="37">
        <v>22</v>
      </c>
      <c r="L668" s="55">
        <v>0.58196615500860605</v>
      </c>
      <c r="M668" s="37">
        <v>17</v>
      </c>
      <c r="N668" s="55">
        <v>3.2068546721663802</v>
      </c>
      <c r="O668" s="56">
        <v>-2.78165545137227</v>
      </c>
      <c r="P668" s="56">
        <v>0.18437522180377999</v>
      </c>
      <c r="Q668" s="57">
        <v>8</v>
      </c>
      <c r="R668" s="58">
        <v>1.4999999999999999E-2</v>
      </c>
      <c r="S668" s="58" t="s">
        <v>681</v>
      </c>
      <c r="T668" s="14" t="s">
        <v>89</v>
      </c>
      <c r="U668" s="59">
        <v>1.4517E-2</v>
      </c>
      <c r="V668" s="59" t="s">
        <v>18</v>
      </c>
      <c r="W668" s="59">
        <v>3.4000000000000002E-2</v>
      </c>
      <c r="X668" s="12" t="s">
        <v>30</v>
      </c>
      <c r="Y668" s="60">
        <v>215.02482780506</v>
      </c>
      <c r="Z668" s="8">
        <v>-14.075638769999999</v>
      </c>
      <c r="AA668" s="61">
        <v>1532</v>
      </c>
      <c r="AB668" s="62">
        <v>41670</v>
      </c>
      <c r="AC668" s="12" t="s">
        <v>682</v>
      </c>
      <c r="AD668" s="16">
        <v>200</v>
      </c>
      <c r="AE668" s="14" t="s">
        <v>18</v>
      </c>
      <c r="AF668" s="39">
        <v>-11.40828767</v>
      </c>
    </row>
    <row r="669" spans="1:32" x14ac:dyDescent="0.25">
      <c r="A669" s="40" t="s">
        <v>683</v>
      </c>
      <c r="B669" s="41">
        <v>3.9654540702040499</v>
      </c>
      <c r="C669" s="42">
        <v>4</v>
      </c>
      <c r="D669" s="41">
        <v>2.0500890584671301</v>
      </c>
      <c r="E669" s="42">
        <v>31</v>
      </c>
      <c r="F669" s="41">
        <v>-0.69150717242016901</v>
      </c>
      <c r="G669" s="42">
        <v>34</v>
      </c>
      <c r="H669" s="41">
        <v>-4.5521379557018697</v>
      </c>
      <c r="I669" s="42">
        <v>33</v>
      </c>
      <c r="J669" s="41">
        <v>0.36930319849677301</v>
      </c>
      <c r="K669" s="42">
        <v>21</v>
      </c>
      <c r="L669" s="41">
        <v>0.66014611142341995</v>
      </c>
      <c r="M669" s="42">
        <v>14</v>
      </c>
      <c r="N669" s="41">
        <v>3.2115927209206498</v>
      </c>
      <c r="O669" s="43">
        <v>-2.6881202142149498</v>
      </c>
      <c r="P669" s="43">
        <v>0.25595770079784902</v>
      </c>
      <c r="Q669" s="44">
        <v>8</v>
      </c>
      <c r="R669" s="45">
        <v>5.0000000000000001E-3</v>
      </c>
      <c r="S669" s="45" t="s">
        <v>681</v>
      </c>
      <c r="T669" s="46" t="s">
        <v>89</v>
      </c>
      <c r="U669" s="47">
        <v>1.2716999999999999E-2</v>
      </c>
      <c r="V669" s="47" t="s">
        <v>18</v>
      </c>
      <c r="W669" s="47">
        <v>3.1E-2</v>
      </c>
      <c r="X669" s="48" t="s">
        <v>30</v>
      </c>
      <c r="Y669" s="49" t="s">
        <v>18</v>
      </c>
      <c r="Z669" s="50" t="s">
        <v>18</v>
      </c>
      <c r="AA669" s="51" t="s">
        <v>18</v>
      </c>
      <c r="AB669" s="52">
        <v>41698</v>
      </c>
      <c r="AC669" s="48" t="s">
        <v>682</v>
      </c>
      <c r="AD669" s="53" t="s">
        <v>75</v>
      </c>
      <c r="AE669" s="46" t="s">
        <v>18</v>
      </c>
      <c r="AF669" s="54" t="s">
        <v>18</v>
      </c>
    </row>
    <row r="670" spans="1:32" x14ac:dyDescent="0.25">
      <c r="B670" s="8"/>
      <c r="C670" s="12"/>
      <c r="D670" s="8"/>
      <c r="E670" s="12"/>
      <c r="F670" s="8"/>
      <c r="G670" s="12"/>
      <c r="H670" s="8"/>
      <c r="I670" s="12"/>
      <c r="J670" s="8"/>
      <c r="K670" s="12"/>
      <c r="L670" s="8"/>
      <c r="M670" s="12"/>
      <c r="N670" s="8"/>
      <c r="O670" s="12"/>
      <c r="P670" s="12"/>
      <c r="Q670" s="13"/>
      <c r="R670" s="14"/>
      <c r="S670" s="12"/>
      <c r="T670" s="14"/>
      <c r="U670" s="12"/>
      <c r="V670" s="12"/>
      <c r="W670" s="12"/>
      <c r="X670" s="60"/>
      <c r="Y670" s="20"/>
      <c r="Z670" s="12"/>
      <c r="AA670" s="12"/>
      <c r="AB670" s="12"/>
      <c r="AC670" s="16"/>
      <c r="AD670" s="14"/>
      <c r="AE670" s="12"/>
    </row>
    <row r="671" spans="1:32" x14ac:dyDescent="0.25">
      <c r="B671" s="8"/>
      <c r="C671" s="12"/>
      <c r="D671" s="8"/>
      <c r="E671" s="12"/>
      <c r="F671" s="8"/>
      <c r="G671" s="12"/>
      <c r="H671" s="8"/>
      <c r="I671" s="12"/>
      <c r="J671" s="8"/>
      <c r="K671" s="12"/>
      <c r="L671" s="8"/>
      <c r="M671" s="12"/>
      <c r="N671" s="8"/>
      <c r="O671" s="12"/>
      <c r="P671" s="12"/>
      <c r="Q671" s="13"/>
      <c r="R671" s="14"/>
      <c r="S671" s="12"/>
      <c r="T671" s="14"/>
      <c r="U671" s="12"/>
      <c r="V671" s="12"/>
      <c r="W671" s="12"/>
      <c r="X671" s="60"/>
      <c r="Y671" s="20"/>
      <c r="Z671" s="12"/>
      <c r="AA671" s="12"/>
      <c r="AB671" s="12"/>
      <c r="AC671" s="16"/>
      <c r="AD671" s="14"/>
      <c r="AE671" s="12"/>
    </row>
    <row r="672" spans="1:32" x14ac:dyDescent="0.25">
      <c r="B672" s="8"/>
      <c r="C672" s="12"/>
      <c r="D672" s="8"/>
      <c r="E672" s="12"/>
      <c r="F672" s="8"/>
      <c r="G672" s="12"/>
      <c r="H672" s="8"/>
      <c r="I672" s="12"/>
      <c r="J672" s="8"/>
      <c r="K672" s="12"/>
      <c r="L672" s="8"/>
      <c r="M672" s="12"/>
      <c r="N672" s="8"/>
      <c r="O672" s="12"/>
      <c r="P672" s="12"/>
      <c r="Q672" s="13"/>
      <c r="R672" s="14"/>
      <c r="S672" s="12"/>
      <c r="T672" s="14"/>
      <c r="U672" s="12"/>
      <c r="V672" s="12"/>
      <c r="W672" s="12"/>
      <c r="X672" s="60"/>
      <c r="Y672" s="20"/>
      <c r="Z672" s="12"/>
      <c r="AA672" s="12"/>
      <c r="AB672" s="12"/>
      <c r="AC672" s="16"/>
      <c r="AD672" s="14"/>
      <c r="AE672" s="12"/>
    </row>
    <row r="673" spans="1:31" x14ac:dyDescent="0.25">
      <c r="B673" s="8"/>
      <c r="C673" s="12"/>
      <c r="D673" s="8"/>
      <c r="E673" s="12"/>
      <c r="F673" s="8"/>
      <c r="G673" s="12"/>
      <c r="H673" s="8"/>
      <c r="I673" s="12"/>
      <c r="J673" s="8"/>
      <c r="K673" s="12"/>
      <c r="L673" s="8"/>
      <c r="M673" s="12"/>
      <c r="N673" s="8"/>
      <c r="O673" s="12"/>
      <c r="P673" s="12"/>
      <c r="Q673" s="13"/>
      <c r="R673" s="14"/>
      <c r="S673" s="12"/>
      <c r="T673" s="14"/>
      <c r="U673" s="12"/>
      <c r="V673" s="12"/>
      <c r="W673" s="12"/>
      <c r="X673" s="60"/>
      <c r="Y673" s="20"/>
      <c r="Z673" s="12"/>
      <c r="AA673" s="12"/>
      <c r="AB673" s="12"/>
      <c r="AC673" s="16"/>
      <c r="AD673" s="14"/>
      <c r="AE673" s="12"/>
    </row>
    <row r="674" spans="1:31" x14ac:dyDescent="0.25">
      <c r="B674" s="8"/>
      <c r="C674" s="12"/>
      <c r="D674" s="8"/>
      <c r="E674" s="12"/>
      <c r="F674" s="8"/>
      <c r="G674" s="12"/>
      <c r="H674" s="8"/>
      <c r="I674" s="12"/>
      <c r="J674" s="8"/>
      <c r="K674" s="12"/>
      <c r="L674" s="8"/>
      <c r="M674" s="12"/>
      <c r="N674" s="8"/>
      <c r="O674" s="12"/>
      <c r="P674" s="12"/>
      <c r="Q674" s="13"/>
      <c r="R674" s="14"/>
      <c r="S674" s="12"/>
      <c r="T674" s="14"/>
      <c r="U674" s="12"/>
      <c r="V674" s="12"/>
      <c r="W674" s="12"/>
      <c r="X674" s="60"/>
      <c r="Y674" s="20"/>
      <c r="Z674" s="12"/>
      <c r="AA674" s="12"/>
      <c r="AB674" s="12"/>
      <c r="AC674" s="16"/>
      <c r="AD674" s="14"/>
      <c r="AE674" s="12"/>
    </row>
    <row r="675" spans="1:31" x14ac:dyDescent="0.25">
      <c r="B675" s="8"/>
      <c r="C675" s="12"/>
      <c r="D675" s="8"/>
      <c r="E675" s="12"/>
      <c r="F675" s="8"/>
      <c r="G675" s="12"/>
      <c r="H675" s="8"/>
      <c r="I675" s="12"/>
      <c r="J675" s="8"/>
      <c r="K675" s="12"/>
      <c r="L675" s="8"/>
      <c r="M675" s="12"/>
      <c r="N675" s="8"/>
      <c r="O675" s="12"/>
      <c r="P675" s="12"/>
      <c r="Q675" s="13"/>
      <c r="R675" s="14"/>
      <c r="S675" s="12"/>
      <c r="T675" s="14"/>
      <c r="U675" s="12"/>
      <c r="V675" s="12"/>
      <c r="W675" s="12"/>
      <c r="X675" s="60"/>
      <c r="Y675" s="20"/>
      <c r="Z675" s="12"/>
      <c r="AA675" s="12"/>
      <c r="AB675" s="12"/>
      <c r="AC675" s="16"/>
      <c r="AD675" s="14"/>
      <c r="AE675" s="12"/>
    </row>
    <row r="676" spans="1:31" x14ac:dyDescent="0.25">
      <c r="B676" s="8"/>
      <c r="C676" s="12"/>
      <c r="D676" s="8"/>
      <c r="E676" s="12"/>
      <c r="F676" s="8"/>
      <c r="G676" s="12"/>
      <c r="H676" s="8"/>
      <c r="I676" s="12"/>
      <c r="J676" s="8"/>
      <c r="K676" s="12"/>
      <c r="L676" s="8"/>
      <c r="M676" s="12"/>
      <c r="N676" s="8"/>
      <c r="O676" s="12"/>
      <c r="P676" s="12"/>
      <c r="Q676" s="13"/>
      <c r="R676" s="14"/>
      <c r="S676" s="12"/>
      <c r="T676" s="14"/>
      <c r="U676" s="12"/>
      <c r="V676" s="12"/>
      <c r="W676" s="12"/>
      <c r="X676" s="60"/>
      <c r="Y676" s="20"/>
      <c r="Z676" s="12"/>
      <c r="AA676" s="12"/>
      <c r="AB676" s="12"/>
      <c r="AC676" s="16"/>
      <c r="AD676" s="14"/>
      <c r="AE676" s="12"/>
    </row>
    <row r="677" spans="1:31" x14ac:dyDescent="0.25">
      <c r="B677" s="8"/>
      <c r="C677" s="12"/>
      <c r="D677" s="8"/>
      <c r="E677" s="12"/>
      <c r="F677" s="8"/>
      <c r="G677" s="12"/>
      <c r="H677" s="8"/>
      <c r="I677" s="12"/>
      <c r="J677" s="8"/>
      <c r="K677" s="12"/>
      <c r="L677" s="8"/>
      <c r="M677" s="12"/>
      <c r="N677" s="8"/>
      <c r="O677" s="12"/>
      <c r="P677" s="12"/>
      <c r="Q677" s="13"/>
      <c r="R677" s="14"/>
      <c r="S677" s="12"/>
      <c r="T677" s="14"/>
      <c r="U677" s="12"/>
      <c r="V677" s="12"/>
      <c r="W677" s="12"/>
      <c r="X677" s="60"/>
      <c r="Y677" s="20"/>
      <c r="Z677" s="12"/>
      <c r="AA677" s="12"/>
      <c r="AB677" s="12"/>
      <c r="AC677" s="16"/>
      <c r="AD677" s="14"/>
      <c r="AE677" s="12"/>
    </row>
    <row r="678" spans="1:31" x14ac:dyDescent="0.25">
      <c r="B678" s="8"/>
      <c r="C678" s="12"/>
      <c r="D678" s="8"/>
      <c r="E678" s="12"/>
      <c r="F678" s="8"/>
      <c r="G678" s="12"/>
      <c r="H678" s="8"/>
      <c r="I678" s="12"/>
      <c r="J678" s="8"/>
      <c r="K678" s="12"/>
      <c r="L678" s="8"/>
      <c r="M678" s="12"/>
      <c r="N678" s="8"/>
      <c r="O678" s="12"/>
      <c r="P678" s="12"/>
      <c r="Q678" s="13"/>
      <c r="R678" s="14"/>
      <c r="S678" s="12"/>
      <c r="T678" s="14"/>
      <c r="U678" s="12"/>
      <c r="V678" s="12"/>
      <c r="W678" s="12"/>
      <c r="X678" s="60"/>
      <c r="Y678" s="20"/>
      <c r="Z678" s="12"/>
      <c r="AA678" s="12"/>
      <c r="AB678" s="12"/>
      <c r="AC678" s="16"/>
      <c r="AD678" s="14"/>
      <c r="AE678" s="12"/>
    </row>
    <row r="679" spans="1:31" x14ac:dyDescent="0.25">
      <c r="B679" s="8"/>
      <c r="C679" s="12"/>
      <c r="D679" s="8"/>
      <c r="E679" s="12"/>
      <c r="F679" s="8"/>
      <c r="G679" s="12"/>
      <c r="H679" s="8"/>
      <c r="I679" s="12"/>
      <c r="J679" s="8"/>
      <c r="K679" s="12"/>
      <c r="L679" s="8"/>
      <c r="M679" s="12"/>
      <c r="N679" s="8"/>
      <c r="O679" s="12"/>
      <c r="P679" s="12"/>
      <c r="Q679" s="13"/>
      <c r="R679" s="14"/>
      <c r="S679" s="12"/>
      <c r="T679" s="14"/>
      <c r="U679" s="12"/>
      <c r="V679" s="12"/>
      <c r="W679" s="12"/>
      <c r="X679" s="60"/>
      <c r="Y679" s="20"/>
      <c r="Z679" s="12"/>
      <c r="AA679" s="12"/>
      <c r="AB679" s="12"/>
      <c r="AC679" s="16"/>
      <c r="AD679" s="14"/>
      <c r="AE679" s="12"/>
    </row>
    <row r="680" spans="1:31" x14ac:dyDescent="0.25">
      <c r="B680" s="8"/>
      <c r="C680" s="12"/>
      <c r="D680" s="8"/>
      <c r="E680" s="12"/>
      <c r="F680" s="8"/>
      <c r="G680" s="12"/>
      <c r="H680" s="8"/>
      <c r="I680" s="12"/>
      <c r="J680" s="8"/>
      <c r="K680" s="12"/>
      <c r="L680" s="8"/>
      <c r="M680" s="12"/>
      <c r="N680" s="8"/>
      <c r="O680" s="12"/>
      <c r="P680" s="12"/>
      <c r="Q680" s="13"/>
      <c r="R680" s="14"/>
      <c r="S680" s="12"/>
      <c r="T680" s="14"/>
      <c r="U680" s="12"/>
      <c r="V680" s="12"/>
      <c r="W680" s="12"/>
      <c r="X680" s="60"/>
      <c r="Y680" s="20"/>
      <c r="Z680" s="12"/>
      <c r="AA680" s="12"/>
      <c r="AB680" s="12"/>
      <c r="AC680" s="16"/>
      <c r="AD680" s="14"/>
      <c r="AE680" s="12"/>
    </row>
    <row r="681" spans="1:31" x14ac:dyDescent="0.25">
      <c r="B681" s="8"/>
      <c r="C681" s="12"/>
      <c r="D681" s="8"/>
      <c r="E681" s="12"/>
      <c r="F681" s="8"/>
      <c r="G681" s="12"/>
      <c r="H681" s="8"/>
      <c r="I681" s="12"/>
      <c r="J681" s="8"/>
      <c r="K681" s="12"/>
      <c r="L681" s="8"/>
      <c r="M681" s="12"/>
      <c r="N681" s="8"/>
      <c r="O681" s="12"/>
      <c r="P681" s="12"/>
      <c r="Q681" s="13"/>
      <c r="R681" s="14"/>
      <c r="S681" s="12"/>
      <c r="T681" s="14"/>
      <c r="U681" s="12"/>
      <c r="V681" s="12"/>
      <c r="W681" s="12"/>
      <c r="X681" s="60"/>
      <c r="Y681" s="20"/>
      <c r="Z681" s="12"/>
      <c r="AA681" s="12"/>
      <c r="AB681" s="12"/>
      <c r="AC681" s="16"/>
      <c r="AD681" s="14"/>
      <c r="AE681" s="12"/>
    </row>
    <row r="682" spans="1:31" x14ac:dyDescent="0.25">
      <c r="B682" s="8"/>
      <c r="C682" s="12"/>
      <c r="D682" s="8"/>
      <c r="E682" s="12"/>
      <c r="F682" s="8"/>
      <c r="G682" s="12"/>
      <c r="H682" s="8"/>
      <c r="I682" s="12"/>
      <c r="J682" s="8"/>
      <c r="K682" s="12"/>
      <c r="L682" s="8"/>
      <c r="M682" s="12"/>
      <c r="N682" s="8"/>
      <c r="O682" s="12"/>
      <c r="P682" s="12"/>
      <c r="Q682" s="13"/>
      <c r="R682" s="14"/>
      <c r="S682" s="12"/>
      <c r="T682" s="14"/>
      <c r="U682" s="12"/>
      <c r="V682" s="12"/>
      <c r="W682" s="12"/>
      <c r="X682" s="60"/>
      <c r="Y682" s="20"/>
      <c r="Z682" s="12"/>
      <c r="AA682" s="12"/>
      <c r="AB682" s="12"/>
      <c r="AC682" s="16"/>
      <c r="AD682" s="14"/>
      <c r="AE682" s="12"/>
    </row>
    <row r="683" spans="1:31" x14ac:dyDescent="0.25">
      <c r="B683" s="8"/>
      <c r="C683" s="12"/>
      <c r="D683" s="8"/>
      <c r="E683" s="12"/>
      <c r="F683" s="8"/>
      <c r="G683" s="12"/>
      <c r="H683" s="8"/>
      <c r="I683" s="12"/>
      <c r="J683" s="8"/>
      <c r="K683" s="12"/>
      <c r="L683" s="8"/>
      <c r="M683" s="12"/>
      <c r="N683" s="8"/>
      <c r="O683" s="12"/>
      <c r="P683" s="12"/>
      <c r="Q683" s="13"/>
      <c r="R683" s="14"/>
      <c r="S683" s="12"/>
      <c r="T683" s="14"/>
      <c r="U683" s="12"/>
      <c r="V683" s="12"/>
      <c r="W683" s="12"/>
      <c r="X683" s="60"/>
      <c r="Y683" s="20"/>
      <c r="Z683" s="12"/>
      <c r="AA683" s="12"/>
      <c r="AB683" s="12"/>
      <c r="AC683" s="16"/>
      <c r="AD683" s="14"/>
      <c r="AE683" s="12"/>
    </row>
    <row r="684" spans="1:31" x14ac:dyDescent="0.25">
      <c r="B684" s="8"/>
      <c r="C684" s="12"/>
      <c r="D684" s="8"/>
      <c r="E684" s="12"/>
      <c r="F684" s="8"/>
      <c r="G684" s="12"/>
      <c r="H684" s="8"/>
      <c r="I684" s="12"/>
      <c r="J684" s="8"/>
      <c r="K684" s="12"/>
      <c r="L684" s="8"/>
      <c r="M684" s="12"/>
      <c r="N684" s="8"/>
      <c r="O684" s="12"/>
      <c r="P684" s="12"/>
      <c r="Q684" s="13"/>
      <c r="R684" s="14"/>
      <c r="S684" s="12"/>
      <c r="T684" s="14"/>
      <c r="U684" s="12"/>
      <c r="V684" s="12"/>
      <c r="W684" s="39"/>
      <c r="X684" s="60"/>
      <c r="Y684" s="20"/>
      <c r="Z684" s="12"/>
      <c r="AA684" s="12"/>
      <c r="AB684" s="12"/>
      <c r="AC684" s="16"/>
      <c r="AD684" s="14"/>
      <c r="AE684" s="39"/>
    </row>
    <row r="685" spans="1:31" x14ac:dyDescent="0.25">
      <c r="A685" s="1" t="s">
        <v>185</v>
      </c>
      <c r="B685" s="8"/>
      <c r="C685" s="12"/>
      <c r="D685" s="8"/>
      <c r="E685" s="12"/>
      <c r="F685" s="8"/>
      <c r="G685" s="12"/>
      <c r="H685" s="8"/>
      <c r="I685" s="12"/>
      <c r="J685" s="8"/>
      <c r="K685" s="12"/>
      <c r="L685" s="8"/>
      <c r="M685" s="12"/>
      <c r="N685" s="8"/>
      <c r="O685" s="12"/>
      <c r="P685" s="12"/>
      <c r="Q685" s="13"/>
      <c r="R685" s="14"/>
      <c r="S685" s="12"/>
      <c r="T685" s="14"/>
      <c r="U685" s="12"/>
      <c r="V685" s="12"/>
      <c r="W685" s="39"/>
      <c r="X685" s="60"/>
      <c r="Y685" s="20"/>
      <c r="Z685" s="12"/>
      <c r="AA685" s="12"/>
      <c r="AB685" s="12"/>
      <c r="AC685" s="16"/>
      <c r="AD685" s="14"/>
      <c r="AE685" s="39"/>
    </row>
    <row r="686" spans="1:31" x14ac:dyDescent="0.25">
      <c r="B686" s="8"/>
      <c r="C686" s="12"/>
      <c r="D686" s="8"/>
      <c r="E686" s="12"/>
      <c r="F686" s="8"/>
      <c r="G686" s="12"/>
      <c r="H686" s="8"/>
      <c r="I686" s="12"/>
      <c r="J686" s="8"/>
      <c r="K686" s="12"/>
      <c r="L686" s="8"/>
      <c r="M686" s="12"/>
      <c r="N686" s="8"/>
      <c r="O686" s="12"/>
      <c r="P686" s="12"/>
      <c r="Q686" s="13"/>
      <c r="R686" s="14"/>
      <c r="S686" s="12"/>
      <c r="T686" s="14"/>
      <c r="U686" s="12"/>
      <c r="V686" s="12"/>
      <c r="W686" s="12"/>
      <c r="X686" s="60"/>
      <c r="Y686" s="20"/>
      <c r="Z686" s="12"/>
      <c r="AA686" s="12"/>
      <c r="AB686" s="12"/>
      <c r="AC686" s="16"/>
      <c r="AD686" s="14"/>
      <c r="AE686" s="12"/>
    </row>
    <row r="687" spans="1:31" x14ac:dyDescent="0.25">
      <c r="B687" s="8"/>
      <c r="C687" s="12"/>
      <c r="D687" s="8"/>
      <c r="E687" s="12"/>
      <c r="F687" s="8"/>
      <c r="G687" s="12"/>
      <c r="H687" s="8"/>
      <c r="I687" s="12"/>
      <c r="J687" s="8"/>
      <c r="K687" s="12"/>
      <c r="L687" s="8"/>
      <c r="M687" s="12"/>
      <c r="N687" s="8"/>
      <c r="O687" s="12"/>
      <c r="P687" s="12"/>
      <c r="Q687" s="13"/>
      <c r="R687" s="14"/>
      <c r="S687" s="12"/>
      <c r="T687" s="14"/>
      <c r="U687" s="12"/>
      <c r="V687" s="12"/>
      <c r="W687" s="12"/>
      <c r="X687" s="60"/>
      <c r="Y687" s="20"/>
      <c r="Z687" s="12"/>
      <c r="AA687" s="12"/>
      <c r="AB687" s="12"/>
      <c r="AC687" s="16"/>
      <c r="AD687" s="14"/>
      <c r="AE687" s="12"/>
    </row>
    <row r="688" spans="1:31" x14ac:dyDescent="0.25">
      <c r="B688" s="8"/>
      <c r="C688" s="12"/>
      <c r="D688" s="8"/>
      <c r="E688" s="12"/>
      <c r="F688" s="8"/>
      <c r="G688" s="12"/>
      <c r="H688" s="8"/>
      <c r="I688" s="12"/>
      <c r="J688" s="8"/>
      <c r="K688" s="12"/>
      <c r="L688" s="8"/>
      <c r="M688" s="12"/>
      <c r="N688" s="8"/>
      <c r="O688" s="12"/>
      <c r="P688" s="12"/>
      <c r="Q688" s="13"/>
      <c r="R688" s="14"/>
      <c r="S688" s="12"/>
      <c r="T688" s="14"/>
      <c r="U688" s="12"/>
      <c r="V688" s="12"/>
      <c r="W688" s="12"/>
      <c r="X688" s="60"/>
      <c r="Y688" s="20"/>
      <c r="Z688" s="12"/>
      <c r="AA688" s="12"/>
      <c r="AB688" s="12"/>
      <c r="AC688" s="16"/>
      <c r="AD688" s="14"/>
      <c r="AE688" s="12"/>
    </row>
    <row r="689" spans="1:32" x14ac:dyDescent="0.25">
      <c r="A689" s="7">
        <v>15</v>
      </c>
      <c r="B689" s="8"/>
      <c r="C689" s="9"/>
      <c r="D689" s="10"/>
      <c r="E689" s="11" t="s">
        <v>0</v>
      </c>
      <c r="F689" s="8"/>
      <c r="G689" s="12"/>
      <c r="H689" s="8"/>
      <c r="I689" s="12"/>
      <c r="J689" s="8"/>
      <c r="K689" s="12"/>
      <c r="L689" s="8"/>
      <c r="M689" s="12"/>
      <c r="N689" s="8"/>
      <c r="O689" s="12"/>
      <c r="P689" s="12"/>
      <c r="Q689" s="13"/>
      <c r="R689" s="14"/>
      <c r="S689" s="12"/>
      <c r="T689" s="14"/>
      <c r="U689" s="12"/>
      <c r="V689" s="12"/>
      <c r="W689" s="12"/>
      <c r="X689" s="60"/>
      <c r="Y689" s="15"/>
      <c r="Z689" s="12"/>
      <c r="AA689" s="12"/>
      <c r="AB689" s="12"/>
      <c r="AC689" s="16"/>
      <c r="AD689" s="14"/>
      <c r="AE689" s="21">
        <v>16</v>
      </c>
      <c r="AF689" s="21"/>
    </row>
    <row r="690" spans="1:32" ht="15.75" thickBot="1" x14ac:dyDescent="0.3">
      <c r="A690" s="17"/>
      <c r="B690" s="18"/>
      <c r="C690" s="19"/>
      <c r="D690" s="18"/>
      <c r="E690" s="19"/>
      <c r="F690" s="18"/>
      <c r="G690" s="19"/>
      <c r="H690" s="18"/>
      <c r="I690" s="19"/>
      <c r="J690" s="18"/>
      <c r="K690" s="19"/>
      <c r="L690" s="18"/>
      <c r="M690" s="19"/>
      <c r="N690" s="18"/>
      <c r="O690" s="19"/>
      <c r="P690" s="19"/>
      <c r="Q690" s="18"/>
      <c r="R690" s="19"/>
      <c r="S690" s="18"/>
      <c r="T690" s="19"/>
      <c r="U690" s="18"/>
      <c r="V690" s="19"/>
      <c r="W690" s="18"/>
      <c r="X690" s="121"/>
      <c r="Y690" s="18"/>
      <c r="Z690" s="19"/>
      <c r="AA690" s="18"/>
      <c r="AB690" s="19"/>
      <c r="AC690" s="18"/>
      <c r="AD690" s="19"/>
      <c r="AE690" s="19"/>
      <c r="AF690" s="19"/>
    </row>
    <row r="691" spans="1:32" x14ac:dyDescent="0.25">
      <c r="B691" s="8"/>
      <c r="C691" s="12"/>
      <c r="D691" s="8"/>
      <c r="E691" s="12"/>
      <c r="F691" s="8"/>
      <c r="G691" s="12"/>
      <c r="H691" s="8"/>
      <c r="I691" s="12"/>
      <c r="J691" s="8"/>
      <c r="K691" s="12"/>
      <c r="L691" s="8"/>
      <c r="M691" s="12"/>
      <c r="N691" s="8"/>
      <c r="O691" s="12"/>
      <c r="P691" s="12"/>
      <c r="Q691" s="13"/>
      <c r="R691" s="14"/>
      <c r="S691" s="12"/>
      <c r="T691" s="14"/>
      <c r="U691" s="12"/>
      <c r="V691" s="12"/>
      <c r="W691" s="12"/>
      <c r="X691" s="60"/>
      <c r="Y691" s="20"/>
      <c r="Z691" s="12"/>
      <c r="AA691" s="12"/>
      <c r="AB691" s="12"/>
      <c r="AC691" s="16"/>
      <c r="AD691" s="14"/>
      <c r="AE691" s="12"/>
    </row>
    <row r="692" spans="1:32" ht="18" x14ac:dyDescent="0.25">
      <c r="A692" s="22" t="s">
        <v>637</v>
      </c>
      <c r="B692" s="23"/>
      <c r="C692" s="24"/>
      <c r="D692" s="23"/>
      <c r="E692" s="24"/>
      <c r="F692" s="23"/>
      <c r="G692" s="24" t="s">
        <v>1</v>
      </c>
      <c r="H692" s="23"/>
      <c r="I692" s="24"/>
      <c r="J692" s="23"/>
      <c r="K692" s="24"/>
      <c r="L692" s="23"/>
      <c r="M692" s="24"/>
      <c r="N692" s="23" t="s">
        <v>4</v>
      </c>
      <c r="O692" s="24"/>
      <c r="P692" s="24" t="s">
        <v>5</v>
      </c>
      <c r="Q692" s="25"/>
      <c r="R692" s="26"/>
      <c r="S692" s="24"/>
      <c r="T692" s="26"/>
      <c r="U692" s="24"/>
      <c r="V692" s="24"/>
      <c r="W692" s="27"/>
      <c r="X692" s="122"/>
      <c r="Y692" s="28"/>
      <c r="Z692" s="24"/>
      <c r="AA692" s="24"/>
      <c r="AB692" s="24"/>
      <c r="AC692" s="29"/>
      <c r="AD692" s="26"/>
      <c r="AE692" s="27"/>
    </row>
    <row r="693" spans="1:32" ht="42.75" x14ac:dyDescent="0.25">
      <c r="A693" s="30"/>
      <c r="B693" s="31" t="s">
        <v>6</v>
      </c>
      <c r="C693" s="32" t="s">
        <v>7</v>
      </c>
      <c r="D693" s="31" t="s">
        <v>8</v>
      </c>
      <c r="E693" s="32" t="s">
        <v>7</v>
      </c>
      <c r="F693" s="31" t="s">
        <v>9</v>
      </c>
      <c r="G693" s="24" t="s">
        <v>7</v>
      </c>
      <c r="H693" s="31" t="s">
        <v>10</v>
      </c>
      <c r="I693" s="32" t="s">
        <v>7</v>
      </c>
      <c r="J693" s="31" t="s">
        <v>11</v>
      </c>
      <c r="K693" s="32" t="s">
        <v>7</v>
      </c>
      <c r="L693" s="31" t="s">
        <v>638</v>
      </c>
      <c r="M693" s="32" t="s">
        <v>7</v>
      </c>
      <c r="N693" s="31" t="s">
        <v>13</v>
      </c>
      <c r="O693" s="32" t="s">
        <v>14</v>
      </c>
      <c r="P693" s="32" t="s">
        <v>15</v>
      </c>
      <c r="Q693" s="33" t="s">
        <v>2</v>
      </c>
      <c r="R693" s="32" t="s">
        <v>16</v>
      </c>
      <c r="S693" s="32" t="s">
        <v>17</v>
      </c>
      <c r="T693" s="32" t="s">
        <v>18</v>
      </c>
      <c r="U693" s="32" t="s">
        <v>19</v>
      </c>
      <c r="V693" s="32" t="s">
        <v>18</v>
      </c>
      <c r="W693" s="34" t="s">
        <v>20</v>
      </c>
      <c r="X693" s="123" t="s">
        <v>21</v>
      </c>
      <c r="Y693" s="35" t="s">
        <v>22</v>
      </c>
      <c r="Z693" s="32" t="s">
        <v>23</v>
      </c>
      <c r="AA693" s="32" t="s">
        <v>24</v>
      </c>
      <c r="AB693" s="32" t="s">
        <v>25</v>
      </c>
      <c r="AC693" s="36" t="s">
        <v>26</v>
      </c>
      <c r="AD693" s="32" t="s">
        <v>27</v>
      </c>
      <c r="AE693" s="34" t="s">
        <v>18</v>
      </c>
      <c r="AF693" s="34" t="s">
        <v>28</v>
      </c>
    </row>
    <row r="694" spans="1:32" x14ac:dyDescent="0.25">
      <c r="B694" s="8"/>
      <c r="C694" s="37"/>
      <c r="D694" s="8"/>
      <c r="E694" s="12"/>
      <c r="F694" s="8"/>
      <c r="G694" s="12"/>
      <c r="H694" s="8"/>
      <c r="I694" s="12"/>
      <c r="J694" s="8"/>
      <c r="K694" s="12"/>
      <c r="L694" s="8"/>
      <c r="M694" s="12"/>
      <c r="N694" s="8"/>
      <c r="O694" s="12"/>
      <c r="P694" s="12"/>
      <c r="Q694" s="13"/>
      <c r="R694" s="14"/>
      <c r="S694" s="12"/>
      <c r="T694" s="14"/>
      <c r="U694" s="38"/>
      <c r="V694" s="12"/>
      <c r="W694" s="12"/>
      <c r="X694" s="60"/>
      <c r="Y694" s="20"/>
      <c r="Z694" s="12"/>
      <c r="AA694" s="12"/>
      <c r="AB694" s="12"/>
      <c r="AC694" s="16"/>
      <c r="AD694" s="14"/>
      <c r="AE694" s="12"/>
    </row>
    <row r="695" spans="1:32" x14ac:dyDescent="0.25">
      <c r="A695" s="40" t="s">
        <v>684</v>
      </c>
      <c r="B695" s="63">
        <v>4.66190578302911</v>
      </c>
      <c r="C695" s="64">
        <v>2</v>
      </c>
      <c r="D695" s="41">
        <v>2.7515172799733101</v>
      </c>
      <c r="E695" s="42">
        <v>25</v>
      </c>
      <c r="F695" s="41">
        <v>1.15042295243394E-3</v>
      </c>
      <c r="G695" s="42">
        <v>29</v>
      </c>
      <c r="H695" s="41">
        <v>-3.8316016220802198</v>
      </c>
      <c r="I695" s="42">
        <v>32</v>
      </c>
      <c r="J695" s="41">
        <v>0.75745843430818904</v>
      </c>
      <c r="K695" s="42">
        <v>14</v>
      </c>
      <c r="L695" s="41">
        <v>0.85580557978821503</v>
      </c>
      <c r="M695" s="42">
        <v>9</v>
      </c>
      <c r="N695" s="41">
        <v>3.2234215149796399</v>
      </c>
      <c r="O695" s="43">
        <v>-2.45472425574498</v>
      </c>
      <c r="P695" s="43">
        <v>0.43058723422733097</v>
      </c>
      <c r="Q695" s="44">
        <v>8</v>
      </c>
      <c r="R695" s="45">
        <v>0</v>
      </c>
      <c r="S695" s="45" t="s">
        <v>677</v>
      </c>
      <c r="T695" s="46" t="s">
        <v>89</v>
      </c>
      <c r="U695" s="47">
        <v>8.2170000000000003E-3</v>
      </c>
      <c r="V695" s="47" t="s">
        <v>18</v>
      </c>
      <c r="W695" s="47">
        <v>2.3599999999999999E-2</v>
      </c>
      <c r="X695" s="48" t="s">
        <v>30</v>
      </c>
      <c r="Y695" s="49">
        <v>215.02482780506</v>
      </c>
      <c r="Z695" s="50">
        <v>-14.075638769999999</v>
      </c>
      <c r="AA695" s="51">
        <v>1532</v>
      </c>
      <c r="AB695" s="52">
        <v>41639</v>
      </c>
      <c r="AC695" s="48" t="s">
        <v>682</v>
      </c>
      <c r="AD695" s="53" t="s">
        <v>37</v>
      </c>
      <c r="AE695" s="46" t="s">
        <v>18</v>
      </c>
      <c r="AF695" s="54">
        <v>-11.40828767</v>
      </c>
    </row>
    <row r="696" spans="1:32" x14ac:dyDescent="0.25">
      <c r="A696" s="1" t="s">
        <v>685</v>
      </c>
      <c r="B696" s="55" t="s">
        <v>18</v>
      </c>
      <c r="C696" s="37" t="s">
        <v>18</v>
      </c>
      <c r="D696" s="55" t="s">
        <v>18</v>
      </c>
      <c r="E696" s="37" t="s">
        <v>18</v>
      </c>
      <c r="F696" s="55">
        <v>7.2997939051875997</v>
      </c>
      <c r="G696" s="37">
        <v>10</v>
      </c>
      <c r="H696" s="55">
        <v>4.6359949158526703</v>
      </c>
      <c r="I696" s="37">
        <v>9</v>
      </c>
      <c r="J696" s="55">
        <v>1.84906189156985</v>
      </c>
      <c r="K696" s="37">
        <v>6</v>
      </c>
      <c r="L696" s="55">
        <v>0.60420675081542796</v>
      </c>
      <c r="M696" s="37">
        <v>16</v>
      </c>
      <c r="N696" s="55">
        <v>0.72373211713781604</v>
      </c>
      <c r="O696" s="56">
        <v>0.76683837221008599</v>
      </c>
      <c r="P696" s="56" t="s">
        <v>18</v>
      </c>
      <c r="Q696" s="57">
        <v>6</v>
      </c>
      <c r="R696" s="58">
        <v>1.4999999999999999E-2</v>
      </c>
      <c r="S696" s="58" t="s">
        <v>686</v>
      </c>
      <c r="T696" s="14" t="s">
        <v>89</v>
      </c>
      <c r="U696" s="59">
        <v>1.2217E-2</v>
      </c>
      <c r="V696" s="59" t="s">
        <v>18</v>
      </c>
      <c r="W696" s="59">
        <v>1.4800000000000001E-2</v>
      </c>
      <c r="X696" s="12" t="s">
        <v>30</v>
      </c>
      <c r="Y696" s="60">
        <v>159.23061740681601</v>
      </c>
      <c r="Z696" s="8">
        <v>-6.7152314999999998</v>
      </c>
      <c r="AA696" s="61">
        <v>2827</v>
      </c>
      <c r="AB696" s="62">
        <v>44212</v>
      </c>
      <c r="AC696" s="12" t="s">
        <v>687</v>
      </c>
      <c r="AD696" s="16">
        <v>200</v>
      </c>
      <c r="AE696" s="14" t="s">
        <v>18</v>
      </c>
      <c r="AF696" s="39">
        <v>1.3210745800000001</v>
      </c>
    </row>
    <row r="697" spans="1:32" x14ac:dyDescent="0.25">
      <c r="A697" s="40" t="s">
        <v>688</v>
      </c>
      <c r="B697" s="41" t="s">
        <v>18</v>
      </c>
      <c r="C697" s="42" t="s">
        <v>18</v>
      </c>
      <c r="D697" s="41">
        <v>6.2370530730142004</v>
      </c>
      <c r="E697" s="42">
        <v>9</v>
      </c>
      <c r="F697" s="41">
        <v>7.6731253994177697</v>
      </c>
      <c r="G697" s="42">
        <v>7</v>
      </c>
      <c r="H697" s="41">
        <v>5.0358830161077996</v>
      </c>
      <c r="I697" s="42">
        <v>8</v>
      </c>
      <c r="J697" s="41">
        <v>2.0574105071997102</v>
      </c>
      <c r="K697" s="42">
        <v>5</v>
      </c>
      <c r="L697" s="41">
        <v>0.70814377719583499</v>
      </c>
      <c r="M697" s="42">
        <v>12</v>
      </c>
      <c r="N697" s="41">
        <v>0.70974798675596196</v>
      </c>
      <c r="O697" s="43">
        <v>1.3453700139984599</v>
      </c>
      <c r="P697" s="43">
        <v>3.75030569623517</v>
      </c>
      <c r="Q697" s="44">
        <v>6</v>
      </c>
      <c r="R697" s="45">
        <v>5.0000000000000001E-3</v>
      </c>
      <c r="S697" s="45" t="s">
        <v>686</v>
      </c>
      <c r="T697" s="46" t="s">
        <v>89</v>
      </c>
      <c r="U697" s="47">
        <v>8.2170000000000003E-3</v>
      </c>
      <c r="V697" s="47" t="s">
        <v>18</v>
      </c>
      <c r="W697" s="47">
        <v>1.0800000000000001E-2</v>
      </c>
      <c r="X697" s="48" t="s">
        <v>30</v>
      </c>
      <c r="Y697" s="49" t="s">
        <v>18</v>
      </c>
      <c r="Z697" s="50" t="s">
        <v>18</v>
      </c>
      <c r="AA697" s="51" t="s">
        <v>18</v>
      </c>
      <c r="AB697" s="52">
        <v>42990</v>
      </c>
      <c r="AC697" s="48" t="s">
        <v>687</v>
      </c>
      <c r="AD697" s="53" t="s">
        <v>75</v>
      </c>
      <c r="AE697" s="46" t="s">
        <v>18</v>
      </c>
      <c r="AF697" s="54" t="s">
        <v>18</v>
      </c>
    </row>
    <row r="698" spans="1:32" x14ac:dyDescent="0.25">
      <c r="A698" s="1" t="s">
        <v>689</v>
      </c>
      <c r="B698" s="55" t="s">
        <v>18</v>
      </c>
      <c r="C698" s="37" t="s">
        <v>18</v>
      </c>
      <c r="D698" s="55">
        <v>6.53025957470203</v>
      </c>
      <c r="E698" s="37">
        <v>5</v>
      </c>
      <c r="F698" s="55">
        <v>7.9538751324847698</v>
      </c>
      <c r="G698" s="37">
        <v>5</v>
      </c>
      <c r="H698" s="65">
        <v>5.3366496697476897</v>
      </c>
      <c r="I698" s="66">
        <v>3</v>
      </c>
      <c r="J698" s="55">
        <v>2.21382369217479</v>
      </c>
      <c r="K698" s="37">
        <v>4</v>
      </c>
      <c r="L698" s="55">
        <v>0.78611324078623401</v>
      </c>
      <c r="M698" s="37">
        <v>10</v>
      </c>
      <c r="N698" s="55">
        <v>0.69950611471512603</v>
      </c>
      <c r="O698" s="56">
        <v>1.79503836507348</v>
      </c>
      <c r="P698" s="56">
        <v>3.9959764231127299</v>
      </c>
      <c r="Q698" s="57">
        <v>6</v>
      </c>
      <c r="R698" s="58">
        <v>0</v>
      </c>
      <c r="S698" s="58" t="s">
        <v>686</v>
      </c>
      <c r="T698" s="14" t="s">
        <v>89</v>
      </c>
      <c r="U698" s="59">
        <v>5.2170000000000003E-3</v>
      </c>
      <c r="V698" s="59" t="s">
        <v>18</v>
      </c>
      <c r="W698" s="59">
        <v>7.7999999999999996E-3</v>
      </c>
      <c r="X698" s="12" t="s">
        <v>30</v>
      </c>
      <c r="Y698" s="60" t="s">
        <v>18</v>
      </c>
      <c r="Z698" s="8" t="s">
        <v>18</v>
      </c>
      <c r="AA698" s="61" t="s">
        <v>18</v>
      </c>
      <c r="AB698" s="62">
        <v>42990</v>
      </c>
      <c r="AC698" s="12" t="s">
        <v>687</v>
      </c>
      <c r="AD698" s="16" t="s">
        <v>37</v>
      </c>
      <c r="AE698" s="14" t="s">
        <v>18</v>
      </c>
      <c r="AF698" s="39" t="s">
        <v>18</v>
      </c>
    </row>
    <row r="699" spans="1:32" x14ac:dyDescent="0.25">
      <c r="A699" s="40" t="s">
        <v>690</v>
      </c>
      <c r="B699" s="41" t="s">
        <v>18</v>
      </c>
      <c r="C699" s="42" t="s">
        <v>18</v>
      </c>
      <c r="D699" s="41" t="s">
        <v>18</v>
      </c>
      <c r="E699" s="42" t="s">
        <v>18</v>
      </c>
      <c r="F699" s="41" t="s">
        <v>18</v>
      </c>
      <c r="G699" s="42" t="s">
        <v>18</v>
      </c>
      <c r="H699" s="41">
        <v>-0.14662907808766701</v>
      </c>
      <c r="I699" s="42">
        <v>17</v>
      </c>
      <c r="J699" s="41">
        <v>-7.1561329052893793E-2</v>
      </c>
      <c r="K699" s="42">
        <v>29</v>
      </c>
      <c r="L699" s="41">
        <v>-9.63850632961782E-2</v>
      </c>
      <c r="M699" s="42">
        <v>28</v>
      </c>
      <c r="N699" s="41">
        <v>0.23926963240371599</v>
      </c>
      <c r="O699" s="43">
        <v>-17.6689302058398</v>
      </c>
      <c r="P699" s="43" t="s">
        <v>18</v>
      </c>
      <c r="Q699" s="44">
        <v>9</v>
      </c>
      <c r="R699" s="45">
        <v>0.02</v>
      </c>
      <c r="S699" s="45" t="s">
        <v>677</v>
      </c>
      <c r="T699" s="46" t="s">
        <v>89</v>
      </c>
      <c r="U699" s="47">
        <v>1.9E-2</v>
      </c>
      <c r="V699" s="47" t="s">
        <v>18</v>
      </c>
      <c r="W699" s="47">
        <v>1.9299999999999901E-2</v>
      </c>
      <c r="X699" s="48" t="s">
        <v>30</v>
      </c>
      <c r="Y699" s="49">
        <v>13.263120366832</v>
      </c>
      <c r="Z699" s="50">
        <v>0.15793099999999999</v>
      </c>
      <c r="AA699" s="51">
        <v>1273</v>
      </c>
      <c r="AB699" s="52">
        <v>44545</v>
      </c>
      <c r="AC699" s="48" t="s">
        <v>691</v>
      </c>
      <c r="AD699" s="53">
        <v>200</v>
      </c>
      <c r="AE699" s="46" t="s">
        <v>18</v>
      </c>
      <c r="AF699" s="54">
        <v>0.1094</v>
      </c>
    </row>
    <row r="700" spans="1:32" x14ac:dyDescent="0.25">
      <c r="A700" s="1" t="s">
        <v>692</v>
      </c>
      <c r="B700" s="55" t="s">
        <v>18</v>
      </c>
      <c r="C700" s="37" t="s">
        <v>18</v>
      </c>
      <c r="D700" s="55" t="s">
        <v>18</v>
      </c>
      <c r="E700" s="37" t="s">
        <v>18</v>
      </c>
      <c r="F700" s="55" t="s">
        <v>18</v>
      </c>
      <c r="G700" s="37" t="s">
        <v>18</v>
      </c>
      <c r="H700" s="55">
        <v>0.25482761849602298</v>
      </c>
      <c r="I700" s="37">
        <v>16</v>
      </c>
      <c r="J700" s="55">
        <v>0.131007377783909</v>
      </c>
      <c r="K700" s="37">
        <v>25</v>
      </c>
      <c r="L700" s="55">
        <v>2.9512744586845901E-3</v>
      </c>
      <c r="M700" s="37">
        <v>26</v>
      </c>
      <c r="N700" s="55">
        <v>0.24166043704142801</v>
      </c>
      <c r="O700" s="56">
        <v>-15.832884296566</v>
      </c>
      <c r="P700" s="56" t="s">
        <v>18</v>
      </c>
      <c r="Q700" s="57">
        <v>9</v>
      </c>
      <c r="R700" s="58">
        <v>0.02</v>
      </c>
      <c r="S700" s="58" t="s">
        <v>677</v>
      </c>
      <c r="T700" s="14" t="s">
        <v>89</v>
      </c>
      <c r="U700" s="59">
        <v>1.4999999999999999E-2</v>
      </c>
      <c r="V700" s="59" t="s">
        <v>18</v>
      </c>
      <c r="W700" s="59">
        <v>1.5299999999999999E-2</v>
      </c>
      <c r="X700" s="12" t="s">
        <v>30</v>
      </c>
      <c r="Y700" s="60" t="s">
        <v>18</v>
      </c>
      <c r="Z700" s="8" t="s">
        <v>18</v>
      </c>
      <c r="AA700" s="61" t="s">
        <v>18</v>
      </c>
      <c r="AB700" s="62">
        <v>44545</v>
      </c>
      <c r="AC700" s="12" t="s">
        <v>691</v>
      </c>
      <c r="AD700" s="16" t="s">
        <v>693</v>
      </c>
      <c r="AE700" s="14" t="s">
        <v>18</v>
      </c>
      <c r="AF700" s="39" t="s">
        <v>18</v>
      </c>
    </row>
    <row r="701" spans="1:32" x14ac:dyDescent="0.25">
      <c r="A701" s="40" t="s">
        <v>694</v>
      </c>
      <c r="B701" s="41" t="s">
        <v>18</v>
      </c>
      <c r="C701" s="42" t="s">
        <v>18</v>
      </c>
      <c r="D701" s="41" t="s">
        <v>18</v>
      </c>
      <c r="E701" s="42" t="s">
        <v>18</v>
      </c>
      <c r="F701" s="41" t="s">
        <v>18</v>
      </c>
      <c r="G701" s="42" t="s">
        <v>18</v>
      </c>
      <c r="H701" s="41">
        <v>0.75859752962612603</v>
      </c>
      <c r="I701" s="42">
        <v>14</v>
      </c>
      <c r="J701" s="41">
        <v>0.383768725770949</v>
      </c>
      <c r="K701" s="42">
        <v>20</v>
      </c>
      <c r="L701" s="41">
        <v>0.12727219733992201</v>
      </c>
      <c r="M701" s="42">
        <v>24</v>
      </c>
      <c r="N701" s="41">
        <v>0.241763465248819</v>
      </c>
      <c r="O701" s="43">
        <v>-13.7424065467668</v>
      </c>
      <c r="P701" s="43" t="s">
        <v>18</v>
      </c>
      <c r="Q701" s="44">
        <v>9</v>
      </c>
      <c r="R701" s="45">
        <v>0.02</v>
      </c>
      <c r="S701" s="45" t="s">
        <v>677</v>
      </c>
      <c r="T701" s="46" t="s">
        <v>89</v>
      </c>
      <c r="U701" s="47">
        <v>0.01</v>
      </c>
      <c r="V701" s="47" t="s">
        <v>18</v>
      </c>
      <c r="W701" s="47">
        <v>1.0200000000000001E-2</v>
      </c>
      <c r="X701" s="48" t="s">
        <v>30</v>
      </c>
      <c r="Y701" s="49" t="s">
        <v>18</v>
      </c>
      <c r="Z701" s="50" t="s">
        <v>18</v>
      </c>
      <c r="AA701" s="51" t="s">
        <v>18</v>
      </c>
      <c r="AB701" s="52">
        <v>44545</v>
      </c>
      <c r="AC701" s="48" t="s">
        <v>691</v>
      </c>
      <c r="AD701" s="53" t="s">
        <v>159</v>
      </c>
      <c r="AE701" s="46" t="s">
        <v>18</v>
      </c>
      <c r="AF701" s="54" t="s">
        <v>18</v>
      </c>
    </row>
    <row r="702" spans="1:32" x14ac:dyDescent="0.25">
      <c r="A702" s="1" t="s">
        <v>695</v>
      </c>
      <c r="B702" s="55" t="s">
        <v>18</v>
      </c>
      <c r="C702" s="37" t="s">
        <v>18</v>
      </c>
      <c r="D702" s="55">
        <v>6.3918258728515802</v>
      </c>
      <c r="E702" s="37">
        <v>7</v>
      </c>
      <c r="F702" s="55">
        <v>7.5478831709421899</v>
      </c>
      <c r="G702" s="37">
        <v>8</v>
      </c>
      <c r="H702" s="55">
        <v>5.0462252290423599</v>
      </c>
      <c r="I702" s="37">
        <v>6</v>
      </c>
      <c r="J702" s="55">
        <v>1.64911159172653</v>
      </c>
      <c r="K702" s="37">
        <v>9</v>
      </c>
      <c r="L702" s="65">
        <v>3.8014610385896401</v>
      </c>
      <c r="M702" s="66">
        <v>2</v>
      </c>
      <c r="N702" s="55">
        <v>4.9421500322623597</v>
      </c>
      <c r="O702" s="56">
        <v>0.19530282680835001</v>
      </c>
      <c r="P702" s="56">
        <v>1.94124474787714</v>
      </c>
      <c r="Q702" s="57">
        <v>9</v>
      </c>
      <c r="R702" s="58">
        <v>0.02</v>
      </c>
      <c r="S702" s="58">
        <v>0.03</v>
      </c>
      <c r="T702" s="14" t="s">
        <v>18</v>
      </c>
      <c r="U702" s="59">
        <v>1.35E-2</v>
      </c>
      <c r="V702" s="59" t="s">
        <v>18</v>
      </c>
      <c r="W702" s="59">
        <v>1.7600000000000001E-2</v>
      </c>
      <c r="X702" s="12" t="s">
        <v>30</v>
      </c>
      <c r="Y702" s="60">
        <v>421.62053223904002</v>
      </c>
      <c r="Z702" s="8">
        <v>0</v>
      </c>
      <c r="AA702" s="61">
        <v>3288</v>
      </c>
      <c r="AB702" s="62">
        <v>42353</v>
      </c>
      <c r="AC702" s="12" t="s">
        <v>696</v>
      </c>
      <c r="AD702" s="16">
        <v>5000</v>
      </c>
      <c r="AE702" s="14" t="s">
        <v>18</v>
      </c>
      <c r="AF702" s="39">
        <v>9.9678140542761096</v>
      </c>
    </row>
    <row r="703" spans="1:32" x14ac:dyDescent="0.25">
      <c r="A703" s="40" t="s">
        <v>697</v>
      </c>
      <c r="B703" s="41" t="s">
        <v>18</v>
      </c>
      <c r="C703" s="42" t="s">
        <v>18</v>
      </c>
      <c r="D703" s="41">
        <v>6.4333863644592704</v>
      </c>
      <c r="E703" s="42">
        <v>6</v>
      </c>
      <c r="F703" s="41">
        <v>7.6804531582255402</v>
      </c>
      <c r="G703" s="42">
        <v>6</v>
      </c>
      <c r="H703" s="41">
        <v>5.2811565304088104</v>
      </c>
      <c r="I703" s="42">
        <v>5</v>
      </c>
      <c r="J703" s="41">
        <v>1.76401908129568</v>
      </c>
      <c r="K703" s="42">
        <v>8</v>
      </c>
      <c r="L703" s="63">
        <v>3.8586459407501801</v>
      </c>
      <c r="M703" s="64">
        <v>1</v>
      </c>
      <c r="N703" s="41">
        <v>4.9397391981215701</v>
      </c>
      <c r="O703" s="43">
        <v>0.24295759857820901</v>
      </c>
      <c r="P703" s="43">
        <v>2.0174679618249902</v>
      </c>
      <c r="Q703" s="44">
        <v>9</v>
      </c>
      <c r="R703" s="45">
        <v>0.02</v>
      </c>
      <c r="S703" s="45">
        <v>0.03</v>
      </c>
      <c r="T703" s="46" t="s">
        <v>18</v>
      </c>
      <c r="U703" s="47">
        <v>1.0999999999999999E-2</v>
      </c>
      <c r="V703" s="47" t="s">
        <v>18</v>
      </c>
      <c r="W703" s="47">
        <v>1.49E-2</v>
      </c>
      <c r="X703" s="48" t="s">
        <v>30</v>
      </c>
      <c r="Y703" s="49" t="s">
        <v>18</v>
      </c>
      <c r="Z703" s="50" t="s">
        <v>18</v>
      </c>
      <c r="AA703" s="51" t="s">
        <v>18</v>
      </c>
      <c r="AB703" s="52">
        <v>42353</v>
      </c>
      <c r="AC703" s="48" t="s">
        <v>696</v>
      </c>
      <c r="AD703" s="53">
        <v>1000000</v>
      </c>
      <c r="AE703" s="46" t="s">
        <v>18</v>
      </c>
      <c r="AF703" s="54" t="s">
        <v>18</v>
      </c>
    </row>
    <row r="704" spans="1:32" x14ac:dyDescent="0.25">
      <c r="A704" s="1" t="s">
        <v>698</v>
      </c>
      <c r="B704" s="55" t="s">
        <v>18</v>
      </c>
      <c r="C704" s="37" t="s">
        <v>18</v>
      </c>
      <c r="D704" s="55">
        <v>6.3918258728515802</v>
      </c>
      <c r="E704" s="37">
        <v>7</v>
      </c>
      <c r="F704" s="55">
        <v>7.5478831709421899</v>
      </c>
      <c r="G704" s="37">
        <v>8</v>
      </c>
      <c r="H704" s="55">
        <v>5.0462252290423599</v>
      </c>
      <c r="I704" s="37">
        <v>6</v>
      </c>
      <c r="J704" s="55">
        <v>1.64911159172651</v>
      </c>
      <c r="K704" s="37">
        <v>10</v>
      </c>
      <c r="L704" s="65">
        <v>3.8014610385896201</v>
      </c>
      <c r="M704" s="66">
        <v>3</v>
      </c>
      <c r="N704" s="55">
        <v>4.9421500322623499</v>
      </c>
      <c r="O704" s="56">
        <v>0.19530282680835001</v>
      </c>
      <c r="P704" s="56">
        <v>1.9961150009658899</v>
      </c>
      <c r="Q704" s="57">
        <v>9</v>
      </c>
      <c r="R704" s="58">
        <v>0.02</v>
      </c>
      <c r="S704" s="58">
        <v>0.03</v>
      </c>
      <c r="T704" s="14" t="s">
        <v>18</v>
      </c>
      <c r="U704" s="59">
        <v>1.35E-2</v>
      </c>
      <c r="V704" s="59" t="s">
        <v>18</v>
      </c>
      <c r="W704" s="59">
        <v>1.49E-2</v>
      </c>
      <c r="X704" s="12" t="s">
        <v>30</v>
      </c>
      <c r="Y704" s="60" t="s">
        <v>18</v>
      </c>
      <c r="Z704" s="8" t="s">
        <v>18</v>
      </c>
      <c r="AA704" s="61" t="s">
        <v>18</v>
      </c>
      <c r="AB704" s="62">
        <v>42353</v>
      </c>
      <c r="AC704" s="12" t="s">
        <v>696</v>
      </c>
      <c r="AD704" s="16" t="s">
        <v>205</v>
      </c>
      <c r="AE704" s="14" t="s">
        <v>18</v>
      </c>
      <c r="AF704" s="39" t="s">
        <v>18</v>
      </c>
    </row>
    <row r="705" spans="1:32" x14ac:dyDescent="0.25">
      <c r="A705" s="40" t="s">
        <v>699</v>
      </c>
      <c r="B705" s="41" t="s">
        <v>18</v>
      </c>
      <c r="C705" s="42" t="s">
        <v>18</v>
      </c>
      <c r="D705" s="41">
        <v>4.2007603739975004</v>
      </c>
      <c r="E705" s="42">
        <v>14</v>
      </c>
      <c r="F705" s="41">
        <v>0.55360569921298897</v>
      </c>
      <c r="G705" s="42">
        <v>22</v>
      </c>
      <c r="H705" s="41">
        <v>-7.7858375794305399</v>
      </c>
      <c r="I705" s="42">
        <v>42</v>
      </c>
      <c r="J705" s="41">
        <v>-6.1347727496795903</v>
      </c>
      <c r="K705" s="42">
        <v>49</v>
      </c>
      <c r="L705" s="41">
        <v>-0.230541510570858</v>
      </c>
      <c r="M705" s="42">
        <v>31</v>
      </c>
      <c r="N705" s="41">
        <v>5.6025676212345896</v>
      </c>
      <c r="O705" s="43">
        <v>-2.1181086492707202</v>
      </c>
      <c r="P705" s="43">
        <v>0.47367584659256301</v>
      </c>
      <c r="Q705" s="44">
        <v>8</v>
      </c>
      <c r="R705" s="45" t="s">
        <v>700</v>
      </c>
      <c r="S705" s="45" t="s">
        <v>701</v>
      </c>
      <c r="T705" s="46" t="s">
        <v>18</v>
      </c>
      <c r="U705" s="47">
        <v>1.2E-2</v>
      </c>
      <c r="V705" s="47" t="s">
        <v>18</v>
      </c>
      <c r="W705" s="47">
        <v>2.24E-2</v>
      </c>
      <c r="X705" s="48" t="s">
        <v>30</v>
      </c>
      <c r="Y705" s="49">
        <v>266.35110324999999</v>
      </c>
      <c r="Z705" s="50">
        <v>0</v>
      </c>
      <c r="AA705" s="51">
        <v>2679</v>
      </c>
      <c r="AB705" s="52">
        <v>42510</v>
      </c>
      <c r="AC705" s="48" t="s">
        <v>93</v>
      </c>
      <c r="AD705" s="53">
        <v>100000</v>
      </c>
      <c r="AE705" s="46" t="s">
        <v>18</v>
      </c>
      <c r="AF705" s="54">
        <v>-7.8856122900000001</v>
      </c>
    </row>
    <row r="706" spans="1:32" x14ac:dyDescent="0.25">
      <c r="A706" s="1" t="s">
        <v>702</v>
      </c>
      <c r="B706" s="55" t="s">
        <v>18</v>
      </c>
      <c r="C706" s="37" t="s">
        <v>18</v>
      </c>
      <c r="D706" s="55">
        <v>4.7537936180465303</v>
      </c>
      <c r="E706" s="37">
        <v>10</v>
      </c>
      <c r="F706" s="55">
        <v>1.13562805142768</v>
      </c>
      <c r="G706" s="37">
        <v>16</v>
      </c>
      <c r="H706" s="55">
        <v>-7.1672212561869797</v>
      </c>
      <c r="I706" s="37">
        <v>35</v>
      </c>
      <c r="J706" s="55">
        <v>-5.8089979529326801</v>
      </c>
      <c r="K706" s="37">
        <v>47</v>
      </c>
      <c r="L706" s="55">
        <v>-6.4582481889519094E-2</v>
      </c>
      <c r="M706" s="37">
        <v>27</v>
      </c>
      <c r="N706" s="55">
        <v>5.5864774897907896</v>
      </c>
      <c r="O706" s="56">
        <v>-2.01347461508142</v>
      </c>
      <c r="P706" s="56">
        <v>0.55890888858075805</v>
      </c>
      <c r="Q706" s="57">
        <v>8</v>
      </c>
      <c r="R706" s="58" t="s">
        <v>700</v>
      </c>
      <c r="S706" s="58" t="s">
        <v>701</v>
      </c>
      <c r="T706" s="14" t="s">
        <v>18</v>
      </c>
      <c r="U706" s="59">
        <v>8.0000000000000002E-3</v>
      </c>
      <c r="V706" s="59" t="s">
        <v>18</v>
      </c>
      <c r="W706" s="59">
        <v>1.6199999999999999E-2</v>
      </c>
      <c r="X706" s="12" t="s">
        <v>30</v>
      </c>
      <c r="Y706" s="60" t="s">
        <v>18</v>
      </c>
      <c r="Z706" s="8" t="s">
        <v>18</v>
      </c>
      <c r="AA706" s="61" t="s">
        <v>18</v>
      </c>
      <c r="AB706" s="62">
        <v>42510</v>
      </c>
      <c r="AC706" s="12" t="s">
        <v>93</v>
      </c>
      <c r="AD706" s="16">
        <v>5000000</v>
      </c>
      <c r="AE706" s="14" t="s">
        <v>18</v>
      </c>
      <c r="AF706" s="39" t="s">
        <v>18</v>
      </c>
    </row>
    <row r="707" spans="1:32" x14ac:dyDescent="0.25">
      <c r="A707" s="40" t="s">
        <v>703</v>
      </c>
      <c r="B707" s="41" t="s">
        <v>18</v>
      </c>
      <c r="C707" s="42" t="s">
        <v>18</v>
      </c>
      <c r="D707" s="41">
        <v>4.4962991744671603</v>
      </c>
      <c r="E707" s="42">
        <v>12</v>
      </c>
      <c r="F707" s="41">
        <v>0.84209139513680098</v>
      </c>
      <c r="G707" s="42">
        <v>18</v>
      </c>
      <c r="H707" s="41">
        <v>-7.4760910806271204</v>
      </c>
      <c r="I707" s="42">
        <v>38</v>
      </c>
      <c r="J707" s="41">
        <v>-5.97119129542516</v>
      </c>
      <c r="K707" s="42">
        <v>48</v>
      </c>
      <c r="L707" s="41">
        <v>-0.14754858564142101</v>
      </c>
      <c r="M707" s="42">
        <v>29</v>
      </c>
      <c r="N707" s="41">
        <v>5.5937887696345703</v>
      </c>
      <c r="O707" s="43">
        <v>-2.06605950167343</v>
      </c>
      <c r="P707" s="43">
        <v>0.51885096369983597</v>
      </c>
      <c r="Q707" s="44">
        <v>8</v>
      </c>
      <c r="R707" s="45" t="s">
        <v>700</v>
      </c>
      <c r="S707" s="45" t="s">
        <v>701</v>
      </c>
      <c r="T707" s="46" t="s">
        <v>18</v>
      </c>
      <c r="U707" s="47">
        <v>0.01</v>
      </c>
      <c r="V707" s="47" t="s">
        <v>18</v>
      </c>
      <c r="W707" s="47">
        <v>1.9300000000000001E-2</v>
      </c>
      <c r="X707" s="48" t="s">
        <v>30</v>
      </c>
      <c r="Y707" s="49" t="s">
        <v>18</v>
      </c>
      <c r="Z707" s="50" t="s">
        <v>18</v>
      </c>
      <c r="AA707" s="51" t="s">
        <v>18</v>
      </c>
      <c r="AB707" s="52">
        <v>42510</v>
      </c>
      <c r="AC707" s="48" t="s">
        <v>93</v>
      </c>
      <c r="AD707" s="53">
        <v>1000000</v>
      </c>
      <c r="AE707" s="46" t="s">
        <v>18</v>
      </c>
      <c r="AF707" s="54" t="s">
        <v>18</v>
      </c>
    </row>
    <row r="708" spans="1:32" x14ac:dyDescent="0.25">
      <c r="A708" s="1" t="s">
        <v>704</v>
      </c>
      <c r="B708" s="55" t="s">
        <v>18</v>
      </c>
      <c r="C708" s="37" t="s">
        <v>18</v>
      </c>
      <c r="D708" s="55">
        <v>3.5844204464441498</v>
      </c>
      <c r="E708" s="37">
        <v>16</v>
      </c>
      <c r="F708" s="55">
        <v>-0.107872933663877</v>
      </c>
      <c r="G708" s="37">
        <v>30</v>
      </c>
      <c r="H708" s="55">
        <v>-8.4697802751092404</v>
      </c>
      <c r="I708" s="37">
        <v>46</v>
      </c>
      <c r="J708" s="55">
        <v>-6.4920477862301196</v>
      </c>
      <c r="K708" s="37">
        <v>51</v>
      </c>
      <c r="L708" s="55">
        <v>-0.41711776405756101</v>
      </c>
      <c r="M708" s="37">
        <v>32</v>
      </c>
      <c r="N708" s="55">
        <v>5.6118012470502396</v>
      </c>
      <c r="O708" s="56">
        <v>-2.2364993127539701</v>
      </c>
      <c r="P708" s="56">
        <v>0.38051769101649402</v>
      </c>
      <c r="Q708" s="57">
        <v>8</v>
      </c>
      <c r="R708" s="58" t="s">
        <v>705</v>
      </c>
      <c r="S708" s="58" t="s">
        <v>705</v>
      </c>
      <c r="T708" s="14" t="s">
        <v>18</v>
      </c>
      <c r="U708" s="59">
        <v>1.6500000000000001E-2</v>
      </c>
      <c r="V708" s="59" t="s">
        <v>18</v>
      </c>
      <c r="W708" s="59">
        <v>2.9499999999999998E-2</v>
      </c>
      <c r="X708" s="12" t="s">
        <v>30</v>
      </c>
      <c r="Y708" s="60" t="s">
        <v>18</v>
      </c>
      <c r="Z708" s="8" t="s">
        <v>18</v>
      </c>
      <c r="AA708" s="61" t="s">
        <v>18</v>
      </c>
      <c r="AB708" s="62">
        <v>42825</v>
      </c>
      <c r="AC708" s="12" t="s">
        <v>93</v>
      </c>
      <c r="AD708" s="16">
        <v>5000</v>
      </c>
      <c r="AE708" s="14" t="s">
        <v>18</v>
      </c>
      <c r="AF708" s="39" t="s">
        <v>18</v>
      </c>
    </row>
    <row r="709" spans="1:32" x14ac:dyDescent="0.25">
      <c r="A709" s="40" t="s">
        <v>706</v>
      </c>
      <c r="B709" s="41" t="s">
        <v>18</v>
      </c>
      <c r="C709" s="42" t="s">
        <v>18</v>
      </c>
      <c r="D709" s="41">
        <v>3.5765359065953901</v>
      </c>
      <c r="E709" s="42">
        <v>17</v>
      </c>
      <c r="F709" s="41">
        <v>-0.111880749880144</v>
      </c>
      <c r="G709" s="42">
        <v>31</v>
      </c>
      <c r="H709" s="41">
        <v>-8.4775471924708494</v>
      </c>
      <c r="I709" s="42">
        <v>47</v>
      </c>
      <c r="J709" s="41">
        <v>-6.5000575988851201</v>
      </c>
      <c r="K709" s="42">
        <v>52</v>
      </c>
      <c r="L709" s="41">
        <v>-0.417153778323964</v>
      </c>
      <c r="M709" s="42">
        <v>33</v>
      </c>
      <c r="N709" s="41">
        <v>5.6203251992023402</v>
      </c>
      <c r="O709" s="43">
        <v>-2.2344893052600798</v>
      </c>
      <c r="P709" s="43">
        <v>0.379520562038274</v>
      </c>
      <c r="Q709" s="44">
        <v>8</v>
      </c>
      <c r="R709" s="45">
        <v>0.02</v>
      </c>
      <c r="S709" s="45">
        <v>0.05</v>
      </c>
      <c r="T709" s="46" t="s">
        <v>18</v>
      </c>
      <c r="U709" s="47">
        <v>1.6500000000000001E-2</v>
      </c>
      <c r="V709" s="47" t="s">
        <v>18</v>
      </c>
      <c r="W709" s="47">
        <v>2.9499999999999998E-2</v>
      </c>
      <c r="X709" s="48" t="s">
        <v>30</v>
      </c>
      <c r="Y709" s="49" t="s">
        <v>18</v>
      </c>
      <c r="Z709" s="50" t="s">
        <v>18</v>
      </c>
      <c r="AA709" s="51" t="s">
        <v>18</v>
      </c>
      <c r="AB709" s="52">
        <v>43188</v>
      </c>
      <c r="AC709" s="48" t="s">
        <v>93</v>
      </c>
      <c r="AD709" s="53" t="s">
        <v>205</v>
      </c>
      <c r="AE709" s="46" t="s">
        <v>18</v>
      </c>
      <c r="AF709" s="54" t="s">
        <v>18</v>
      </c>
    </row>
    <row r="710" spans="1:32" x14ac:dyDescent="0.25">
      <c r="A710" s="1" t="s">
        <v>707</v>
      </c>
      <c r="B710" s="55" t="s">
        <v>18</v>
      </c>
      <c r="C710" s="37" t="s">
        <v>18</v>
      </c>
      <c r="D710" s="55">
        <v>4.24064240743835</v>
      </c>
      <c r="E710" s="37">
        <v>13</v>
      </c>
      <c r="F710" s="55">
        <v>0.585582315847754</v>
      </c>
      <c r="G710" s="37">
        <v>20</v>
      </c>
      <c r="H710" s="55">
        <v>-7.7867306940489804</v>
      </c>
      <c r="I710" s="37">
        <v>43</v>
      </c>
      <c r="J710" s="55">
        <v>-6.1356623101066603</v>
      </c>
      <c r="K710" s="37">
        <v>50</v>
      </c>
      <c r="L710" s="55">
        <v>-0.23048697977834301</v>
      </c>
      <c r="M710" s="37">
        <v>30</v>
      </c>
      <c r="N710" s="55">
        <v>5.6035499707413097</v>
      </c>
      <c r="O710" s="56">
        <v>-2.1178967107006099</v>
      </c>
      <c r="P710" s="56">
        <v>0.47955180077791498</v>
      </c>
      <c r="Q710" s="57">
        <v>8</v>
      </c>
      <c r="R710" s="58">
        <v>1.4999999999999999E-2</v>
      </c>
      <c r="S710" s="58">
        <v>2.24E-2</v>
      </c>
      <c r="T710" s="14" t="s">
        <v>18</v>
      </c>
      <c r="U710" s="59">
        <v>1.2E-2</v>
      </c>
      <c r="V710" s="59" t="s">
        <v>18</v>
      </c>
      <c r="W710" s="59" t="s">
        <v>18</v>
      </c>
      <c r="X710" s="12" t="s">
        <v>30</v>
      </c>
      <c r="Y710" s="60" t="s">
        <v>18</v>
      </c>
      <c r="Z710" s="8" t="s">
        <v>18</v>
      </c>
      <c r="AA710" s="61" t="s">
        <v>18</v>
      </c>
      <c r="AB710" s="62">
        <v>43188</v>
      </c>
      <c r="AC710" s="12" t="s">
        <v>93</v>
      </c>
      <c r="AD710" s="16">
        <v>100</v>
      </c>
      <c r="AE710" s="14" t="s">
        <v>18</v>
      </c>
      <c r="AF710" s="39" t="s">
        <v>18</v>
      </c>
    </row>
    <row r="711" spans="1:32" x14ac:dyDescent="0.25">
      <c r="A711" s="40" t="s">
        <v>708</v>
      </c>
      <c r="B711" s="41" t="s">
        <v>18</v>
      </c>
      <c r="C711" s="42" t="s">
        <v>18</v>
      </c>
      <c r="D711" s="41">
        <v>2.67486957818199</v>
      </c>
      <c r="E711" s="42">
        <v>26</v>
      </c>
      <c r="F711" s="41">
        <v>0.41857039011607899</v>
      </c>
      <c r="G711" s="42">
        <v>23</v>
      </c>
      <c r="H711" s="41">
        <v>-1.89378922481959</v>
      </c>
      <c r="I711" s="42">
        <v>31</v>
      </c>
      <c r="J711" s="41">
        <v>0.58191351295706595</v>
      </c>
      <c r="K711" s="42">
        <v>18</v>
      </c>
      <c r="L711" s="41">
        <v>0.55066488794894797</v>
      </c>
      <c r="M711" s="42">
        <v>18</v>
      </c>
      <c r="N711" s="41">
        <v>2.4598825153567798</v>
      </c>
      <c r="O711" s="43">
        <v>-2.42889591057707</v>
      </c>
      <c r="P711" s="43">
        <v>0.59299580893388604</v>
      </c>
      <c r="Q711" s="44">
        <v>8</v>
      </c>
      <c r="R711" s="45">
        <v>2.5000000000000001E-2</v>
      </c>
      <c r="S711" s="45">
        <v>0.04</v>
      </c>
      <c r="T711" s="46" t="s">
        <v>18</v>
      </c>
      <c r="U711" s="47">
        <v>2.35E-2</v>
      </c>
      <c r="V711" s="47" t="s">
        <v>18</v>
      </c>
      <c r="W711" s="47">
        <v>2.6200000000000001E-2</v>
      </c>
      <c r="X711" s="48" t="s">
        <v>30</v>
      </c>
      <c r="Y711" s="49">
        <v>169.75615518000001</v>
      </c>
      <c r="Z711" s="50">
        <v>0</v>
      </c>
      <c r="AA711" s="51">
        <v>1053</v>
      </c>
      <c r="AB711" s="52">
        <v>43496</v>
      </c>
      <c r="AC711" s="48" t="s">
        <v>709</v>
      </c>
      <c r="AD711" s="53" t="s">
        <v>710</v>
      </c>
      <c r="AE711" s="46" t="s">
        <v>18</v>
      </c>
      <c r="AF711" s="54">
        <v>-3.8966072799999898</v>
      </c>
    </row>
    <row r="712" spans="1:32" x14ac:dyDescent="0.25">
      <c r="A712" s="1" t="s">
        <v>711</v>
      </c>
      <c r="B712" s="55" t="s">
        <v>18</v>
      </c>
      <c r="C712" s="37" t="s">
        <v>18</v>
      </c>
      <c r="D712" s="55">
        <v>2.88809423855882</v>
      </c>
      <c r="E712" s="37">
        <v>22</v>
      </c>
      <c r="F712" s="55">
        <v>0.65453582274945799</v>
      </c>
      <c r="G712" s="37">
        <v>19</v>
      </c>
      <c r="H712" s="55">
        <v>-1.64733224947254</v>
      </c>
      <c r="I712" s="37">
        <v>27</v>
      </c>
      <c r="J712" s="55">
        <v>0.70850619399125403</v>
      </c>
      <c r="K712" s="37">
        <v>15</v>
      </c>
      <c r="L712" s="55">
        <v>0.61353545883284699</v>
      </c>
      <c r="M712" s="37">
        <v>15</v>
      </c>
      <c r="N712" s="55">
        <v>2.4599582429670499</v>
      </c>
      <c r="O712" s="56">
        <v>-2.3286336762342401</v>
      </c>
      <c r="P712" s="56">
        <v>0.67441908920103399</v>
      </c>
      <c r="Q712" s="57">
        <v>8</v>
      </c>
      <c r="R712" s="58">
        <v>0.02</v>
      </c>
      <c r="S712" s="58">
        <v>0.04</v>
      </c>
      <c r="T712" s="14" t="s">
        <v>18</v>
      </c>
      <c r="U712" s="59">
        <v>2.1000000000000001E-2</v>
      </c>
      <c r="V712" s="59" t="s">
        <v>18</v>
      </c>
      <c r="W712" s="59">
        <v>2.3699999999999999E-2</v>
      </c>
      <c r="X712" s="12" t="s">
        <v>30</v>
      </c>
      <c r="Y712" s="60" t="s">
        <v>18</v>
      </c>
      <c r="Z712" s="8" t="s">
        <v>18</v>
      </c>
      <c r="AA712" s="61" t="s">
        <v>18</v>
      </c>
      <c r="AB712" s="62">
        <v>43496</v>
      </c>
      <c r="AC712" s="12" t="s">
        <v>709</v>
      </c>
      <c r="AD712" s="16" t="s">
        <v>159</v>
      </c>
      <c r="AE712" s="14" t="s">
        <v>18</v>
      </c>
      <c r="AF712" s="39" t="s">
        <v>18</v>
      </c>
    </row>
    <row r="713" spans="1:32" x14ac:dyDescent="0.25">
      <c r="A713" s="40" t="s">
        <v>712</v>
      </c>
      <c r="B713" s="41" t="s">
        <v>18</v>
      </c>
      <c r="C713" s="42" t="s">
        <v>18</v>
      </c>
      <c r="D713" s="41">
        <v>3.1039111426858002</v>
      </c>
      <c r="E713" s="42">
        <v>19</v>
      </c>
      <c r="F713" s="41">
        <v>0.89092000517752001</v>
      </c>
      <c r="G713" s="42">
        <v>17</v>
      </c>
      <c r="H713" s="41">
        <v>-1.4004116036465399</v>
      </c>
      <c r="I713" s="42">
        <v>25</v>
      </c>
      <c r="J713" s="41">
        <v>0.83503624867022896</v>
      </c>
      <c r="K713" s="42">
        <v>12</v>
      </c>
      <c r="L713" s="41">
        <v>0.67644543186391404</v>
      </c>
      <c r="M713" s="42">
        <v>13</v>
      </c>
      <c r="N713" s="41">
        <v>2.4599325752580201</v>
      </c>
      <c r="O713" s="43">
        <v>-2.2282809764825098</v>
      </c>
      <c r="P713" s="43">
        <v>0.75818721386072097</v>
      </c>
      <c r="Q713" s="44">
        <v>8</v>
      </c>
      <c r="R713" s="45">
        <v>1.4999999999999999E-2</v>
      </c>
      <c r="S713" s="45">
        <v>0.04</v>
      </c>
      <c r="T713" s="46" t="s">
        <v>18</v>
      </c>
      <c r="U713" s="47">
        <v>1.8499999999999999E-2</v>
      </c>
      <c r="V713" s="47" t="s">
        <v>18</v>
      </c>
      <c r="W713" s="47">
        <v>2.12E-2</v>
      </c>
      <c r="X713" s="48" t="s">
        <v>30</v>
      </c>
      <c r="Y713" s="49" t="s">
        <v>18</v>
      </c>
      <c r="Z713" s="50" t="s">
        <v>18</v>
      </c>
      <c r="AA713" s="51" t="s">
        <v>18</v>
      </c>
      <c r="AB713" s="52">
        <v>43496</v>
      </c>
      <c r="AC713" s="48" t="s">
        <v>709</v>
      </c>
      <c r="AD713" s="53" t="s">
        <v>713</v>
      </c>
      <c r="AE713" s="46" t="s">
        <v>18</v>
      </c>
      <c r="AF713" s="54" t="s">
        <v>18</v>
      </c>
    </row>
    <row r="714" spans="1:32" x14ac:dyDescent="0.25">
      <c r="A714" s="1" t="s">
        <v>714</v>
      </c>
      <c r="B714" s="55" t="s">
        <v>18</v>
      </c>
      <c r="C714" s="37" t="s">
        <v>18</v>
      </c>
      <c r="D714" s="55" t="s">
        <v>18</v>
      </c>
      <c r="E714" s="37" t="s">
        <v>18</v>
      </c>
      <c r="F714" s="55">
        <v>0.41857039011607899</v>
      </c>
      <c r="G714" s="37">
        <v>23</v>
      </c>
      <c r="H714" s="55">
        <v>-1.89378922481957</v>
      </c>
      <c r="I714" s="37">
        <v>30</v>
      </c>
      <c r="J714" s="55">
        <v>0.58191351295708804</v>
      </c>
      <c r="K714" s="37">
        <v>17</v>
      </c>
      <c r="L714" s="55">
        <v>0.55066488794894797</v>
      </c>
      <c r="M714" s="37">
        <v>18</v>
      </c>
      <c r="N714" s="55">
        <v>2.4598825153567798</v>
      </c>
      <c r="O714" s="56">
        <v>-2.42889591057707</v>
      </c>
      <c r="P714" s="56" t="s">
        <v>18</v>
      </c>
      <c r="Q714" s="57">
        <v>8</v>
      </c>
      <c r="R714" s="58">
        <v>2.5000000000000001E-2</v>
      </c>
      <c r="S714" s="58">
        <v>0.04</v>
      </c>
      <c r="T714" s="14" t="s">
        <v>18</v>
      </c>
      <c r="U714" s="59">
        <v>2.35E-2</v>
      </c>
      <c r="V714" s="59" t="s">
        <v>18</v>
      </c>
      <c r="W714" s="59">
        <v>2.6200000000000001E-2</v>
      </c>
      <c r="X714" s="12" t="s">
        <v>30</v>
      </c>
      <c r="Y714" s="60" t="s">
        <v>18</v>
      </c>
      <c r="Z714" s="8" t="s">
        <v>18</v>
      </c>
      <c r="AA714" s="61" t="s">
        <v>18</v>
      </c>
      <c r="AB714" s="62">
        <v>44347</v>
      </c>
      <c r="AC714" s="12" t="s">
        <v>709</v>
      </c>
      <c r="AD714" s="16" t="s">
        <v>129</v>
      </c>
      <c r="AE714" s="14" t="s">
        <v>235</v>
      </c>
      <c r="AF714" s="39" t="s">
        <v>18</v>
      </c>
    </row>
    <row r="715" spans="1:32" x14ac:dyDescent="0.25">
      <c r="A715" s="40" t="s">
        <v>715</v>
      </c>
      <c r="B715" s="41">
        <v>2.92285573992632</v>
      </c>
      <c r="C715" s="42">
        <v>8</v>
      </c>
      <c r="D715" s="41">
        <v>-0.120269907232062</v>
      </c>
      <c r="E715" s="42">
        <v>38</v>
      </c>
      <c r="F715" s="41">
        <v>-3.9886226655977399</v>
      </c>
      <c r="G715" s="42">
        <v>40</v>
      </c>
      <c r="H715" s="41">
        <v>-12.4450859082778</v>
      </c>
      <c r="I715" s="42">
        <v>51</v>
      </c>
      <c r="J715" s="41">
        <v>-4.8954489544895203</v>
      </c>
      <c r="K715" s="42">
        <v>46</v>
      </c>
      <c r="L715" s="41">
        <v>-2.0108144643460499</v>
      </c>
      <c r="M715" s="42">
        <v>44</v>
      </c>
      <c r="N715" s="41">
        <v>2.9990252872109702</v>
      </c>
      <c r="O715" s="43">
        <v>-5.5104888031395296</v>
      </c>
      <c r="P715" s="43">
        <v>-0.27729155034701602</v>
      </c>
      <c r="Q715" s="44">
        <v>8</v>
      </c>
      <c r="R715" s="45">
        <v>0.02</v>
      </c>
      <c r="S715" s="45" t="s">
        <v>673</v>
      </c>
      <c r="T715" s="46" t="s">
        <v>18</v>
      </c>
      <c r="U715" s="47">
        <v>2.2499999999999999E-2</v>
      </c>
      <c r="V715" s="47" t="s">
        <v>18</v>
      </c>
      <c r="W715" s="47">
        <v>2.5600000000000001E-2</v>
      </c>
      <c r="X715" s="48" t="s">
        <v>30</v>
      </c>
      <c r="Y715" s="49">
        <v>426.50715644132401</v>
      </c>
      <c r="Z715" s="50" t="s">
        <v>18</v>
      </c>
      <c r="AA715" s="51">
        <v>6183</v>
      </c>
      <c r="AB715" s="52">
        <v>41323</v>
      </c>
      <c r="AC715" s="48" t="s">
        <v>716</v>
      </c>
      <c r="AD715" s="53">
        <v>500</v>
      </c>
      <c r="AE715" s="46" t="s">
        <v>18</v>
      </c>
      <c r="AF715" s="54">
        <v>-1.88972056</v>
      </c>
    </row>
    <row r="716" spans="1:32" x14ac:dyDescent="0.25">
      <c r="A716" s="1" t="s">
        <v>717</v>
      </c>
      <c r="B716" s="55">
        <v>3.6032647941541298</v>
      </c>
      <c r="C716" s="37">
        <v>6</v>
      </c>
      <c r="D716" s="55">
        <v>0.55966093303501097</v>
      </c>
      <c r="E716" s="37">
        <v>34</v>
      </c>
      <c r="F716" s="55">
        <v>-3.2878274428738301</v>
      </c>
      <c r="G716" s="37">
        <v>39</v>
      </c>
      <c r="H716" s="55">
        <v>-11.767781543920201</v>
      </c>
      <c r="I716" s="37">
        <v>50</v>
      </c>
      <c r="J716" s="55">
        <v>-4.5267802799756502</v>
      </c>
      <c r="K716" s="37">
        <v>45</v>
      </c>
      <c r="L716" s="55">
        <v>-1.8151944292308899</v>
      </c>
      <c r="M716" s="37">
        <v>42</v>
      </c>
      <c r="N716" s="55">
        <v>3.00180717196266</v>
      </c>
      <c r="O716" s="56">
        <v>-5.2797498284303304</v>
      </c>
      <c r="P716" s="56">
        <v>-0.10995390384876</v>
      </c>
      <c r="Q716" s="57">
        <v>8</v>
      </c>
      <c r="R716" s="58">
        <v>0.02</v>
      </c>
      <c r="S716" s="58" t="s">
        <v>673</v>
      </c>
      <c r="T716" s="14" t="s">
        <v>18</v>
      </c>
      <c r="U716" s="59">
        <v>1.4999999999999999E-2</v>
      </c>
      <c r="V716" s="59" t="s">
        <v>18</v>
      </c>
      <c r="W716" s="59">
        <v>1.8100000000000002E-2</v>
      </c>
      <c r="X716" s="12" t="s">
        <v>30</v>
      </c>
      <c r="Y716" s="60" t="s">
        <v>18</v>
      </c>
      <c r="Z716" s="8" t="s">
        <v>18</v>
      </c>
      <c r="AA716" s="61" t="s">
        <v>18</v>
      </c>
      <c r="AB716" s="62">
        <v>41274</v>
      </c>
      <c r="AC716" s="12" t="s">
        <v>716</v>
      </c>
      <c r="AD716" s="16">
        <v>500000</v>
      </c>
      <c r="AE716" s="14" t="s">
        <v>18</v>
      </c>
      <c r="AF716" s="39" t="s">
        <v>18</v>
      </c>
    </row>
    <row r="717" spans="1:32" x14ac:dyDescent="0.25">
      <c r="A717" s="126" t="s">
        <v>718</v>
      </c>
      <c r="B717" s="127" t="s">
        <v>18</v>
      </c>
      <c r="C717" s="128" t="s">
        <v>18</v>
      </c>
      <c r="D717" s="127">
        <v>4.6237080932621302</v>
      </c>
      <c r="E717" s="128">
        <v>11</v>
      </c>
      <c r="F717" s="127">
        <v>4.8612849197796804</v>
      </c>
      <c r="G717" s="128">
        <v>11</v>
      </c>
      <c r="H717" s="127">
        <v>5.3224879517668997</v>
      </c>
      <c r="I717" s="128">
        <v>4</v>
      </c>
      <c r="J717" s="127">
        <v>1.77530954115077</v>
      </c>
      <c r="K717" s="128">
        <v>7</v>
      </c>
      <c r="L717" s="127">
        <v>1.77530954115077</v>
      </c>
      <c r="M717" s="128">
        <v>6</v>
      </c>
      <c r="N717" s="127">
        <v>0.41871002206225</v>
      </c>
      <c r="O717" s="131">
        <v>2.9650080703150299</v>
      </c>
      <c r="P717" s="131">
        <v>11.6697676999907</v>
      </c>
      <c r="Q717" s="132">
        <v>6</v>
      </c>
      <c r="R717" s="133">
        <v>0.02</v>
      </c>
      <c r="S717" s="133" t="s">
        <v>719</v>
      </c>
      <c r="T717" s="134" t="s">
        <v>18</v>
      </c>
      <c r="U717" s="135">
        <v>0.01</v>
      </c>
      <c r="V717" s="135" t="s">
        <v>18</v>
      </c>
      <c r="W717" s="135">
        <v>1.12E-2</v>
      </c>
      <c r="X717" s="136" t="s">
        <v>30</v>
      </c>
      <c r="Y717" s="137">
        <v>308.88541723793298</v>
      </c>
      <c r="Z717" s="138" t="s">
        <v>18</v>
      </c>
      <c r="AA717" s="139">
        <v>1649</v>
      </c>
      <c r="AB717" s="140">
        <v>42369</v>
      </c>
      <c r="AC717" s="136" t="s">
        <v>716</v>
      </c>
      <c r="AD717" s="141">
        <v>10000</v>
      </c>
      <c r="AE717" s="134" t="s">
        <v>235</v>
      </c>
      <c r="AF717" s="142">
        <v>-32.480317630000002</v>
      </c>
    </row>
    <row r="718" spans="1:32" x14ac:dyDescent="0.25">
      <c r="A718" s="96" t="s">
        <v>95</v>
      </c>
      <c r="B718" s="97">
        <v>3.8145764391079431</v>
      </c>
      <c r="C718" s="12"/>
      <c r="D718" s="97">
        <v>3.623011900294776</v>
      </c>
      <c r="E718" s="12"/>
      <c r="F718" s="97">
        <v>0.96259097890870149</v>
      </c>
      <c r="G718" s="12"/>
      <c r="H718" s="97">
        <v>-2.4304747233467259</v>
      </c>
      <c r="I718" s="12"/>
      <c r="J718" s="97">
        <v>-0.9433722373847514</v>
      </c>
      <c r="K718" s="12"/>
      <c r="L718" s="97">
        <v>0.29352790568404957</v>
      </c>
      <c r="M718" s="37"/>
      <c r="N718" s="97">
        <v>2.7271333394982191</v>
      </c>
      <c r="O718" s="98">
        <v>-5.4942720476813101</v>
      </c>
      <c r="P718" s="98">
        <v>1.0986376471880792</v>
      </c>
      <c r="Q718" s="99"/>
      <c r="R718" s="14"/>
      <c r="S718" s="12"/>
      <c r="T718" s="14"/>
      <c r="U718" s="12"/>
      <c r="V718" s="100"/>
      <c r="X718" s="100" t="s">
        <v>96</v>
      </c>
      <c r="Y718" s="101">
        <v>7022.6527093861578</v>
      </c>
      <c r="Z718" s="98">
        <v>-113.10732947999989</v>
      </c>
      <c r="AA718" s="102">
        <v>137985</v>
      </c>
      <c r="AB718" s="100"/>
      <c r="AC718" s="100"/>
      <c r="AD718" s="103"/>
      <c r="AE718" s="104"/>
      <c r="AF718" s="105">
        <v>1749.0216718842657</v>
      </c>
    </row>
    <row r="719" spans="1:32" x14ac:dyDescent="0.25">
      <c r="A719" s="106" t="s">
        <v>636</v>
      </c>
      <c r="B719" s="107">
        <v>0.38765777965936699</v>
      </c>
      <c r="C719" s="37"/>
      <c r="D719" s="107">
        <v>1.00041835887583</v>
      </c>
      <c r="E719" s="37"/>
      <c r="F719" s="107">
        <v>1.9839531488975399</v>
      </c>
      <c r="G719" s="37"/>
      <c r="H719" s="107">
        <v>4.0810093572305401</v>
      </c>
      <c r="I719" s="37"/>
      <c r="J719" s="107">
        <v>2.0172669427963101</v>
      </c>
      <c r="K719" s="37"/>
      <c r="L719" s="107">
        <v>0.32608339511401802</v>
      </c>
      <c r="M719" s="37"/>
      <c r="N719" s="107">
        <v>0.15869681282703599</v>
      </c>
      <c r="O719" s="107">
        <v>0</v>
      </c>
      <c r="P719" s="107">
        <v>0</v>
      </c>
      <c r="Q719" s="108"/>
      <c r="R719" s="109"/>
      <c r="S719" s="37"/>
      <c r="T719" s="109"/>
      <c r="U719" s="37"/>
      <c r="V719" s="37"/>
      <c r="W719" s="110"/>
      <c r="X719" s="111"/>
      <c r="Y719" s="112"/>
      <c r="Z719" s="37"/>
      <c r="AA719" s="37"/>
      <c r="AB719" s="37"/>
      <c r="AC719" s="113"/>
      <c r="AD719" s="109"/>
      <c r="AE719" s="110"/>
    </row>
    <row r="720" spans="1:32" x14ac:dyDescent="0.25">
      <c r="A720" s="1" t="s">
        <v>98</v>
      </c>
      <c r="B720" s="55"/>
      <c r="C720" s="37">
        <v>9</v>
      </c>
      <c r="D720" s="55"/>
      <c r="E720" s="37">
        <v>41</v>
      </c>
      <c r="F720" s="55"/>
      <c r="G720" s="37">
        <v>46</v>
      </c>
      <c r="H720" s="55"/>
      <c r="I720" s="37">
        <v>52</v>
      </c>
      <c r="J720" s="55"/>
      <c r="K720" s="37">
        <v>52</v>
      </c>
      <c r="L720" s="55"/>
      <c r="M720" s="37">
        <v>44</v>
      </c>
      <c r="N720" s="55"/>
      <c r="O720" s="56"/>
      <c r="P720" s="56"/>
      <c r="Q720" s="58"/>
      <c r="R720" s="14"/>
      <c r="S720" s="59"/>
      <c r="T720" s="114"/>
      <c r="U720" s="59"/>
      <c r="V720" s="12"/>
      <c r="W720" s="8"/>
      <c r="X720" s="8"/>
      <c r="Y720" s="61"/>
      <c r="Z720" s="62"/>
      <c r="AA720" s="12"/>
      <c r="AB720" s="62"/>
      <c r="AC720" s="16"/>
      <c r="AD720" s="14"/>
      <c r="AE720" s="8"/>
    </row>
    <row r="721" spans="1:32" x14ac:dyDescent="0.25">
      <c r="B721" s="55"/>
      <c r="C721" s="37"/>
      <c r="D721" s="55"/>
      <c r="E721" s="37"/>
      <c r="F721" s="55"/>
      <c r="G721" s="37"/>
      <c r="H721" s="55"/>
      <c r="I721" s="37"/>
      <c r="J721" s="55"/>
      <c r="K721" s="37"/>
      <c r="L721" s="55"/>
      <c r="M721" s="37"/>
      <c r="N721" s="55"/>
      <c r="O721" s="56"/>
      <c r="P721" s="56"/>
      <c r="Q721" s="57"/>
      <c r="R721" s="58"/>
      <c r="S721" s="58"/>
      <c r="T721" s="14"/>
      <c r="U721" s="59"/>
      <c r="V721" s="59"/>
      <c r="W721" s="59"/>
      <c r="X721" s="12"/>
      <c r="Y721" s="60"/>
      <c r="Z721" s="8"/>
      <c r="AA721" s="61"/>
      <c r="AB721" s="62"/>
      <c r="AC721" s="12"/>
      <c r="AD721" s="16"/>
      <c r="AE721" s="14"/>
      <c r="AF721" s="39"/>
    </row>
    <row r="722" spans="1:32" x14ac:dyDescent="0.25">
      <c r="B722" s="55"/>
      <c r="C722" s="37"/>
      <c r="D722" s="55"/>
      <c r="E722" s="37"/>
      <c r="F722" s="55"/>
      <c r="G722" s="37"/>
      <c r="H722" s="55"/>
      <c r="I722" s="37"/>
      <c r="J722" s="55"/>
      <c r="K722" s="37"/>
      <c r="L722" s="55"/>
      <c r="M722" s="37"/>
      <c r="N722" s="55"/>
      <c r="O722" s="56"/>
      <c r="P722" s="56"/>
      <c r="Q722" s="57"/>
      <c r="R722" s="58"/>
      <c r="S722" s="58"/>
      <c r="T722" s="14"/>
      <c r="U722" s="59"/>
      <c r="V722" s="59"/>
      <c r="W722" s="59"/>
      <c r="X722" s="12"/>
      <c r="Y722" s="60"/>
      <c r="Z722" s="8"/>
      <c r="AA722" s="61"/>
      <c r="AB722" s="62"/>
      <c r="AC722" s="12"/>
      <c r="AD722" s="16"/>
      <c r="AE722" s="14"/>
      <c r="AF722" s="39"/>
    </row>
    <row r="723" spans="1:32" ht="18" x14ac:dyDescent="0.25">
      <c r="A723" s="22" t="s">
        <v>720</v>
      </c>
      <c r="B723" s="23"/>
      <c r="C723" s="24"/>
      <c r="D723" s="23"/>
      <c r="E723" s="24"/>
      <c r="F723" s="23"/>
      <c r="G723" s="24" t="s">
        <v>1</v>
      </c>
      <c r="H723" s="23"/>
      <c r="I723" s="24"/>
      <c r="J723" s="23"/>
      <c r="K723" s="24"/>
      <c r="L723" s="23"/>
      <c r="M723" s="24"/>
      <c r="N723" s="23" t="s">
        <v>4</v>
      </c>
      <c r="O723" s="24"/>
      <c r="P723" s="24" t="s">
        <v>5</v>
      </c>
      <c r="Q723" s="25"/>
      <c r="R723" s="26"/>
      <c r="S723" s="24"/>
      <c r="T723" s="26"/>
      <c r="U723" s="24"/>
      <c r="V723" s="24"/>
      <c r="W723" s="27"/>
      <c r="X723" s="122"/>
      <c r="Y723" s="28"/>
      <c r="Z723" s="24"/>
      <c r="AA723" s="24"/>
      <c r="AB723" s="24"/>
      <c r="AC723" s="29"/>
      <c r="AD723" s="26"/>
      <c r="AE723" s="27"/>
    </row>
    <row r="724" spans="1:32" ht="42.75" x14ac:dyDescent="0.25">
      <c r="A724" s="30"/>
      <c r="B724" s="31" t="s">
        <v>6</v>
      </c>
      <c r="C724" s="32" t="s">
        <v>7</v>
      </c>
      <c r="D724" s="31" t="s">
        <v>8</v>
      </c>
      <c r="E724" s="32" t="s">
        <v>7</v>
      </c>
      <c r="F724" s="31" t="s">
        <v>9</v>
      </c>
      <c r="G724" s="24" t="s">
        <v>7</v>
      </c>
      <c r="H724" s="31" t="s">
        <v>10</v>
      </c>
      <c r="I724" s="32" t="s">
        <v>7</v>
      </c>
      <c r="J724" s="31" t="s">
        <v>11</v>
      </c>
      <c r="K724" s="32" t="s">
        <v>7</v>
      </c>
      <c r="L724" s="31" t="s">
        <v>12</v>
      </c>
      <c r="M724" s="32" t="s">
        <v>7</v>
      </c>
      <c r="N724" s="31" t="s">
        <v>13</v>
      </c>
      <c r="O724" s="32" t="s">
        <v>14</v>
      </c>
      <c r="P724" s="32" t="s">
        <v>15</v>
      </c>
      <c r="Q724" s="33" t="s">
        <v>2</v>
      </c>
      <c r="R724" s="32" t="s">
        <v>16</v>
      </c>
      <c r="S724" s="32" t="s">
        <v>17</v>
      </c>
      <c r="T724" s="32" t="s">
        <v>18</v>
      </c>
      <c r="U724" s="32" t="s">
        <v>19</v>
      </c>
      <c r="V724" s="32" t="s">
        <v>18</v>
      </c>
      <c r="W724" s="34" t="s">
        <v>20</v>
      </c>
      <c r="X724" s="123" t="s">
        <v>21</v>
      </c>
      <c r="Y724" s="35" t="s">
        <v>22</v>
      </c>
      <c r="Z724" s="32" t="s">
        <v>23</v>
      </c>
      <c r="AA724" s="32" t="s">
        <v>24</v>
      </c>
      <c r="AB724" s="32" t="s">
        <v>25</v>
      </c>
      <c r="AC724" s="36" t="s">
        <v>26</v>
      </c>
      <c r="AD724" s="32" t="s">
        <v>27</v>
      </c>
      <c r="AE724" s="34" t="s">
        <v>18</v>
      </c>
      <c r="AF724" s="34" t="s">
        <v>28</v>
      </c>
    </row>
    <row r="725" spans="1:32" x14ac:dyDescent="0.25">
      <c r="B725" s="8"/>
      <c r="C725" s="37"/>
      <c r="D725" s="8"/>
      <c r="E725" s="12"/>
      <c r="F725" s="8"/>
      <c r="G725" s="12"/>
      <c r="H725" s="8"/>
      <c r="I725" s="12"/>
      <c r="J725" s="8"/>
      <c r="K725" s="12"/>
      <c r="L725" s="8"/>
      <c r="M725" s="12"/>
      <c r="N725" s="8"/>
      <c r="O725" s="12"/>
      <c r="P725" s="12"/>
      <c r="Q725" s="13"/>
      <c r="R725" s="14"/>
      <c r="S725" s="12"/>
      <c r="T725" s="14"/>
      <c r="U725" s="38"/>
      <c r="V725" s="12"/>
      <c r="W725" s="12"/>
      <c r="X725" s="60"/>
      <c r="Y725" s="20"/>
      <c r="Z725" s="12"/>
      <c r="AA725" s="12"/>
      <c r="AB725" s="12"/>
      <c r="AC725" s="16"/>
      <c r="AD725" s="14"/>
      <c r="AE725" s="12"/>
    </row>
    <row r="726" spans="1:32" x14ac:dyDescent="0.25">
      <c r="A726" s="40" t="s">
        <v>721</v>
      </c>
      <c r="B726" s="41" t="s">
        <v>18</v>
      </c>
      <c r="C726" s="42" t="s">
        <v>18</v>
      </c>
      <c r="D726" s="41" t="s">
        <v>18</v>
      </c>
      <c r="E726" s="42" t="s">
        <v>18</v>
      </c>
      <c r="F726" s="41">
        <v>1.1165448034176899</v>
      </c>
      <c r="G726" s="42">
        <v>20</v>
      </c>
      <c r="H726" s="41">
        <v>8.0116877538563003</v>
      </c>
      <c r="I726" s="42">
        <v>26</v>
      </c>
      <c r="J726" s="41">
        <v>2.1528500363469898</v>
      </c>
      <c r="K726" s="42">
        <v>29</v>
      </c>
      <c r="L726" s="41">
        <v>3.9870147205456299E-2</v>
      </c>
      <c r="M726" s="42">
        <v>16</v>
      </c>
      <c r="N726" s="41">
        <v>3.6052508954414901</v>
      </c>
      <c r="O726" s="43">
        <v>1.0902648693869601</v>
      </c>
      <c r="P726" s="43" t="s">
        <v>18</v>
      </c>
      <c r="Q726" s="44">
        <v>9</v>
      </c>
      <c r="R726" s="45">
        <v>0.01</v>
      </c>
      <c r="S726" s="45">
        <v>0.01</v>
      </c>
      <c r="T726" s="46" t="s">
        <v>18</v>
      </c>
      <c r="U726" s="47">
        <v>0.01</v>
      </c>
      <c r="V726" s="47" t="s">
        <v>18</v>
      </c>
      <c r="W726" s="47">
        <v>1.5695000000000001E-2</v>
      </c>
      <c r="X726" s="48" t="s">
        <v>30</v>
      </c>
      <c r="Y726" s="49">
        <v>27.246937089999999</v>
      </c>
      <c r="Z726" s="50">
        <v>-0.90072889</v>
      </c>
      <c r="AA726" s="51">
        <v>1403</v>
      </c>
      <c r="AB726" s="52">
        <v>44013</v>
      </c>
      <c r="AC726" s="48" t="s">
        <v>722</v>
      </c>
      <c r="AD726" s="53">
        <v>100</v>
      </c>
      <c r="AE726" s="46" t="s">
        <v>39</v>
      </c>
      <c r="AF726" s="54">
        <v>-7.5576261599999901</v>
      </c>
    </row>
    <row r="727" spans="1:32" x14ac:dyDescent="0.25">
      <c r="A727" s="1" t="s">
        <v>723</v>
      </c>
      <c r="B727" s="55" t="s">
        <v>18</v>
      </c>
      <c r="C727" s="37" t="s">
        <v>18</v>
      </c>
      <c r="D727" s="55" t="s">
        <v>18</v>
      </c>
      <c r="E727" s="37" t="s">
        <v>18</v>
      </c>
      <c r="F727" s="55">
        <v>1.1165667303176501</v>
      </c>
      <c r="G727" s="37">
        <v>19</v>
      </c>
      <c r="H727" s="55">
        <v>8.0115652396849093</v>
      </c>
      <c r="I727" s="37">
        <v>27</v>
      </c>
      <c r="J727" s="55">
        <v>2.1528865722778301</v>
      </c>
      <c r="K727" s="37">
        <v>28</v>
      </c>
      <c r="L727" s="55">
        <v>3.9861431340870702E-2</v>
      </c>
      <c r="M727" s="37">
        <v>17</v>
      </c>
      <c r="N727" s="55">
        <v>3.60528214824431</v>
      </c>
      <c r="O727" s="56">
        <v>1.09022143644664</v>
      </c>
      <c r="P727" s="56" t="s">
        <v>18</v>
      </c>
      <c r="Q727" s="57">
        <v>9</v>
      </c>
      <c r="R727" s="58">
        <v>0.01</v>
      </c>
      <c r="S727" s="58">
        <v>0.01</v>
      </c>
      <c r="T727" s="14" t="s">
        <v>18</v>
      </c>
      <c r="U727" s="59">
        <v>0.01</v>
      </c>
      <c r="V727" s="59" t="s">
        <v>18</v>
      </c>
      <c r="W727" s="59">
        <v>1.5695000000000001E-2</v>
      </c>
      <c r="X727" s="12" t="s">
        <v>30</v>
      </c>
      <c r="Y727" s="60" t="s">
        <v>18</v>
      </c>
      <c r="Z727" s="8" t="s">
        <v>18</v>
      </c>
      <c r="AA727" s="61" t="s">
        <v>18</v>
      </c>
      <c r="AB727" s="62">
        <v>44013</v>
      </c>
      <c r="AC727" s="12" t="s">
        <v>722</v>
      </c>
      <c r="AD727" s="16">
        <v>100</v>
      </c>
      <c r="AE727" s="14" t="s">
        <v>18</v>
      </c>
      <c r="AF727" s="39" t="s">
        <v>18</v>
      </c>
    </row>
    <row r="728" spans="1:32" x14ac:dyDescent="0.25">
      <c r="A728" s="40" t="s">
        <v>724</v>
      </c>
      <c r="B728" s="41" t="s">
        <v>18</v>
      </c>
      <c r="C728" s="42" t="s">
        <v>18</v>
      </c>
      <c r="D728" s="41" t="s">
        <v>18</v>
      </c>
      <c r="E728" s="42" t="s">
        <v>18</v>
      </c>
      <c r="F728" s="41">
        <v>1.4228577256705801</v>
      </c>
      <c r="G728" s="42">
        <v>17</v>
      </c>
      <c r="H728" s="41">
        <v>8.3378248082341706</v>
      </c>
      <c r="I728" s="42">
        <v>23</v>
      </c>
      <c r="J728" s="41">
        <v>2.30756631666446</v>
      </c>
      <c r="K728" s="42">
        <v>24</v>
      </c>
      <c r="L728" s="41">
        <v>6.5285226676658994E-2</v>
      </c>
      <c r="M728" s="42">
        <v>15</v>
      </c>
      <c r="N728" s="41">
        <v>3.60516942949126</v>
      </c>
      <c r="O728" s="43">
        <v>1.1807532306752899</v>
      </c>
      <c r="P728" s="43" t="s">
        <v>18</v>
      </c>
      <c r="Q728" s="44">
        <v>9</v>
      </c>
      <c r="R728" s="45">
        <v>0</v>
      </c>
      <c r="S728" s="45">
        <v>0</v>
      </c>
      <c r="T728" s="46" t="s">
        <v>18</v>
      </c>
      <c r="U728" s="47">
        <v>7.0000000000000001E-3</v>
      </c>
      <c r="V728" s="47" t="s">
        <v>18</v>
      </c>
      <c r="W728" s="47">
        <v>1.2695E-2</v>
      </c>
      <c r="X728" s="48" t="s">
        <v>30</v>
      </c>
      <c r="Y728" s="49" t="s">
        <v>18</v>
      </c>
      <c r="Z728" s="50" t="s">
        <v>18</v>
      </c>
      <c r="AA728" s="51" t="s">
        <v>18</v>
      </c>
      <c r="AB728" s="52">
        <v>44013</v>
      </c>
      <c r="AC728" s="48" t="s">
        <v>722</v>
      </c>
      <c r="AD728" s="53" t="s">
        <v>159</v>
      </c>
      <c r="AE728" s="46" t="s">
        <v>18</v>
      </c>
      <c r="AF728" s="54" t="s">
        <v>18</v>
      </c>
    </row>
    <row r="729" spans="1:32" x14ac:dyDescent="0.25">
      <c r="A729" s="1" t="s">
        <v>725</v>
      </c>
      <c r="B729" s="55" t="s">
        <v>18</v>
      </c>
      <c r="C729" s="37" t="s">
        <v>18</v>
      </c>
      <c r="D729" s="55" t="s">
        <v>18</v>
      </c>
      <c r="E729" s="37" t="s">
        <v>18</v>
      </c>
      <c r="F729" s="55">
        <v>1.42289692795036</v>
      </c>
      <c r="G729" s="37">
        <v>16</v>
      </c>
      <c r="H729" s="55">
        <v>8.3378914410274092</v>
      </c>
      <c r="I729" s="37">
        <v>22</v>
      </c>
      <c r="J729" s="55">
        <v>2.30770492483409</v>
      </c>
      <c r="K729" s="37">
        <v>23</v>
      </c>
      <c r="L729" s="55">
        <v>6.5397965019187099E-2</v>
      </c>
      <c r="M729" s="37">
        <v>14</v>
      </c>
      <c r="N729" s="55">
        <v>3.6051834724498799</v>
      </c>
      <c r="O729" s="56">
        <v>1.1807671138867499</v>
      </c>
      <c r="P729" s="56" t="s">
        <v>18</v>
      </c>
      <c r="Q729" s="57">
        <v>9</v>
      </c>
      <c r="R729" s="58">
        <v>0</v>
      </c>
      <c r="S729" s="58">
        <v>0</v>
      </c>
      <c r="T729" s="14" t="s">
        <v>18</v>
      </c>
      <c r="U729" s="59">
        <v>7.0000000000000001E-3</v>
      </c>
      <c r="V729" s="59" t="s">
        <v>18</v>
      </c>
      <c r="W729" s="59">
        <v>1.2695E-2</v>
      </c>
      <c r="X729" s="12" t="s">
        <v>30</v>
      </c>
      <c r="Y729" s="60" t="s">
        <v>18</v>
      </c>
      <c r="Z729" s="8" t="s">
        <v>18</v>
      </c>
      <c r="AA729" s="61" t="s">
        <v>18</v>
      </c>
      <c r="AB729" s="62">
        <v>44013</v>
      </c>
      <c r="AC729" s="12" t="s">
        <v>722</v>
      </c>
      <c r="AD729" s="16" t="s">
        <v>159</v>
      </c>
      <c r="AE729" s="14" t="s">
        <v>18</v>
      </c>
      <c r="AF729" s="39" t="s">
        <v>18</v>
      </c>
    </row>
    <row r="730" spans="1:32" x14ac:dyDescent="0.25">
      <c r="A730" s="40" t="s">
        <v>726</v>
      </c>
      <c r="B730" s="41" t="s">
        <v>18</v>
      </c>
      <c r="C730" s="42" t="s">
        <v>18</v>
      </c>
      <c r="D730" s="41">
        <v>2.7804030084045799</v>
      </c>
      <c r="E730" s="42">
        <v>4</v>
      </c>
      <c r="F730" s="41">
        <v>1.8652286377890399</v>
      </c>
      <c r="G730" s="42">
        <v>14</v>
      </c>
      <c r="H730" s="41">
        <v>5.0430891989439104</v>
      </c>
      <c r="I730" s="42">
        <v>32</v>
      </c>
      <c r="J730" s="41">
        <v>2.0897939782314299</v>
      </c>
      <c r="K730" s="42">
        <v>30</v>
      </c>
      <c r="L730" s="63">
        <v>0.85358748489092695</v>
      </c>
      <c r="M730" s="64">
        <v>3</v>
      </c>
      <c r="N730" s="41">
        <v>2.3789116852383398</v>
      </c>
      <c r="O730" s="43">
        <v>0.40442015888327498</v>
      </c>
      <c r="P730" s="43">
        <v>0.343753903659549</v>
      </c>
      <c r="Q730" s="44">
        <v>6</v>
      </c>
      <c r="R730" s="45">
        <v>0.01</v>
      </c>
      <c r="S730" s="45">
        <v>0.01</v>
      </c>
      <c r="T730" s="46" t="s">
        <v>18</v>
      </c>
      <c r="U730" s="47">
        <v>8.0000000000000002E-3</v>
      </c>
      <c r="V730" s="47" t="s">
        <v>18</v>
      </c>
      <c r="W730" s="47">
        <v>1.7491E-2</v>
      </c>
      <c r="X730" s="48" t="s">
        <v>30</v>
      </c>
      <c r="Y730" s="49">
        <v>28.0011461</v>
      </c>
      <c r="Z730" s="50">
        <v>-2.3152711500000001</v>
      </c>
      <c r="AA730" s="51">
        <v>161</v>
      </c>
      <c r="AB730" s="52">
        <v>43600</v>
      </c>
      <c r="AC730" s="48" t="s">
        <v>727</v>
      </c>
      <c r="AD730" s="53">
        <v>100</v>
      </c>
      <c r="AE730" s="46" t="s">
        <v>39</v>
      </c>
      <c r="AF730" s="54">
        <v>-4.2562501399999997</v>
      </c>
    </row>
    <row r="731" spans="1:32" x14ac:dyDescent="0.25">
      <c r="A731" s="1" t="s">
        <v>728</v>
      </c>
      <c r="B731" s="55" t="s">
        <v>18</v>
      </c>
      <c r="C731" s="37" t="s">
        <v>18</v>
      </c>
      <c r="D731" s="65">
        <v>2.7804524835981899</v>
      </c>
      <c r="E731" s="66">
        <v>3</v>
      </c>
      <c r="F731" s="55">
        <v>1.8652439347412699</v>
      </c>
      <c r="G731" s="37">
        <v>13</v>
      </c>
      <c r="H731" s="55">
        <v>5.0430332309340198</v>
      </c>
      <c r="I731" s="37">
        <v>33</v>
      </c>
      <c r="J731" s="55">
        <v>2.08975247910656</v>
      </c>
      <c r="K731" s="37">
        <v>31</v>
      </c>
      <c r="L731" s="55">
        <v>0.85358365302186101</v>
      </c>
      <c r="M731" s="37">
        <v>4</v>
      </c>
      <c r="N731" s="55">
        <v>2.37899307545525</v>
      </c>
      <c r="O731" s="56">
        <v>0.40438279691897799</v>
      </c>
      <c r="P731" s="56">
        <v>0.34376362663571403</v>
      </c>
      <c r="Q731" s="57">
        <v>6</v>
      </c>
      <c r="R731" s="58" t="s">
        <v>729</v>
      </c>
      <c r="S731" s="58">
        <v>0.01</v>
      </c>
      <c r="T731" s="14" t="s">
        <v>18</v>
      </c>
      <c r="U731" s="59">
        <v>8.0000000000000002E-3</v>
      </c>
      <c r="V731" s="59" t="s">
        <v>18</v>
      </c>
      <c r="W731" s="59">
        <v>1.7491E-2</v>
      </c>
      <c r="X731" s="12" t="s">
        <v>30</v>
      </c>
      <c r="Y731" s="60" t="s">
        <v>18</v>
      </c>
      <c r="Z731" s="8" t="s">
        <v>18</v>
      </c>
      <c r="AA731" s="61" t="s">
        <v>18</v>
      </c>
      <c r="AB731" s="62">
        <v>43600</v>
      </c>
      <c r="AC731" s="12" t="s">
        <v>727</v>
      </c>
      <c r="AD731" s="16">
        <v>100</v>
      </c>
      <c r="AE731" s="14" t="s">
        <v>39</v>
      </c>
      <c r="AF731" s="39" t="s">
        <v>18</v>
      </c>
    </row>
    <row r="732" spans="1:32" x14ac:dyDescent="0.25">
      <c r="A732" s="40" t="s">
        <v>730</v>
      </c>
      <c r="B732" s="41" t="s">
        <v>18</v>
      </c>
      <c r="C732" s="42" t="s">
        <v>18</v>
      </c>
      <c r="D732" s="63">
        <v>2.9899597849503099</v>
      </c>
      <c r="E732" s="64">
        <v>2</v>
      </c>
      <c r="F732" s="41">
        <v>2.07069534228234</v>
      </c>
      <c r="G732" s="42">
        <v>11</v>
      </c>
      <c r="H732" s="41">
        <v>5.2541160398774203</v>
      </c>
      <c r="I732" s="42">
        <v>31</v>
      </c>
      <c r="J732" s="41">
        <v>2.1927821719019001</v>
      </c>
      <c r="K732" s="42">
        <v>27</v>
      </c>
      <c r="L732" s="63">
        <v>0.87077247832529903</v>
      </c>
      <c r="M732" s="64">
        <v>2</v>
      </c>
      <c r="N732" s="41">
        <v>2.37890334184344</v>
      </c>
      <c r="O732" s="43">
        <v>0.49312919193169902</v>
      </c>
      <c r="P732" s="43">
        <v>0.38423855855776701</v>
      </c>
      <c r="Q732" s="44">
        <v>6</v>
      </c>
      <c r="R732" s="45">
        <v>0</v>
      </c>
      <c r="S732" s="45">
        <v>0</v>
      </c>
      <c r="T732" s="46" t="s">
        <v>18</v>
      </c>
      <c r="U732" s="47">
        <v>6.0000000000000001E-3</v>
      </c>
      <c r="V732" s="47" t="s">
        <v>18</v>
      </c>
      <c r="W732" s="47">
        <v>1.5491E-2</v>
      </c>
      <c r="X732" s="48" t="s">
        <v>30</v>
      </c>
      <c r="Y732" s="49" t="s">
        <v>18</v>
      </c>
      <c r="Z732" s="50" t="s">
        <v>18</v>
      </c>
      <c r="AA732" s="51" t="s">
        <v>18</v>
      </c>
      <c r="AB732" s="52">
        <v>43600</v>
      </c>
      <c r="AC732" s="48" t="s">
        <v>727</v>
      </c>
      <c r="AD732" s="53" t="s">
        <v>159</v>
      </c>
      <c r="AE732" s="46" t="s">
        <v>18</v>
      </c>
      <c r="AF732" s="54" t="s">
        <v>18</v>
      </c>
    </row>
    <row r="733" spans="1:32" x14ac:dyDescent="0.25">
      <c r="A733" s="1" t="s">
        <v>731</v>
      </c>
      <c r="B733" s="55" t="s">
        <v>18</v>
      </c>
      <c r="C733" s="37" t="s">
        <v>18</v>
      </c>
      <c r="D733" s="55">
        <v>0.76283291185959001</v>
      </c>
      <c r="E733" s="37">
        <v>5</v>
      </c>
      <c r="F733" s="55">
        <v>-2.4256983315125802</v>
      </c>
      <c r="G733" s="37">
        <v>25</v>
      </c>
      <c r="H733" s="55">
        <v>-8.6263478668541893</v>
      </c>
      <c r="I733" s="37">
        <v>46</v>
      </c>
      <c r="J733" s="55">
        <v>-0.88150533988812196</v>
      </c>
      <c r="K733" s="37">
        <v>47</v>
      </c>
      <c r="L733" s="55">
        <v>-0.34088972217485303</v>
      </c>
      <c r="M733" s="37">
        <v>19</v>
      </c>
      <c r="N733" s="55">
        <v>5.2238526028918697</v>
      </c>
      <c r="O733" s="56">
        <v>-2.4325642758469201</v>
      </c>
      <c r="P733" s="56">
        <v>-7.1445035058417899E-2</v>
      </c>
      <c r="Q733" s="57">
        <v>6</v>
      </c>
      <c r="R733" s="58">
        <v>0.02</v>
      </c>
      <c r="S733" s="58">
        <v>0.03</v>
      </c>
      <c r="T733" s="14" t="s">
        <v>89</v>
      </c>
      <c r="U733" s="59">
        <v>8.9999999999999993E-3</v>
      </c>
      <c r="V733" s="59" t="s">
        <v>18</v>
      </c>
      <c r="W733" s="59">
        <v>2.8299999999999999E-2</v>
      </c>
      <c r="X733" s="12" t="s">
        <v>30</v>
      </c>
      <c r="Y733" s="60">
        <v>200.97322030000001</v>
      </c>
      <c r="Z733" s="8">
        <v>0.22415729000000001</v>
      </c>
      <c r="AA733" s="61">
        <v>4357</v>
      </c>
      <c r="AB733" s="62">
        <v>43004</v>
      </c>
      <c r="AC733" s="12" t="s">
        <v>732</v>
      </c>
      <c r="AD733" s="16">
        <v>1000</v>
      </c>
      <c r="AE733" s="14" t="s">
        <v>18</v>
      </c>
      <c r="AF733" s="39">
        <v>-14.797062859999899</v>
      </c>
    </row>
    <row r="734" spans="1:32" x14ac:dyDescent="0.25">
      <c r="A734" s="40" t="s">
        <v>733</v>
      </c>
      <c r="B734" s="41" t="s">
        <v>18</v>
      </c>
      <c r="C734" s="42" t="s">
        <v>18</v>
      </c>
      <c r="D734" s="41" t="s">
        <v>18</v>
      </c>
      <c r="E734" s="42" t="s">
        <v>18</v>
      </c>
      <c r="F734" s="41" t="s">
        <v>18</v>
      </c>
      <c r="G734" s="42" t="s">
        <v>18</v>
      </c>
      <c r="H734" s="63">
        <v>34.0892728581711</v>
      </c>
      <c r="I734" s="64">
        <v>2</v>
      </c>
      <c r="J734" s="41">
        <v>6.2161391502708998</v>
      </c>
      <c r="K734" s="42">
        <v>6</v>
      </c>
      <c r="L734" s="41">
        <v>-5.5048198883815296</v>
      </c>
      <c r="M734" s="42">
        <v>29</v>
      </c>
      <c r="N734" s="41">
        <v>13.9289567444568</v>
      </c>
      <c r="O734" s="43">
        <v>2.1543798327094801</v>
      </c>
      <c r="P734" s="43" t="s">
        <v>18</v>
      </c>
      <c r="Q734" s="44">
        <v>6</v>
      </c>
      <c r="R734" s="45">
        <v>0.02</v>
      </c>
      <c r="S734" s="45">
        <v>0.01</v>
      </c>
      <c r="T734" s="46" t="s">
        <v>18</v>
      </c>
      <c r="U734" s="47">
        <v>1.4999999999999999E-2</v>
      </c>
      <c r="V734" s="47" t="s">
        <v>18</v>
      </c>
      <c r="W734" s="47">
        <v>1.4999999999999999E-2</v>
      </c>
      <c r="X734" s="48" t="s">
        <v>30</v>
      </c>
      <c r="Y734" s="49">
        <v>33.761954659999901</v>
      </c>
      <c r="Z734" s="50">
        <v>1.58532947</v>
      </c>
      <c r="AA734" s="51">
        <v>1080</v>
      </c>
      <c r="AB734" s="52">
        <v>44522</v>
      </c>
      <c r="AC734" s="48" t="s">
        <v>734</v>
      </c>
      <c r="AD734" s="53" t="s">
        <v>129</v>
      </c>
      <c r="AE734" s="46" t="s">
        <v>39</v>
      </c>
      <c r="AF734" s="54">
        <v>10.18465767</v>
      </c>
    </row>
    <row r="735" spans="1:32" x14ac:dyDescent="0.25">
      <c r="A735" s="1" t="s">
        <v>735</v>
      </c>
      <c r="B735" s="55" t="s">
        <v>18</v>
      </c>
      <c r="C735" s="37" t="s">
        <v>18</v>
      </c>
      <c r="D735" s="55" t="s">
        <v>18</v>
      </c>
      <c r="E735" s="37" t="s">
        <v>18</v>
      </c>
      <c r="F735" s="55" t="s">
        <v>18</v>
      </c>
      <c r="G735" s="37" t="s">
        <v>18</v>
      </c>
      <c r="H735" s="65">
        <v>34.502505368647</v>
      </c>
      <c r="I735" s="66">
        <v>1</v>
      </c>
      <c r="J735" s="55">
        <v>6.3986409966024498</v>
      </c>
      <c r="K735" s="37">
        <v>4</v>
      </c>
      <c r="L735" s="55">
        <v>-5.45911949685539</v>
      </c>
      <c r="M735" s="37">
        <v>28</v>
      </c>
      <c r="N735" s="55">
        <v>13.922383701678999</v>
      </c>
      <c r="O735" s="56">
        <v>2.1850781204764198</v>
      </c>
      <c r="P735" s="56" t="s">
        <v>18</v>
      </c>
      <c r="Q735" s="57">
        <v>6</v>
      </c>
      <c r="R735" s="58">
        <v>0.01</v>
      </c>
      <c r="S735" s="58">
        <v>0.01</v>
      </c>
      <c r="T735" s="14" t="s">
        <v>18</v>
      </c>
      <c r="U735" s="59">
        <v>1.2E-2</v>
      </c>
      <c r="V735" s="59" t="s">
        <v>18</v>
      </c>
      <c r="W735" s="59">
        <v>1.2E-2</v>
      </c>
      <c r="X735" s="12" t="s">
        <v>30</v>
      </c>
      <c r="Y735" s="60" t="s">
        <v>18</v>
      </c>
      <c r="Z735" s="8" t="s">
        <v>18</v>
      </c>
      <c r="AA735" s="61" t="s">
        <v>18</v>
      </c>
      <c r="AB735" s="62">
        <v>44522</v>
      </c>
      <c r="AC735" s="12" t="s">
        <v>734</v>
      </c>
      <c r="AD735" s="16" t="s">
        <v>159</v>
      </c>
      <c r="AE735" s="14" t="s">
        <v>18</v>
      </c>
      <c r="AF735" s="39" t="s">
        <v>18</v>
      </c>
    </row>
    <row r="736" spans="1:32" x14ac:dyDescent="0.25">
      <c r="A736" s="40" t="s">
        <v>736</v>
      </c>
      <c r="B736" s="41" t="s">
        <v>18</v>
      </c>
      <c r="C736" s="42" t="s">
        <v>18</v>
      </c>
      <c r="D736" s="41" t="s">
        <v>18</v>
      </c>
      <c r="E736" s="42" t="s">
        <v>18</v>
      </c>
      <c r="F736" s="41" t="s">
        <v>18</v>
      </c>
      <c r="G736" s="42" t="s">
        <v>18</v>
      </c>
      <c r="H736" s="41" t="s">
        <v>18</v>
      </c>
      <c r="I736" s="42" t="s">
        <v>18</v>
      </c>
      <c r="J736" s="41" t="s">
        <v>18</v>
      </c>
      <c r="K736" s="42" t="s">
        <v>18</v>
      </c>
      <c r="L736" s="41">
        <v>0.139664804469252</v>
      </c>
      <c r="M736" s="42">
        <v>13</v>
      </c>
      <c r="N736" s="41" t="s">
        <v>18</v>
      </c>
      <c r="O736" s="43" t="s">
        <v>18</v>
      </c>
      <c r="P736" s="43" t="s">
        <v>18</v>
      </c>
      <c r="Q736" s="44" t="s">
        <v>18</v>
      </c>
      <c r="R736" s="45">
        <v>0.02</v>
      </c>
      <c r="S736" s="45">
        <v>0.03</v>
      </c>
      <c r="T736" s="46" t="s">
        <v>18</v>
      </c>
      <c r="U736" s="47">
        <v>0.01</v>
      </c>
      <c r="V736" s="47" t="s">
        <v>18</v>
      </c>
      <c r="W736" s="47" t="s">
        <v>18</v>
      </c>
      <c r="X736" s="48" t="s">
        <v>30</v>
      </c>
      <c r="Y736" s="49">
        <v>7.2082341559999996</v>
      </c>
      <c r="Z736" s="50">
        <v>5.46557257</v>
      </c>
      <c r="AA736" s="51">
        <v>87</v>
      </c>
      <c r="AB736" s="52">
        <v>45540</v>
      </c>
      <c r="AC736" s="48" t="s">
        <v>737</v>
      </c>
      <c r="AD736" s="53" t="s">
        <v>738</v>
      </c>
      <c r="AE736" s="46" t="s">
        <v>39</v>
      </c>
      <c r="AF736" s="54">
        <v>7.1951172000000003</v>
      </c>
    </row>
    <row r="737" spans="1:32" x14ac:dyDescent="0.25">
      <c r="A737" s="1" t="s">
        <v>739</v>
      </c>
      <c r="B737" s="55" t="s">
        <v>18</v>
      </c>
      <c r="C737" s="37" t="s">
        <v>18</v>
      </c>
      <c r="D737" s="55" t="s">
        <v>18</v>
      </c>
      <c r="E737" s="37" t="s">
        <v>18</v>
      </c>
      <c r="F737" s="55" t="s">
        <v>18</v>
      </c>
      <c r="G737" s="37" t="s">
        <v>18</v>
      </c>
      <c r="H737" s="55" t="s">
        <v>18</v>
      </c>
      <c r="I737" s="37" t="s">
        <v>18</v>
      </c>
      <c r="J737" s="55" t="s">
        <v>18</v>
      </c>
      <c r="K737" s="37" t="s">
        <v>18</v>
      </c>
      <c r="L737" s="55">
        <v>0.159585078795143</v>
      </c>
      <c r="M737" s="37">
        <v>12</v>
      </c>
      <c r="N737" s="55" t="s">
        <v>18</v>
      </c>
      <c r="O737" s="56" t="s">
        <v>18</v>
      </c>
      <c r="P737" s="56" t="s">
        <v>18</v>
      </c>
      <c r="Q737" s="57" t="s">
        <v>18</v>
      </c>
      <c r="R737" s="58">
        <v>0.01</v>
      </c>
      <c r="S737" s="58">
        <v>0.03</v>
      </c>
      <c r="T737" s="14" t="s">
        <v>18</v>
      </c>
      <c r="U737" s="59">
        <v>6.9999999999999897E-3</v>
      </c>
      <c r="V737" s="59" t="s">
        <v>18</v>
      </c>
      <c r="W737" s="59" t="s">
        <v>18</v>
      </c>
      <c r="X737" s="12" t="s">
        <v>30</v>
      </c>
      <c r="Y737" s="60" t="s">
        <v>18</v>
      </c>
      <c r="Z737" s="8" t="s">
        <v>18</v>
      </c>
      <c r="AA737" s="61" t="s">
        <v>18</v>
      </c>
      <c r="AB737" s="62">
        <v>45540</v>
      </c>
      <c r="AC737" s="12" t="s">
        <v>737</v>
      </c>
      <c r="AD737" s="16" t="s">
        <v>75</v>
      </c>
      <c r="AE737" s="14" t="s">
        <v>18</v>
      </c>
      <c r="AF737" s="39" t="s">
        <v>18</v>
      </c>
    </row>
    <row r="738" spans="1:32" x14ac:dyDescent="0.25">
      <c r="A738" s="40" t="s">
        <v>740</v>
      </c>
      <c r="B738" s="41" t="s">
        <v>18</v>
      </c>
      <c r="C738" s="42" t="s">
        <v>18</v>
      </c>
      <c r="D738" s="41" t="s">
        <v>18</v>
      </c>
      <c r="E738" s="42" t="s">
        <v>18</v>
      </c>
      <c r="F738" s="41">
        <v>2.3375185712925601</v>
      </c>
      <c r="G738" s="42">
        <v>10</v>
      </c>
      <c r="H738" s="41">
        <v>-0.67908758488592902</v>
      </c>
      <c r="I738" s="42">
        <v>43</v>
      </c>
      <c r="J738" s="41">
        <v>0.44021834830072398</v>
      </c>
      <c r="K738" s="42">
        <v>40</v>
      </c>
      <c r="L738" s="41">
        <v>0</v>
      </c>
      <c r="M738" s="42">
        <v>18</v>
      </c>
      <c r="N738" s="41">
        <v>2.0239015226513</v>
      </c>
      <c r="O738" s="43">
        <v>-2.3519409856862801</v>
      </c>
      <c r="P738" s="43" t="s">
        <v>18</v>
      </c>
      <c r="Q738" s="44">
        <v>6</v>
      </c>
      <c r="R738" s="45">
        <v>0.02</v>
      </c>
      <c r="S738" s="45">
        <v>0.02</v>
      </c>
      <c r="T738" s="46" t="s">
        <v>18</v>
      </c>
      <c r="U738" s="47">
        <v>8.9999999999999993E-3</v>
      </c>
      <c r="V738" s="47" t="s">
        <v>18</v>
      </c>
      <c r="W738" s="47">
        <v>2.23E-2</v>
      </c>
      <c r="X738" s="48" t="s">
        <v>30</v>
      </c>
      <c r="Y738" s="49">
        <v>45.259067649999999</v>
      </c>
      <c r="Z738" s="50">
        <v>-1.8685134299999999</v>
      </c>
      <c r="AA738" s="51">
        <v>1017</v>
      </c>
      <c r="AB738" s="52">
        <v>43973</v>
      </c>
      <c r="AC738" s="48" t="s">
        <v>741</v>
      </c>
      <c r="AD738" s="53" t="s">
        <v>129</v>
      </c>
      <c r="AE738" s="46" t="s">
        <v>39</v>
      </c>
      <c r="AF738" s="54">
        <v>-3.2478169299999902</v>
      </c>
    </row>
    <row r="739" spans="1:32" x14ac:dyDescent="0.25">
      <c r="A739" s="1" t="s">
        <v>742</v>
      </c>
      <c r="B739" s="55" t="s">
        <v>18</v>
      </c>
      <c r="C739" s="37" t="s">
        <v>18</v>
      </c>
      <c r="D739" s="55" t="s">
        <v>18</v>
      </c>
      <c r="E739" s="37" t="s">
        <v>18</v>
      </c>
      <c r="F739" s="55" t="s">
        <v>18</v>
      </c>
      <c r="G739" s="37" t="s">
        <v>18</v>
      </c>
      <c r="H739" s="55">
        <v>22.8177641653905</v>
      </c>
      <c r="I739" s="37">
        <v>8</v>
      </c>
      <c r="J739" s="55">
        <v>5.4668420063874903</v>
      </c>
      <c r="K739" s="37">
        <v>10</v>
      </c>
      <c r="L739" s="55">
        <v>-1.17936982925538</v>
      </c>
      <c r="M739" s="37">
        <v>23</v>
      </c>
      <c r="N739" s="55">
        <v>10.000272111660401</v>
      </c>
      <c r="O739" s="56">
        <v>1.87362449730869</v>
      </c>
      <c r="P739" s="56" t="s">
        <v>18</v>
      </c>
      <c r="Q739" s="57">
        <v>9</v>
      </c>
      <c r="R739" s="58">
        <v>0.01</v>
      </c>
      <c r="S739" s="58">
        <v>0.01</v>
      </c>
      <c r="T739" s="14" t="s">
        <v>18</v>
      </c>
      <c r="U739" s="59">
        <v>1.2E-2</v>
      </c>
      <c r="V739" s="59" t="s">
        <v>18</v>
      </c>
      <c r="W739" s="59">
        <v>1.2E-2</v>
      </c>
      <c r="X739" s="12" t="s">
        <v>30</v>
      </c>
      <c r="Y739" s="60">
        <v>12.598872949999899</v>
      </c>
      <c r="Z739" s="8">
        <v>0.51531236000000002</v>
      </c>
      <c r="AA739" s="61">
        <v>671</v>
      </c>
      <c r="AB739" s="62">
        <v>44915</v>
      </c>
      <c r="AC739" s="12" t="s">
        <v>734</v>
      </c>
      <c r="AD739" s="16" t="s">
        <v>159</v>
      </c>
      <c r="AE739" s="14" t="s">
        <v>18</v>
      </c>
      <c r="AF739" s="39">
        <v>2.2401623700000002</v>
      </c>
    </row>
    <row r="740" spans="1:32" x14ac:dyDescent="0.25">
      <c r="A740" s="40" t="s">
        <v>743</v>
      </c>
      <c r="B740" s="41" t="s">
        <v>18</v>
      </c>
      <c r="C740" s="42" t="s">
        <v>18</v>
      </c>
      <c r="D740" s="41" t="s">
        <v>18</v>
      </c>
      <c r="E740" s="42" t="s">
        <v>18</v>
      </c>
      <c r="F740" s="41" t="s">
        <v>18</v>
      </c>
      <c r="G740" s="42" t="s">
        <v>18</v>
      </c>
      <c r="H740" s="41">
        <v>22.461066023250599</v>
      </c>
      <c r="I740" s="42">
        <v>9</v>
      </c>
      <c r="J740" s="41">
        <v>5.3197509903791698</v>
      </c>
      <c r="K740" s="42">
        <v>12</v>
      </c>
      <c r="L740" s="41">
        <v>-1.20332684480621</v>
      </c>
      <c r="M740" s="42">
        <v>24</v>
      </c>
      <c r="N740" s="41">
        <v>10.0037219505274</v>
      </c>
      <c r="O740" s="43">
        <v>1.83732182450861</v>
      </c>
      <c r="P740" s="43" t="s">
        <v>18</v>
      </c>
      <c r="Q740" s="44">
        <v>9</v>
      </c>
      <c r="R740" s="45">
        <v>0.01</v>
      </c>
      <c r="S740" s="45">
        <v>0.01</v>
      </c>
      <c r="T740" s="46" t="s">
        <v>18</v>
      </c>
      <c r="U740" s="47">
        <v>1.4999999999999999E-2</v>
      </c>
      <c r="V740" s="47" t="s">
        <v>18</v>
      </c>
      <c r="W740" s="47">
        <v>1.4999999999999999E-2</v>
      </c>
      <c r="X740" s="48" t="s">
        <v>30</v>
      </c>
      <c r="Y740" s="49" t="s">
        <v>18</v>
      </c>
      <c r="Z740" s="50" t="s">
        <v>18</v>
      </c>
      <c r="AA740" s="51" t="s">
        <v>18</v>
      </c>
      <c r="AB740" s="52">
        <v>44915</v>
      </c>
      <c r="AC740" s="48" t="s">
        <v>734</v>
      </c>
      <c r="AD740" s="53" t="s">
        <v>129</v>
      </c>
      <c r="AE740" s="46" t="s">
        <v>39</v>
      </c>
      <c r="AF740" s="54" t="s">
        <v>18</v>
      </c>
    </row>
    <row r="741" spans="1:32" x14ac:dyDescent="0.25">
      <c r="A741" s="1" t="s">
        <v>744</v>
      </c>
      <c r="B741" s="55" t="s">
        <v>18</v>
      </c>
      <c r="C741" s="37" t="s">
        <v>18</v>
      </c>
      <c r="D741" s="55" t="s">
        <v>18</v>
      </c>
      <c r="E741" s="37" t="s">
        <v>18</v>
      </c>
      <c r="F741" s="55">
        <v>4.7468925012694196</v>
      </c>
      <c r="G741" s="37">
        <v>9</v>
      </c>
      <c r="H741" s="55">
        <v>8.2189453014368503</v>
      </c>
      <c r="I741" s="37">
        <v>25</v>
      </c>
      <c r="J741" s="55">
        <v>3.3353766271229301</v>
      </c>
      <c r="K741" s="37">
        <v>18</v>
      </c>
      <c r="L741" s="55">
        <v>0.48210935993408999</v>
      </c>
      <c r="M741" s="37">
        <v>11</v>
      </c>
      <c r="N741" s="55">
        <v>0.76028226005496002</v>
      </c>
      <c r="O741" s="56">
        <v>5.4426311931928701</v>
      </c>
      <c r="P741" s="56" t="s">
        <v>18</v>
      </c>
      <c r="Q741" s="57">
        <v>8</v>
      </c>
      <c r="R741" s="58">
        <v>0</v>
      </c>
      <c r="S741" s="58">
        <v>0.02</v>
      </c>
      <c r="T741" s="14" t="s">
        <v>18</v>
      </c>
      <c r="U741" s="59">
        <v>9.4999999999999998E-3</v>
      </c>
      <c r="V741" s="59" t="s">
        <v>18</v>
      </c>
      <c r="W741" s="59">
        <v>9.6035185609805902E-3</v>
      </c>
      <c r="X741" s="12" t="s">
        <v>30</v>
      </c>
      <c r="Y741" s="60">
        <v>223.98390456834201</v>
      </c>
      <c r="Z741" s="8">
        <v>10.10583372</v>
      </c>
      <c r="AA741" s="61">
        <v>559</v>
      </c>
      <c r="AB741" s="62">
        <v>44439</v>
      </c>
      <c r="AC741" s="12" t="s">
        <v>745</v>
      </c>
      <c r="AD741" s="16" t="s">
        <v>658</v>
      </c>
      <c r="AE741" s="14" t="s">
        <v>18</v>
      </c>
      <c r="AF741" s="39">
        <v>66.32515995</v>
      </c>
    </row>
    <row r="742" spans="1:32" x14ac:dyDescent="0.25">
      <c r="A742" s="40" t="s">
        <v>746</v>
      </c>
      <c r="B742" s="41" t="s">
        <v>18</v>
      </c>
      <c r="C742" s="42" t="s">
        <v>18</v>
      </c>
      <c r="D742" s="41" t="s">
        <v>18</v>
      </c>
      <c r="E742" s="42" t="s">
        <v>18</v>
      </c>
      <c r="F742" s="41">
        <v>5.2211564485929296</v>
      </c>
      <c r="G742" s="42">
        <v>8</v>
      </c>
      <c r="H742" s="41">
        <v>8.7084560370214597</v>
      </c>
      <c r="I742" s="42">
        <v>19</v>
      </c>
      <c r="J742" s="41">
        <v>3.5699016673792201</v>
      </c>
      <c r="K742" s="42">
        <v>16</v>
      </c>
      <c r="L742" s="41">
        <v>0.52127907881427404</v>
      </c>
      <c r="M742" s="42">
        <v>10</v>
      </c>
      <c r="N742" s="41">
        <v>0.77881050560399701</v>
      </c>
      <c r="O742" s="43">
        <v>5.9416849753485899</v>
      </c>
      <c r="P742" s="43" t="s">
        <v>18</v>
      </c>
      <c r="Q742" s="44">
        <v>8</v>
      </c>
      <c r="R742" s="45">
        <v>0</v>
      </c>
      <c r="S742" s="45">
        <v>0.02</v>
      </c>
      <c r="T742" s="46" t="s">
        <v>18</v>
      </c>
      <c r="U742" s="47">
        <v>5.0000000000000001E-3</v>
      </c>
      <c r="V742" s="47" t="s">
        <v>18</v>
      </c>
      <c r="W742" s="47" t="s">
        <v>18</v>
      </c>
      <c r="X742" s="48" t="s">
        <v>30</v>
      </c>
      <c r="Y742" s="49" t="s">
        <v>18</v>
      </c>
      <c r="Z742" s="50" t="s">
        <v>18</v>
      </c>
      <c r="AA742" s="51" t="s">
        <v>18</v>
      </c>
      <c r="AB742" s="52">
        <v>44439</v>
      </c>
      <c r="AC742" s="48" t="s">
        <v>745</v>
      </c>
      <c r="AD742" s="53" t="s">
        <v>70</v>
      </c>
      <c r="AE742" s="46" t="s">
        <v>18</v>
      </c>
      <c r="AF742" s="54" t="s">
        <v>18</v>
      </c>
    </row>
    <row r="743" spans="1:32" x14ac:dyDescent="0.25">
      <c r="A743" s="1" t="s">
        <v>747</v>
      </c>
      <c r="B743" s="55" t="s">
        <v>18</v>
      </c>
      <c r="C743" s="37" t="s">
        <v>18</v>
      </c>
      <c r="D743" s="55" t="s">
        <v>18</v>
      </c>
      <c r="E743" s="37" t="s">
        <v>18</v>
      </c>
      <c r="F743" s="55" t="s">
        <v>18</v>
      </c>
      <c r="G743" s="37" t="s">
        <v>18</v>
      </c>
      <c r="H743" s="55">
        <v>-10.0759163361563</v>
      </c>
      <c r="I743" s="37">
        <v>47</v>
      </c>
      <c r="J743" s="55">
        <v>-3.0100038730293699</v>
      </c>
      <c r="K743" s="37">
        <v>50</v>
      </c>
      <c r="L743" s="55">
        <v>-3.64084696985819</v>
      </c>
      <c r="M743" s="37">
        <v>27</v>
      </c>
      <c r="N743" s="55">
        <v>10.5257221745834</v>
      </c>
      <c r="O743" s="56">
        <v>-1.3449837891001599</v>
      </c>
      <c r="P743" s="56" t="s">
        <v>18</v>
      </c>
      <c r="Q743" s="57">
        <v>6</v>
      </c>
      <c r="R743" s="58">
        <v>0</v>
      </c>
      <c r="S743" s="58">
        <v>0</v>
      </c>
      <c r="T743" s="14" t="s">
        <v>18</v>
      </c>
      <c r="U743" s="59">
        <v>0.02</v>
      </c>
      <c r="V743" s="59" t="s">
        <v>18</v>
      </c>
      <c r="W743" s="59" t="s">
        <v>18</v>
      </c>
      <c r="X743" s="12" t="s">
        <v>141</v>
      </c>
      <c r="Y743" s="60">
        <v>2910.66053878</v>
      </c>
      <c r="Z743" s="8" t="s">
        <v>18</v>
      </c>
      <c r="AA743" s="61" t="s">
        <v>18</v>
      </c>
      <c r="AB743" s="62">
        <v>40766</v>
      </c>
      <c r="AC743" s="12" t="s">
        <v>748</v>
      </c>
      <c r="AD743" s="16">
        <v>0</v>
      </c>
      <c r="AE743" s="14" t="s">
        <v>18</v>
      </c>
      <c r="AF743" s="39" t="s">
        <v>18</v>
      </c>
    </row>
    <row r="744" spans="1:32" x14ac:dyDescent="0.25">
      <c r="A744" s="40" t="s">
        <v>749</v>
      </c>
      <c r="B744" s="41" t="s">
        <v>18</v>
      </c>
      <c r="C744" s="42" t="s">
        <v>18</v>
      </c>
      <c r="D744" s="41" t="s">
        <v>18</v>
      </c>
      <c r="E744" s="42" t="s">
        <v>18</v>
      </c>
      <c r="F744" s="41" t="s">
        <v>18</v>
      </c>
      <c r="G744" s="42" t="s">
        <v>18</v>
      </c>
      <c r="H744" s="41">
        <v>-3.1040212510556899</v>
      </c>
      <c r="I744" s="42">
        <v>45</v>
      </c>
      <c r="J744" s="41">
        <v>-0.52591943191945201</v>
      </c>
      <c r="K744" s="42">
        <v>45</v>
      </c>
      <c r="L744" s="41">
        <v>-1.56300281718766</v>
      </c>
      <c r="M744" s="42">
        <v>25</v>
      </c>
      <c r="N744" s="41">
        <v>4.9670609343021299</v>
      </c>
      <c r="O744" s="43">
        <v>-1.4465356280747399</v>
      </c>
      <c r="P744" s="43" t="s">
        <v>18</v>
      </c>
      <c r="Q744" s="44">
        <v>6</v>
      </c>
      <c r="R744" s="45">
        <v>0</v>
      </c>
      <c r="S744" s="45">
        <v>0</v>
      </c>
      <c r="T744" s="46" t="s">
        <v>18</v>
      </c>
      <c r="U744" s="47">
        <v>1.6E-2</v>
      </c>
      <c r="V744" s="47" t="s">
        <v>18</v>
      </c>
      <c r="W744" s="47" t="s">
        <v>18</v>
      </c>
      <c r="X744" s="48" t="s">
        <v>141</v>
      </c>
      <c r="Y744" s="49">
        <v>401.97359418999997</v>
      </c>
      <c r="Z744" s="50" t="s">
        <v>18</v>
      </c>
      <c r="AA744" s="51" t="s">
        <v>18</v>
      </c>
      <c r="AB744" s="52">
        <v>43243</v>
      </c>
      <c r="AC744" s="48" t="s">
        <v>748</v>
      </c>
      <c r="AD744" s="53">
        <v>0</v>
      </c>
      <c r="AE744" s="46" t="s">
        <v>18</v>
      </c>
      <c r="AF744" s="54" t="s">
        <v>18</v>
      </c>
    </row>
    <row r="745" spans="1:32" x14ac:dyDescent="0.25">
      <c r="A745" s="1" t="s">
        <v>750</v>
      </c>
      <c r="B745" s="55" t="s">
        <v>18</v>
      </c>
      <c r="C745" s="37" t="s">
        <v>18</v>
      </c>
      <c r="D745" s="55" t="s">
        <v>18</v>
      </c>
      <c r="E745" s="37" t="s">
        <v>18</v>
      </c>
      <c r="F745" s="55" t="s">
        <v>18</v>
      </c>
      <c r="G745" s="37" t="s">
        <v>18</v>
      </c>
      <c r="H745" s="55">
        <v>8.3830128687557792</v>
      </c>
      <c r="I745" s="37">
        <v>21</v>
      </c>
      <c r="J745" s="55" t="s">
        <v>18</v>
      </c>
      <c r="K745" s="37" t="s">
        <v>18</v>
      </c>
      <c r="L745" s="55" t="s">
        <v>18</v>
      </c>
      <c r="M745" s="37" t="s">
        <v>18</v>
      </c>
      <c r="N745" s="55">
        <v>5.2064833010472302</v>
      </c>
      <c r="O745" s="56">
        <v>0.826278173342056</v>
      </c>
      <c r="P745" s="56" t="s">
        <v>18</v>
      </c>
      <c r="Q745" s="57">
        <v>8</v>
      </c>
      <c r="R745" s="58">
        <v>0</v>
      </c>
      <c r="S745" s="58">
        <v>0</v>
      </c>
      <c r="T745" s="14" t="s">
        <v>18</v>
      </c>
      <c r="U745" s="59">
        <v>1.7500000000000002E-2</v>
      </c>
      <c r="V745" s="59" t="s">
        <v>18</v>
      </c>
      <c r="W745" s="59" t="s">
        <v>18</v>
      </c>
      <c r="X745" s="12" t="s">
        <v>141</v>
      </c>
      <c r="Y745" s="60">
        <v>38.67689833</v>
      </c>
      <c r="Z745" s="8" t="s">
        <v>18</v>
      </c>
      <c r="AA745" s="61" t="s">
        <v>18</v>
      </c>
      <c r="AB745" s="62">
        <v>43992</v>
      </c>
      <c r="AC745" s="12" t="s">
        <v>751</v>
      </c>
      <c r="AD745" s="16">
        <v>0</v>
      </c>
      <c r="AE745" s="14" t="s">
        <v>18</v>
      </c>
      <c r="AF745" s="39" t="s">
        <v>18</v>
      </c>
    </row>
    <row r="746" spans="1:32" x14ac:dyDescent="0.25">
      <c r="A746" s="40" t="s">
        <v>752</v>
      </c>
      <c r="B746" s="41" t="s">
        <v>18</v>
      </c>
      <c r="C746" s="42" t="s">
        <v>18</v>
      </c>
      <c r="D746" s="41" t="s">
        <v>18</v>
      </c>
      <c r="E746" s="42" t="s">
        <v>18</v>
      </c>
      <c r="F746" s="41" t="s">
        <v>18</v>
      </c>
      <c r="G746" s="42" t="s">
        <v>18</v>
      </c>
      <c r="H746" s="41">
        <v>25.0132783086292</v>
      </c>
      <c r="I746" s="42">
        <v>7</v>
      </c>
      <c r="J746" s="63">
        <v>12.1161144231859</v>
      </c>
      <c r="K746" s="64">
        <v>1</v>
      </c>
      <c r="L746" s="63">
        <v>2.29582038021602</v>
      </c>
      <c r="M746" s="64">
        <v>1</v>
      </c>
      <c r="N746" s="41">
        <v>15.956011378251</v>
      </c>
      <c r="O746" s="43">
        <v>1.3118735287398</v>
      </c>
      <c r="P746" s="43" t="s">
        <v>18</v>
      </c>
      <c r="Q746" s="44">
        <v>8</v>
      </c>
      <c r="R746" s="45">
        <v>0</v>
      </c>
      <c r="S746" s="45">
        <v>0</v>
      </c>
      <c r="T746" s="46" t="s">
        <v>18</v>
      </c>
      <c r="U746" s="47">
        <v>1.4999999999999999E-2</v>
      </c>
      <c r="V746" s="47" t="s">
        <v>18</v>
      </c>
      <c r="W746" s="47" t="s">
        <v>18</v>
      </c>
      <c r="X746" s="48" t="s">
        <v>141</v>
      </c>
      <c r="Y746" s="49">
        <v>741.23668825000004</v>
      </c>
      <c r="Z746" s="50" t="s">
        <v>18</v>
      </c>
      <c r="AA746" s="51" t="s">
        <v>18</v>
      </c>
      <c r="AB746" s="52">
        <v>40862</v>
      </c>
      <c r="AC746" s="48" t="s">
        <v>753</v>
      </c>
      <c r="AD746" s="53">
        <v>0</v>
      </c>
      <c r="AE746" s="46" t="s">
        <v>18</v>
      </c>
      <c r="AF746" s="54" t="s">
        <v>18</v>
      </c>
    </row>
    <row r="747" spans="1:32" x14ac:dyDescent="0.25">
      <c r="A747" s="1" t="s">
        <v>754</v>
      </c>
      <c r="B747" s="55" t="s">
        <v>18</v>
      </c>
      <c r="C747" s="37" t="s">
        <v>18</v>
      </c>
      <c r="D747" s="55" t="s">
        <v>18</v>
      </c>
      <c r="E747" s="37" t="s">
        <v>18</v>
      </c>
      <c r="F747" s="55" t="s">
        <v>18</v>
      </c>
      <c r="G747" s="37" t="s">
        <v>18</v>
      </c>
      <c r="H747" s="55">
        <v>5.4444214080501698</v>
      </c>
      <c r="I747" s="37">
        <v>30</v>
      </c>
      <c r="J747" s="55">
        <v>3.4690010346551001</v>
      </c>
      <c r="K747" s="37">
        <v>17</v>
      </c>
      <c r="L747" s="55">
        <v>-2.0502718288469199</v>
      </c>
      <c r="M747" s="37">
        <v>26</v>
      </c>
      <c r="N747" s="55">
        <v>5.7854210074229302</v>
      </c>
      <c r="O747" s="56">
        <v>0.23566341136977001</v>
      </c>
      <c r="P747" s="56" t="s">
        <v>18</v>
      </c>
      <c r="Q747" s="57">
        <v>8</v>
      </c>
      <c r="R747" s="58">
        <v>0</v>
      </c>
      <c r="S747" s="58">
        <v>0</v>
      </c>
      <c r="T747" s="14" t="s">
        <v>18</v>
      </c>
      <c r="U747" s="59">
        <v>1.4999999999999999E-2</v>
      </c>
      <c r="V747" s="59" t="s">
        <v>18</v>
      </c>
      <c r="W747" s="59" t="s">
        <v>18</v>
      </c>
      <c r="X747" s="12" t="s">
        <v>141</v>
      </c>
      <c r="Y747" s="60">
        <v>3849.6773970899999</v>
      </c>
      <c r="Z747" s="8" t="s">
        <v>18</v>
      </c>
      <c r="AA747" s="61" t="s">
        <v>18</v>
      </c>
      <c r="AB747" s="62">
        <v>38658</v>
      </c>
      <c r="AC747" s="12" t="s">
        <v>755</v>
      </c>
      <c r="AD747" s="16">
        <v>0</v>
      </c>
      <c r="AE747" s="14" t="s">
        <v>18</v>
      </c>
      <c r="AF747" s="39" t="s">
        <v>18</v>
      </c>
    </row>
    <row r="748" spans="1:32" x14ac:dyDescent="0.25">
      <c r="A748" s="40" t="s">
        <v>756</v>
      </c>
      <c r="B748" s="41" t="s">
        <v>18</v>
      </c>
      <c r="C748" s="42" t="s">
        <v>18</v>
      </c>
      <c r="D748" s="41" t="s">
        <v>18</v>
      </c>
      <c r="E748" s="42" t="s">
        <v>18</v>
      </c>
      <c r="F748" s="41" t="s">
        <v>18</v>
      </c>
      <c r="G748" s="42" t="s">
        <v>18</v>
      </c>
      <c r="H748" s="41">
        <v>3.5693176234185202</v>
      </c>
      <c r="I748" s="42">
        <v>34</v>
      </c>
      <c r="J748" s="41">
        <v>2.3928852975955799</v>
      </c>
      <c r="K748" s="42">
        <v>22</v>
      </c>
      <c r="L748" s="41">
        <v>0.79387020454961799</v>
      </c>
      <c r="M748" s="42">
        <v>5</v>
      </c>
      <c r="N748" s="41">
        <v>1.5222574934197</v>
      </c>
      <c r="O748" s="43">
        <v>-0.33614006567478</v>
      </c>
      <c r="P748" s="43" t="s">
        <v>18</v>
      </c>
      <c r="Q748" s="44">
        <v>6</v>
      </c>
      <c r="R748" s="45">
        <v>0</v>
      </c>
      <c r="S748" s="45">
        <v>0.05</v>
      </c>
      <c r="T748" s="46" t="s">
        <v>18</v>
      </c>
      <c r="U748" s="47">
        <v>1.7500000000000002E-2</v>
      </c>
      <c r="V748" s="47" t="s">
        <v>18</v>
      </c>
      <c r="W748" s="47">
        <v>2.9591252302893101E-2</v>
      </c>
      <c r="X748" s="48" t="s">
        <v>30</v>
      </c>
      <c r="Y748" s="49">
        <v>222.885884889571</v>
      </c>
      <c r="Z748" s="50">
        <v>9.4149219246829698</v>
      </c>
      <c r="AA748" s="51">
        <v>2356</v>
      </c>
      <c r="AB748" s="52">
        <v>44634</v>
      </c>
      <c r="AC748" s="48" t="s">
        <v>757</v>
      </c>
      <c r="AD748" s="53" t="s">
        <v>658</v>
      </c>
      <c r="AE748" s="46" t="s">
        <v>18</v>
      </c>
      <c r="AF748" s="54">
        <v>107.50700868389799</v>
      </c>
    </row>
    <row r="749" spans="1:32" x14ac:dyDescent="0.25">
      <c r="A749" s="1" t="s">
        <v>758</v>
      </c>
      <c r="B749" s="55" t="s">
        <v>18</v>
      </c>
      <c r="C749" s="37" t="s">
        <v>18</v>
      </c>
      <c r="D749" s="55" t="s">
        <v>18</v>
      </c>
      <c r="E749" s="37" t="s">
        <v>18</v>
      </c>
      <c r="F749" s="55">
        <v>1.8267633973912201</v>
      </c>
      <c r="G749" s="37">
        <v>15</v>
      </c>
      <c r="H749" s="55">
        <v>0.20003478865886401</v>
      </c>
      <c r="I749" s="37">
        <v>41</v>
      </c>
      <c r="J749" s="55">
        <v>0.45339611125643198</v>
      </c>
      <c r="K749" s="37">
        <v>39</v>
      </c>
      <c r="L749" s="55" t="s">
        <v>18</v>
      </c>
      <c r="M749" s="37" t="s">
        <v>18</v>
      </c>
      <c r="N749" s="55">
        <v>0.67050178800327798</v>
      </c>
      <c r="O749" s="56">
        <v>-5.7881643837655199</v>
      </c>
      <c r="P749" s="56" t="s">
        <v>18</v>
      </c>
      <c r="Q749" s="57">
        <v>6</v>
      </c>
      <c r="R749" s="58">
        <v>0.01</v>
      </c>
      <c r="S749" s="58">
        <v>0.05</v>
      </c>
      <c r="T749" s="14" t="s">
        <v>89</v>
      </c>
      <c r="U749" s="59">
        <v>8.9999999999999993E-3</v>
      </c>
      <c r="V749" s="59" t="s">
        <v>18</v>
      </c>
      <c r="W749" s="59">
        <v>2.5756642060575201E-2</v>
      </c>
      <c r="X749" s="12" t="s">
        <v>30</v>
      </c>
      <c r="Y749" s="60">
        <v>591.86843065991104</v>
      </c>
      <c r="Z749" s="8">
        <v>0</v>
      </c>
      <c r="AA749" s="61">
        <v>11687</v>
      </c>
      <c r="AB749" s="62">
        <v>44070</v>
      </c>
      <c r="AC749" s="12" t="s">
        <v>65</v>
      </c>
      <c r="AD749" s="16" t="s">
        <v>129</v>
      </c>
      <c r="AE749" s="14" t="s">
        <v>18</v>
      </c>
      <c r="AF749" s="39">
        <v>-3.0906216799999902</v>
      </c>
    </row>
    <row r="750" spans="1:32" x14ac:dyDescent="0.25">
      <c r="A750" s="40" t="s">
        <v>759</v>
      </c>
      <c r="B750" s="41" t="s">
        <v>18</v>
      </c>
      <c r="C750" s="42" t="s">
        <v>18</v>
      </c>
      <c r="D750" s="41" t="s">
        <v>18</v>
      </c>
      <c r="E750" s="42" t="s">
        <v>18</v>
      </c>
      <c r="F750" s="41">
        <v>0.43088101296415698</v>
      </c>
      <c r="G750" s="42">
        <v>23</v>
      </c>
      <c r="H750" s="41">
        <v>0.205230952477086</v>
      </c>
      <c r="I750" s="42">
        <v>39</v>
      </c>
      <c r="J750" s="41">
        <v>0.46196489066832003</v>
      </c>
      <c r="K750" s="42">
        <v>36</v>
      </c>
      <c r="L750" s="41" t="s">
        <v>18</v>
      </c>
      <c r="M750" s="42" t="s">
        <v>18</v>
      </c>
      <c r="N750" s="41">
        <v>0.68201822038968596</v>
      </c>
      <c r="O750" s="43">
        <v>-5.6828077152234204</v>
      </c>
      <c r="P750" s="43" t="s">
        <v>18</v>
      </c>
      <c r="Q750" s="44">
        <v>6</v>
      </c>
      <c r="R750" s="45">
        <v>0.01</v>
      </c>
      <c r="S750" s="45">
        <v>0.05</v>
      </c>
      <c r="T750" s="46" t="s">
        <v>89</v>
      </c>
      <c r="U750" s="47">
        <v>8.9999999999999993E-3</v>
      </c>
      <c r="V750" s="47" t="s">
        <v>18</v>
      </c>
      <c r="W750" s="47">
        <v>2.5756642060575201E-2</v>
      </c>
      <c r="X750" s="48" t="s">
        <v>30</v>
      </c>
      <c r="Y750" s="49" t="s">
        <v>18</v>
      </c>
      <c r="Z750" s="50" t="s">
        <v>18</v>
      </c>
      <c r="AA750" s="51" t="s">
        <v>18</v>
      </c>
      <c r="AB750" s="52">
        <v>44070</v>
      </c>
      <c r="AC750" s="48" t="s">
        <v>65</v>
      </c>
      <c r="AD750" s="53" t="s">
        <v>73</v>
      </c>
      <c r="AE750" s="46" t="s">
        <v>18</v>
      </c>
      <c r="AF750" s="54" t="s">
        <v>18</v>
      </c>
    </row>
    <row r="751" spans="1:32" x14ac:dyDescent="0.25">
      <c r="A751" s="1" t="s">
        <v>760</v>
      </c>
      <c r="B751" s="55" t="s">
        <v>18</v>
      </c>
      <c r="C751" s="37" t="s">
        <v>18</v>
      </c>
      <c r="D751" s="55" t="s">
        <v>18</v>
      </c>
      <c r="E751" s="37" t="s">
        <v>18</v>
      </c>
      <c r="F751" s="55">
        <v>1.9421731326920899</v>
      </c>
      <c r="G751" s="37">
        <v>12</v>
      </c>
      <c r="H751" s="55">
        <v>0.19880715705766699</v>
      </c>
      <c r="I751" s="37">
        <v>42</v>
      </c>
      <c r="J751" s="55">
        <v>0.459311898778058</v>
      </c>
      <c r="K751" s="37">
        <v>37</v>
      </c>
      <c r="L751" s="55" t="s">
        <v>18</v>
      </c>
      <c r="M751" s="37" t="s">
        <v>18</v>
      </c>
      <c r="N751" s="55">
        <v>0.68199263685918798</v>
      </c>
      <c r="O751" s="56">
        <v>-5.6924400504553301</v>
      </c>
      <c r="P751" s="56" t="s">
        <v>18</v>
      </c>
      <c r="Q751" s="57">
        <v>6</v>
      </c>
      <c r="R751" s="58">
        <v>0.01</v>
      </c>
      <c r="S751" s="58">
        <v>0.05</v>
      </c>
      <c r="T751" s="14" t="s">
        <v>89</v>
      </c>
      <c r="U751" s="59">
        <v>8.9999999999999993E-3</v>
      </c>
      <c r="V751" s="59" t="s">
        <v>18</v>
      </c>
      <c r="W751" s="59">
        <v>2.5756642060575201E-2</v>
      </c>
      <c r="X751" s="12" t="s">
        <v>30</v>
      </c>
      <c r="Y751" s="60" t="s">
        <v>18</v>
      </c>
      <c r="Z751" s="8" t="s">
        <v>18</v>
      </c>
      <c r="AA751" s="61" t="s">
        <v>18</v>
      </c>
      <c r="AB751" s="62">
        <v>44070</v>
      </c>
      <c r="AC751" s="12" t="s">
        <v>65</v>
      </c>
      <c r="AD751" s="16" t="s">
        <v>68</v>
      </c>
      <c r="AE751" s="14" t="s">
        <v>18</v>
      </c>
      <c r="AF751" s="39" t="s">
        <v>18</v>
      </c>
    </row>
    <row r="752" spans="1:32" x14ac:dyDescent="0.25">
      <c r="A752" s="40" t="s">
        <v>761</v>
      </c>
      <c r="B752" s="41" t="s">
        <v>18</v>
      </c>
      <c r="C752" s="42" t="s">
        <v>18</v>
      </c>
      <c r="D752" s="41" t="s">
        <v>18</v>
      </c>
      <c r="E752" s="42" t="s">
        <v>18</v>
      </c>
      <c r="F752" s="41">
        <v>0.53511667220835701</v>
      </c>
      <c r="G752" s="42">
        <v>22</v>
      </c>
      <c r="H752" s="41">
        <v>0.20403053435480401</v>
      </c>
      <c r="I752" s="42">
        <v>40</v>
      </c>
      <c r="J752" s="41">
        <v>0.45927740355173802</v>
      </c>
      <c r="K752" s="42">
        <v>38</v>
      </c>
      <c r="L752" s="41" t="s">
        <v>18</v>
      </c>
      <c r="M752" s="42" t="s">
        <v>18</v>
      </c>
      <c r="N752" s="41">
        <v>0.67806427343684506</v>
      </c>
      <c r="O752" s="43">
        <v>-5.7177158195119597</v>
      </c>
      <c r="P752" s="43" t="s">
        <v>18</v>
      </c>
      <c r="Q752" s="44">
        <v>6</v>
      </c>
      <c r="R752" s="45">
        <v>0.01</v>
      </c>
      <c r="S752" s="45">
        <v>0.05</v>
      </c>
      <c r="T752" s="46" t="s">
        <v>89</v>
      </c>
      <c r="U752" s="47">
        <v>8.9999999999999993E-3</v>
      </c>
      <c r="V752" s="47" t="s">
        <v>18</v>
      </c>
      <c r="W752" s="47">
        <v>2.5756642060575201E-2</v>
      </c>
      <c r="X752" s="48" t="s">
        <v>30</v>
      </c>
      <c r="Y752" s="49" t="s">
        <v>18</v>
      </c>
      <c r="Z752" s="50" t="s">
        <v>18</v>
      </c>
      <c r="AA752" s="51" t="s">
        <v>18</v>
      </c>
      <c r="AB752" s="52">
        <v>44070</v>
      </c>
      <c r="AC752" s="48" t="s">
        <v>65</v>
      </c>
      <c r="AD752" s="53" t="s">
        <v>68</v>
      </c>
      <c r="AE752" s="46" t="s">
        <v>18</v>
      </c>
      <c r="AF752" s="54" t="s">
        <v>18</v>
      </c>
    </row>
    <row r="753" spans="1:32" x14ac:dyDescent="0.25">
      <c r="A753" s="1" t="s">
        <v>762</v>
      </c>
      <c r="B753" s="55" t="s">
        <v>18</v>
      </c>
      <c r="C753" s="37" t="s">
        <v>18</v>
      </c>
      <c r="D753" s="55" t="s">
        <v>18</v>
      </c>
      <c r="E753" s="37" t="s">
        <v>18</v>
      </c>
      <c r="F753" s="55" t="s">
        <v>18</v>
      </c>
      <c r="G753" s="37" t="s">
        <v>18</v>
      </c>
      <c r="H753" s="55">
        <v>6.4245543799447304</v>
      </c>
      <c r="I753" s="37">
        <v>29</v>
      </c>
      <c r="J753" s="55">
        <v>0.91287057122200199</v>
      </c>
      <c r="K753" s="37">
        <v>35</v>
      </c>
      <c r="L753" s="55" t="s">
        <v>18</v>
      </c>
      <c r="M753" s="37" t="s">
        <v>18</v>
      </c>
      <c r="N753" s="55">
        <v>2.55565296966286</v>
      </c>
      <c r="O753" s="56">
        <v>0.91700440182351595</v>
      </c>
      <c r="P753" s="56" t="s">
        <v>18</v>
      </c>
      <c r="Q753" s="57">
        <v>6</v>
      </c>
      <c r="R753" s="58">
        <v>0.01</v>
      </c>
      <c r="S753" s="58">
        <v>0.05</v>
      </c>
      <c r="T753" s="14" t="s">
        <v>18</v>
      </c>
      <c r="U753" s="59">
        <v>1.4999999999999999E-2</v>
      </c>
      <c r="V753" s="59" t="s">
        <v>18</v>
      </c>
      <c r="W753" s="59">
        <v>2.89560302869547E-2</v>
      </c>
      <c r="X753" s="12" t="s">
        <v>30</v>
      </c>
      <c r="Y753" s="60">
        <v>38.070879325424997</v>
      </c>
      <c r="Z753" s="8">
        <v>0</v>
      </c>
      <c r="AA753" s="61">
        <v>1221</v>
      </c>
      <c r="AB753" s="62">
        <v>44986</v>
      </c>
      <c r="AC753" s="12" t="s">
        <v>65</v>
      </c>
      <c r="AD753" s="16" t="s">
        <v>658</v>
      </c>
      <c r="AE753" s="14" t="s">
        <v>18</v>
      </c>
      <c r="AF753" s="39">
        <v>15.14472462</v>
      </c>
    </row>
    <row r="754" spans="1:32" x14ac:dyDescent="0.25">
      <c r="A754" s="40" t="s">
        <v>763</v>
      </c>
      <c r="B754" s="41" t="s">
        <v>18</v>
      </c>
      <c r="C754" s="42" t="s">
        <v>18</v>
      </c>
      <c r="D754" s="41" t="s">
        <v>18</v>
      </c>
      <c r="E754" s="42" t="s">
        <v>18</v>
      </c>
      <c r="F754" s="41" t="s">
        <v>18</v>
      </c>
      <c r="G754" s="42" t="s">
        <v>18</v>
      </c>
      <c r="H754" s="41">
        <v>6.8771996575668304</v>
      </c>
      <c r="I754" s="42">
        <v>28</v>
      </c>
      <c r="J754" s="41">
        <v>1.08861898335581</v>
      </c>
      <c r="K754" s="42">
        <v>34</v>
      </c>
      <c r="L754" s="41" t="s">
        <v>18</v>
      </c>
      <c r="M754" s="42" t="s">
        <v>18</v>
      </c>
      <c r="N754" s="41">
        <v>2.5485077533959801</v>
      </c>
      <c r="O754" s="43">
        <v>1.09718728405289</v>
      </c>
      <c r="P754" s="43" t="s">
        <v>18</v>
      </c>
      <c r="Q754" s="44">
        <v>6</v>
      </c>
      <c r="R754" s="45">
        <v>0.01</v>
      </c>
      <c r="S754" s="45">
        <v>0.05</v>
      </c>
      <c r="T754" s="46" t="s">
        <v>18</v>
      </c>
      <c r="U754" s="47">
        <v>0.01</v>
      </c>
      <c r="V754" s="47" t="s">
        <v>18</v>
      </c>
      <c r="W754" s="47">
        <v>2.4E-2</v>
      </c>
      <c r="X754" s="48" t="s">
        <v>30</v>
      </c>
      <c r="Y754" s="49" t="s">
        <v>18</v>
      </c>
      <c r="Z754" s="50" t="s">
        <v>18</v>
      </c>
      <c r="AA754" s="51" t="s">
        <v>18</v>
      </c>
      <c r="AB754" s="52">
        <v>44986</v>
      </c>
      <c r="AC754" s="48" t="s">
        <v>65</v>
      </c>
      <c r="AD754" s="53" t="s">
        <v>68</v>
      </c>
      <c r="AE754" s="46" t="s">
        <v>18</v>
      </c>
      <c r="AF754" s="54" t="s">
        <v>18</v>
      </c>
    </row>
    <row r="755" spans="1:32" x14ac:dyDescent="0.25">
      <c r="A755" s="1" t="s">
        <v>764</v>
      </c>
      <c r="B755" s="55" t="s">
        <v>18</v>
      </c>
      <c r="C755" s="37" t="s">
        <v>18</v>
      </c>
      <c r="D755" s="55" t="s">
        <v>18</v>
      </c>
      <c r="E755" s="37" t="s">
        <v>18</v>
      </c>
      <c r="F755" s="55" t="s">
        <v>18</v>
      </c>
      <c r="G755" s="37" t="s">
        <v>18</v>
      </c>
      <c r="H755" s="55" t="s">
        <v>18</v>
      </c>
      <c r="I755" s="37" t="s">
        <v>18</v>
      </c>
      <c r="J755" s="55">
        <v>3.8230000000000199</v>
      </c>
      <c r="K755" s="37">
        <v>15</v>
      </c>
      <c r="L755" s="55" t="s">
        <v>18</v>
      </c>
      <c r="M755" s="37" t="s">
        <v>18</v>
      </c>
      <c r="N755" s="55" t="s">
        <v>18</v>
      </c>
      <c r="O755" s="56" t="s">
        <v>18</v>
      </c>
      <c r="P755" s="56" t="s">
        <v>18</v>
      </c>
      <c r="Q755" s="57">
        <v>6</v>
      </c>
      <c r="R755" s="58">
        <v>0.01</v>
      </c>
      <c r="S755" s="58" t="s">
        <v>765</v>
      </c>
      <c r="T755" s="14" t="s">
        <v>89</v>
      </c>
      <c r="U755" s="59">
        <v>8.5000000000000006E-3</v>
      </c>
      <c r="V755" s="59" t="s">
        <v>18</v>
      </c>
      <c r="W755" s="59">
        <v>2.3799999999999901E-2</v>
      </c>
      <c r="X755" s="12" t="s">
        <v>30</v>
      </c>
      <c r="Y755" s="60">
        <v>11.621418906617899</v>
      </c>
      <c r="Z755" s="8">
        <v>0.22450000000000001</v>
      </c>
      <c r="AA755" s="61">
        <v>58</v>
      </c>
      <c r="AB755" s="62">
        <v>45397</v>
      </c>
      <c r="AC755" s="12" t="s">
        <v>766</v>
      </c>
      <c r="AD755" s="16" t="s">
        <v>75</v>
      </c>
      <c r="AE755" s="14" t="s">
        <v>18</v>
      </c>
      <c r="AF755" s="39">
        <v>11.577500000000001</v>
      </c>
    </row>
    <row r="756" spans="1:32" x14ac:dyDescent="0.25">
      <c r="A756" s="40" t="s">
        <v>767</v>
      </c>
      <c r="B756" s="41" t="s">
        <v>18</v>
      </c>
      <c r="C756" s="42" t="s">
        <v>18</v>
      </c>
      <c r="D756" s="41" t="s">
        <v>18</v>
      </c>
      <c r="E756" s="42" t="s">
        <v>18</v>
      </c>
      <c r="F756" s="41" t="s">
        <v>18</v>
      </c>
      <c r="G756" s="42" t="s">
        <v>18</v>
      </c>
      <c r="H756" s="41" t="s">
        <v>18</v>
      </c>
      <c r="I756" s="42" t="s">
        <v>18</v>
      </c>
      <c r="J756" s="41">
        <v>3.9729999999999999</v>
      </c>
      <c r="K756" s="42">
        <v>14</v>
      </c>
      <c r="L756" s="41" t="s">
        <v>18</v>
      </c>
      <c r="M756" s="42" t="s">
        <v>18</v>
      </c>
      <c r="N756" s="41" t="s">
        <v>18</v>
      </c>
      <c r="O756" s="43" t="s">
        <v>18</v>
      </c>
      <c r="P756" s="43" t="s">
        <v>18</v>
      </c>
      <c r="Q756" s="44">
        <v>6</v>
      </c>
      <c r="R756" s="45">
        <v>5.0000000000000001E-3</v>
      </c>
      <c r="S756" s="45" t="s">
        <v>768</v>
      </c>
      <c r="T756" s="46" t="s">
        <v>89</v>
      </c>
      <c r="U756" s="47">
        <v>5.0000000000000001E-3</v>
      </c>
      <c r="V756" s="47" t="s">
        <v>18</v>
      </c>
      <c r="W756" s="47">
        <v>2.0299999999999999E-2</v>
      </c>
      <c r="X756" s="48" t="s">
        <v>30</v>
      </c>
      <c r="Y756" s="49" t="s">
        <v>18</v>
      </c>
      <c r="Z756" s="50" t="s">
        <v>18</v>
      </c>
      <c r="AA756" s="51" t="s">
        <v>18</v>
      </c>
      <c r="AB756" s="52">
        <v>45397</v>
      </c>
      <c r="AC756" s="48" t="s">
        <v>766</v>
      </c>
      <c r="AD756" s="53" t="s">
        <v>769</v>
      </c>
      <c r="AE756" s="46" t="s">
        <v>18</v>
      </c>
      <c r="AF756" s="54" t="s">
        <v>18</v>
      </c>
    </row>
    <row r="757" spans="1:32" x14ac:dyDescent="0.25">
      <c r="A757" s="1" t="s">
        <v>770</v>
      </c>
      <c r="B757" s="55" t="s">
        <v>18</v>
      </c>
      <c r="C757" s="37" t="s">
        <v>18</v>
      </c>
      <c r="D757" s="55" t="s">
        <v>18</v>
      </c>
      <c r="E757" s="37" t="s">
        <v>18</v>
      </c>
      <c r="F757" s="55" t="s">
        <v>18</v>
      </c>
      <c r="G757" s="37" t="s">
        <v>18</v>
      </c>
      <c r="H757" s="55" t="s">
        <v>18</v>
      </c>
      <c r="I757" s="37" t="s">
        <v>18</v>
      </c>
      <c r="J757" s="55">
        <v>4.0800000000000303</v>
      </c>
      <c r="K757" s="37">
        <v>13</v>
      </c>
      <c r="L757" s="55" t="s">
        <v>18</v>
      </c>
      <c r="M757" s="37" t="s">
        <v>18</v>
      </c>
      <c r="N757" s="55" t="s">
        <v>18</v>
      </c>
      <c r="O757" s="56" t="s">
        <v>18</v>
      </c>
      <c r="P757" s="56" t="s">
        <v>18</v>
      </c>
      <c r="Q757" s="57">
        <v>6</v>
      </c>
      <c r="R757" s="58">
        <v>0</v>
      </c>
      <c r="S757" s="58" t="s">
        <v>768</v>
      </c>
      <c r="T757" s="14" t="s">
        <v>89</v>
      </c>
      <c r="U757" s="59">
        <v>2.5000000000000001E-3</v>
      </c>
      <c r="V757" s="59" t="s">
        <v>18</v>
      </c>
      <c r="W757" s="59">
        <v>1.78E-2</v>
      </c>
      <c r="X757" s="12" t="s">
        <v>30</v>
      </c>
      <c r="Y757" s="60" t="s">
        <v>18</v>
      </c>
      <c r="Z757" s="8" t="s">
        <v>18</v>
      </c>
      <c r="AA757" s="61" t="s">
        <v>18</v>
      </c>
      <c r="AB757" s="62">
        <v>45397</v>
      </c>
      <c r="AC757" s="12" t="s">
        <v>766</v>
      </c>
      <c r="AD757" s="16" t="s">
        <v>126</v>
      </c>
      <c r="AE757" s="14" t="s">
        <v>18</v>
      </c>
      <c r="AF757" s="39" t="s">
        <v>18</v>
      </c>
    </row>
    <row r="758" spans="1:32" x14ac:dyDescent="0.25">
      <c r="A758" s="40" t="s">
        <v>771</v>
      </c>
      <c r="B758" s="41" t="s">
        <v>18</v>
      </c>
      <c r="C758" s="42" t="s">
        <v>18</v>
      </c>
      <c r="D758" s="41" t="s">
        <v>18</v>
      </c>
      <c r="E758" s="42" t="s">
        <v>18</v>
      </c>
      <c r="F758" s="41">
        <v>8.4210521372559697</v>
      </c>
      <c r="G758" s="42">
        <v>7</v>
      </c>
      <c r="H758" s="41">
        <v>8.2762593611982194</v>
      </c>
      <c r="I758" s="42">
        <v>24</v>
      </c>
      <c r="J758" s="41">
        <v>2.7095128948526801</v>
      </c>
      <c r="K758" s="42">
        <v>21</v>
      </c>
      <c r="L758" s="41" t="s">
        <v>18</v>
      </c>
      <c r="M758" s="42" t="s">
        <v>18</v>
      </c>
      <c r="N758" s="41">
        <v>3.5857496369367601</v>
      </c>
      <c r="O758" s="43">
        <v>1.1699785062382599</v>
      </c>
      <c r="P758" s="43" t="s">
        <v>18</v>
      </c>
      <c r="Q758" s="44">
        <v>8</v>
      </c>
      <c r="R758" s="45">
        <v>0.01</v>
      </c>
      <c r="S758" s="45" t="s">
        <v>681</v>
      </c>
      <c r="T758" s="46" t="s">
        <v>89</v>
      </c>
      <c r="U758" s="47">
        <v>7.4999999999999997E-3</v>
      </c>
      <c r="V758" s="47" t="s">
        <v>18</v>
      </c>
      <c r="W758" s="47">
        <v>2.24E-2</v>
      </c>
      <c r="X758" s="48" t="s">
        <v>30</v>
      </c>
      <c r="Y758" s="49">
        <v>97.909969102242997</v>
      </c>
      <c r="Z758" s="50">
        <v>0.1525</v>
      </c>
      <c r="AA758" s="51">
        <v>240</v>
      </c>
      <c r="AB758" s="52">
        <v>44377</v>
      </c>
      <c r="AC758" s="48" t="s">
        <v>766</v>
      </c>
      <c r="AD758" s="53" t="s">
        <v>772</v>
      </c>
      <c r="AE758" s="46" t="s">
        <v>18</v>
      </c>
      <c r="AF758" s="54">
        <v>0.78492203999999999</v>
      </c>
    </row>
    <row r="759" spans="1:32" x14ac:dyDescent="0.25">
      <c r="A759" s="1" t="s">
        <v>773</v>
      </c>
      <c r="B759" s="55" t="s">
        <v>18</v>
      </c>
      <c r="C759" s="37" t="s">
        <v>18</v>
      </c>
      <c r="D759" s="55" t="s">
        <v>18</v>
      </c>
      <c r="E759" s="37" t="s">
        <v>18</v>
      </c>
      <c r="F759" s="55">
        <v>8.78790859469804</v>
      </c>
      <c r="G759" s="37">
        <v>6</v>
      </c>
      <c r="H759" s="55">
        <v>8.6220853637243895</v>
      </c>
      <c r="I759" s="37">
        <v>20</v>
      </c>
      <c r="J759" s="55">
        <v>2.85959071403341</v>
      </c>
      <c r="K759" s="37">
        <v>20</v>
      </c>
      <c r="L759" s="55" t="s">
        <v>18</v>
      </c>
      <c r="M759" s="37" t="s">
        <v>18</v>
      </c>
      <c r="N759" s="55">
        <v>3.5846857886906398</v>
      </c>
      <c r="O759" s="56">
        <v>1.2667988979175</v>
      </c>
      <c r="P759" s="56" t="s">
        <v>18</v>
      </c>
      <c r="Q759" s="57">
        <v>8</v>
      </c>
      <c r="R759" s="58">
        <v>5.0000000000000001E-3</v>
      </c>
      <c r="S759" s="58" t="s">
        <v>681</v>
      </c>
      <c r="T759" s="14" t="s">
        <v>89</v>
      </c>
      <c r="U759" s="59">
        <v>4.0000000000000001E-3</v>
      </c>
      <c r="V759" s="59" t="s">
        <v>18</v>
      </c>
      <c r="W759" s="59">
        <v>1.89E-2</v>
      </c>
      <c r="X759" s="12" t="s">
        <v>30</v>
      </c>
      <c r="Y759" s="60" t="s">
        <v>18</v>
      </c>
      <c r="Z759" s="8" t="s">
        <v>18</v>
      </c>
      <c r="AA759" s="61" t="s">
        <v>18</v>
      </c>
      <c r="AB759" s="62">
        <v>44377</v>
      </c>
      <c r="AC759" s="12" t="s">
        <v>766</v>
      </c>
      <c r="AD759" s="16" t="s">
        <v>159</v>
      </c>
      <c r="AE759" s="14" t="s">
        <v>18</v>
      </c>
      <c r="AF759" s="39" t="s">
        <v>18</v>
      </c>
    </row>
    <row r="760" spans="1:32" x14ac:dyDescent="0.25">
      <c r="A760" s="40" t="s">
        <v>774</v>
      </c>
      <c r="B760" s="41" t="s">
        <v>18</v>
      </c>
      <c r="C760" s="42" t="s">
        <v>18</v>
      </c>
      <c r="D760" s="41" t="s">
        <v>18</v>
      </c>
      <c r="E760" s="42" t="s">
        <v>18</v>
      </c>
      <c r="F760" s="41">
        <v>8.9454491367048501</v>
      </c>
      <c r="G760" s="42">
        <v>5</v>
      </c>
      <c r="H760" s="41">
        <v>8.7700983067201292</v>
      </c>
      <c r="I760" s="42">
        <v>18</v>
      </c>
      <c r="J760" s="41">
        <v>2.9238978319600699</v>
      </c>
      <c r="K760" s="42">
        <v>19</v>
      </c>
      <c r="L760" s="41" t="s">
        <v>18</v>
      </c>
      <c r="M760" s="42" t="s">
        <v>18</v>
      </c>
      <c r="N760" s="41">
        <v>3.5841892840104599</v>
      </c>
      <c r="O760" s="43">
        <v>1.30827045614142</v>
      </c>
      <c r="P760" s="43" t="s">
        <v>18</v>
      </c>
      <c r="Q760" s="44">
        <v>8</v>
      </c>
      <c r="R760" s="45">
        <v>0</v>
      </c>
      <c r="S760" s="45" t="s">
        <v>681</v>
      </c>
      <c r="T760" s="46" t="s">
        <v>89</v>
      </c>
      <c r="U760" s="47">
        <v>2.5000000000000001E-3</v>
      </c>
      <c r="V760" s="47" t="s">
        <v>18</v>
      </c>
      <c r="W760" s="47">
        <v>1.7399999999999999E-2</v>
      </c>
      <c r="X760" s="48" t="s">
        <v>30</v>
      </c>
      <c r="Y760" s="49" t="s">
        <v>18</v>
      </c>
      <c r="Z760" s="50" t="s">
        <v>18</v>
      </c>
      <c r="AA760" s="51" t="s">
        <v>18</v>
      </c>
      <c r="AB760" s="52">
        <v>44377</v>
      </c>
      <c r="AC760" s="48" t="s">
        <v>766</v>
      </c>
      <c r="AD760" s="53" t="s">
        <v>126</v>
      </c>
      <c r="AE760" s="46" t="s">
        <v>18</v>
      </c>
      <c r="AF760" s="54" t="s">
        <v>18</v>
      </c>
    </row>
    <row r="761" spans="1:32" x14ac:dyDescent="0.25">
      <c r="A761" s="1" t="s">
        <v>775</v>
      </c>
      <c r="B761" s="55" t="s">
        <v>18</v>
      </c>
      <c r="C761" s="37" t="s">
        <v>18</v>
      </c>
      <c r="D761" s="55" t="s">
        <v>18</v>
      </c>
      <c r="E761" s="37" t="s">
        <v>18</v>
      </c>
      <c r="F761" s="55" t="s">
        <v>18</v>
      </c>
      <c r="G761" s="37" t="s">
        <v>18</v>
      </c>
      <c r="H761" s="55">
        <v>1.60070696217151</v>
      </c>
      <c r="I761" s="37">
        <v>38</v>
      </c>
      <c r="J761" s="55">
        <v>1.60070696217151</v>
      </c>
      <c r="K761" s="37">
        <v>33</v>
      </c>
      <c r="L761" s="55">
        <v>0.61757861447579998</v>
      </c>
      <c r="M761" s="37">
        <v>9</v>
      </c>
      <c r="N761" s="55">
        <v>2.2263658916292699</v>
      </c>
      <c r="O761" s="56">
        <v>-1.11405874676058</v>
      </c>
      <c r="P761" s="56" t="s">
        <v>18</v>
      </c>
      <c r="Q761" s="57">
        <v>6</v>
      </c>
      <c r="R761" s="58">
        <v>0.02</v>
      </c>
      <c r="S761" s="58" t="s">
        <v>686</v>
      </c>
      <c r="T761" s="14" t="s">
        <v>89</v>
      </c>
      <c r="U761" s="59">
        <v>2.1999999999999999E-2</v>
      </c>
      <c r="V761" s="59" t="s">
        <v>18</v>
      </c>
      <c r="W761" s="59">
        <v>2.35E-2</v>
      </c>
      <c r="X761" s="12" t="s">
        <v>30</v>
      </c>
      <c r="Y761" s="60">
        <v>4.7022629023049998</v>
      </c>
      <c r="Z761" s="8">
        <v>5.6319999999999999E-3</v>
      </c>
      <c r="AA761" s="61">
        <v>773</v>
      </c>
      <c r="AB761" s="62">
        <v>44819</v>
      </c>
      <c r="AC761" s="12" t="s">
        <v>776</v>
      </c>
      <c r="AD761" s="16">
        <v>200</v>
      </c>
      <c r="AE761" s="14" t="s">
        <v>18</v>
      </c>
      <c r="AF761" s="39">
        <v>-0.35855513</v>
      </c>
    </row>
    <row r="762" spans="1:32" x14ac:dyDescent="0.25">
      <c r="A762" s="40" t="s">
        <v>777</v>
      </c>
      <c r="B762" s="41" t="s">
        <v>18</v>
      </c>
      <c r="C762" s="42" t="s">
        <v>18</v>
      </c>
      <c r="D762" s="41" t="s">
        <v>18</v>
      </c>
      <c r="E762" s="42" t="s">
        <v>18</v>
      </c>
      <c r="F762" s="41" t="s">
        <v>18</v>
      </c>
      <c r="G762" s="42" t="s">
        <v>18</v>
      </c>
      <c r="H762" s="41">
        <v>2.13537349060659</v>
      </c>
      <c r="I762" s="42">
        <v>37</v>
      </c>
      <c r="J762" s="41">
        <v>1.8566291821469001</v>
      </c>
      <c r="K762" s="42">
        <v>32</v>
      </c>
      <c r="L762" s="41">
        <v>0.65752561692242695</v>
      </c>
      <c r="M762" s="42">
        <v>8</v>
      </c>
      <c r="N762" s="41">
        <v>2.2264474833563201</v>
      </c>
      <c r="O762" s="43">
        <v>-0.87387458324008704</v>
      </c>
      <c r="P762" s="43" t="s">
        <v>18</v>
      </c>
      <c r="Q762" s="44">
        <v>6</v>
      </c>
      <c r="R762" s="45">
        <v>0.01</v>
      </c>
      <c r="S762" s="45" t="s">
        <v>686</v>
      </c>
      <c r="T762" s="46" t="s">
        <v>89</v>
      </c>
      <c r="U762" s="47">
        <v>1.7000000000000001E-2</v>
      </c>
      <c r="V762" s="47" t="s">
        <v>18</v>
      </c>
      <c r="W762" s="47">
        <v>1.8499999999999999E-2</v>
      </c>
      <c r="X762" s="48" t="s">
        <v>30</v>
      </c>
      <c r="Y762" s="49" t="s">
        <v>18</v>
      </c>
      <c r="Z762" s="50" t="s">
        <v>18</v>
      </c>
      <c r="AA762" s="51" t="s">
        <v>18</v>
      </c>
      <c r="AB762" s="52">
        <v>44819</v>
      </c>
      <c r="AC762" s="48" t="s">
        <v>776</v>
      </c>
      <c r="AD762" s="53" t="s">
        <v>75</v>
      </c>
      <c r="AE762" s="46" t="s">
        <v>18</v>
      </c>
      <c r="AF762" s="54" t="s">
        <v>18</v>
      </c>
    </row>
    <row r="763" spans="1:32" x14ac:dyDescent="0.25">
      <c r="A763" s="1" t="s">
        <v>778</v>
      </c>
      <c r="B763" s="55" t="s">
        <v>18</v>
      </c>
      <c r="C763" s="37" t="s">
        <v>18</v>
      </c>
      <c r="D763" s="55" t="s">
        <v>18</v>
      </c>
      <c r="E763" s="37" t="s">
        <v>18</v>
      </c>
      <c r="F763" s="55" t="s">
        <v>18</v>
      </c>
      <c r="G763" s="37" t="s">
        <v>18</v>
      </c>
      <c r="H763" s="55">
        <v>2.8645626833716502</v>
      </c>
      <c r="I763" s="37">
        <v>35</v>
      </c>
      <c r="J763" s="55">
        <v>2.2161374202190398</v>
      </c>
      <c r="K763" s="37">
        <v>25</v>
      </c>
      <c r="L763" s="55">
        <v>0.71427185031347395</v>
      </c>
      <c r="M763" s="37">
        <v>6</v>
      </c>
      <c r="N763" s="55">
        <v>2.2225045199384099</v>
      </c>
      <c r="O763" s="56">
        <v>-0.54733147354526102</v>
      </c>
      <c r="P763" s="56" t="s">
        <v>18</v>
      </c>
      <c r="Q763" s="57">
        <v>6</v>
      </c>
      <c r="R763" s="58">
        <v>0</v>
      </c>
      <c r="S763" s="58" t="s">
        <v>686</v>
      </c>
      <c r="T763" s="14" t="s">
        <v>89</v>
      </c>
      <c r="U763" s="59">
        <v>0.01</v>
      </c>
      <c r="V763" s="59" t="s">
        <v>18</v>
      </c>
      <c r="W763" s="59">
        <v>1.1299999999999999E-2</v>
      </c>
      <c r="X763" s="12" t="s">
        <v>30</v>
      </c>
      <c r="Y763" s="60" t="s">
        <v>18</v>
      </c>
      <c r="Z763" s="8" t="s">
        <v>18</v>
      </c>
      <c r="AA763" s="61" t="s">
        <v>18</v>
      </c>
      <c r="AB763" s="62">
        <v>44819</v>
      </c>
      <c r="AC763" s="12" t="s">
        <v>776</v>
      </c>
      <c r="AD763" s="16" t="s">
        <v>68</v>
      </c>
      <c r="AE763" s="14" t="s">
        <v>18</v>
      </c>
      <c r="AF763" s="39" t="s">
        <v>18</v>
      </c>
    </row>
    <row r="764" spans="1:32" x14ac:dyDescent="0.25">
      <c r="A764" s="40" t="s">
        <v>779</v>
      </c>
      <c r="B764" s="41" t="s">
        <v>18</v>
      </c>
      <c r="C764" s="42" t="s">
        <v>18</v>
      </c>
      <c r="D764" s="41" t="s">
        <v>18</v>
      </c>
      <c r="E764" s="42" t="s">
        <v>18</v>
      </c>
      <c r="F764" s="41" t="s">
        <v>18</v>
      </c>
      <c r="G764" s="42" t="s">
        <v>18</v>
      </c>
      <c r="H764" s="41">
        <v>2.8645626833716502</v>
      </c>
      <c r="I764" s="42">
        <v>35</v>
      </c>
      <c r="J764" s="41">
        <v>2.2161374202190398</v>
      </c>
      <c r="K764" s="42">
        <v>25</v>
      </c>
      <c r="L764" s="41">
        <v>0.71427185031347395</v>
      </c>
      <c r="M764" s="42">
        <v>6</v>
      </c>
      <c r="N764" s="41">
        <v>2.2225045199384099</v>
      </c>
      <c r="O764" s="43">
        <v>-0.54733147354526102</v>
      </c>
      <c r="P764" s="43" t="s">
        <v>18</v>
      </c>
      <c r="Q764" s="44">
        <v>6</v>
      </c>
      <c r="R764" s="45">
        <v>0</v>
      </c>
      <c r="S764" s="45" t="s">
        <v>686</v>
      </c>
      <c r="T764" s="46" t="s">
        <v>89</v>
      </c>
      <c r="U764" s="47">
        <v>0.01</v>
      </c>
      <c r="V764" s="47" t="s">
        <v>18</v>
      </c>
      <c r="W764" s="47">
        <v>1.1299999999999999E-2</v>
      </c>
      <c r="X764" s="48" t="s">
        <v>30</v>
      </c>
      <c r="Y764" s="49" t="s">
        <v>18</v>
      </c>
      <c r="Z764" s="50" t="s">
        <v>18</v>
      </c>
      <c r="AA764" s="51" t="s">
        <v>18</v>
      </c>
      <c r="AB764" s="52">
        <v>44819</v>
      </c>
      <c r="AC764" s="48" t="s">
        <v>776</v>
      </c>
      <c r="AD764" s="53" t="s">
        <v>68</v>
      </c>
      <c r="AE764" s="46" t="s">
        <v>18</v>
      </c>
      <c r="AF764" s="54" t="s">
        <v>18</v>
      </c>
    </row>
    <row r="765" spans="1:32" x14ac:dyDescent="0.25">
      <c r="A765" s="1" t="s">
        <v>780</v>
      </c>
      <c r="B765" s="55" t="s">
        <v>18</v>
      </c>
      <c r="C765" s="37" t="s">
        <v>18</v>
      </c>
      <c r="D765" s="55" t="s">
        <v>18</v>
      </c>
      <c r="E765" s="37" t="s">
        <v>18</v>
      </c>
      <c r="F765" s="55">
        <v>-4.21666467595323</v>
      </c>
      <c r="G765" s="37">
        <v>27</v>
      </c>
      <c r="H765" s="55">
        <v>-11.2220118317875</v>
      </c>
      <c r="I765" s="37">
        <v>48</v>
      </c>
      <c r="J765" s="55">
        <v>-1.0551793208699001</v>
      </c>
      <c r="K765" s="37">
        <v>48</v>
      </c>
      <c r="L765" s="55" t="s">
        <v>18</v>
      </c>
      <c r="M765" s="37" t="s">
        <v>18</v>
      </c>
      <c r="N765" s="55">
        <v>6.0487814292827702</v>
      </c>
      <c r="O765" s="56">
        <v>-2.52993456085792</v>
      </c>
      <c r="P765" s="56" t="s">
        <v>18</v>
      </c>
      <c r="Q765" s="57">
        <v>8</v>
      </c>
      <c r="R765" s="58">
        <v>0.01</v>
      </c>
      <c r="S765" s="58">
        <v>0.03</v>
      </c>
      <c r="T765" s="14" t="s">
        <v>18</v>
      </c>
      <c r="U765" s="59">
        <v>1.4999999999999999E-2</v>
      </c>
      <c r="V765" s="59" t="s">
        <v>18</v>
      </c>
      <c r="W765" s="59">
        <v>2.4500000000000001E-2</v>
      </c>
      <c r="X765" s="12" t="s">
        <v>30</v>
      </c>
      <c r="Y765" s="60">
        <v>39.70520956</v>
      </c>
      <c r="Z765" s="8" t="s">
        <v>18</v>
      </c>
      <c r="AA765" s="61">
        <v>247</v>
      </c>
      <c r="AB765" s="62">
        <v>44196</v>
      </c>
      <c r="AC765" s="12" t="s">
        <v>781</v>
      </c>
      <c r="AD765" s="16" t="s">
        <v>129</v>
      </c>
      <c r="AE765" s="14" t="s">
        <v>18</v>
      </c>
      <c r="AF765" s="39">
        <v>3.6836453900000001</v>
      </c>
    </row>
    <row r="766" spans="1:32" x14ac:dyDescent="0.25">
      <c r="A766" s="40" t="s">
        <v>782</v>
      </c>
      <c r="B766" s="41" t="s">
        <v>18</v>
      </c>
      <c r="C766" s="42" t="s">
        <v>18</v>
      </c>
      <c r="D766" s="63">
        <v>7.7044949843132899</v>
      </c>
      <c r="E766" s="64">
        <v>1</v>
      </c>
      <c r="F766" s="41">
        <v>-3.2553024989572101</v>
      </c>
      <c r="G766" s="42">
        <v>26</v>
      </c>
      <c r="H766" s="41">
        <v>-1.3752846880287499</v>
      </c>
      <c r="I766" s="42">
        <v>44</v>
      </c>
      <c r="J766" s="41">
        <v>-0.81548779123512505</v>
      </c>
      <c r="K766" s="42">
        <v>46</v>
      </c>
      <c r="L766" s="41" t="s">
        <v>18</v>
      </c>
      <c r="M766" s="42" t="s">
        <v>18</v>
      </c>
      <c r="N766" s="41">
        <v>5.2406582432978697</v>
      </c>
      <c r="O766" s="43">
        <v>-1.04114670179785</v>
      </c>
      <c r="P766" s="43">
        <v>0.40257502372008602</v>
      </c>
      <c r="Q766" s="44">
        <v>8</v>
      </c>
      <c r="R766" s="45">
        <v>0.01</v>
      </c>
      <c r="S766" s="45">
        <v>0.03</v>
      </c>
      <c r="T766" s="46" t="s">
        <v>18</v>
      </c>
      <c r="U766" s="47">
        <v>1.7999999999999999E-2</v>
      </c>
      <c r="V766" s="47" t="s">
        <v>18</v>
      </c>
      <c r="W766" s="47">
        <v>2.12E-2</v>
      </c>
      <c r="X766" s="48" t="s">
        <v>30</v>
      </c>
      <c r="Y766" s="49">
        <v>29.897838499999999</v>
      </c>
      <c r="Z766" s="50" t="s">
        <v>18</v>
      </c>
      <c r="AA766" s="51">
        <v>1901</v>
      </c>
      <c r="AB766" s="52">
        <v>43465</v>
      </c>
      <c r="AC766" s="48" t="s">
        <v>783</v>
      </c>
      <c r="AD766" s="53">
        <v>100</v>
      </c>
      <c r="AE766" s="46" t="s">
        <v>18</v>
      </c>
      <c r="AF766" s="54">
        <v>2.3215662699999999</v>
      </c>
    </row>
    <row r="767" spans="1:32" x14ac:dyDescent="0.25">
      <c r="A767" s="1" t="s">
        <v>784</v>
      </c>
      <c r="B767" s="55" t="s">
        <v>18</v>
      </c>
      <c r="C767" s="37" t="s">
        <v>18</v>
      </c>
      <c r="D767" s="55" t="s">
        <v>18</v>
      </c>
      <c r="E767" s="37" t="s">
        <v>18</v>
      </c>
      <c r="F767" s="55">
        <v>0.38277994334834298</v>
      </c>
      <c r="G767" s="37">
        <v>24</v>
      </c>
      <c r="H767" s="55">
        <v>17.8190498572969</v>
      </c>
      <c r="I767" s="37">
        <v>12</v>
      </c>
      <c r="J767" s="55">
        <v>6.2459510985247704</v>
      </c>
      <c r="K767" s="37">
        <v>5</v>
      </c>
      <c r="L767" s="55">
        <v>-0.42224030226439802</v>
      </c>
      <c r="M767" s="37">
        <v>22</v>
      </c>
      <c r="N767" s="55">
        <v>9.6745086177272803</v>
      </c>
      <c r="O767" s="56">
        <v>1.4200246279064901</v>
      </c>
      <c r="P767" s="56" t="s">
        <v>18</v>
      </c>
      <c r="Q767" s="57">
        <v>8</v>
      </c>
      <c r="R767" s="58">
        <v>0.02</v>
      </c>
      <c r="S767" s="58">
        <v>0.01</v>
      </c>
      <c r="T767" s="14" t="s">
        <v>18</v>
      </c>
      <c r="U767" s="59">
        <v>1.2999999999999999E-2</v>
      </c>
      <c r="V767" s="59" t="s">
        <v>18</v>
      </c>
      <c r="W767" s="59">
        <v>2.3599999999999999E-2</v>
      </c>
      <c r="X767" s="12" t="s">
        <v>30</v>
      </c>
      <c r="Y767" s="60">
        <v>16.131376039999999</v>
      </c>
      <c r="Z767" s="8">
        <v>0.95709374999999997</v>
      </c>
      <c r="AA767" s="61">
        <v>328</v>
      </c>
      <c r="AB767" s="62">
        <v>43892</v>
      </c>
      <c r="AC767" s="12" t="s">
        <v>785</v>
      </c>
      <c r="AD767" s="16" t="s">
        <v>129</v>
      </c>
      <c r="AE767" s="14" t="s">
        <v>39</v>
      </c>
      <c r="AF767" s="39">
        <v>2.9960828646</v>
      </c>
    </row>
    <row r="768" spans="1:32" x14ac:dyDescent="0.25">
      <c r="A768" s="40" t="s">
        <v>786</v>
      </c>
      <c r="B768" s="41" t="s">
        <v>18</v>
      </c>
      <c r="C768" s="42" t="s">
        <v>18</v>
      </c>
      <c r="D768" s="41" t="s">
        <v>18</v>
      </c>
      <c r="E768" s="42" t="s">
        <v>18</v>
      </c>
      <c r="F768" s="41">
        <v>0.72844724736300603</v>
      </c>
      <c r="G768" s="42">
        <v>21</v>
      </c>
      <c r="H768" s="41">
        <v>18.207737574165801</v>
      </c>
      <c r="I768" s="42">
        <v>11</v>
      </c>
      <c r="J768" s="63">
        <v>6.4108340614778196</v>
      </c>
      <c r="K768" s="64">
        <v>3</v>
      </c>
      <c r="L768" s="41">
        <v>-0.39689891243382902</v>
      </c>
      <c r="M768" s="42">
        <v>21</v>
      </c>
      <c r="N768" s="41">
        <v>9.6742725095011597</v>
      </c>
      <c r="O768" s="43">
        <v>1.46023674680048</v>
      </c>
      <c r="P768" s="43" t="s">
        <v>18</v>
      </c>
      <c r="Q768" s="44">
        <v>8</v>
      </c>
      <c r="R768" s="45">
        <v>0.02</v>
      </c>
      <c r="S768" s="45">
        <v>0.01</v>
      </c>
      <c r="T768" s="46" t="s">
        <v>18</v>
      </c>
      <c r="U768" s="47">
        <v>9.4999999999999998E-3</v>
      </c>
      <c r="V768" s="47" t="s">
        <v>18</v>
      </c>
      <c r="W768" s="47">
        <v>2.01E-2</v>
      </c>
      <c r="X768" s="48" t="s">
        <v>30</v>
      </c>
      <c r="Y768" s="49" t="s">
        <v>18</v>
      </c>
      <c r="Z768" s="50" t="s">
        <v>18</v>
      </c>
      <c r="AA768" s="51" t="s">
        <v>18</v>
      </c>
      <c r="AB768" s="52">
        <v>43892</v>
      </c>
      <c r="AC768" s="48" t="s">
        <v>785</v>
      </c>
      <c r="AD768" s="53" t="s">
        <v>75</v>
      </c>
      <c r="AE768" s="46" t="s">
        <v>39</v>
      </c>
      <c r="AF768" s="54" t="s">
        <v>18</v>
      </c>
    </row>
    <row r="769" spans="1:32" x14ac:dyDescent="0.25">
      <c r="A769" s="1" t="s">
        <v>787</v>
      </c>
      <c r="B769" s="55" t="s">
        <v>18</v>
      </c>
      <c r="C769" s="37" t="s">
        <v>18</v>
      </c>
      <c r="D769" s="55" t="s">
        <v>18</v>
      </c>
      <c r="E769" s="37" t="s">
        <v>18</v>
      </c>
      <c r="F769" s="55">
        <v>1.1484297247550399</v>
      </c>
      <c r="G769" s="37">
        <v>18</v>
      </c>
      <c r="H769" s="55">
        <v>18.617092843282499</v>
      </c>
      <c r="I769" s="37">
        <v>10</v>
      </c>
      <c r="J769" s="65">
        <v>6.5405142178864599</v>
      </c>
      <c r="K769" s="66">
        <v>2</v>
      </c>
      <c r="L769" s="55">
        <v>-0.38000567497462601</v>
      </c>
      <c r="M769" s="37">
        <v>20</v>
      </c>
      <c r="N769" s="55">
        <v>9.6742756427099099</v>
      </c>
      <c r="O769" s="56">
        <v>1.5025500639942599</v>
      </c>
      <c r="P769" s="56" t="s">
        <v>18</v>
      </c>
      <c r="Q769" s="57">
        <v>8</v>
      </c>
      <c r="R769" s="58">
        <v>0.02</v>
      </c>
      <c r="S769" s="58">
        <v>0.01</v>
      </c>
      <c r="T769" s="14" t="s">
        <v>18</v>
      </c>
      <c r="U769" s="59">
        <v>5.0000000000000001E-3</v>
      </c>
      <c r="V769" s="59" t="s">
        <v>18</v>
      </c>
      <c r="W769" s="59">
        <v>1.5599999999999999E-2</v>
      </c>
      <c r="X769" s="12" t="s">
        <v>30</v>
      </c>
      <c r="Y769" s="60" t="s">
        <v>18</v>
      </c>
      <c r="Z769" s="8" t="s">
        <v>18</v>
      </c>
      <c r="AA769" s="61" t="s">
        <v>18</v>
      </c>
      <c r="AB769" s="62">
        <v>43892</v>
      </c>
      <c r="AC769" s="12" t="s">
        <v>785</v>
      </c>
      <c r="AD769" s="16" t="s">
        <v>159</v>
      </c>
      <c r="AE769" s="14" t="s">
        <v>235</v>
      </c>
      <c r="AF769" s="39" t="s">
        <v>18</v>
      </c>
    </row>
    <row r="770" spans="1:32" x14ac:dyDescent="0.25">
      <c r="A770" s="40" t="s">
        <v>788</v>
      </c>
      <c r="B770" s="41" t="s">
        <v>18</v>
      </c>
      <c r="C770" s="42" t="s">
        <v>18</v>
      </c>
      <c r="D770" s="41" t="s">
        <v>18</v>
      </c>
      <c r="E770" s="42" t="s">
        <v>18</v>
      </c>
      <c r="F770" s="41" t="s">
        <v>18</v>
      </c>
      <c r="G770" s="42" t="s">
        <v>18</v>
      </c>
      <c r="H770" s="41">
        <v>25.826462627867599</v>
      </c>
      <c r="I770" s="42">
        <v>4</v>
      </c>
      <c r="J770" s="41">
        <v>5.47050350766298</v>
      </c>
      <c r="K770" s="42">
        <v>8</v>
      </c>
      <c r="L770" s="41" t="s">
        <v>18</v>
      </c>
      <c r="M770" s="42" t="s">
        <v>18</v>
      </c>
      <c r="N770" s="41">
        <v>16.5437429733812</v>
      </c>
      <c r="O770" s="43">
        <v>1.3144216097666199</v>
      </c>
      <c r="P770" s="43" t="s">
        <v>18</v>
      </c>
      <c r="Q770" s="44" t="s">
        <v>18</v>
      </c>
      <c r="R770" s="45">
        <v>0.02</v>
      </c>
      <c r="S770" s="45">
        <v>0.05</v>
      </c>
      <c r="T770" s="46" t="s">
        <v>18</v>
      </c>
      <c r="U770" s="47">
        <v>1.4999999999999999E-2</v>
      </c>
      <c r="V770" s="47" t="s">
        <v>18</v>
      </c>
      <c r="W770" s="47" t="s">
        <v>18</v>
      </c>
      <c r="X770" s="48" t="s">
        <v>30</v>
      </c>
      <c r="Y770" s="49">
        <v>64.521670610000001</v>
      </c>
      <c r="Z770" s="50">
        <v>3.5</v>
      </c>
      <c r="AA770" s="51">
        <v>725</v>
      </c>
      <c r="AB770" s="52">
        <v>45169</v>
      </c>
      <c r="AC770" s="48" t="s">
        <v>789</v>
      </c>
      <c r="AD770" s="53" t="s">
        <v>75</v>
      </c>
      <c r="AE770" s="46" t="s">
        <v>18</v>
      </c>
      <c r="AF770" s="54">
        <v>21.210471559999998</v>
      </c>
    </row>
    <row r="771" spans="1:32" x14ac:dyDescent="0.25">
      <c r="A771" s="1" t="s">
        <v>790</v>
      </c>
      <c r="B771" s="55" t="s">
        <v>18</v>
      </c>
      <c r="C771" s="37" t="s">
        <v>18</v>
      </c>
      <c r="D771" s="55" t="s">
        <v>18</v>
      </c>
      <c r="E771" s="37" t="s">
        <v>18</v>
      </c>
      <c r="F771" s="55" t="s">
        <v>18</v>
      </c>
      <c r="G771" s="37" t="s">
        <v>18</v>
      </c>
      <c r="H771" s="55">
        <v>25.826462627867599</v>
      </c>
      <c r="I771" s="37">
        <v>4</v>
      </c>
      <c r="J771" s="55">
        <v>5.47050350766298</v>
      </c>
      <c r="K771" s="37">
        <v>8</v>
      </c>
      <c r="L771" s="55" t="s">
        <v>18</v>
      </c>
      <c r="M771" s="37" t="s">
        <v>18</v>
      </c>
      <c r="N771" s="55">
        <v>16.5437429733812</v>
      </c>
      <c r="O771" s="56">
        <v>1.3144216097666199</v>
      </c>
      <c r="P771" s="56" t="s">
        <v>18</v>
      </c>
      <c r="Q771" s="57" t="s">
        <v>18</v>
      </c>
      <c r="R771" s="58">
        <v>0.02</v>
      </c>
      <c r="S771" s="58">
        <v>0.05</v>
      </c>
      <c r="T771" s="14" t="s">
        <v>18</v>
      </c>
      <c r="U771" s="59">
        <v>1.4999999999999999E-2</v>
      </c>
      <c r="V771" s="59" t="s">
        <v>18</v>
      </c>
      <c r="W771" s="59" t="s">
        <v>18</v>
      </c>
      <c r="X771" s="12" t="s">
        <v>30</v>
      </c>
      <c r="Y771" s="60" t="s">
        <v>18</v>
      </c>
      <c r="Z771" s="8" t="s">
        <v>18</v>
      </c>
      <c r="AA771" s="61" t="s">
        <v>18</v>
      </c>
      <c r="AB771" s="62">
        <v>45169</v>
      </c>
      <c r="AC771" s="12" t="s">
        <v>789</v>
      </c>
      <c r="AD771" s="16" t="s">
        <v>75</v>
      </c>
      <c r="AE771" s="14" t="s">
        <v>18</v>
      </c>
      <c r="AF771" s="39" t="s">
        <v>18</v>
      </c>
    </row>
    <row r="772" spans="1:32" x14ac:dyDescent="0.25">
      <c r="A772" s="40" t="s">
        <v>791</v>
      </c>
      <c r="B772" s="41" t="s">
        <v>18</v>
      </c>
      <c r="C772" s="42" t="s">
        <v>18</v>
      </c>
      <c r="D772" s="41" t="s">
        <v>18</v>
      </c>
      <c r="E772" s="42" t="s">
        <v>18</v>
      </c>
      <c r="F772" s="41" t="s">
        <v>18</v>
      </c>
      <c r="G772" s="42" t="s">
        <v>18</v>
      </c>
      <c r="H772" s="63">
        <v>25.995396230643198</v>
      </c>
      <c r="I772" s="64">
        <v>3</v>
      </c>
      <c r="J772" s="41">
        <v>5.5243556171964103</v>
      </c>
      <c r="K772" s="42">
        <v>7</v>
      </c>
      <c r="L772" s="41" t="s">
        <v>18</v>
      </c>
      <c r="M772" s="42" t="s">
        <v>18</v>
      </c>
      <c r="N772" s="41">
        <v>16.524270824699499</v>
      </c>
      <c r="O772" s="43">
        <v>1.3261938820717101</v>
      </c>
      <c r="P772" s="43" t="s">
        <v>18</v>
      </c>
      <c r="Q772" s="44" t="s">
        <v>18</v>
      </c>
      <c r="R772" s="45">
        <v>0.02</v>
      </c>
      <c r="S772" s="45">
        <v>0.05</v>
      </c>
      <c r="T772" s="46" t="s">
        <v>18</v>
      </c>
      <c r="U772" s="47">
        <v>1.2500000000000001E-2</v>
      </c>
      <c r="V772" s="47" t="s">
        <v>18</v>
      </c>
      <c r="W772" s="47" t="s">
        <v>18</v>
      </c>
      <c r="X772" s="48" t="s">
        <v>30</v>
      </c>
      <c r="Y772" s="49" t="s">
        <v>18</v>
      </c>
      <c r="Z772" s="50" t="s">
        <v>18</v>
      </c>
      <c r="AA772" s="51" t="s">
        <v>18</v>
      </c>
      <c r="AB772" s="52">
        <v>45169</v>
      </c>
      <c r="AC772" s="48" t="s">
        <v>789</v>
      </c>
      <c r="AD772" s="53" t="s">
        <v>159</v>
      </c>
      <c r="AE772" s="46" t="s">
        <v>18</v>
      </c>
      <c r="AF772" s="54" t="s">
        <v>18</v>
      </c>
    </row>
    <row r="773" spans="1:32" x14ac:dyDescent="0.25">
      <c r="A773" s="1" t="s">
        <v>792</v>
      </c>
      <c r="B773" s="55" t="s">
        <v>18</v>
      </c>
      <c r="C773" s="37" t="s">
        <v>18</v>
      </c>
      <c r="D773" s="55" t="s">
        <v>18</v>
      </c>
      <c r="E773" s="37" t="s">
        <v>18</v>
      </c>
      <c r="F773" s="55" t="s">
        <v>18</v>
      </c>
      <c r="G773" s="37" t="s">
        <v>18</v>
      </c>
      <c r="H773" s="55">
        <v>25.590074300919099</v>
      </c>
      <c r="I773" s="37">
        <v>6</v>
      </c>
      <c r="J773" s="55">
        <v>5.3949959658278601</v>
      </c>
      <c r="K773" s="37">
        <v>11</v>
      </c>
      <c r="L773" s="55" t="s">
        <v>18</v>
      </c>
      <c r="M773" s="37" t="s">
        <v>18</v>
      </c>
      <c r="N773" s="55">
        <v>16.570970716099598</v>
      </c>
      <c r="O773" s="56">
        <v>1.29799667817838</v>
      </c>
      <c r="P773" s="56" t="s">
        <v>18</v>
      </c>
      <c r="Q773" s="57" t="s">
        <v>18</v>
      </c>
      <c r="R773" s="58">
        <v>0.02</v>
      </c>
      <c r="S773" s="58">
        <v>0.05</v>
      </c>
      <c r="T773" s="14" t="s">
        <v>18</v>
      </c>
      <c r="U773" s="59">
        <v>1.8499999999999999E-2</v>
      </c>
      <c r="V773" s="59" t="s">
        <v>18</v>
      </c>
      <c r="W773" s="59" t="s">
        <v>18</v>
      </c>
      <c r="X773" s="12" t="s">
        <v>30</v>
      </c>
      <c r="Y773" s="60" t="s">
        <v>18</v>
      </c>
      <c r="Z773" s="8" t="s">
        <v>18</v>
      </c>
      <c r="AA773" s="61" t="s">
        <v>18</v>
      </c>
      <c r="AB773" s="62">
        <v>45169</v>
      </c>
      <c r="AC773" s="12" t="s">
        <v>789</v>
      </c>
      <c r="AD773" s="16" t="s">
        <v>205</v>
      </c>
      <c r="AE773" s="14" t="s">
        <v>18</v>
      </c>
      <c r="AF773" s="39" t="s">
        <v>18</v>
      </c>
    </row>
    <row r="774" spans="1:32" x14ac:dyDescent="0.25">
      <c r="A774" s="40" t="s">
        <v>793</v>
      </c>
      <c r="B774" s="41" t="s">
        <v>18</v>
      </c>
      <c r="C774" s="42" t="s">
        <v>18</v>
      </c>
      <c r="D774" s="41" t="s">
        <v>18</v>
      </c>
      <c r="E774" s="42" t="s">
        <v>18</v>
      </c>
      <c r="F774" s="63">
        <v>11.8419958208169</v>
      </c>
      <c r="G774" s="64">
        <v>3</v>
      </c>
      <c r="H774" s="41">
        <v>9.3772840228036891</v>
      </c>
      <c r="I774" s="42">
        <v>16</v>
      </c>
      <c r="J774" s="41">
        <v>0.140524625267679</v>
      </c>
      <c r="K774" s="42">
        <v>43</v>
      </c>
      <c r="L774" s="41" t="s">
        <v>18</v>
      </c>
      <c r="M774" s="42" t="s">
        <v>18</v>
      </c>
      <c r="N774" s="41">
        <v>8.6943703981806202</v>
      </c>
      <c r="O774" s="43">
        <v>0.60916137949234705</v>
      </c>
      <c r="P774" s="43" t="s">
        <v>18</v>
      </c>
      <c r="Q774" s="44">
        <v>9</v>
      </c>
      <c r="R774" s="45">
        <v>0.02</v>
      </c>
      <c r="S774" s="45">
        <v>0.05</v>
      </c>
      <c r="T774" s="46" t="s">
        <v>18</v>
      </c>
      <c r="U774" s="47">
        <v>1.6500000000000001E-2</v>
      </c>
      <c r="V774" s="47" t="s">
        <v>18</v>
      </c>
      <c r="W774" s="47">
        <v>2.0199999999999999E-2</v>
      </c>
      <c r="X774" s="48" t="s">
        <v>30</v>
      </c>
      <c r="Y774" s="49">
        <v>289.79239838937502</v>
      </c>
      <c r="Z774" s="50" t="s">
        <v>18</v>
      </c>
      <c r="AA774" s="51">
        <v>2154</v>
      </c>
      <c r="AB774" s="52">
        <v>44196</v>
      </c>
      <c r="AC774" s="48" t="s">
        <v>716</v>
      </c>
      <c r="AD774" s="53" t="s">
        <v>658</v>
      </c>
      <c r="AE774" s="46" t="s">
        <v>235</v>
      </c>
      <c r="AF774" s="54">
        <v>-0.85517469999999995</v>
      </c>
    </row>
    <row r="775" spans="1:32" x14ac:dyDescent="0.25">
      <c r="A775" s="1" t="s">
        <v>794</v>
      </c>
      <c r="B775" s="55" t="s">
        <v>18</v>
      </c>
      <c r="C775" s="37" t="s">
        <v>18</v>
      </c>
      <c r="D775" s="55" t="s">
        <v>18</v>
      </c>
      <c r="E775" s="37" t="s">
        <v>18</v>
      </c>
      <c r="F775" s="65">
        <v>11.8419958208169</v>
      </c>
      <c r="G775" s="66">
        <v>3</v>
      </c>
      <c r="H775" s="55">
        <v>9.3772840228036891</v>
      </c>
      <c r="I775" s="37">
        <v>16</v>
      </c>
      <c r="J775" s="55">
        <v>0.140524625267679</v>
      </c>
      <c r="K775" s="37">
        <v>43</v>
      </c>
      <c r="L775" s="55" t="s">
        <v>18</v>
      </c>
      <c r="M775" s="37" t="s">
        <v>18</v>
      </c>
      <c r="N775" s="55">
        <v>8.6943703981806202</v>
      </c>
      <c r="O775" s="56">
        <v>0.60916137949234705</v>
      </c>
      <c r="P775" s="56" t="s">
        <v>18</v>
      </c>
      <c r="Q775" s="57">
        <v>9</v>
      </c>
      <c r="R775" s="58">
        <v>0.02</v>
      </c>
      <c r="S775" s="58">
        <v>0.05</v>
      </c>
      <c r="T775" s="14" t="s">
        <v>18</v>
      </c>
      <c r="U775" s="59">
        <v>1.6500000000000001E-2</v>
      </c>
      <c r="V775" s="59" t="s">
        <v>18</v>
      </c>
      <c r="W775" s="59">
        <v>2.0199999999999999E-2</v>
      </c>
      <c r="X775" s="12" t="s">
        <v>30</v>
      </c>
      <c r="Y775" s="60" t="s">
        <v>18</v>
      </c>
      <c r="Z775" s="8" t="s">
        <v>18</v>
      </c>
      <c r="AA775" s="61" t="s">
        <v>18</v>
      </c>
      <c r="AB775" s="62">
        <v>44196</v>
      </c>
      <c r="AC775" s="12" t="s">
        <v>716</v>
      </c>
      <c r="AD775" s="16" t="s">
        <v>658</v>
      </c>
      <c r="AE775" s="14" t="s">
        <v>235</v>
      </c>
      <c r="AF775" s="39" t="s">
        <v>18</v>
      </c>
    </row>
    <row r="776" spans="1:32" x14ac:dyDescent="0.25">
      <c r="A776" s="40" t="s">
        <v>795</v>
      </c>
      <c r="B776" s="41" t="s">
        <v>18</v>
      </c>
      <c r="C776" s="42" t="s">
        <v>18</v>
      </c>
      <c r="D776" s="41" t="s">
        <v>18</v>
      </c>
      <c r="E776" s="42" t="s">
        <v>18</v>
      </c>
      <c r="F776" s="63">
        <v>12.302642848573401</v>
      </c>
      <c r="G776" s="64">
        <v>1</v>
      </c>
      <c r="H776" s="41">
        <v>9.8494717035750394</v>
      </c>
      <c r="I776" s="42">
        <v>14</v>
      </c>
      <c r="J776" s="41">
        <v>0.39685164362721598</v>
      </c>
      <c r="K776" s="42">
        <v>41</v>
      </c>
      <c r="L776" s="41" t="s">
        <v>18</v>
      </c>
      <c r="M776" s="42" t="s">
        <v>18</v>
      </c>
      <c r="N776" s="41">
        <v>8.6137555867202202</v>
      </c>
      <c r="O776" s="43">
        <v>0.66968029081736402</v>
      </c>
      <c r="P776" s="43" t="s">
        <v>18</v>
      </c>
      <c r="Q776" s="44">
        <v>9</v>
      </c>
      <c r="R776" s="45">
        <v>0.02</v>
      </c>
      <c r="S776" s="45">
        <v>0.05</v>
      </c>
      <c r="T776" s="46" t="s">
        <v>18</v>
      </c>
      <c r="U776" s="47">
        <v>1.15E-2</v>
      </c>
      <c r="V776" s="47" t="s">
        <v>18</v>
      </c>
      <c r="W776" s="47">
        <v>1.52E-2</v>
      </c>
      <c r="X776" s="48" t="s">
        <v>30</v>
      </c>
      <c r="Y776" s="49" t="s">
        <v>18</v>
      </c>
      <c r="Z776" s="50" t="s">
        <v>18</v>
      </c>
      <c r="AA776" s="51" t="s">
        <v>18</v>
      </c>
      <c r="AB776" s="52">
        <v>44196</v>
      </c>
      <c r="AC776" s="48" t="s">
        <v>716</v>
      </c>
      <c r="AD776" s="53" t="s">
        <v>68</v>
      </c>
      <c r="AE776" s="46" t="s">
        <v>235</v>
      </c>
      <c r="AF776" s="54" t="s">
        <v>18</v>
      </c>
    </row>
    <row r="777" spans="1:32" x14ac:dyDescent="0.25">
      <c r="A777" s="1" t="s">
        <v>796</v>
      </c>
      <c r="B777" s="55" t="s">
        <v>18</v>
      </c>
      <c r="C777" s="37" t="s">
        <v>18</v>
      </c>
      <c r="D777" s="55" t="s">
        <v>18</v>
      </c>
      <c r="E777" s="37" t="s">
        <v>18</v>
      </c>
      <c r="F777" s="65">
        <v>12.302642848573401</v>
      </c>
      <c r="G777" s="66">
        <v>1</v>
      </c>
      <c r="H777" s="55">
        <v>9.8494717035750394</v>
      </c>
      <c r="I777" s="37">
        <v>14</v>
      </c>
      <c r="J777" s="55">
        <v>0.39685164362721598</v>
      </c>
      <c r="K777" s="37">
        <v>41</v>
      </c>
      <c r="L777" s="55" t="s">
        <v>18</v>
      </c>
      <c r="M777" s="37" t="s">
        <v>18</v>
      </c>
      <c r="N777" s="55">
        <v>8.6137555867202202</v>
      </c>
      <c r="O777" s="56">
        <v>0.66968029081736402</v>
      </c>
      <c r="P777" s="56" t="s">
        <v>18</v>
      </c>
      <c r="Q777" s="57">
        <v>9</v>
      </c>
      <c r="R777" s="58">
        <v>0.02</v>
      </c>
      <c r="S777" s="58">
        <v>0.05</v>
      </c>
      <c r="T777" s="14" t="s">
        <v>18</v>
      </c>
      <c r="U777" s="59">
        <v>1.15E-2</v>
      </c>
      <c r="V777" s="59" t="s">
        <v>18</v>
      </c>
      <c r="W777" s="59">
        <v>1.52E-2</v>
      </c>
      <c r="X777" s="12" t="s">
        <v>30</v>
      </c>
      <c r="Y777" s="60" t="s">
        <v>18</v>
      </c>
      <c r="Z777" s="8" t="s">
        <v>18</v>
      </c>
      <c r="AA777" s="61" t="s">
        <v>18</v>
      </c>
      <c r="AB777" s="62">
        <v>44196</v>
      </c>
      <c r="AC777" s="12" t="s">
        <v>716</v>
      </c>
      <c r="AD777" s="16" t="s">
        <v>68</v>
      </c>
      <c r="AE777" s="14" t="s">
        <v>235</v>
      </c>
      <c r="AF777" s="39" t="s">
        <v>18</v>
      </c>
    </row>
    <row r="778" spans="1:32" x14ac:dyDescent="0.25">
      <c r="A778" s="126" t="s">
        <v>797</v>
      </c>
      <c r="B778" s="127" t="s">
        <v>18</v>
      </c>
      <c r="C778" s="128" t="s">
        <v>18</v>
      </c>
      <c r="D778" s="127" t="s">
        <v>18</v>
      </c>
      <c r="E778" s="128" t="s">
        <v>18</v>
      </c>
      <c r="F778" s="127" t="s">
        <v>18</v>
      </c>
      <c r="G778" s="128" t="s">
        <v>18</v>
      </c>
      <c r="H778" s="127">
        <v>12.0250925152595</v>
      </c>
      <c r="I778" s="128">
        <v>13</v>
      </c>
      <c r="J778" s="127">
        <v>-1.9841051229384199</v>
      </c>
      <c r="K778" s="128">
        <v>49</v>
      </c>
      <c r="L778" s="127" t="s">
        <v>18</v>
      </c>
      <c r="M778" s="128" t="s">
        <v>18</v>
      </c>
      <c r="N778" s="127">
        <v>15.3844646857321</v>
      </c>
      <c r="O778" s="131">
        <v>0.51637046334127101</v>
      </c>
      <c r="P778" s="131" t="s">
        <v>18</v>
      </c>
      <c r="Q778" s="132">
        <v>9</v>
      </c>
      <c r="R778" s="133">
        <v>0</v>
      </c>
      <c r="S778" s="133">
        <v>0.05</v>
      </c>
      <c r="T778" s="134" t="s">
        <v>18</v>
      </c>
      <c r="U778" s="135">
        <v>1.6500000000000001E-2</v>
      </c>
      <c r="V778" s="135" t="s">
        <v>18</v>
      </c>
      <c r="W778" s="135">
        <v>2.0199999999999999E-2</v>
      </c>
      <c r="X778" s="136" t="s">
        <v>30</v>
      </c>
      <c r="Y778" s="137" t="s">
        <v>18</v>
      </c>
      <c r="Z778" s="138" t="s">
        <v>18</v>
      </c>
      <c r="AA778" s="139" t="s">
        <v>18</v>
      </c>
      <c r="AB778" s="140">
        <v>44561</v>
      </c>
      <c r="AC778" s="136" t="s">
        <v>716</v>
      </c>
      <c r="AD778" s="141" t="s">
        <v>798</v>
      </c>
      <c r="AE778" s="134" t="s">
        <v>235</v>
      </c>
      <c r="AF778" s="142" t="s">
        <v>18</v>
      </c>
    </row>
    <row r="779" spans="1:32" x14ac:dyDescent="0.25">
      <c r="A779" s="96" t="s">
        <v>95</v>
      </c>
      <c r="B779" s="97" t="s">
        <v>18</v>
      </c>
      <c r="C779" s="12"/>
      <c r="D779" s="97">
        <v>3.4036286346251918</v>
      </c>
      <c r="E779" s="12"/>
      <c r="F779" s="97">
        <v>3.5083783131504624</v>
      </c>
      <c r="G779" s="12"/>
      <c r="H779" s="97">
        <v>9.2451867597467636</v>
      </c>
      <c r="I779" s="12"/>
      <c r="J779" s="97">
        <v>2.5994493787965309</v>
      </c>
      <c r="K779" s="12"/>
      <c r="L779" s="97">
        <v>-0.42263645040535019</v>
      </c>
      <c r="M779" s="37"/>
      <c r="N779" s="97">
        <v>6.3776657726787187</v>
      </c>
      <c r="O779" s="98">
        <v>0.18072172230538852</v>
      </c>
      <c r="P779" s="98">
        <v>0.28057721550293963</v>
      </c>
      <c r="Q779" s="99"/>
      <c r="R779" s="14"/>
      <c r="S779" s="12"/>
      <c r="T779" s="14"/>
      <c r="U779" s="12"/>
      <c r="V779" s="100"/>
      <c r="X779" s="100" t="s">
        <v>96</v>
      </c>
      <c r="Y779" s="101">
        <v>9928.365792999788</v>
      </c>
      <c r="Z779" s="98">
        <v>27.066339614682963</v>
      </c>
      <c r="AA779" s="102">
        <v>31025</v>
      </c>
      <c r="AB779" s="100"/>
      <c r="AC779" s="100"/>
      <c r="AD779" s="103"/>
      <c r="AE779" s="104"/>
      <c r="AF779" s="105">
        <v>217.00791101849813</v>
      </c>
    </row>
    <row r="780" spans="1:32" x14ac:dyDescent="0.25">
      <c r="A780" s="106" t="s">
        <v>636</v>
      </c>
      <c r="B780" s="107">
        <v>0.38765777965936699</v>
      </c>
      <c r="C780" s="37"/>
      <c r="D780" s="107">
        <v>1.00041835887583</v>
      </c>
      <c r="E780" s="37"/>
      <c r="F780" s="107">
        <v>1.9839531488975399</v>
      </c>
      <c r="G780" s="37"/>
      <c r="H780" s="107">
        <v>4.0810093572305401</v>
      </c>
      <c r="I780" s="37"/>
      <c r="J780" s="107">
        <v>2.0172669427963101</v>
      </c>
      <c r="K780" s="37"/>
      <c r="L780" s="107">
        <v>0.32608339511401802</v>
      </c>
      <c r="M780" s="37"/>
      <c r="N780" s="107">
        <v>0.15869681282703599</v>
      </c>
      <c r="O780" s="107">
        <v>0</v>
      </c>
      <c r="P780" s="107">
        <v>0</v>
      </c>
      <c r="Q780" s="108"/>
      <c r="R780" s="109"/>
      <c r="S780" s="37"/>
      <c r="T780" s="109"/>
      <c r="U780" s="37"/>
      <c r="V780" s="37"/>
      <c r="W780" s="110"/>
      <c r="X780" s="111"/>
      <c r="Y780" s="112"/>
      <c r="Z780" s="37"/>
      <c r="AA780" s="37"/>
      <c r="AB780" s="37"/>
      <c r="AC780" s="113"/>
      <c r="AD780" s="109"/>
      <c r="AE780" s="110"/>
    </row>
    <row r="781" spans="1:32" x14ac:dyDescent="0.25">
      <c r="A781" s="1" t="s">
        <v>98</v>
      </c>
      <c r="B781" s="55"/>
      <c r="C781" s="37">
        <v>0</v>
      </c>
      <c r="D781" s="55"/>
      <c r="E781" s="37">
        <v>5</v>
      </c>
      <c r="F781" s="55"/>
      <c r="G781" s="37">
        <v>27</v>
      </c>
      <c r="H781" s="55"/>
      <c r="I781" s="37">
        <v>48</v>
      </c>
      <c r="J781" s="55"/>
      <c r="K781" s="37">
        <v>50</v>
      </c>
      <c r="L781" s="55"/>
      <c r="M781" s="37">
        <v>29</v>
      </c>
      <c r="N781" s="55"/>
      <c r="O781" s="56"/>
      <c r="P781" s="56"/>
      <c r="Q781" s="58"/>
      <c r="R781" s="14"/>
      <c r="S781" s="59"/>
      <c r="T781" s="114"/>
      <c r="U781" s="59"/>
      <c r="V781" s="12"/>
      <c r="W781" s="8"/>
      <c r="X781" s="8"/>
      <c r="Y781" s="61"/>
      <c r="Z781" s="62"/>
      <c r="AA781" s="12"/>
      <c r="AB781" s="62"/>
      <c r="AC781" s="16"/>
      <c r="AD781" s="14"/>
      <c r="AE781" s="8"/>
    </row>
    <row r="782" spans="1:32" x14ac:dyDescent="0.25">
      <c r="B782" s="55"/>
      <c r="C782" s="37"/>
      <c r="D782" s="55"/>
      <c r="E782" s="37"/>
      <c r="F782" s="55"/>
      <c r="G782" s="37"/>
      <c r="H782" s="55"/>
      <c r="I782" s="37"/>
      <c r="J782" s="55"/>
      <c r="K782" s="37"/>
      <c r="L782" s="55"/>
      <c r="M782" s="37"/>
      <c r="N782" s="55"/>
      <c r="O782" s="56"/>
      <c r="P782" s="56"/>
      <c r="Q782" s="57"/>
      <c r="R782" s="58"/>
      <c r="S782" s="58"/>
      <c r="T782" s="14"/>
      <c r="U782" s="59"/>
      <c r="V782" s="59"/>
      <c r="W782" s="59"/>
      <c r="X782" s="12"/>
      <c r="Y782" s="60"/>
      <c r="Z782" s="8"/>
      <c r="AA782" s="61"/>
      <c r="AB782" s="62"/>
      <c r="AC782" s="12"/>
      <c r="AD782" s="16"/>
      <c r="AE782" s="14"/>
      <c r="AF782" s="39"/>
    </row>
    <row r="783" spans="1:32" x14ac:dyDescent="0.25">
      <c r="B783" s="55"/>
      <c r="C783" s="37"/>
      <c r="D783" s="55"/>
      <c r="E783" s="37"/>
      <c r="F783" s="55"/>
      <c r="G783" s="37"/>
      <c r="H783" s="55"/>
      <c r="I783" s="37"/>
      <c r="J783" s="55"/>
      <c r="K783" s="37"/>
      <c r="L783" s="55"/>
      <c r="M783" s="37"/>
      <c r="N783" s="55"/>
      <c r="O783" s="56"/>
      <c r="P783" s="56"/>
      <c r="Q783" s="57"/>
      <c r="R783" s="58"/>
      <c r="S783" s="58"/>
      <c r="T783" s="14"/>
      <c r="U783" s="59"/>
      <c r="V783" s="59"/>
      <c r="W783" s="59"/>
      <c r="X783" s="12"/>
      <c r="Y783" s="60"/>
      <c r="Z783" s="8"/>
      <c r="AA783" s="61"/>
      <c r="AB783" s="62"/>
      <c r="AC783" s="12"/>
      <c r="AD783" s="16"/>
      <c r="AE783" s="14"/>
      <c r="AF783" s="39"/>
    </row>
    <row r="784" spans="1:32" x14ac:dyDescent="0.25">
      <c r="B784" s="55"/>
      <c r="C784" s="37"/>
      <c r="D784" s="55"/>
      <c r="E784" s="37"/>
      <c r="F784" s="55"/>
      <c r="G784" s="37"/>
      <c r="H784" s="55"/>
      <c r="I784" s="37"/>
      <c r="J784" s="55"/>
      <c r="K784" s="37"/>
      <c r="L784" s="55"/>
      <c r="M784" s="37"/>
      <c r="N784" s="55"/>
      <c r="O784" s="56"/>
      <c r="P784" s="56"/>
      <c r="Q784" s="57"/>
      <c r="R784" s="58"/>
      <c r="S784" s="58"/>
      <c r="T784" s="14"/>
      <c r="U784" s="59"/>
      <c r="V784" s="59"/>
      <c r="W784" s="59"/>
      <c r="X784" s="12"/>
      <c r="Y784" s="60"/>
      <c r="Z784" s="8"/>
      <c r="AA784" s="61"/>
      <c r="AB784" s="62"/>
      <c r="AC784" s="12"/>
      <c r="AD784" s="16"/>
      <c r="AE784" s="14"/>
      <c r="AF784" s="39"/>
    </row>
    <row r="785" spans="1:32" x14ac:dyDescent="0.25">
      <c r="B785" s="55"/>
      <c r="C785" s="37"/>
      <c r="D785" s="55"/>
      <c r="E785" s="37"/>
      <c r="F785" s="55"/>
      <c r="G785" s="37"/>
      <c r="H785" s="55"/>
      <c r="I785" s="37"/>
      <c r="J785" s="55"/>
      <c r="K785" s="37"/>
      <c r="L785" s="55"/>
      <c r="M785" s="37"/>
      <c r="N785" s="55"/>
      <c r="O785" s="56"/>
      <c r="P785" s="56"/>
      <c r="Q785" s="57"/>
      <c r="R785" s="58"/>
      <c r="S785" s="58"/>
      <c r="T785" s="14"/>
      <c r="U785" s="59"/>
      <c r="V785" s="59"/>
      <c r="W785" s="59"/>
      <c r="X785" s="12"/>
      <c r="Y785" s="60"/>
      <c r="Z785" s="8"/>
      <c r="AA785" s="61"/>
      <c r="AB785" s="62"/>
      <c r="AC785" s="12"/>
      <c r="AD785" s="16"/>
      <c r="AE785" s="14"/>
      <c r="AF785" s="39"/>
    </row>
    <row r="786" spans="1:32" x14ac:dyDescent="0.25">
      <c r="B786" s="55"/>
      <c r="C786" s="37"/>
      <c r="D786" s="55"/>
      <c r="E786" s="37"/>
      <c r="F786" s="55"/>
      <c r="G786" s="37"/>
      <c r="H786" s="55"/>
      <c r="I786" s="37"/>
      <c r="J786" s="55"/>
      <c r="K786" s="37"/>
      <c r="L786" s="55"/>
      <c r="M786" s="37"/>
      <c r="N786" s="55"/>
      <c r="O786" s="56"/>
      <c r="P786" s="56"/>
      <c r="Q786" s="57"/>
      <c r="R786" s="58"/>
      <c r="S786" s="58"/>
      <c r="T786" s="14"/>
      <c r="U786" s="59"/>
      <c r="V786" s="59"/>
      <c r="W786" s="59"/>
      <c r="X786" s="12"/>
      <c r="Y786" s="60"/>
      <c r="Z786" s="8"/>
      <c r="AA786" s="61"/>
      <c r="AB786" s="62"/>
      <c r="AC786" s="12"/>
      <c r="AD786" s="16"/>
      <c r="AE786" s="14"/>
      <c r="AF786" s="39"/>
    </row>
    <row r="787" spans="1:32" x14ac:dyDescent="0.25">
      <c r="B787" s="55"/>
      <c r="C787" s="37"/>
      <c r="D787" s="55"/>
      <c r="E787" s="37"/>
      <c r="F787" s="55"/>
      <c r="G787" s="37"/>
      <c r="H787" s="55"/>
      <c r="I787" s="37"/>
      <c r="J787" s="55"/>
      <c r="K787" s="37"/>
      <c r="L787" s="55"/>
      <c r="M787" s="37"/>
      <c r="N787" s="55"/>
      <c r="O787" s="56"/>
      <c r="P787" s="56"/>
      <c r="Q787" s="57"/>
      <c r="R787" s="58"/>
      <c r="S787" s="58"/>
      <c r="T787" s="14"/>
      <c r="U787" s="59"/>
      <c r="V787" s="59"/>
      <c r="W787" s="59"/>
      <c r="X787" s="12"/>
      <c r="Y787" s="60"/>
      <c r="Z787" s="8"/>
      <c r="AA787" s="61"/>
      <c r="AB787" s="62"/>
      <c r="AC787" s="12"/>
      <c r="AD787" s="16"/>
      <c r="AE787" s="14"/>
      <c r="AF787" s="39"/>
    </row>
    <row r="788" spans="1:32" x14ac:dyDescent="0.25">
      <c r="B788" s="55"/>
      <c r="C788" s="37"/>
      <c r="D788" s="55"/>
      <c r="E788" s="37"/>
      <c r="F788" s="55"/>
      <c r="G788" s="37"/>
      <c r="H788" s="55"/>
      <c r="I788" s="37"/>
      <c r="J788" s="55"/>
      <c r="K788" s="37"/>
      <c r="L788" s="55"/>
      <c r="M788" s="37"/>
      <c r="N788" s="55"/>
      <c r="O788" s="56"/>
      <c r="P788" s="56"/>
      <c r="Q788" s="57"/>
      <c r="R788" s="58"/>
      <c r="S788" s="58"/>
      <c r="T788" s="14"/>
      <c r="U788" s="59"/>
      <c r="V788" s="59"/>
      <c r="W788" s="59"/>
      <c r="X788" s="12"/>
      <c r="Y788" s="60"/>
      <c r="Z788" s="8"/>
      <c r="AA788" s="61"/>
      <c r="AB788" s="62"/>
      <c r="AC788" s="12"/>
      <c r="AD788" s="16"/>
      <c r="AE788" s="14"/>
      <c r="AF788" s="39"/>
    </row>
    <row r="789" spans="1:32" x14ac:dyDescent="0.25">
      <c r="B789" s="55"/>
      <c r="C789" s="37"/>
      <c r="D789" s="55"/>
      <c r="E789" s="37"/>
      <c r="F789" s="55"/>
      <c r="G789" s="37"/>
      <c r="H789" s="55"/>
      <c r="I789" s="37"/>
      <c r="J789" s="55"/>
      <c r="K789" s="37"/>
      <c r="L789" s="55"/>
      <c r="M789" s="37"/>
      <c r="N789" s="55"/>
      <c r="O789" s="56"/>
      <c r="P789" s="56"/>
      <c r="Q789" s="57"/>
      <c r="R789" s="58"/>
      <c r="S789" s="58"/>
      <c r="T789" s="14"/>
      <c r="U789" s="59"/>
      <c r="V789" s="59"/>
      <c r="W789" s="59"/>
      <c r="X789" s="12"/>
      <c r="Y789" s="60"/>
      <c r="Z789" s="8"/>
      <c r="AA789" s="61"/>
      <c r="AB789" s="62"/>
      <c r="AC789" s="12"/>
      <c r="AD789" s="16"/>
      <c r="AE789" s="14"/>
      <c r="AF789" s="39"/>
    </row>
    <row r="790" spans="1:32" ht="18" x14ac:dyDescent="0.25">
      <c r="A790" s="22" t="s">
        <v>799</v>
      </c>
      <c r="B790" s="23"/>
      <c r="C790" s="24"/>
      <c r="D790" s="23"/>
      <c r="E790" s="24"/>
      <c r="F790" s="23"/>
      <c r="G790" s="24" t="s">
        <v>1</v>
      </c>
      <c r="H790" s="23"/>
      <c r="I790" s="24"/>
      <c r="J790" s="23"/>
      <c r="K790" s="24"/>
      <c r="L790" s="23"/>
      <c r="M790" s="24"/>
      <c r="N790" s="23" t="s">
        <v>4</v>
      </c>
      <c r="O790" s="24"/>
      <c r="P790" s="24" t="s">
        <v>5</v>
      </c>
      <c r="Q790" s="25"/>
      <c r="R790" s="26"/>
      <c r="S790" s="24"/>
      <c r="T790" s="26"/>
      <c r="U790" s="24"/>
      <c r="V790" s="24"/>
      <c r="W790" s="27"/>
      <c r="X790" s="122"/>
      <c r="Y790" s="28"/>
      <c r="Z790" s="24"/>
      <c r="AA790" s="24"/>
      <c r="AB790" s="24"/>
      <c r="AC790" s="29"/>
      <c r="AD790" s="26"/>
      <c r="AE790" s="27"/>
    </row>
    <row r="791" spans="1:32" ht="42.75" x14ac:dyDescent="0.25">
      <c r="A791" s="30"/>
      <c r="B791" s="31" t="s">
        <v>6</v>
      </c>
      <c r="C791" s="32" t="s">
        <v>7</v>
      </c>
      <c r="D791" s="31" t="s">
        <v>8</v>
      </c>
      <c r="E791" s="32" t="s">
        <v>7</v>
      </c>
      <c r="F791" s="31" t="s">
        <v>9</v>
      </c>
      <c r="G791" s="24" t="s">
        <v>7</v>
      </c>
      <c r="H791" s="31" t="s">
        <v>10</v>
      </c>
      <c r="I791" s="32" t="s">
        <v>7</v>
      </c>
      <c r="J791" s="31" t="s">
        <v>11</v>
      </c>
      <c r="K791" s="32" t="s">
        <v>7</v>
      </c>
      <c r="L791" s="31" t="s">
        <v>12</v>
      </c>
      <c r="M791" s="32" t="s">
        <v>7</v>
      </c>
      <c r="N791" s="31" t="s">
        <v>13</v>
      </c>
      <c r="O791" s="32" t="s">
        <v>14</v>
      </c>
      <c r="P791" s="32" t="s">
        <v>15</v>
      </c>
      <c r="Q791" s="33" t="s">
        <v>2</v>
      </c>
      <c r="R791" s="32" t="s">
        <v>16</v>
      </c>
      <c r="S791" s="32" t="s">
        <v>17</v>
      </c>
      <c r="T791" s="32" t="s">
        <v>18</v>
      </c>
      <c r="U791" s="32" t="s">
        <v>19</v>
      </c>
      <c r="V791" s="32" t="s">
        <v>18</v>
      </c>
      <c r="W791" s="34" t="s">
        <v>20</v>
      </c>
      <c r="X791" s="123" t="s">
        <v>21</v>
      </c>
      <c r="Y791" s="35" t="s">
        <v>22</v>
      </c>
      <c r="Z791" s="32" t="s">
        <v>23</v>
      </c>
      <c r="AA791" s="32" t="s">
        <v>24</v>
      </c>
      <c r="AB791" s="32" t="s">
        <v>25</v>
      </c>
      <c r="AC791" s="36" t="s">
        <v>26</v>
      </c>
      <c r="AD791" s="32" t="s">
        <v>27</v>
      </c>
      <c r="AE791" s="34" t="s">
        <v>18</v>
      </c>
      <c r="AF791" s="34" t="s">
        <v>28</v>
      </c>
    </row>
    <row r="792" spans="1:32" x14ac:dyDescent="0.25">
      <c r="B792" s="8"/>
      <c r="C792" s="37"/>
      <c r="D792" s="8"/>
      <c r="E792" s="12"/>
      <c r="F792" s="8"/>
      <c r="G792" s="12"/>
      <c r="H792" s="8"/>
      <c r="I792" s="12"/>
      <c r="J792" s="8"/>
      <c r="K792" s="12"/>
      <c r="L792" s="8"/>
      <c r="M792" s="12"/>
      <c r="N792" s="8"/>
      <c r="O792" s="12"/>
      <c r="P792" s="12"/>
      <c r="Q792" s="13"/>
      <c r="R792" s="14"/>
      <c r="S792" s="12"/>
      <c r="T792" s="14"/>
      <c r="U792" s="38"/>
      <c r="V792" s="12"/>
      <c r="W792" s="12"/>
      <c r="X792" s="60"/>
      <c r="Y792" s="20"/>
      <c r="Z792" s="12"/>
      <c r="AA792" s="12"/>
      <c r="AB792" s="12"/>
      <c r="AC792" s="16"/>
      <c r="AD792" s="14"/>
      <c r="AE792" s="12"/>
    </row>
    <row r="793" spans="1:32" x14ac:dyDescent="0.25">
      <c r="A793" s="40" t="s">
        <v>800</v>
      </c>
      <c r="B793" s="41" t="s">
        <v>18</v>
      </c>
      <c r="C793" s="42" t="s">
        <v>18</v>
      </c>
      <c r="D793" s="41">
        <v>6.91160674760593</v>
      </c>
      <c r="E793" s="42">
        <v>23</v>
      </c>
      <c r="F793" s="41">
        <v>0.27111288466585798</v>
      </c>
      <c r="G793" s="42">
        <v>91</v>
      </c>
      <c r="H793" s="41">
        <v>22.1362731420326</v>
      </c>
      <c r="I793" s="42">
        <v>27</v>
      </c>
      <c r="J793" s="41">
        <v>4.8442584844258398</v>
      </c>
      <c r="K793" s="42">
        <v>64</v>
      </c>
      <c r="L793" s="41">
        <v>-1.31279537896026</v>
      </c>
      <c r="M793" s="42">
        <v>123</v>
      </c>
      <c r="N793" s="41">
        <v>9.2052145190000694</v>
      </c>
      <c r="O793" s="43">
        <v>1.9614169498749801</v>
      </c>
      <c r="P793" s="43">
        <v>0.42709267570568898</v>
      </c>
      <c r="Q793" s="44">
        <v>8</v>
      </c>
      <c r="R793" s="45">
        <v>0.01</v>
      </c>
      <c r="S793" s="45">
        <v>0.01</v>
      </c>
      <c r="T793" s="46" t="s">
        <v>18</v>
      </c>
      <c r="U793" s="47">
        <v>6.9999999999999897E-3</v>
      </c>
      <c r="V793" s="47" t="s">
        <v>18</v>
      </c>
      <c r="W793" s="47">
        <v>1.1072E-2</v>
      </c>
      <c r="X793" s="48" t="s">
        <v>30</v>
      </c>
      <c r="Y793" s="49">
        <v>93.807270410000001</v>
      </c>
      <c r="Z793" s="50">
        <v>-3.4712625899999998</v>
      </c>
      <c r="AA793" s="51">
        <v>7449</v>
      </c>
      <c r="AB793" s="52">
        <v>43103</v>
      </c>
      <c r="AC793" s="48" t="s">
        <v>801</v>
      </c>
      <c r="AD793" s="53">
        <v>50</v>
      </c>
      <c r="AE793" s="46" t="s">
        <v>32</v>
      </c>
      <c r="AF793" s="54">
        <v>-5.88100237</v>
      </c>
    </row>
    <row r="794" spans="1:32" x14ac:dyDescent="0.25">
      <c r="A794" s="1" t="s">
        <v>802</v>
      </c>
      <c r="B794" s="55" t="s">
        <v>18</v>
      </c>
      <c r="C794" s="37" t="s">
        <v>18</v>
      </c>
      <c r="D794" s="55">
        <v>6.9112759779682102</v>
      </c>
      <c r="E794" s="37">
        <v>24</v>
      </c>
      <c r="F794" s="55">
        <v>0.27094180911593202</v>
      </c>
      <c r="G794" s="37">
        <v>92</v>
      </c>
      <c r="H794" s="55">
        <v>22.132039159902899</v>
      </c>
      <c r="I794" s="37">
        <v>28</v>
      </c>
      <c r="J794" s="55">
        <v>4.8487895984484499</v>
      </c>
      <c r="K794" s="37">
        <v>63</v>
      </c>
      <c r="L794" s="55">
        <v>-1.31836927861538</v>
      </c>
      <c r="M794" s="37">
        <v>125</v>
      </c>
      <c r="N794" s="55">
        <v>9.2009340365692793</v>
      </c>
      <c r="O794" s="56">
        <v>1.9618692766330299</v>
      </c>
      <c r="P794" s="56">
        <v>0.42695111294853699</v>
      </c>
      <c r="Q794" s="57">
        <v>8</v>
      </c>
      <c r="R794" s="58">
        <v>0.01</v>
      </c>
      <c r="S794" s="58">
        <v>0.01</v>
      </c>
      <c r="T794" s="14" t="s">
        <v>18</v>
      </c>
      <c r="U794" s="59">
        <v>6.9999999999999897E-3</v>
      </c>
      <c r="V794" s="59" t="s">
        <v>18</v>
      </c>
      <c r="W794" s="59">
        <v>1.1072E-2</v>
      </c>
      <c r="X794" s="12" t="s">
        <v>30</v>
      </c>
      <c r="Y794" s="60" t="s">
        <v>18</v>
      </c>
      <c r="Z794" s="8" t="s">
        <v>18</v>
      </c>
      <c r="AA794" s="61" t="s">
        <v>18</v>
      </c>
      <c r="AB794" s="62">
        <v>43103</v>
      </c>
      <c r="AC794" s="12" t="s">
        <v>801</v>
      </c>
      <c r="AD794" s="16">
        <v>50</v>
      </c>
      <c r="AE794" s="14" t="s">
        <v>32</v>
      </c>
      <c r="AF794" s="39" t="s">
        <v>18</v>
      </c>
    </row>
    <row r="795" spans="1:32" x14ac:dyDescent="0.25">
      <c r="A795" s="40" t="s">
        <v>803</v>
      </c>
      <c r="B795" s="41">
        <v>3.6884349107722998</v>
      </c>
      <c r="C795" s="42">
        <v>32</v>
      </c>
      <c r="D795" s="41">
        <v>2.9033661071188499</v>
      </c>
      <c r="E795" s="42">
        <v>82</v>
      </c>
      <c r="F795" s="41">
        <v>-1.97490481529107</v>
      </c>
      <c r="G795" s="42">
        <v>124</v>
      </c>
      <c r="H795" s="41">
        <v>12.6593536910762</v>
      </c>
      <c r="I795" s="42">
        <v>104</v>
      </c>
      <c r="J795" s="41">
        <v>1.7857142857143</v>
      </c>
      <c r="K795" s="42">
        <v>137</v>
      </c>
      <c r="L795" s="41">
        <v>-1.58839779005524</v>
      </c>
      <c r="M795" s="42">
        <v>133</v>
      </c>
      <c r="N795" s="41">
        <v>5.8821810210061196</v>
      </c>
      <c r="O795" s="43">
        <v>1.4583611594426</v>
      </c>
      <c r="P795" s="43">
        <v>0.21082110101128801</v>
      </c>
      <c r="Q795" s="44">
        <v>8</v>
      </c>
      <c r="R795" s="45">
        <v>0.01</v>
      </c>
      <c r="S795" s="45">
        <v>0.01</v>
      </c>
      <c r="T795" s="46" t="s">
        <v>18</v>
      </c>
      <c r="U795" s="47">
        <v>1.8700000000000001E-2</v>
      </c>
      <c r="V795" s="47" t="s">
        <v>18</v>
      </c>
      <c r="W795" s="47">
        <v>1.8941E-2</v>
      </c>
      <c r="X795" s="48" t="s">
        <v>30</v>
      </c>
      <c r="Y795" s="49">
        <v>299.76629744000002</v>
      </c>
      <c r="Z795" s="50">
        <v>-1.1908172399999899</v>
      </c>
      <c r="AA795" s="51">
        <v>22615</v>
      </c>
      <c r="AB795" s="52">
        <v>32065</v>
      </c>
      <c r="AC795" s="48" t="s">
        <v>804</v>
      </c>
      <c r="AD795" s="53" t="s">
        <v>56</v>
      </c>
      <c r="AE795" s="46" t="s">
        <v>18</v>
      </c>
      <c r="AF795" s="54">
        <v>-9.5413293799999899</v>
      </c>
    </row>
    <row r="796" spans="1:32" x14ac:dyDescent="0.25">
      <c r="A796" s="1" t="s">
        <v>805</v>
      </c>
      <c r="B796" s="55">
        <v>3.3679140822671498</v>
      </c>
      <c r="C796" s="37">
        <v>36</v>
      </c>
      <c r="D796" s="55">
        <v>2.5850010400038301</v>
      </c>
      <c r="E796" s="37">
        <v>90</v>
      </c>
      <c r="F796" s="55">
        <v>-2.2808276841617601</v>
      </c>
      <c r="G796" s="37">
        <v>125</v>
      </c>
      <c r="H796" s="55">
        <v>12.319102148202299</v>
      </c>
      <c r="I796" s="37">
        <v>107</v>
      </c>
      <c r="J796" s="55">
        <v>1.62514318442155</v>
      </c>
      <c r="K796" s="37">
        <v>138</v>
      </c>
      <c r="L796" s="55">
        <v>-1.60809593124009</v>
      </c>
      <c r="M796" s="37">
        <v>134</v>
      </c>
      <c r="N796" s="55">
        <v>5.8896122382689997</v>
      </c>
      <c r="O796" s="56">
        <v>1.39874960484546</v>
      </c>
      <c r="P796" s="56">
        <v>0.175541676829508</v>
      </c>
      <c r="Q796" s="57">
        <v>8</v>
      </c>
      <c r="R796" s="58">
        <v>0.01</v>
      </c>
      <c r="S796" s="58">
        <v>0.01</v>
      </c>
      <c r="T796" s="14" t="s">
        <v>18</v>
      </c>
      <c r="U796" s="59">
        <v>2.18E-2</v>
      </c>
      <c r="V796" s="59" t="s">
        <v>18</v>
      </c>
      <c r="W796" s="59">
        <v>2.2041000000000002E-2</v>
      </c>
      <c r="X796" s="12" t="s">
        <v>30</v>
      </c>
      <c r="Y796" s="60" t="s">
        <v>18</v>
      </c>
      <c r="Z796" s="8" t="s">
        <v>18</v>
      </c>
      <c r="AA796" s="61" t="s">
        <v>18</v>
      </c>
      <c r="AB796" s="62">
        <v>41942</v>
      </c>
      <c r="AC796" s="12" t="s">
        <v>804</v>
      </c>
      <c r="AD796" s="16">
        <v>50</v>
      </c>
      <c r="AE796" s="14" t="s">
        <v>18</v>
      </c>
      <c r="AF796" s="39" t="s">
        <v>18</v>
      </c>
    </row>
    <row r="797" spans="1:32" x14ac:dyDescent="0.25">
      <c r="A797" s="40" t="s">
        <v>806</v>
      </c>
      <c r="B797" s="41">
        <v>3.3677799137889299</v>
      </c>
      <c r="C797" s="42">
        <v>37</v>
      </c>
      <c r="D797" s="41">
        <v>2.5848002351011399</v>
      </c>
      <c r="E797" s="42">
        <v>91</v>
      </c>
      <c r="F797" s="41">
        <v>-2.2810402852693299</v>
      </c>
      <c r="G797" s="42">
        <v>126</v>
      </c>
      <c r="H797" s="41">
        <v>12.3116282329849</v>
      </c>
      <c r="I797" s="42">
        <v>108</v>
      </c>
      <c r="J797" s="41">
        <v>1.6235928333596601</v>
      </c>
      <c r="K797" s="42">
        <v>139</v>
      </c>
      <c r="L797" s="41">
        <v>-1.6118138278276199</v>
      </c>
      <c r="M797" s="42">
        <v>135</v>
      </c>
      <c r="N797" s="41">
        <v>5.8894175217212696</v>
      </c>
      <c r="O797" s="43">
        <v>1.3975268089583199</v>
      </c>
      <c r="P797" s="43">
        <v>0.175535366811893</v>
      </c>
      <c r="Q797" s="44">
        <v>8</v>
      </c>
      <c r="R797" s="45">
        <v>0.01</v>
      </c>
      <c r="S797" s="45">
        <v>0.01</v>
      </c>
      <c r="T797" s="46" t="s">
        <v>18</v>
      </c>
      <c r="U797" s="47">
        <v>2.18E-2</v>
      </c>
      <c r="V797" s="47" t="s">
        <v>18</v>
      </c>
      <c r="W797" s="47">
        <v>2.2041000000000002E-2</v>
      </c>
      <c r="X797" s="48" t="s">
        <v>30</v>
      </c>
      <c r="Y797" s="49" t="s">
        <v>18</v>
      </c>
      <c r="Z797" s="50" t="s">
        <v>18</v>
      </c>
      <c r="AA797" s="51" t="s">
        <v>18</v>
      </c>
      <c r="AB797" s="52">
        <v>41922</v>
      </c>
      <c r="AC797" s="48" t="s">
        <v>804</v>
      </c>
      <c r="AD797" s="53">
        <v>50</v>
      </c>
      <c r="AE797" s="46" t="s">
        <v>32</v>
      </c>
      <c r="AF797" s="54" t="s">
        <v>18</v>
      </c>
    </row>
    <row r="798" spans="1:32" x14ac:dyDescent="0.25">
      <c r="A798" s="1" t="s">
        <v>807</v>
      </c>
      <c r="B798" s="55">
        <v>1.6045469437944599</v>
      </c>
      <c r="C798" s="37">
        <v>50</v>
      </c>
      <c r="D798" s="55">
        <v>0.83192575804513702</v>
      </c>
      <c r="E798" s="37">
        <v>113</v>
      </c>
      <c r="F798" s="55">
        <v>-0.48362923766718202</v>
      </c>
      <c r="G798" s="37">
        <v>111</v>
      </c>
      <c r="H798" s="55">
        <v>10.0016614055491</v>
      </c>
      <c r="I798" s="37">
        <v>125</v>
      </c>
      <c r="J798" s="55">
        <v>3.4261910960687998</v>
      </c>
      <c r="K798" s="37">
        <v>119</v>
      </c>
      <c r="L798" s="55">
        <v>-0.10058844238801599</v>
      </c>
      <c r="M798" s="37">
        <v>24</v>
      </c>
      <c r="N798" s="55">
        <v>2.65784333613917</v>
      </c>
      <c r="O798" s="56">
        <v>2.2276151373613202</v>
      </c>
      <c r="P798" s="56">
        <v>-4.7515198659350798E-2</v>
      </c>
      <c r="Q798" s="57">
        <v>8</v>
      </c>
      <c r="R798" s="58">
        <v>5.0000000000000001E-3</v>
      </c>
      <c r="S798" s="58">
        <v>5.0000000000000001E-3</v>
      </c>
      <c r="T798" s="14" t="s">
        <v>18</v>
      </c>
      <c r="U798" s="59">
        <v>1.0500000000000001E-2</v>
      </c>
      <c r="V798" s="59" t="s">
        <v>18</v>
      </c>
      <c r="W798" s="59">
        <v>1.0592000000000001E-2</v>
      </c>
      <c r="X798" s="12" t="s">
        <v>30</v>
      </c>
      <c r="Y798" s="60">
        <v>367.54359607999999</v>
      </c>
      <c r="Z798" s="8">
        <v>-1.46839751</v>
      </c>
      <c r="AA798" s="61">
        <v>18983</v>
      </c>
      <c r="AB798" s="62">
        <v>36998</v>
      </c>
      <c r="AC798" s="12" t="s">
        <v>804</v>
      </c>
      <c r="AD798" s="16">
        <v>50</v>
      </c>
      <c r="AE798" s="14" t="s">
        <v>32</v>
      </c>
      <c r="AF798" s="39">
        <v>-22.329553219999902</v>
      </c>
    </row>
    <row r="799" spans="1:32" x14ac:dyDescent="0.25">
      <c r="A799" s="40" t="s">
        <v>808</v>
      </c>
      <c r="B799" s="41" t="s">
        <v>18</v>
      </c>
      <c r="C799" s="42" t="s">
        <v>18</v>
      </c>
      <c r="D799" s="41">
        <v>2.7313598291566601</v>
      </c>
      <c r="E799" s="42">
        <v>85</v>
      </c>
      <c r="F799" s="41">
        <v>0.69675851448109904</v>
      </c>
      <c r="G799" s="42">
        <v>85</v>
      </c>
      <c r="H799" s="41">
        <v>11.7693560996829</v>
      </c>
      <c r="I799" s="42">
        <v>118</v>
      </c>
      <c r="J799" s="41">
        <v>3.4260127043631998</v>
      </c>
      <c r="K799" s="42">
        <v>120</v>
      </c>
      <c r="L799" s="41">
        <v>-0.73955626624023696</v>
      </c>
      <c r="M799" s="42">
        <v>81</v>
      </c>
      <c r="N799" s="41">
        <v>3.3802825175134301</v>
      </c>
      <c r="O799" s="43">
        <v>2.2744686879332101</v>
      </c>
      <c r="P799" s="43">
        <v>0.37630909546319402</v>
      </c>
      <c r="Q799" s="44">
        <v>8</v>
      </c>
      <c r="R799" s="45">
        <v>0.01</v>
      </c>
      <c r="S799" s="45">
        <v>0.01</v>
      </c>
      <c r="T799" s="46" t="s">
        <v>18</v>
      </c>
      <c r="U799" s="47">
        <v>6.9999999999999897E-3</v>
      </c>
      <c r="V799" s="47" t="s">
        <v>18</v>
      </c>
      <c r="W799" s="47">
        <v>1.1585E-2</v>
      </c>
      <c r="X799" s="48" t="s">
        <v>30</v>
      </c>
      <c r="Y799" s="49">
        <v>97.660476219999893</v>
      </c>
      <c r="Z799" s="50">
        <v>0.36811471999999901</v>
      </c>
      <c r="AA799" s="51">
        <v>3802</v>
      </c>
      <c r="AB799" s="52">
        <v>43103</v>
      </c>
      <c r="AC799" s="48" t="s">
        <v>801</v>
      </c>
      <c r="AD799" s="53">
        <v>50</v>
      </c>
      <c r="AE799" s="46" t="s">
        <v>32</v>
      </c>
      <c r="AF799" s="54">
        <v>3.4456394099999899</v>
      </c>
    </row>
    <row r="800" spans="1:32" x14ac:dyDescent="0.25">
      <c r="A800" s="1" t="s">
        <v>809</v>
      </c>
      <c r="B800" s="55" t="s">
        <v>18</v>
      </c>
      <c r="C800" s="37" t="s">
        <v>18</v>
      </c>
      <c r="D800" s="55">
        <v>2.7334968235743902</v>
      </c>
      <c r="E800" s="37">
        <v>84</v>
      </c>
      <c r="F800" s="55">
        <v>0.69916310569213502</v>
      </c>
      <c r="G800" s="37">
        <v>84</v>
      </c>
      <c r="H800" s="55">
        <v>11.7786411446982</v>
      </c>
      <c r="I800" s="37">
        <v>117</v>
      </c>
      <c r="J800" s="55">
        <v>3.4373903893370499</v>
      </c>
      <c r="K800" s="37">
        <v>118</v>
      </c>
      <c r="L800" s="55">
        <v>-0.73213834890179996</v>
      </c>
      <c r="M800" s="37">
        <v>80</v>
      </c>
      <c r="N800" s="55">
        <v>3.3804069598209101</v>
      </c>
      <c r="O800" s="56">
        <v>2.27713168235681</v>
      </c>
      <c r="P800" s="56">
        <v>0.377041649906455</v>
      </c>
      <c r="Q800" s="57">
        <v>8</v>
      </c>
      <c r="R800" s="58">
        <v>0.01</v>
      </c>
      <c r="S800" s="58">
        <v>0.01</v>
      </c>
      <c r="T800" s="14" t="s">
        <v>18</v>
      </c>
      <c r="U800" s="59">
        <v>6.9999999999999897E-3</v>
      </c>
      <c r="V800" s="59" t="s">
        <v>18</v>
      </c>
      <c r="W800" s="59">
        <v>1.1585E-2</v>
      </c>
      <c r="X800" s="12" t="s">
        <v>30</v>
      </c>
      <c r="Y800" s="60" t="s">
        <v>18</v>
      </c>
      <c r="Z800" s="8" t="s">
        <v>18</v>
      </c>
      <c r="AA800" s="61" t="s">
        <v>18</v>
      </c>
      <c r="AB800" s="62">
        <v>43103</v>
      </c>
      <c r="AC800" s="12" t="s">
        <v>801</v>
      </c>
      <c r="AD800" s="16">
        <v>50</v>
      </c>
      <c r="AE800" s="14" t="s">
        <v>32</v>
      </c>
      <c r="AF800" s="39" t="s">
        <v>18</v>
      </c>
    </row>
    <row r="801" spans="1:32" x14ac:dyDescent="0.25">
      <c r="A801" s="40" t="s">
        <v>810</v>
      </c>
      <c r="B801" s="41" t="s">
        <v>18</v>
      </c>
      <c r="C801" s="42" t="s">
        <v>18</v>
      </c>
      <c r="D801" s="41">
        <v>4.5414023678983702</v>
      </c>
      <c r="E801" s="42">
        <v>58</v>
      </c>
      <c r="F801" s="41">
        <v>0.93482861505784698</v>
      </c>
      <c r="G801" s="42">
        <v>78</v>
      </c>
      <c r="H801" s="41">
        <v>14.9971126318394</v>
      </c>
      <c r="I801" s="42">
        <v>86</v>
      </c>
      <c r="J801" s="41">
        <v>3.75837622608532</v>
      </c>
      <c r="K801" s="42">
        <v>105</v>
      </c>
      <c r="L801" s="41">
        <v>-0.82613942263065598</v>
      </c>
      <c r="M801" s="42">
        <v>90</v>
      </c>
      <c r="N801" s="41">
        <v>5.2811105079712997</v>
      </c>
      <c r="O801" s="43">
        <v>2.06700906147148</v>
      </c>
      <c r="P801" s="43">
        <v>0.49047472541035902</v>
      </c>
      <c r="Q801" s="44">
        <v>8</v>
      </c>
      <c r="R801" s="45">
        <v>0.01</v>
      </c>
      <c r="S801" s="45">
        <v>0.01</v>
      </c>
      <c r="T801" s="46" t="s">
        <v>18</v>
      </c>
      <c r="U801" s="47">
        <v>6.9999999999999897E-3</v>
      </c>
      <c r="V801" s="47" t="s">
        <v>18</v>
      </c>
      <c r="W801" s="47">
        <v>1.1469E-2</v>
      </c>
      <c r="X801" s="48" t="s">
        <v>30</v>
      </c>
      <c r="Y801" s="49">
        <v>197.81967097</v>
      </c>
      <c r="Z801" s="50">
        <v>2.0417938499999999</v>
      </c>
      <c r="AA801" s="51">
        <v>9178</v>
      </c>
      <c r="AB801" s="52">
        <v>43103</v>
      </c>
      <c r="AC801" s="48" t="s">
        <v>801</v>
      </c>
      <c r="AD801" s="53">
        <v>50</v>
      </c>
      <c r="AE801" s="46" t="s">
        <v>32</v>
      </c>
      <c r="AF801" s="54">
        <v>19.271290279999999</v>
      </c>
    </row>
    <row r="802" spans="1:32" x14ac:dyDescent="0.25">
      <c r="A802" s="1" t="s">
        <v>811</v>
      </c>
      <c r="B802" s="55" t="s">
        <v>18</v>
      </c>
      <c r="C802" s="37" t="s">
        <v>18</v>
      </c>
      <c r="D802" s="55">
        <v>4.5425430363246599</v>
      </c>
      <c r="E802" s="37">
        <v>57</v>
      </c>
      <c r="F802" s="55">
        <v>0.93475632325901103</v>
      </c>
      <c r="G802" s="37">
        <v>79</v>
      </c>
      <c r="H802" s="55">
        <v>14.9906641771138</v>
      </c>
      <c r="I802" s="37">
        <v>87</v>
      </c>
      <c r="J802" s="55">
        <v>3.7545126353789802</v>
      </c>
      <c r="K802" s="37">
        <v>106</v>
      </c>
      <c r="L802" s="55">
        <v>-0.82055214723928405</v>
      </c>
      <c r="M802" s="37">
        <v>88</v>
      </c>
      <c r="N802" s="55">
        <v>5.2727006735877904</v>
      </c>
      <c r="O802" s="56">
        <v>2.0690829036687601</v>
      </c>
      <c r="P802" s="56">
        <v>0.49073006761993998</v>
      </c>
      <c r="Q802" s="57">
        <v>8</v>
      </c>
      <c r="R802" s="58">
        <v>0.01</v>
      </c>
      <c r="S802" s="58">
        <v>0.01</v>
      </c>
      <c r="T802" s="14" t="s">
        <v>18</v>
      </c>
      <c r="U802" s="59">
        <v>6.9999999999999897E-3</v>
      </c>
      <c r="V802" s="59" t="s">
        <v>18</v>
      </c>
      <c r="W802" s="59">
        <v>1.1469E-2</v>
      </c>
      <c r="X802" s="12" t="s">
        <v>30</v>
      </c>
      <c r="Y802" s="60" t="s">
        <v>18</v>
      </c>
      <c r="Z802" s="8" t="s">
        <v>18</v>
      </c>
      <c r="AA802" s="61" t="s">
        <v>18</v>
      </c>
      <c r="AB802" s="62">
        <v>43103</v>
      </c>
      <c r="AC802" s="12" t="s">
        <v>801</v>
      </c>
      <c r="AD802" s="16">
        <v>50</v>
      </c>
      <c r="AE802" s="14" t="s">
        <v>32</v>
      </c>
      <c r="AF802" s="39" t="s">
        <v>18</v>
      </c>
    </row>
    <row r="803" spans="1:32" x14ac:dyDescent="0.25">
      <c r="A803" s="40" t="s">
        <v>812</v>
      </c>
      <c r="B803" s="41" t="s">
        <v>18</v>
      </c>
      <c r="C803" s="42" t="s">
        <v>18</v>
      </c>
      <c r="D803" s="41">
        <v>6.2416205652884296</v>
      </c>
      <c r="E803" s="42">
        <v>35</v>
      </c>
      <c r="F803" s="41">
        <v>1.1633729260058701</v>
      </c>
      <c r="G803" s="42">
        <v>71</v>
      </c>
      <c r="H803" s="41">
        <v>18.170030042084601</v>
      </c>
      <c r="I803" s="42">
        <v>59</v>
      </c>
      <c r="J803" s="41">
        <v>3.8875544880348101</v>
      </c>
      <c r="K803" s="42">
        <v>100</v>
      </c>
      <c r="L803" s="41">
        <v>-1.0925722029304299</v>
      </c>
      <c r="M803" s="42">
        <v>108</v>
      </c>
      <c r="N803" s="41">
        <v>7.2165861974187102</v>
      </c>
      <c r="O803" s="43">
        <v>1.95231100958699</v>
      </c>
      <c r="P803" s="43">
        <v>0.53290135035523201</v>
      </c>
      <c r="Q803" s="44">
        <v>8</v>
      </c>
      <c r="R803" s="45">
        <v>0.01</v>
      </c>
      <c r="S803" s="45">
        <v>0.01</v>
      </c>
      <c r="T803" s="46" t="s">
        <v>18</v>
      </c>
      <c r="U803" s="47">
        <v>6.9999999999999897E-3</v>
      </c>
      <c r="V803" s="47" t="s">
        <v>18</v>
      </c>
      <c r="W803" s="47">
        <v>1.1235E-2</v>
      </c>
      <c r="X803" s="48" t="s">
        <v>30</v>
      </c>
      <c r="Y803" s="49">
        <v>100.91065725</v>
      </c>
      <c r="Z803" s="50">
        <v>1.4034769199999999</v>
      </c>
      <c r="AA803" s="51">
        <v>8694</v>
      </c>
      <c r="AB803" s="52">
        <v>43103</v>
      </c>
      <c r="AC803" s="48" t="s">
        <v>801</v>
      </c>
      <c r="AD803" s="53">
        <v>50</v>
      </c>
      <c r="AE803" s="46" t="s">
        <v>32</v>
      </c>
      <c r="AF803" s="54">
        <v>18.21501945</v>
      </c>
    </row>
    <row r="804" spans="1:32" x14ac:dyDescent="0.25">
      <c r="A804" s="1" t="s">
        <v>813</v>
      </c>
      <c r="B804" s="55" t="s">
        <v>18</v>
      </c>
      <c r="C804" s="37" t="s">
        <v>18</v>
      </c>
      <c r="D804" s="55">
        <v>6.2409617722157797</v>
      </c>
      <c r="E804" s="37">
        <v>36</v>
      </c>
      <c r="F804" s="55">
        <v>1.16258571312484</v>
      </c>
      <c r="G804" s="37">
        <v>72</v>
      </c>
      <c r="H804" s="55">
        <v>18.159745478901598</v>
      </c>
      <c r="I804" s="37">
        <v>61</v>
      </c>
      <c r="J804" s="55">
        <v>3.8866396761134201</v>
      </c>
      <c r="K804" s="37">
        <v>101</v>
      </c>
      <c r="L804" s="55">
        <v>-1.1002102312543101</v>
      </c>
      <c r="M804" s="37">
        <v>111</v>
      </c>
      <c r="N804" s="55">
        <v>7.2136987833642898</v>
      </c>
      <c r="O804" s="56">
        <v>1.95166675854812</v>
      </c>
      <c r="P804" s="56">
        <v>0.53290507743402005</v>
      </c>
      <c r="Q804" s="57">
        <v>8</v>
      </c>
      <c r="R804" s="58">
        <v>0.01</v>
      </c>
      <c r="S804" s="58">
        <v>0.01</v>
      </c>
      <c r="T804" s="14" t="s">
        <v>18</v>
      </c>
      <c r="U804" s="59">
        <v>6.9999999999999897E-3</v>
      </c>
      <c r="V804" s="59" t="s">
        <v>18</v>
      </c>
      <c r="W804" s="59">
        <v>1.1235E-2</v>
      </c>
      <c r="X804" s="12" t="s">
        <v>30</v>
      </c>
      <c r="Y804" s="60" t="s">
        <v>18</v>
      </c>
      <c r="Z804" s="8" t="s">
        <v>18</v>
      </c>
      <c r="AA804" s="61" t="s">
        <v>18</v>
      </c>
      <c r="AB804" s="62">
        <v>43103</v>
      </c>
      <c r="AC804" s="12" t="s">
        <v>801</v>
      </c>
      <c r="AD804" s="16">
        <v>50</v>
      </c>
      <c r="AE804" s="14" t="s">
        <v>32</v>
      </c>
      <c r="AF804" s="39" t="s">
        <v>18</v>
      </c>
    </row>
    <row r="805" spans="1:32" x14ac:dyDescent="0.25">
      <c r="A805" s="40" t="s">
        <v>814</v>
      </c>
      <c r="B805" s="41" t="s">
        <v>18</v>
      </c>
      <c r="C805" s="42" t="s">
        <v>18</v>
      </c>
      <c r="D805" s="41">
        <v>2.6992125578455299</v>
      </c>
      <c r="E805" s="42">
        <v>88</v>
      </c>
      <c r="F805" s="41">
        <v>2.4449371694159301</v>
      </c>
      <c r="G805" s="42">
        <v>45</v>
      </c>
      <c r="H805" s="41">
        <v>6.9697475785637</v>
      </c>
      <c r="I805" s="42">
        <v>139</v>
      </c>
      <c r="J805" s="41">
        <v>2.4194923507028898</v>
      </c>
      <c r="K805" s="42">
        <v>135</v>
      </c>
      <c r="L805" s="41">
        <v>-0.20159667520559499</v>
      </c>
      <c r="M805" s="42">
        <v>32</v>
      </c>
      <c r="N805" s="41">
        <v>2.05251904267271</v>
      </c>
      <c r="O805" s="43">
        <v>1.4074111670952101</v>
      </c>
      <c r="P805" s="43">
        <v>0.49647371260538697</v>
      </c>
      <c r="Q805" s="44">
        <v>6</v>
      </c>
      <c r="R805" s="45">
        <v>0.01</v>
      </c>
      <c r="S805" s="45">
        <v>0.01</v>
      </c>
      <c r="T805" s="46" t="s">
        <v>18</v>
      </c>
      <c r="U805" s="47">
        <v>7.0000000000000001E-3</v>
      </c>
      <c r="V805" s="47" t="s">
        <v>18</v>
      </c>
      <c r="W805" s="47">
        <v>1.1266E-2</v>
      </c>
      <c r="X805" s="48" t="s">
        <v>30</v>
      </c>
      <c r="Y805" s="49">
        <v>25.982946809999898</v>
      </c>
      <c r="Z805" s="50">
        <v>-1.25594699</v>
      </c>
      <c r="AA805" s="51">
        <v>577</v>
      </c>
      <c r="AB805" s="52">
        <v>42394</v>
      </c>
      <c r="AC805" s="48" t="s">
        <v>815</v>
      </c>
      <c r="AD805" s="53">
        <v>50</v>
      </c>
      <c r="AE805" s="46" t="s">
        <v>39</v>
      </c>
      <c r="AF805" s="54">
        <v>-8.7515766099999901</v>
      </c>
    </row>
    <row r="806" spans="1:32" x14ac:dyDescent="0.25">
      <c r="A806" s="1" t="s">
        <v>816</v>
      </c>
      <c r="B806" s="55" t="s">
        <v>18</v>
      </c>
      <c r="C806" s="37" t="s">
        <v>18</v>
      </c>
      <c r="D806" s="55">
        <v>2.7252909109069101</v>
      </c>
      <c r="E806" s="37">
        <v>87</v>
      </c>
      <c r="F806" s="55">
        <v>2.4524622753807099</v>
      </c>
      <c r="G806" s="37">
        <v>44</v>
      </c>
      <c r="H806" s="55">
        <v>6.96981104534777</v>
      </c>
      <c r="I806" s="37">
        <v>138</v>
      </c>
      <c r="J806" s="55">
        <v>2.4194999274556399</v>
      </c>
      <c r="K806" s="37">
        <v>134</v>
      </c>
      <c r="L806" s="55">
        <v>-0.20150763146530301</v>
      </c>
      <c r="M806" s="37">
        <v>31</v>
      </c>
      <c r="N806" s="55">
        <v>2.05253961629916</v>
      </c>
      <c r="O806" s="56">
        <v>1.4074279810130399</v>
      </c>
      <c r="P806" s="56">
        <v>0.50409203640867895</v>
      </c>
      <c r="Q806" s="57">
        <v>6</v>
      </c>
      <c r="R806" s="58">
        <v>0.01</v>
      </c>
      <c r="S806" s="58">
        <v>0.01</v>
      </c>
      <c r="T806" s="14" t="s">
        <v>18</v>
      </c>
      <c r="U806" s="59">
        <v>7.0000000000000001E-3</v>
      </c>
      <c r="V806" s="59" t="s">
        <v>18</v>
      </c>
      <c r="W806" s="59">
        <v>1.1266E-2</v>
      </c>
      <c r="X806" s="12" t="s">
        <v>30</v>
      </c>
      <c r="Y806" s="60" t="s">
        <v>18</v>
      </c>
      <c r="Z806" s="8" t="s">
        <v>18</v>
      </c>
      <c r="AA806" s="61" t="s">
        <v>18</v>
      </c>
      <c r="AB806" s="62">
        <v>43031</v>
      </c>
      <c r="AC806" s="12" t="s">
        <v>815</v>
      </c>
      <c r="AD806" s="16">
        <v>50</v>
      </c>
      <c r="AE806" s="14" t="s">
        <v>18</v>
      </c>
      <c r="AF806" s="39" t="s">
        <v>18</v>
      </c>
    </row>
    <row r="807" spans="1:32" x14ac:dyDescent="0.25">
      <c r="A807" s="40" t="s">
        <v>817</v>
      </c>
      <c r="B807" s="41" t="s">
        <v>18</v>
      </c>
      <c r="C807" s="42" t="s">
        <v>18</v>
      </c>
      <c r="D807" s="41">
        <v>4.6259857094276899</v>
      </c>
      <c r="E807" s="42">
        <v>55</v>
      </c>
      <c r="F807" s="41">
        <v>3.2565314302049</v>
      </c>
      <c r="G807" s="42">
        <v>26</v>
      </c>
      <c r="H807" s="41">
        <v>10.5934250181769</v>
      </c>
      <c r="I807" s="42">
        <v>122</v>
      </c>
      <c r="J807" s="41">
        <v>3.02486487064759</v>
      </c>
      <c r="K807" s="42">
        <v>128</v>
      </c>
      <c r="L807" s="41">
        <v>-0.488501738559876</v>
      </c>
      <c r="M807" s="42">
        <v>59</v>
      </c>
      <c r="N807" s="41">
        <v>3.97561258782319</v>
      </c>
      <c r="O807" s="43">
        <v>1.6380911160441201</v>
      </c>
      <c r="P807" s="43">
        <v>0.62450128434145402</v>
      </c>
      <c r="Q807" s="44">
        <v>6</v>
      </c>
      <c r="R807" s="45">
        <v>0.01</v>
      </c>
      <c r="S807" s="45">
        <v>0.01</v>
      </c>
      <c r="T807" s="46" t="s">
        <v>18</v>
      </c>
      <c r="U807" s="47">
        <v>7.0000000000000001E-3</v>
      </c>
      <c r="V807" s="47" t="s">
        <v>18</v>
      </c>
      <c r="W807" s="47">
        <v>1.1244000000000001E-2</v>
      </c>
      <c r="X807" s="48" t="s">
        <v>30</v>
      </c>
      <c r="Y807" s="49">
        <v>41.877251459999997</v>
      </c>
      <c r="Z807" s="50">
        <v>-0.25566881000000002</v>
      </c>
      <c r="AA807" s="51">
        <v>698</v>
      </c>
      <c r="AB807" s="52">
        <v>42394</v>
      </c>
      <c r="AC807" s="48" t="s">
        <v>815</v>
      </c>
      <c r="AD807" s="53">
        <v>50</v>
      </c>
      <c r="AE807" s="46" t="s">
        <v>39</v>
      </c>
      <c r="AF807" s="54">
        <v>-1.1243224199999999</v>
      </c>
    </row>
    <row r="808" spans="1:32" x14ac:dyDescent="0.25">
      <c r="A808" s="1" t="s">
        <v>818</v>
      </c>
      <c r="B808" s="55" t="s">
        <v>18</v>
      </c>
      <c r="C808" s="37" t="s">
        <v>18</v>
      </c>
      <c r="D808" s="55">
        <v>4.6260045284016504</v>
      </c>
      <c r="E808" s="37">
        <v>54</v>
      </c>
      <c r="F808" s="55">
        <v>3.25654589384258</v>
      </c>
      <c r="G808" s="37">
        <v>25</v>
      </c>
      <c r="H808" s="55">
        <v>10.5934248849463</v>
      </c>
      <c r="I808" s="37">
        <v>123</v>
      </c>
      <c r="J808" s="55">
        <v>3.0248102137166302</v>
      </c>
      <c r="K808" s="37">
        <v>129</v>
      </c>
      <c r="L808" s="55">
        <v>-0.488472289194397</v>
      </c>
      <c r="M808" s="37">
        <v>58</v>
      </c>
      <c r="N808" s="55">
        <v>3.9756116622661799</v>
      </c>
      <c r="O808" s="56">
        <v>1.63809146389403</v>
      </c>
      <c r="P808" s="56">
        <v>0.62450532542848802</v>
      </c>
      <c r="Q808" s="57">
        <v>6</v>
      </c>
      <c r="R808" s="58">
        <v>0.01</v>
      </c>
      <c r="S808" s="58">
        <v>0.01</v>
      </c>
      <c r="T808" s="14" t="s">
        <v>18</v>
      </c>
      <c r="U808" s="59">
        <v>7.0000000000000001E-3</v>
      </c>
      <c r="V808" s="59" t="s">
        <v>18</v>
      </c>
      <c r="W808" s="59">
        <v>1.1244000000000001E-2</v>
      </c>
      <c r="X808" s="12" t="s">
        <v>30</v>
      </c>
      <c r="Y808" s="60" t="s">
        <v>18</v>
      </c>
      <c r="Z808" s="8" t="s">
        <v>18</v>
      </c>
      <c r="AA808" s="61" t="s">
        <v>18</v>
      </c>
      <c r="AB808" s="62">
        <v>43031</v>
      </c>
      <c r="AC808" s="12" t="s">
        <v>815</v>
      </c>
      <c r="AD808" s="16">
        <v>50</v>
      </c>
      <c r="AE808" s="14" t="s">
        <v>18</v>
      </c>
      <c r="AF808" s="39" t="s">
        <v>18</v>
      </c>
    </row>
    <row r="809" spans="1:32" x14ac:dyDescent="0.25">
      <c r="A809" s="40" t="s">
        <v>819</v>
      </c>
      <c r="B809" s="41" t="s">
        <v>18</v>
      </c>
      <c r="C809" s="42" t="s">
        <v>18</v>
      </c>
      <c r="D809" s="41">
        <v>5.9698020737993298</v>
      </c>
      <c r="E809" s="42">
        <v>39</v>
      </c>
      <c r="F809" s="41">
        <v>3.49640470726917</v>
      </c>
      <c r="G809" s="42">
        <v>19</v>
      </c>
      <c r="H809" s="41">
        <v>14.540564356500701</v>
      </c>
      <c r="I809" s="42">
        <v>91</v>
      </c>
      <c r="J809" s="41">
        <v>3.6820008464643501</v>
      </c>
      <c r="K809" s="42">
        <v>107</v>
      </c>
      <c r="L809" s="41">
        <v>-0.75072978912897803</v>
      </c>
      <c r="M809" s="42">
        <v>83</v>
      </c>
      <c r="N809" s="41">
        <v>6.2115255698615899</v>
      </c>
      <c r="O809" s="43">
        <v>1.6838947021356701</v>
      </c>
      <c r="P809" s="43">
        <v>0.51862828047740805</v>
      </c>
      <c r="Q809" s="44">
        <v>6</v>
      </c>
      <c r="R809" s="45">
        <v>0.01</v>
      </c>
      <c r="S809" s="45">
        <v>0.01</v>
      </c>
      <c r="T809" s="46" t="s">
        <v>18</v>
      </c>
      <c r="U809" s="47">
        <v>7.0000000000000001E-3</v>
      </c>
      <c r="V809" s="47" t="s">
        <v>18</v>
      </c>
      <c r="W809" s="47">
        <v>1.154E-2</v>
      </c>
      <c r="X809" s="48" t="s">
        <v>30</v>
      </c>
      <c r="Y809" s="49">
        <v>22.037823199999998</v>
      </c>
      <c r="Z809" s="50">
        <v>0.17983654999999901</v>
      </c>
      <c r="AA809" s="51">
        <v>898</v>
      </c>
      <c r="AB809" s="52">
        <v>42394</v>
      </c>
      <c r="AC809" s="48" t="s">
        <v>815</v>
      </c>
      <c r="AD809" s="53">
        <v>50</v>
      </c>
      <c r="AE809" s="46" t="s">
        <v>39</v>
      </c>
      <c r="AF809" s="54">
        <v>-0.70610187999999996</v>
      </c>
    </row>
    <row r="810" spans="1:32" x14ac:dyDescent="0.25">
      <c r="B810" s="55"/>
      <c r="C810" s="37"/>
      <c r="D810" s="55"/>
      <c r="E810" s="37"/>
      <c r="F810" s="55"/>
      <c r="G810" s="37"/>
      <c r="H810" s="55"/>
      <c r="I810" s="37"/>
      <c r="J810" s="55"/>
      <c r="K810" s="37"/>
      <c r="L810" s="55"/>
      <c r="M810" s="37"/>
      <c r="N810" s="55"/>
      <c r="O810" s="56"/>
      <c r="P810" s="56"/>
      <c r="Q810" s="58"/>
      <c r="R810" s="14"/>
      <c r="S810" s="59"/>
      <c r="T810" s="114"/>
      <c r="U810" s="59"/>
      <c r="V810" s="12"/>
      <c r="W810" s="8"/>
      <c r="X810" s="8"/>
      <c r="Y810" s="61"/>
      <c r="Z810" s="62"/>
      <c r="AA810" s="12"/>
      <c r="AB810" s="62"/>
      <c r="AC810" s="16"/>
      <c r="AD810" s="14"/>
      <c r="AE810" s="8"/>
    </row>
    <row r="811" spans="1:32" x14ac:dyDescent="0.25">
      <c r="B811" s="55"/>
      <c r="C811" s="37"/>
      <c r="D811" s="55"/>
      <c r="E811" s="37"/>
      <c r="F811" s="55"/>
      <c r="G811" s="37"/>
      <c r="H811" s="55"/>
      <c r="I811" s="37"/>
      <c r="J811" s="55"/>
      <c r="K811" s="37"/>
      <c r="L811" s="55"/>
      <c r="M811" s="37"/>
      <c r="N811" s="55"/>
      <c r="O811" s="56"/>
      <c r="P811" s="56"/>
      <c r="Q811" s="58"/>
      <c r="R811" s="58"/>
      <c r="S811" s="14"/>
      <c r="T811" s="59"/>
      <c r="U811" s="114"/>
      <c r="V811" s="59"/>
      <c r="W811" s="12"/>
      <c r="X811" s="60"/>
      <c r="Y811" s="8"/>
      <c r="Z811" s="61"/>
      <c r="AA811" s="62"/>
      <c r="AB811" s="12"/>
      <c r="AC811" s="16"/>
      <c r="AD811" s="14"/>
      <c r="AE811" s="8"/>
    </row>
    <row r="812" spans="1:32" x14ac:dyDescent="0.25">
      <c r="B812" s="115"/>
      <c r="C812" s="12"/>
      <c r="D812" s="115"/>
      <c r="E812" s="12"/>
      <c r="F812" s="115"/>
      <c r="G812" s="12"/>
      <c r="H812" s="115"/>
      <c r="I812" s="12"/>
      <c r="J812" s="115"/>
      <c r="K812" s="12"/>
      <c r="L812" s="115"/>
      <c r="M812" s="12"/>
      <c r="N812" s="115"/>
      <c r="O812" s="8"/>
      <c r="P812" s="8"/>
      <c r="Q812" s="13"/>
      <c r="R812" s="14"/>
      <c r="S812" s="13"/>
      <c r="T812" s="14"/>
      <c r="U812" s="13"/>
      <c r="V812" s="12"/>
      <c r="W812" s="8"/>
      <c r="X812" s="60"/>
      <c r="Y812" s="20"/>
      <c r="Z812" s="62"/>
      <c r="AA812" s="12"/>
      <c r="AB812" s="62"/>
      <c r="AC812" s="16"/>
      <c r="AD812" s="14"/>
      <c r="AE812" s="8"/>
    </row>
    <row r="813" spans="1:32" x14ac:dyDescent="0.25">
      <c r="B813" s="8"/>
      <c r="C813" s="12"/>
      <c r="D813" s="8"/>
      <c r="E813" s="12"/>
      <c r="F813" s="8"/>
      <c r="G813" s="12"/>
      <c r="H813" s="8"/>
      <c r="I813" s="12"/>
      <c r="J813" s="8"/>
      <c r="K813" s="12"/>
      <c r="L813" s="8"/>
      <c r="M813" s="12"/>
      <c r="N813" s="8"/>
      <c r="O813" s="12"/>
      <c r="P813" s="12"/>
      <c r="Q813" s="13"/>
      <c r="R813" s="14"/>
      <c r="S813" s="12"/>
      <c r="T813" s="14"/>
      <c r="U813" s="12"/>
      <c r="V813" s="12"/>
      <c r="W813" s="39"/>
      <c r="X813" s="60"/>
      <c r="Y813" s="20"/>
      <c r="Z813" s="12"/>
      <c r="AA813" s="12"/>
      <c r="AB813" s="12"/>
      <c r="AC813" s="16"/>
      <c r="AD813" s="14"/>
      <c r="AE813" s="39"/>
    </row>
    <row r="814" spans="1:32" x14ac:dyDescent="0.25">
      <c r="A814" s="1" t="s">
        <v>185</v>
      </c>
      <c r="B814" s="8"/>
      <c r="C814" s="12"/>
      <c r="D814" s="8"/>
      <c r="E814" s="12"/>
      <c r="F814" s="8"/>
      <c r="G814" s="12"/>
      <c r="H814" s="8"/>
      <c r="I814" s="12"/>
      <c r="J814" s="8"/>
      <c r="K814" s="12"/>
      <c r="L814" s="8"/>
      <c r="M814" s="12"/>
      <c r="N814" s="8"/>
      <c r="O814" s="12"/>
      <c r="P814" s="12"/>
      <c r="Q814" s="13"/>
      <c r="R814" s="14"/>
      <c r="S814" s="12"/>
      <c r="T814" s="14"/>
      <c r="U814" s="12"/>
      <c r="V814" s="12"/>
      <c r="W814" s="39"/>
      <c r="X814" s="60"/>
      <c r="Y814" s="20"/>
      <c r="Z814" s="12"/>
      <c r="AA814" s="12"/>
      <c r="AB814" s="12"/>
      <c r="AC814" s="16"/>
      <c r="AD814" s="14"/>
      <c r="AE814" s="39"/>
    </row>
    <row r="815" spans="1:32" x14ac:dyDescent="0.25">
      <c r="B815" s="8"/>
      <c r="C815" s="12"/>
      <c r="D815" s="8"/>
      <c r="E815" s="12"/>
      <c r="F815" s="8"/>
      <c r="G815" s="12"/>
      <c r="H815" s="8"/>
      <c r="I815" s="12"/>
      <c r="J815" s="8"/>
      <c r="K815" s="12"/>
      <c r="L815" s="8"/>
      <c r="M815" s="12"/>
      <c r="N815" s="8"/>
      <c r="O815" s="12"/>
      <c r="P815" s="12"/>
      <c r="Q815" s="13"/>
      <c r="R815" s="14"/>
      <c r="S815" s="12"/>
      <c r="T815" s="14"/>
      <c r="U815" s="12"/>
      <c r="V815" s="12"/>
      <c r="W815" s="12"/>
      <c r="X815" s="60"/>
      <c r="Y815" s="20"/>
      <c r="Z815" s="12"/>
      <c r="AA815" s="12"/>
      <c r="AB815" s="12"/>
      <c r="AC815" s="16"/>
      <c r="AD815" s="14"/>
      <c r="AE815" s="12"/>
    </row>
    <row r="816" spans="1:32" x14ac:dyDescent="0.25">
      <c r="B816" s="8"/>
      <c r="C816" s="12"/>
      <c r="D816" s="8"/>
      <c r="E816" s="12"/>
      <c r="F816" s="8"/>
      <c r="G816" s="12"/>
      <c r="H816" s="8"/>
      <c r="I816" s="12"/>
      <c r="J816" s="8"/>
      <c r="K816" s="12"/>
      <c r="L816" s="8"/>
      <c r="M816" s="12"/>
      <c r="N816" s="8"/>
      <c r="O816" s="12"/>
      <c r="P816" s="12"/>
      <c r="Q816" s="13"/>
      <c r="R816" s="14"/>
      <c r="S816" s="12"/>
      <c r="T816" s="14"/>
      <c r="U816" s="12"/>
      <c r="V816" s="12"/>
      <c r="W816" s="12"/>
      <c r="X816" s="60"/>
      <c r="Y816" s="20"/>
      <c r="Z816" s="12"/>
      <c r="AA816" s="12"/>
      <c r="AB816" s="12"/>
      <c r="AC816" s="16"/>
      <c r="AD816" s="14"/>
      <c r="AE816" s="12"/>
    </row>
    <row r="817" spans="1:32" x14ac:dyDescent="0.25">
      <c r="B817" s="8"/>
      <c r="C817" s="12"/>
      <c r="D817" s="8"/>
      <c r="E817" s="12"/>
      <c r="F817" s="8"/>
      <c r="G817" s="12"/>
      <c r="H817" s="8"/>
      <c r="I817" s="12"/>
      <c r="J817" s="8"/>
      <c r="K817" s="12"/>
      <c r="L817" s="8"/>
      <c r="M817" s="12"/>
      <c r="N817" s="8"/>
      <c r="O817" s="12"/>
      <c r="P817" s="12"/>
      <c r="Q817" s="13"/>
      <c r="R817" s="14"/>
      <c r="S817" s="12"/>
      <c r="T817" s="14"/>
      <c r="U817" s="12"/>
      <c r="V817" s="12"/>
      <c r="W817" s="12"/>
      <c r="X817" s="60"/>
      <c r="Y817" s="20"/>
      <c r="Z817" s="12"/>
      <c r="AA817" s="12"/>
      <c r="AB817" s="12"/>
      <c r="AC817" s="16"/>
      <c r="AD817" s="14"/>
      <c r="AE817" s="12"/>
    </row>
    <row r="818" spans="1:32" x14ac:dyDescent="0.25">
      <c r="A818" s="7">
        <v>17</v>
      </c>
      <c r="B818" s="8"/>
      <c r="C818" s="9"/>
      <c r="D818" s="10"/>
      <c r="E818" s="11" t="s">
        <v>0</v>
      </c>
      <c r="F818" s="8"/>
      <c r="G818" s="12"/>
      <c r="H818" s="8"/>
      <c r="I818" s="12"/>
      <c r="J818" s="8"/>
      <c r="K818" s="12"/>
      <c r="L818" s="8"/>
      <c r="M818" s="12"/>
      <c r="N818" s="8"/>
      <c r="O818" s="12"/>
      <c r="P818" s="12"/>
      <c r="Q818" s="13"/>
      <c r="R818" s="14"/>
      <c r="S818" s="12"/>
      <c r="T818" s="14"/>
      <c r="U818" s="12"/>
      <c r="V818" s="12"/>
      <c r="W818" s="12"/>
      <c r="X818" s="60"/>
      <c r="Y818" s="15"/>
      <c r="Z818" s="12"/>
      <c r="AA818" s="12"/>
      <c r="AB818" s="12"/>
      <c r="AC818" s="16"/>
      <c r="AD818" s="14"/>
      <c r="AE818" s="21">
        <v>18</v>
      </c>
      <c r="AF818" s="21"/>
    </row>
    <row r="819" spans="1:32" ht="15.75" thickBot="1" x14ac:dyDescent="0.3">
      <c r="A819" s="17"/>
      <c r="B819" s="18"/>
      <c r="C819" s="19"/>
      <c r="D819" s="18"/>
      <c r="E819" s="19"/>
      <c r="F819" s="18"/>
      <c r="G819" s="19"/>
      <c r="H819" s="18"/>
      <c r="I819" s="19"/>
      <c r="J819" s="18"/>
      <c r="K819" s="19"/>
      <c r="L819" s="18"/>
      <c r="M819" s="19"/>
      <c r="N819" s="18"/>
      <c r="O819" s="19"/>
      <c r="P819" s="19"/>
      <c r="Q819" s="18"/>
      <c r="R819" s="19"/>
      <c r="S819" s="18"/>
      <c r="T819" s="19"/>
      <c r="U819" s="18"/>
      <c r="V819" s="19"/>
      <c r="W819" s="18"/>
      <c r="X819" s="121"/>
      <c r="Y819" s="18"/>
      <c r="Z819" s="19"/>
      <c r="AA819" s="18"/>
      <c r="AB819" s="19"/>
      <c r="AC819" s="18"/>
      <c r="AD819" s="19"/>
      <c r="AE819" s="19"/>
      <c r="AF819" s="19"/>
    </row>
    <row r="820" spans="1:32" x14ac:dyDescent="0.25">
      <c r="B820" s="8"/>
      <c r="C820" s="12"/>
      <c r="D820" s="8"/>
      <c r="E820" s="12"/>
      <c r="F820" s="8"/>
      <c r="G820" s="12"/>
      <c r="H820" s="8"/>
      <c r="I820" s="12"/>
      <c r="J820" s="8"/>
      <c r="K820" s="12"/>
      <c r="L820" s="8"/>
      <c r="M820" s="12"/>
      <c r="N820" s="8"/>
      <c r="O820" s="12"/>
      <c r="P820" s="12"/>
      <c r="Q820" s="13"/>
      <c r="R820" s="14"/>
      <c r="S820" s="12"/>
      <c r="T820" s="14"/>
      <c r="U820" s="12"/>
      <c r="V820" s="12"/>
      <c r="W820" s="12"/>
      <c r="X820" s="60"/>
      <c r="Y820" s="20"/>
      <c r="Z820" s="12"/>
      <c r="AA820" s="12"/>
      <c r="AB820" s="12"/>
      <c r="AC820" s="16"/>
      <c r="AD820" s="14"/>
      <c r="AE820" s="12"/>
    </row>
    <row r="821" spans="1:32" ht="18" x14ac:dyDescent="0.25">
      <c r="A821" s="22" t="s">
        <v>799</v>
      </c>
      <c r="B821" s="23"/>
      <c r="C821" s="24"/>
      <c r="D821" s="23"/>
      <c r="E821" s="24"/>
      <c r="F821" s="23"/>
      <c r="G821" s="24" t="s">
        <v>1</v>
      </c>
      <c r="H821" s="23"/>
      <c r="I821" s="24"/>
      <c r="J821" s="23"/>
      <c r="K821" s="24"/>
      <c r="L821" s="23"/>
      <c r="M821" s="24"/>
      <c r="N821" s="23" t="s">
        <v>4</v>
      </c>
      <c r="O821" s="24"/>
      <c r="P821" s="24" t="s">
        <v>5</v>
      </c>
      <c r="Q821" s="25"/>
      <c r="R821" s="26"/>
      <c r="S821" s="24"/>
      <c r="T821" s="26"/>
      <c r="U821" s="24"/>
      <c r="V821" s="24"/>
      <c r="W821" s="27"/>
      <c r="X821" s="122"/>
      <c r="Y821" s="28"/>
      <c r="Z821" s="24"/>
      <c r="AA821" s="24"/>
      <c r="AB821" s="24"/>
      <c r="AC821" s="29"/>
      <c r="AD821" s="26"/>
      <c r="AE821" s="27"/>
    </row>
    <row r="822" spans="1:32" ht="42.75" x14ac:dyDescent="0.25">
      <c r="A822" s="30"/>
      <c r="B822" s="31" t="s">
        <v>6</v>
      </c>
      <c r="C822" s="32" t="s">
        <v>7</v>
      </c>
      <c r="D822" s="31" t="s">
        <v>8</v>
      </c>
      <c r="E822" s="32" t="s">
        <v>7</v>
      </c>
      <c r="F822" s="31" t="s">
        <v>9</v>
      </c>
      <c r="G822" s="24" t="s">
        <v>7</v>
      </c>
      <c r="H822" s="31" t="s">
        <v>10</v>
      </c>
      <c r="I822" s="32" t="s">
        <v>7</v>
      </c>
      <c r="J822" s="31" t="s">
        <v>11</v>
      </c>
      <c r="K822" s="32" t="s">
        <v>7</v>
      </c>
      <c r="L822" s="31" t="s">
        <v>12</v>
      </c>
      <c r="M822" s="32" t="s">
        <v>7</v>
      </c>
      <c r="N822" s="31" t="s">
        <v>13</v>
      </c>
      <c r="O822" s="32" t="s">
        <v>14</v>
      </c>
      <c r="P822" s="32" t="s">
        <v>15</v>
      </c>
      <c r="Q822" s="33" t="s">
        <v>2</v>
      </c>
      <c r="R822" s="32" t="s">
        <v>16</v>
      </c>
      <c r="S822" s="32" t="s">
        <v>17</v>
      </c>
      <c r="T822" s="32" t="s">
        <v>18</v>
      </c>
      <c r="U822" s="32" t="s">
        <v>19</v>
      </c>
      <c r="V822" s="32" t="s">
        <v>18</v>
      </c>
      <c r="W822" s="34" t="s">
        <v>20</v>
      </c>
      <c r="X822" s="123" t="s">
        <v>21</v>
      </c>
      <c r="Y822" s="35" t="s">
        <v>22</v>
      </c>
      <c r="Z822" s="32" t="s">
        <v>23</v>
      </c>
      <c r="AA822" s="32" t="s">
        <v>24</v>
      </c>
      <c r="AB822" s="32" t="s">
        <v>25</v>
      </c>
      <c r="AC822" s="36" t="s">
        <v>26</v>
      </c>
      <c r="AD822" s="32" t="s">
        <v>27</v>
      </c>
      <c r="AE822" s="34" t="s">
        <v>18</v>
      </c>
      <c r="AF822" s="34" t="s">
        <v>28</v>
      </c>
    </row>
    <row r="823" spans="1:32" x14ac:dyDescent="0.25">
      <c r="B823" s="8"/>
      <c r="C823" s="12"/>
      <c r="D823" s="8"/>
      <c r="E823" s="12"/>
      <c r="F823" s="8"/>
      <c r="G823" s="12"/>
      <c r="H823" s="8"/>
      <c r="I823" s="12"/>
      <c r="J823" s="8"/>
      <c r="K823" s="12"/>
      <c r="L823" s="8"/>
      <c r="M823" s="12"/>
      <c r="N823" s="8"/>
      <c r="O823" s="12"/>
      <c r="P823" s="12"/>
      <c r="Q823" s="13"/>
      <c r="R823" s="14"/>
      <c r="S823" s="12"/>
      <c r="T823" s="14"/>
      <c r="U823" s="38"/>
      <c r="V823" s="12"/>
      <c r="W823" s="12"/>
      <c r="X823" s="60"/>
      <c r="Y823" s="20"/>
      <c r="Z823" s="12"/>
      <c r="AA823" s="12"/>
      <c r="AB823" s="12"/>
      <c r="AC823" s="16"/>
      <c r="AD823" s="14"/>
      <c r="AE823" s="12"/>
    </row>
    <row r="824" spans="1:32" x14ac:dyDescent="0.25">
      <c r="A824" s="1" t="s">
        <v>820</v>
      </c>
      <c r="B824" s="55">
        <v>2.80680234822132</v>
      </c>
      <c r="C824" s="37">
        <v>42</v>
      </c>
      <c r="D824" s="55">
        <v>2.0119467354593001</v>
      </c>
      <c r="E824" s="37">
        <v>100</v>
      </c>
      <c r="F824" s="55">
        <v>-0.195588927089174</v>
      </c>
      <c r="G824" s="37">
        <v>101</v>
      </c>
      <c r="H824" s="55">
        <v>12.7086918995112</v>
      </c>
      <c r="I824" s="37">
        <v>103</v>
      </c>
      <c r="J824" s="55">
        <v>3.65855949797555</v>
      </c>
      <c r="K824" s="37">
        <v>109</v>
      </c>
      <c r="L824" s="55">
        <v>-0.38907871396396398</v>
      </c>
      <c r="M824" s="37">
        <v>51</v>
      </c>
      <c r="N824" s="55">
        <v>3.3588602846329398</v>
      </c>
      <c r="O824" s="56">
        <v>2.5686339446011099</v>
      </c>
      <c r="P824" s="56">
        <v>0.18390579026114501</v>
      </c>
      <c r="Q824" s="57">
        <v>8</v>
      </c>
      <c r="R824" s="58">
        <v>5.0000000000000001E-3</v>
      </c>
      <c r="S824" s="58">
        <v>5.0000000000000001E-3</v>
      </c>
      <c r="T824" s="14" t="s">
        <v>18</v>
      </c>
      <c r="U824" s="59">
        <v>1.0500000000000001E-2</v>
      </c>
      <c r="V824" s="59" t="s">
        <v>18</v>
      </c>
      <c r="W824" s="59">
        <v>1.0500000000000001E-2</v>
      </c>
      <c r="X824" s="12" t="s">
        <v>30</v>
      </c>
      <c r="Y824" s="60">
        <v>1426.5948726300001</v>
      </c>
      <c r="Z824" s="8">
        <v>-1.75871161</v>
      </c>
      <c r="AA824" s="61">
        <v>43888</v>
      </c>
      <c r="AB824" s="62">
        <v>36655</v>
      </c>
      <c r="AC824" s="12" t="s">
        <v>41</v>
      </c>
      <c r="AD824" s="16">
        <v>10</v>
      </c>
      <c r="AE824" s="14" t="s">
        <v>42</v>
      </c>
      <c r="AF824" s="39">
        <v>-20.376434629999999</v>
      </c>
    </row>
    <row r="825" spans="1:32" x14ac:dyDescent="0.25">
      <c r="A825" s="40" t="s">
        <v>821</v>
      </c>
      <c r="B825" s="41" t="s">
        <v>18</v>
      </c>
      <c r="C825" s="42" t="s">
        <v>18</v>
      </c>
      <c r="D825" s="41" t="s">
        <v>18</v>
      </c>
      <c r="E825" s="42" t="s">
        <v>18</v>
      </c>
      <c r="F825" s="41" t="s">
        <v>18</v>
      </c>
      <c r="G825" s="42" t="s">
        <v>18</v>
      </c>
      <c r="H825" s="41">
        <v>13.2938649818757</v>
      </c>
      <c r="I825" s="42">
        <v>100</v>
      </c>
      <c r="J825" s="41">
        <v>3.9287836302419299</v>
      </c>
      <c r="K825" s="42">
        <v>99</v>
      </c>
      <c r="L825" s="41">
        <v>-0.34483792617471198</v>
      </c>
      <c r="M825" s="42">
        <v>48</v>
      </c>
      <c r="N825" s="41">
        <v>3.4022524868256201</v>
      </c>
      <c r="O825" s="43">
        <v>2.7078694659845701</v>
      </c>
      <c r="P825" s="43" t="s">
        <v>18</v>
      </c>
      <c r="Q825" s="44">
        <v>8</v>
      </c>
      <c r="R825" s="45">
        <v>0</v>
      </c>
      <c r="S825" s="45">
        <v>5.0000000000000001E-3</v>
      </c>
      <c r="T825" s="46" t="s">
        <v>18</v>
      </c>
      <c r="U825" s="47">
        <v>5.3E-3</v>
      </c>
      <c r="V825" s="47" t="s">
        <v>18</v>
      </c>
      <c r="W825" s="47">
        <v>5.3E-3</v>
      </c>
      <c r="X825" s="48" t="s">
        <v>30</v>
      </c>
      <c r="Y825" s="49" t="s">
        <v>18</v>
      </c>
      <c r="Z825" s="50" t="s">
        <v>18</v>
      </c>
      <c r="AA825" s="51" t="s">
        <v>18</v>
      </c>
      <c r="AB825" s="52">
        <v>44515</v>
      </c>
      <c r="AC825" s="48" t="s">
        <v>41</v>
      </c>
      <c r="AD825" s="53">
        <v>10</v>
      </c>
      <c r="AE825" s="46" t="s">
        <v>32</v>
      </c>
      <c r="AF825" s="54" t="s">
        <v>18</v>
      </c>
    </row>
    <row r="826" spans="1:32" x14ac:dyDescent="0.25">
      <c r="A826" s="1" t="s">
        <v>822</v>
      </c>
      <c r="B826" s="55">
        <v>4.3545945418227596</v>
      </c>
      <c r="C826" s="37">
        <v>26</v>
      </c>
      <c r="D826" s="55">
        <v>4.3020134240942998</v>
      </c>
      <c r="E826" s="37">
        <v>66</v>
      </c>
      <c r="F826" s="55">
        <v>1.3836496965994001</v>
      </c>
      <c r="G826" s="37">
        <v>65</v>
      </c>
      <c r="H826" s="55">
        <v>17.3516698684796</v>
      </c>
      <c r="I826" s="37">
        <v>64</v>
      </c>
      <c r="J826" s="55">
        <v>4.4176079747871801</v>
      </c>
      <c r="K826" s="37">
        <v>79</v>
      </c>
      <c r="L826" s="55">
        <v>-0.113204877243444</v>
      </c>
      <c r="M826" s="37">
        <v>25</v>
      </c>
      <c r="N826" s="55">
        <v>5.2220255879817099</v>
      </c>
      <c r="O826" s="56">
        <v>2.54128599863451</v>
      </c>
      <c r="P826" s="56">
        <v>0.387905185094234</v>
      </c>
      <c r="Q826" s="57">
        <v>8</v>
      </c>
      <c r="R826" s="58">
        <v>0.01</v>
      </c>
      <c r="S826" s="58">
        <v>0.01</v>
      </c>
      <c r="T826" s="14" t="s">
        <v>18</v>
      </c>
      <c r="U826" s="59">
        <v>1.4E-2</v>
      </c>
      <c r="V826" s="59" t="s">
        <v>18</v>
      </c>
      <c r="W826" s="59">
        <v>1.4E-2</v>
      </c>
      <c r="X826" s="12" t="s">
        <v>30</v>
      </c>
      <c r="Y826" s="60">
        <v>904.54198445999998</v>
      </c>
      <c r="Z826" s="8">
        <v>0.14441472999999999</v>
      </c>
      <c r="AA826" s="61">
        <v>30976</v>
      </c>
      <c r="AB826" s="62">
        <v>37228</v>
      </c>
      <c r="AC826" s="12" t="s">
        <v>41</v>
      </c>
      <c r="AD826" s="16">
        <v>10</v>
      </c>
      <c r="AE826" s="14" t="s">
        <v>42</v>
      </c>
      <c r="AF826" s="39">
        <v>9.2839690800000003</v>
      </c>
    </row>
    <row r="827" spans="1:32" x14ac:dyDescent="0.25">
      <c r="A827" s="40" t="s">
        <v>823</v>
      </c>
      <c r="B827" s="41" t="s">
        <v>18</v>
      </c>
      <c r="C827" s="42" t="s">
        <v>18</v>
      </c>
      <c r="D827" s="41" t="s">
        <v>18</v>
      </c>
      <c r="E827" s="42" t="s">
        <v>18</v>
      </c>
      <c r="F827" s="41" t="s">
        <v>18</v>
      </c>
      <c r="G827" s="42" t="s">
        <v>18</v>
      </c>
      <c r="H827" s="41">
        <v>18.169885830023599</v>
      </c>
      <c r="I827" s="42">
        <v>60</v>
      </c>
      <c r="J827" s="41">
        <v>4.7839304885268499</v>
      </c>
      <c r="K827" s="42">
        <v>66</v>
      </c>
      <c r="L827" s="41">
        <v>-5.3593132422891099E-2</v>
      </c>
      <c r="M827" s="42">
        <v>22</v>
      </c>
      <c r="N827" s="41">
        <v>5.2210179087333399</v>
      </c>
      <c r="O827" s="43">
        <v>2.69849227087045</v>
      </c>
      <c r="P827" s="43" t="s">
        <v>18</v>
      </c>
      <c r="Q827" s="44">
        <v>8</v>
      </c>
      <c r="R827" s="45">
        <v>0</v>
      </c>
      <c r="S827" s="45">
        <v>0.01</v>
      </c>
      <c r="T827" s="46" t="s">
        <v>18</v>
      </c>
      <c r="U827" s="47">
        <v>7.0000000000000001E-3</v>
      </c>
      <c r="V827" s="47" t="s">
        <v>18</v>
      </c>
      <c r="W827" s="47">
        <v>7.0000000000000001E-3</v>
      </c>
      <c r="X827" s="48" t="s">
        <v>30</v>
      </c>
      <c r="Y827" s="49" t="s">
        <v>18</v>
      </c>
      <c r="Z827" s="50" t="s">
        <v>18</v>
      </c>
      <c r="AA827" s="51" t="s">
        <v>18</v>
      </c>
      <c r="AB827" s="52">
        <v>44515</v>
      </c>
      <c r="AC827" s="48" t="s">
        <v>41</v>
      </c>
      <c r="AD827" s="53">
        <v>10</v>
      </c>
      <c r="AE827" s="46" t="s">
        <v>32</v>
      </c>
      <c r="AF827" s="54" t="s">
        <v>18</v>
      </c>
    </row>
    <row r="828" spans="1:32" x14ac:dyDescent="0.25">
      <c r="A828" s="1" t="s">
        <v>824</v>
      </c>
      <c r="B828" s="55">
        <v>6.0603131940763797</v>
      </c>
      <c r="C828" s="37">
        <v>13</v>
      </c>
      <c r="D828" s="55">
        <v>6.6641110381023099</v>
      </c>
      <c r="E828" s="37">
        <v>29</v>
      </c>
      <c r="F828" s="55">
        <v>2.9819302230282299</v>
      </c>
      <c r="G828" s="37">
        <v>31</v>
      </c>
      <c r="H828" s="55">
        <v>21.4810666142222</v>
      </c>
      <c r="I828" s="37">
        <v>31</v>
      </c>
      <c r="J828" s="55">
        <v>4.9036221530600299</v>
      </c>
      <c r="K828" s="37">
        <v>62</v>
      </c>
      <c r="L828" s="55">
        <v>0.19499982368909</v>
      </c>
      <c r="M828" s="37">
        <v>8</v>
      </c>
      <c r="N828" s="55">
        <v>7.8637310283856001</v>
      </c>
      <c r="O828" s="56">
        <v>2.2126974071446401</v>
      </c>
      <c r="P828" s="56">
        <v>0.48021538499447203</v>
      </c>
      <c r="Q828" s="57">
        <v>8</v>
      </c>
      <c r="R828" s="58">
        <v>0.01</v>
      </c>
      <c r="S828" s="58">
        <v>0.01</v>
      </c>
      <c r="T828" s="14" t="s">
        <v>18</v>
      </c>
      <c r="U828" s="59">
        <v>1.6E-2</v>
      </c>
      <c r="V828" s="59" t="s">
        <v>18</v>
      </c>
      <c r="W828" s="59">
        <v>1.6E-2</v>
      </c>
      <c r="X828" s="12" t="s">
        <v>30</v>
      </c>
      <c r="Y828" s="60">
        <v>272.93891316999998</v>
      </c>
      <c r="Z828" s="8">
        <v>0.22282015999999999</v>
      </c>
      <c r="AA828" s="61">
        <v>14476</v>
      </c>
      <c r="AB828" s="62">
        <v>37228</v>
      </c>
      <c r="AC828" s="12" t="s">
        <v>41</v>
      </c>
      <c r="AD828" s="16">
        <v>10</v>
      </c>
      <c r="AE828" s="14" t="s">
        <v>42</v>
      </c>
      <c r="AF828" s="39">
        <v>5.1737976699999999</v>
      </c>
    </row>
    <row r="829" spans="1:32" x14ac:dyDescent="0.25">
      <c r="A829" s="40" t="s">
        <v>825</v>
      </c>
      <c r="B829" s="41" t="s">
        <v>18</v>
      </c>
      <c r="C829" s="42" t="s">
        <v>18</v>
      </c>
      <c r="D829" s="41" t="s">
        <v>18</v>
      </c>
      <c r="E829" s="42" t="s">
        <v>18</v>
      </c>
      <c r="F829" s="41" t="s">
        <v>18</v>
      </c>
      <c r="G829" s="42" t="s">
        <v>18</v>
      </c>
      <c r="H829" s="41">
        <v>22.449667067159201</v>
      </c>
      <c r="I829" s="42">
        <v>25</v>
      </c>
      <c r="J829" s="41">
        <v>5.3246665443271501</v>
      </c>
      <c r="K829" s="42">
        <v>46</v>
      </c>
      <c r="L829" s="41">
        <v>0.26387650211927499</v>
      </c>
      <c r="M829" s="42">
        <v>7</v>
      </c>
      <c r="N829" s="41">
        <v>7.8623538355927698</v>
      </c>
      <c r="O829" s="43">
        <v>2.3362797063105898</v>
      </c>
      <c r="P829" s="43" t="s">
        <v>18</v>
      </c>
      <c r="Q829" s="44">
        <v>8</v>
      </c>
      <c r="R829" s="45">
        <v>0</v>
      </c>
      <c r="S829" s="45">
        <v>0.01</v>
      </c>
      <c r="T829" s="46" t="s">
        <v>18</v>
      </c>
      <c r="U829" s="47">
        <v>8.0000000000000002E-3</v>
      </c>
      <c r="V829" s="47" t="s">
        <v>18</v>
      </c>
      <c r="W829" s="47">
        <v>8.0000000000000002E-3</v>
      </c>
      <c r="X829" s="48" t="s">
        <v>30</v>
      </c>
      <c r="Y829" s="49" t="s">
        <v>18</v>
      </c>
      <c r="Z829" s="50" t="s">
        <v>18</v>
      </c>
      <c r="AA829" s="51" t="s">
        <v>18</v>
      </c>
      <c r="AB829" s="52">
        <v>44515</v>
      </c>
      <c r="AC829" s="48" t="s">
        <v>41</v>
      </c>
      <c r="AD829" s="53">
        <v>10</v>
      </c>
      <c r="AE829" s="46" t="s">
        <v>32</v>
      </c>
      <c r="AF829" s="54" t="s">
        <v>18</v>
      </c>
    </row>
    <row r="830" spans="1:32" x14ac:dyDescent="0.25">
      <c r="A830" s="1" t="s">
        <v>826</v>
      </c>
      <c r="B830" s="55">
        <v>6.8357733887676604</v>
      </c>
      <c r="C830" s="37">
        <v>7</v>
      </c>
      <c r="D830" s="55">
        <v>7.17503487497632</v>
      </c>
      <c r="E830" s="37">
        <v>15</v>
      </c>
      <c r="F830" s="55">
        <v>2.4565839363000102</v>
      </c>
      <c r="G830" s="37">
        <v>43</v>
      </c>
      <c r="H830" s="55">
        <v>21.437523499185399</v>
      </c>
      <c r="I830" s="37">
        <v>33</v>
      </c>
      <c r="J830" s="55">
        <v>4.7283030375555297</v>
      </c>
      <c r="K830" s="37">
        <v>70</v>
      </c>
      <c r="L830" s="55">
        <v>1.84327719940258E-2</v>
      </c>
      <c r="M830" s="37">
        <v>14</v>
      </c>
      <c r="N830" s="55">
        <v>8.1361017883962194</v>
      </c>
      <c r="O830" s="56">
        <v>2.1332715093005499</v>
      </c>
      <c r="P830" s="56">
        <v>0.451375526683439</v>
      </c>
      <c r="Q830" s="57">
        <v>8</v>
      </c>
      <c r="R830" s="58">
        <v>0.01</v>
      </c>
      <c r="S830" s="58">
        <v>0.01</v>
      </c>
      <c r="T830" s="14" t="s">
        <v>18</v>
      </c>
      <c r="U830" s="59">
        <v>1.6500000000000001E-2</v>
      </c>
      <c r="V830" s="59" t="s">
        <v>18</v>
      </c>
      <c r="W830" s="59">
        <v>1.7000000000000001E-2</v>
      </c>
      <c r="X830" s="12" t="s">
        <v>30</v>
      </c>
      <c r="Y830" s="60">
        <v>400.09149774999997</v>
      </c>
      <c r="Z830" s="8">
        <v>0.23769968</v>
      </c>
      <c r="AA830" s="61">
        <v>2678</v>
      </c>
      <c r="AB830" s="62">
        <v>36290</v>
      </c>
      <c r="AC830" s="12" t="s">
        <v>827</v>
      </c>
      <c r="AD830" s="16">
        <v>10</v>
      </c>
      <c r="AE830" s="14" t="s">
        <v>42</v>
      </c>
      <c r="AF830" s="39">
        <v>2.2929506000000002</v>
      </c>
    </row>
    <row r="831" spans="1:32" x14ac:dyDescent="0.25">
      <c r="A831" s="40" t="s">
        <v>828</v>
      </c>
      <c r="B831" s="63">
        <v>7.0331281866354098</v>
      </c>
      <c r="C831" s="64">
        <v>3</v>
      </c>
      <c r="D831" s="41">
        <v>7.8834087937225501</v>
      </c>
      <c r="E831" s="42">
        <v>8</v>
      </c>
      <c r="F831" s="41">
        <v>3.7918111917761101</v>
      </c>
      <c r="G831" s="42">
        <v>16</v>
      </c>
      <c r="H831" s="41">
        <v>25.873459512499</v>
      </c>
      <c r="I831" s="42">
        <v>7</v>
      </c>
      <c r="J831" s="41">
        <v>6.2667846953483597</v>
      </c>
      <c r="K831" s="42">
        <v>22</v>
      </c>
      <c r="L831" s="63">
        <v>0.74794654932390703</v>
      </c>
      <c r="M831" s="64">
        <v>2</v>
      </c>
      <c r="N831" s="41">
        <v>9.9905367068984106</v>
      </c>
      <c r="O831" s="43">
        <v>2.18130925240692</v>
      </c>
      <c r="P831" s="43">
        <v>0.48360402644665701</v>
      </c>
      <c r="Q831" s="44">
        <v>8</v>
      </c>
      <c r="R831" s="45">
        <v>0.01</v>
      </c>
      <c r="S831" s="45">
        <v>0.01</v>
      </c>
      <c r="T831" s="46" t="s">
        <v>18</v>
      </c>
      <c r="U831" s="47">
        <v>1.95E-2</v>
      </c>
      <c r="V831" s="47" t="s">
        <v>18</v>
      </c>
      <c r="W831" s="47">
        <v>1.95E-2</v>
      </c>
      <c r="X831" s="48" t="s">
        <v>30</v>
      </c>
      <c r="Y831" s="49">
        <v>145.30859921999999</v>
      </c>
      <c r="Z831" s="50">
        <v>0.49478797999999902</v>
      </c>
      <c r="AA831" s="51">
        <v>5142</v>
      </c>
      <c r="AB831" s="52">
        <v>38302</v>
      </c>
      <c r="AC831" s="48" t="s">
        <v>827</v>
      </c>
      <c r="AD831" s="53">
        <v>10</v>
      </c>
      <c r="AE831" s="46" t="s">
        <v>42</v>
      </c>
      <c r="AF831" s="54">
        <v>3.7933904699999998</v>
      </c>
    </row>
    <row r="832" spans="1:32" x14ac:dyDescent="0.25">
      <c r="A832" s="1" t="s">
        <v>829</v>
      </c>
      <c r="B832" s="55" t="s">
        <v>18</v>
      </c>
      <c r="C832" s="37" t="s">
        <v>18</v>
      </c>
      <c r="D832" s="55">
        <v>3.9213301610635498</v>
      </c>
      <c r="E832" s="37">
        <v>70</v>
      </c>
      <c r="F832" s="55">
        <v>0.72221753497587704</v>
      </c>
      <c r="G832" s="37">
        <v>83</v>
      </c>
      <c r="H832" s="55">
        <v>14.5325396889396</v>
      </c>
      <c r="I832" s="37">
        <v>92</v>
      </c>
      <c r="J832" s="55">
        <v>2.71795302718373</v>
      </c>
      <c r="K832" s="37">
        <v>131</v>
      </c>
      <c r="L832" s="55">
        <v>-1.3849611926789001</v>
      </c>
      <c r="M832" s="37">
        <v>128</v>
      </c>
      <c r="N832" s="55">
        <v>5.3892651862644598</v>
      </c>
      <c r="O832" s="56">
        <v>1.9393238169735501</v>
      </c>
      <c r="P832" s="56">
        <v>0.34613142213978498</v>
      </c>
      <c r="Q832" s="57">
        <v>8</v>
      </c>
      <c r="R832" s="58">
        <v>0.01</v>
      </c>
      <c r="S832" s="58">
        <v>0.01</v>
      </c>
      <c r="T832" s="14" t="s">
        <v>18</v>
      </c>
      <c r="U832" s="59">
        <v>7.0000000000000001E-3</v>
      </c>
      <c r="V832" s="59" t="s">
        <v>18</v>
      </c>
      <c r="W832" s="59">
        <v>1.7912518267000001E-2</v>
      </c>
      <c r="X832" s="12" t="s">
        <v>30</v>
      </c>
      <c r="Y832" s="60">
        <v>36.765187070000003</v>
      </c>
      <c r="Z832" s="8">
        <v>0.11547738</v>
      </c>
      <c r="AA832" s="61">
        <v>148</v>
      </c>
      <c r="AB832" s="62">
        <v>42391</v>
      </c>
      <c r="AC832" s="12" t="s">
        <v>830</v>
      </c>
      <c r="AD832" s="16">
        <v>500</v>
      </c>
      <c r="AE832" s="14" t="s">
        <v>18</v>
      </c>
      <c r="AF832" s="39">
        <v>0.36705204999999902</v>
      </c>
    </row>
    <row r="833" spans="1:32" x14ac:dyDescent="0.25">
      <c r="A833" s="40" t="s">
        <v>831</v>
      </c>
      <c r="B833" s="41" t="s">
        <v>18</v>
      </c>
      <c r="C833" s="42" t="s">
        <v>18</v>
      </c>
      <c r="D833" s="41">
        <v>4.6513291302367996</v>
      </c>
      <c r="E833" s="42">
        <v>52</v>
      </c>
      <c r="F833" s="41">
        <v>1.43116072249946</v>
      </c>
      <c r="G833" s="42">
        <v>61</v>
      </c>
      <c r="H833" s="41">
        <v>15.3370891163095</v>
      </c>
      <c r="I833" s="42">
        <v>78</v>
      </c>
      <c r="J833" s="41">
        <v>3.0800028773138401</v>
      </c>
      <c r="K833" s="42">
        <v>127</v>
      </c>
      <c r="L833" s="41">
        <v>-1.32645569673151</v>
      </c>
      <c r="M833" s="42">
        <v>127</v>
      </c>
      <c r="N833" s="41">
        <v>5.38773010159544</v>
      </c>
      <c r="O833" s="43">
        <v>2.08920631635683</v>
      </c>
      <c r="P833" s="43">
        <v>0.43266083981637998</v>
      </c>
      <c r="Q833" s="44">
        <v>8</v>
      </c>
      <c r="R833" s="45">
        <v>0.01</v>
      </c>
      <c r="S833" s="45">
        <v>0.01</v>
      </c>
      <c r="T833" s="46" t="s">
        <v>18</v>
      </c>
      <c r="U833" s="47">
        <v>0</v>
      </c>
      <c r="V833" s="47" t="s">
        <v>18</v>
      </c>
      <c r="W833" s="47">
        <v>1.0912518267E-2</v>
      </c>
      <c r="X833" s="48" t="s">
        <v>30</v>
      </c>
      <c r="Y833" s="49" t="s">
        <v>18</v>
      </c>
      <c r="Z833" s="50" t="s">
        <v>18</v>
      </c>
      <c r="AA833" s="51" t="s">
        <v>18</v>
      </c>
      <c r="AB833" s="52">
        <v>42391</v>
      </c>
      <c r="AC833" s="48" t="s">
        <v>830</v>
      </c>
      <c r="AD833" s="53">
        <v>500000</v>
      </c>
      <c r="AE833" s="46" t="s">
        <v>18</v>
      </c>
      <c r="AF833" s="54" t="s">
        <v>18</v>
      </c>
    </row>
    <row r="834" spans="1:32" x14ac:dyDescent="0.25">
      <c r="A834" s="1" t="s">
        <v>832</v>
      </c>
      <c r="B834" s="55" t="s">
        <v>18</v>
      </c>
      <c r="C834" s="37" t="s">
        <v>18</v>
      </c>
      <c r="D834" s="55">
        <v>4.4815200622399098</v>
      </c>
      <c r="E834" s="37">
        <v>60</v>
      </c>
      <c r="F834" s="55">
        <v>1.27859367455633</v>
      </c>
      <c r="G834" s="37">
        <v>68</v>
      </c>
      <c r="H834" s="55">
        <v>15.3259672228928</v>
      </c>
      <c r="I834" s="37">
        <v>79</v>
      </c>
      <c r="J834" s="55">
        <v>3.9952905454601702</v>
      </c>
      <c r="K834" s="37">
        <v>95</v>
      </c>
      <c r="L834" s="55">
        <v>-1.09542015661487</v>
      </c>
      <c r="M834" s="37">
        <v>109</v>
      </c>
      <c r="N834" s="55">
        <v>5.4491424013188299</v>
      </c>
      <c r="O834" s="56">
        <v>2.0636197473827602</v>
      </c>
      <c r="P834" s="56">
        <v>0.47036204121557001</v>
      </c>
      <c r="Q834" s="57">
        <v>6</v>
      </c>
      <c r="R834" s="58">
        <v>0</v>
      </c>
      <c r="S834" s="58">
        <v>0</v>
      </c>
      <c r="T834" s="14" t="s">
        <v>18</v>
      </c>
      <c r="U834" s="59">
        <v>7.4999999999999997E-3</v>
      </c>
      <c r="V834" s="59" t="s">
        <v>18</v>
      </c>
      <c r="W834" s="59">
        <v>1.36714490249618E-2</v>
      </c>
      <c r="X834" s="12" t="s">
        <v>30</v>
      </c>
      <c r="Y834" s="60">
        <v>101.081652897461</v>
      </c>
      <c r="Z834" s="8">
        <v>-0.94375418</v>
      </c>
      <c r="AA834" s="61">
        <v>1675</v>
      </c>
      <c r="AB834" s="62">
        <v>43432</v>
      </c>
      <c r="AC834" s="12" t="s">
        <v>131</v>
      </c>
      <c r="AD834" s="16">
        <v>1000</v>
      </c>
      <c r="AE834" s="14" t="s">
        <v>18</v>
      </c>
      <c r="AF834" s="39">
        <v>-7.9185708699999999</v>
      </c>
    </row>
    <row r="835" spans="1:32" x14ac:dyDescent="0.25">
      <c r="A835" s="40" t="s">
        <v>833</v>
      </c>
      <c r="B835" s="41" t="s">
        <v>18</v>
      </c>
      <c r="C835" s="42" t="s">
        <v>18</v>
      </c>
      <c r="D835" s="41">
        <v>4.8570318696513999</v>
      </c>
      <c r="E835" s="42">
        <v>49</v>
      </c>
      <c r="F835" s="41">
        <v>2.3630484602213899</v>
      </c>
      <c r="G835" s="42">
        <v>47</v>
      </c>
      <c r="H835" s="41">
        <v>20.088826116920298</v>
      </c>
      <c r="I835" s="42">
        <v>39</v>
      </c>
      <c r="J835" s="41">
        <v>5.9949985356072704</v>
      </c>
      <c r="K835" s="42">
        <v>27</v>
      </c>
      <c r="L835" s="41">
        <v>-0.24947525389231701</v>
      </c>
      <c r="M835" s="42">
        <v>35</v>
      </c>
      <c r="N835" s="41">
        <v>4.7209251433997803</v>
      </c>
      <c r="O835" s="43">
        <v>3.3908219837101101</v>
      </c>
      <c r="P835" s="43">
        <v>0.623183712155713</v>
      </c>
      <c r="Q835" s="44">
        <v>6</v>
      </c>
      <c r="R835" s="45">
        <v>0</v>
      </c>
      <c r="S835" s="45">
        <v>0</v>
      </c>
      <c r="T835" s="46" t="s">
        <v>18</v>
      </c>
      <c r="U835" s="47">
        <v>3.0000000000000001E-3</v>
      </c>
      <c r="V835" s="47" t="s">
        <v>18</v>
      </c>
      <c r="W835" s="47">
        <v>6.3133018091448799E-3</v>
      </c>
      <c r="X835" s="48" t="s">
        <v>30</v>
      </c>
      <c r="Y835" s="49">
        <v>36.927494013853902</v>
      </c>
      <c r="Z835" s="50">
        <v>0</v>
      </c>
      <c r="AA835" s="51">
        <v>51</v>
      </c>
      <c r="AB835" s="52">
        <v>42650</v>
      </c>
      <c r="AC835" s="48" t="s">
        <v>131</v>
      </c>
      <c r="AD835" s="53">
        <v>1000</v>
      </c>
      <c r="AE835" s="46" t="s">
        <v>18</v>
      </c>
      <c r="AF835" s="54">
        <v>1.3552162800000001</v>
      </c>
    </row>
    <row r="836" spans="1:32" x14ac:dyDescent="0.25">
      <c r="A836" s="1" t="s">
        <v>834</v>
      </c>
      <c r="B836" s="55" t="s">
        <v>18</v>
      </c>
      <c r="C836" s="37" t="s">
        <v>18</v>
      </c>
      <c r="D836" s="55">
        <v>5.2220463979628802</v>
      </c>
      <c r="E836" s="37">
        <v>42</v>
      </c>
      <c r="F836" s="55">
        <v>2.6346293053838501</v>
      </c>
      <c r="G836" s="37">
        <v>36</v>
      </c>
      <c r="H836" s="55">
        <v>20.888993970918399</v>
      </c>
      <c r="I836" s="37">
        <v>36</v>
      </c>
      <c r="J836" s="55">
        <v>6.7012336562617598</v>
      </c>
      <c r="K836" s="37">
        <v>11</v>
      </c>
      <c r="L836" s="55">
        <v>-0.149470094714476</v>
      </c>
      <c r="M836" s="37">
        <v>27</v>
      </c>
      <c r="N836" s="55">
        <v>4.7642619932335899</v>
      </c>
      <c r="O836" s="56">
        <v>3.52793037779184</v>
      </c>
      <c r="P836" s="56">
        <v>0.67981956127238796</v>
      </c>
      <c r="Q836" s="57">
        <v>6</v>
      </c>
      <c r="R836" s="58">
        <v>0</v>
      </c>
      <c r="S836" s="58">
        <v>0</v>
      </c>
      <c r="T836" s="14" t="s">
        <v>18</v>
      </c>
      <c r="U836" s="59">
        <v>3.0000000000000001E-3</v>
      </c>
      <c r="V836" s="59" t="s">
        <v>18</v>
      </c>
      <c r="W836" s="59">
        <v>5.1999999999999998E-3</v>
      </c>
      <c r="X836" s="12" t="s">
        <v>30</v>
      </c>
      <c r="Y836" s="60" t="s">
        <v>18</v>
      </c>
      <c r="Z836" s="8" t="s">
        <v>18</v>
      </c>
      <c r="AA836" s="61" t="s">
        <v>18</v>
      </c>
      <c r="AB836" s="62">
        <v>43014</v>
      </c>
      <c r="AC836" s="12" t="s">
        <v>131</v>
      </c>
      <c r="AD836" s="16">
        <v>5000000</v>
      </c>
      <c r="AE836" s="14" t="s">
        <v>18</v>
      </c>
      <c r="AF836" s="39" t="s">
        <v>18</v>
      </c>
    </row>
    <row r="837" spans="1:32" x14ac:dyDescent="0.25">
      <c r="A837" s="40" t="s">
        <v>835</v>
      </c>
      <c r="B837" s="41">
        <v>2.7257353995665698</v>
      </c>
      <c r="C837" s="42">
        <v>43</v>
      </c>
      <c r="D837" s="41">
        <v>2.9948693801065698</v>
      </c>
      <c r="E837" s="42">
        <v>80</v>
      </c>
      <c r="F837" s="41">
        <v>1.24659840050433</v>
      </c>
      <c r="G837" s="42">
        <v>69</v>
      </c>
      <c r="H837" s="41">
        <v>13.605402387472401</v>
      </c>
      <c r="I837" s="42">
        <v>98</v>
      </c>
      <c r="J837" s="41">
        <v>3.6743012422361501</v>
      </c>
      <c r="K837" s="42">
        <v>108</v>
      </c>
      <c r="L837" s="41">
        <v>-0.89111345112792195</v>
      </c>
      <c r="M837" s="42">
        <v>97</v>
      </c>
      <c r="N837" s="41">
        <v>3.96224663378718</v>
      </c>
      <c r="O837" s="43">
        <v>2.4037860109526599</v>
      </c>
      <c r="P837" s="43">
        <v>0.34841724794835999</v>
      </c>
      <c r="Q837" s="44">
        <v>8</v>
      </c>
      <c r="R837" s="45">
        <v>0</v>
      </c>
      <c r="S837" s="45">
        <v>0</v>
      </c>
      <c r="T837" s="46" t="s">
        <v>18</v>
      </c>
      <c r="U837" s="47">
        <v>7.4999999999999997E-3</v>
      </c>
      <c r="V837" s="47" t="s">
        <v>18</v>
      </c>
      <c r="W837" s="47">
        <v>1.7041988225940899E-2</v>
      </c>
      <c r="X837" s="48" t="s">
        <v>30</v>
      </c>
      <c r="Y837" s="49">
        <v>16.942203905368999</v>
      </c>
      <c r="Z837" s="50">
        <v>-5.0580260000000002E-2</v>
      </c>
      <c r="AA837" s="51">
        <v>371</v>
      </c>
      <c r="AB837" s="52">
        <v>37288</v>
      </c>
      <c r="AC837" s="48" t="s">
        <v>131</v>
      </c>
      <c r="AD837" s="53">
        <v>1000</v>
      </c>
      <c r="AE837" s="46" t="s">
        <v>52</v>
      </c>
      <c r="AF837" s="54">
        <v>-0.43528077999999998</v>
      </c>
    </row>
    <row r="838" spans="1:32" x14ac:dyDescent="0.25">
      <c r="A838" s="1" t="s">
        <v>836</v>
      </c>
      <c r="B838" s="55">
        <v>4.0205532277560296</v>
      </c>
      <c r="C838" s="37">
        <v>28</v>
      </c>
      <c r="D838" s="55">
        <v>4.3513033521238098</v>
      </c>
      <c r="E838" s="37">
        <v>65</v>
      </c>
      <c r="F838" s="55">
        <v>1.3475626186409899</v>
      </c>
      <c r="G838" s="37">
        <v>66</v>
      </c>
      <c r="H838" s="55">
        <v>15.564148303228899</v>
      </c>
      <c r="I838" s="37">
        <v>74</v>
      </c>
      <c r="J838" s="55">
        <v>3.3362942586702098</v>
      </c>
      <c r="K838" s="37">
        <v>122</v>
      </c>
      <c r="L838" s="55">
        <v>-1.2887479756392499</v>
      </c>
      <c r="M838" s="37">
        <v>119</v>
      </c>
      <c r="N838" s="55">
        <v>5.5387236527781498</v>
      </c>
      <c r="O838" s="56">
        <v>2.07324641305016</v>
      </c>
      <c r="P838" s="56">
        <v>0.40227377584231899</v>
      </c>
      <c r="Q838" s="57">
        <v>8</v>
      </c>
      <c r="R838" s="58">
        <v>0</v>
      </c>
      <c r="S838" s="58">
        <v>0</v>
      </c>
      <c r="T838" s="14" t="s">
        <v>18</v>
      </c>
      <c r="U838" s="59">
        <v>7.4999999999999997E-3</v>
      </c>
      <c r="V838" s="59" t="s">
        <v>18</v>
      </c>
      <c r="W838" s="59">
        <v>1.7753824253524599E-2</v>
      </c>
      <c r="X838" s="12" t="s">
        <v>30</v>
      </c>
      <c r="Y838" s="60">
        <v>19.809082565693</v>
      </c>
      <c r="Z838" s="8">
        <v>-2.2231230000000001E-2</v>
      </c>
      <c r="AA838" s="61">
        <v>491</v>
      </c>
      <c r="AB838" s="62">
        <v>36480</v>
      </c>
      <c r="AC838" s="12" t="s">
        <v>131</v>
      </c>
      <c r="AD838" s="16">
        <v>1000</v>
      </c>
      <c r="AE838" s="14" t="s">
        <v>52</v>
      </c>
      <c r="AF838" s="39">
        <v>0.23441735</v>
      </c>
    </row>
    <row r="839" spans="1:32" x14ac:dyDescent="0.25">
      <c r="A839" s="40" t="s">
        <v>837</v>
      </c>
      <c r="B839" s="41">
        <v>4.4705464652376703</v>
      </c>
      <c r="C839" s="42">
        <v>25</v>
      </c>
      <c r="D839" s="41">
        <v>2.26408264365483</v>
      </c>
      <c r="E839" s="42">
        <v>98</v>
      </c>
      <c r="F839" s="41">
        <v>-0.33639688307554</v>
      </c>
      <c r="G839" s="42">
        <v>107</v>
      </c>
      <c r="H839" s="41">
        <v>10.238460843645401</v>
      </c>
      <c r="I839" s="42">
        <v>124</v>
      </c>
      <c r="J839" s="41">
        <v>3.6079629865442602</v>
      </c>
      <c r="K839" s="42">
        <v>112</v>
      </c>
      <c r="L839" s="41">
        <v>-0.54192812321740502</v>
      </c>
      <c r="M839" s="42">
        <v>70</v>
      </c>
      <c r="N839" s="41">
        <v>2.25035724557842</v>
      </c>
      <c r="O839" s="43">
        <v>2.73621066100206</v>
      </c>
      <c r="P839" s="43">
        <v>0.221728995231186</v>
      </c>
      <c r="Q839" s="44">
        <v>8</v>
      </c>
      <c r="R839" s="45">
        <v>0</v>
      </c>
      <c r="S839" s="45">
        <v>0</v>
      </c>
      <c r="T839" s="46" t="s">
        <v>89</v>
      </c>
      <c r="U839" s="47">
        <v>7.4999999999999997E-3</v>
      </c>
      <c r="V839" s="47" t="s">
        <v>18</v>
      </c>
      <c r="W839" s="47">
        <v>1.03740272709907E-2</v>
      </c>
      <c r="X839" s="48" t="s">
        <v>30</v>
      </c>
      <c r="Y839" s="49">
        <v>202.76825349999999</v>
      </c>
      <c r="Z839" s="50">
        <v>-0.19542599999999999</v>
      </c>
      <c r="AA839" s="51">
        <v>685</v>
      </c>
      <c r="AB839" s="52">
        <v>36404</v>
      </c>
      <c r="AC839" s="48" t="s">
        <v>139</v>
      </c>
      <c r="AD839" s="53">
        <v>30</v>
      </c>
      <c r="AE839" s="46" t="s">
        <v>42</v>
      </c>
      <c r="AF839" s="54">
        <v>-2.5025740000000001</v>
      </c>
    </row>
    <row r="840" spans="1:32" x14ac:dyDescent="0.25">
      <c r="A840" s="1" t="s">
        <v>838</v>
      </c>
      <c r="B840" s="55">
        <v>6.9513376863554699</v>
      </c>
      <c r="C840" s="37">
        <v>5</v>
      </c>
      <c r="D840" s="55">
        <v>6.7812793629332901</v>
      </c>
      <c r="E840" s="37">
        <v>27</v>
      </c>
      <c r="F840" s="55">
        <v>3.4535774950685099</v>
      </c>
      <c r="G840" s="37">
        <v>20</v>
      </c>
      <c r="H840" s="55">
        <v>23.750638732754201</v>
      </c>
      <c r="I840" s="37">
        <v>15</v>
      </c>
      <c r="J840" s="55">
        <v>6.3530169511374099</v>
      </c>
      <c r="K840" s="37">
        <v>19</v>
      </c>
      <c r="L840" s="55">
        <v>-0.39756525553847899</v>
      </c>
      <c r="M840" s="37">
        <v>52</v>
      </c>
      <c r="N840" s="55">
        <v>7.9907004474913403</v>
      </c>
      <c r="O840" s="56">
        <v>2.4615651036823598</v>
      </c>
      <c r="P840" s="56">
        <v>0.52387656135504002</v>
      </c>
      <c r="Q840" s="57">
        <v>8</v>
      </c>
      <c r="R840" s="58">
        <v>0</v>
      </c>
      <c r="S840" s="58">
        <v>0</v>
      </c>
      <c r="T840" s="14" t="s">
        <v>89</v>
      </c>
      <c r="U840" s="59">
        <v>7.4999999999999997E-3</v>
      </c>
      <c r="V840" s="59" t="s">
        <v>18</v>
      </c>
      <c r="W840" s="59">
        <v>1.0651602671453301E-2</v>
      </c>
      <c r="X840" s="12" t="s">
        <v>30</v>
      </c>
      <c r="Y840" s="60">
        <v>135.88614171</v>
      </c>
      <c r="Z840" s="8">
        <v>0.634718</v>
      </c>
      <c r="AA840" s="61">
        <v>850</v>
      </c>
      <c r="AB840" s="62">
        <v>38328</v>
      </c>
      <c r="AC840" s="12" t="s">
        <v>139</v>
      </c>
      <c r="AD840" s="16">
        <v>30</v>
      </c>
      <c r="AE840" s="14" t="s">
        <v>42</v>
      </c>
      <c r="AF840" s="39">
        <v>2.718512</v>
      </c>
    </row>
    <row r="841" spans="1:32" x14ac:dyDescent="0.25">
      <c r="A841" s="40" t="s">
        <v>839</v>
      </c>
      <c r="B841" s="63">
        <v>7.2156731298977697</v>
      </c>
      <c r="C841" s="64">
        <v>2</v>
      </c>
      <c r="D841" s="41">
        <v>7.2192103957431302</v>
      </c>
      <c r="E841" s="42">
        <v>14</v>
      </c>
      <c r="F841" s="41">
        <v>3.8487054278125901</v>
      </c>
      <c r="G841" s="42">
        <v>14</v>
      </c>
      <c r="H841" s="41">
        <v>24.555461473327501</v>
      </c>
      <c r="I841" s="42">
        <v>10</v>
      </c>
      <c r="J841" s="41">
        <v>6.7925041971051296</v>
      </c>
      <c r="K841" s="42">
        <v>7</v>
      </c>
      <c r="L841" s="41">
        <v>-0.26273413001102103</v>
      </c>
      <c r="M841" s="42">
        <v>38</v>
      </c>
      <c r="N841" s="41">
        <v>8.1892165992681605</v>
      </c>
      <c r="O841" s="43">
        <v>2.50017225309765</v>
      </c>
      <c r="P841" s="43">
        <v>0.54167478235135103</v>
      </c>
      <c r="Q841" s="44">
        <v>8</v>
      </c>
      <c r="R841" s="45">
        <v>0</v>
      </c>
      <c r="S841" s="45">
        <v>0</v>
      </c>
      <c r="T841" s="46" t="s">
        <v>89</v>
      </c>
      <c r="U841" s="47">
        <v>7.4999999999999997E-3</v>
      </c>
      <c r="V841" s="47" t="s">
        <v>18</v>
      </c>
      <c r="W841" s="47">
        <v>1.0702438680544201E-2</v>
      </c>
      <c r="X841" s="48" t="s">
        <v>30</v>
      </c>
      <c r="Y841" s="49">
        <v>35.827666639999997</v>
      </c>
      <c r="Z841" s="50">
        <v>-6.2706999999999999E-2</v>
      </c>
      <c r="AA841" s="51">
        <v>558</v>
      </c>
      <c r="AB841" s="52">
        <v>39387</v>
      </c>
      <c r="AC841" s="48" t="s">
        <v>139</v>
      </c>
      <c r="AD841" s="53">
        <v>30</v>
      </c>
      <c r="AE841" s="46" t="s">
        <v>42</v>
      </c>
      <c r="AF841" s="54">
        <v>0.76664399999999999</v>
      </c>
    </row>
    <row r="842" spans="1:32" x14ac:dyDescent="0.25">
      <c r="A842" s="1" t="s">
        <v>840</v>
      </c>
      <c r="B842" s="55">
        <v>3.4296567266690299</v>
      </c>
      <c r="C842" s="37">
        <v>35</v>
      </c>
      <c r="D842" s="55">
        <v>2.9313440009027998</v>
      </c>
      <c r="E842" s="37">
        <v>81</v>
      </c>
      <c r="F842" s="55">
        <v>1.0845228845014701</v>
      </c>
      <c r="G842" s="37">
        <v>75</v>
      </c>
      <c r="H842" s="55">
        <v>15.4385964912281</v>
      </c>
      <c r="I842" s="37">
        <v>75</v>
      </c>
      <c r="J842" s="55">
        <v>4.6131327916014699</v>
      </c>
      <c r="K842" s="37">
        <v>77</v>
      </c>
      <c r="L842" s="55">
        <v>-0.28384489560277998</v>
      </c>
      <c r="M842" s="37">
        <v>40</v>
      </c>
      <c r="N842" s="55">
        <v>4.1805753322383099</v>
      </c>
      <c r="O842" s="56">
        <v>2.7167521767671698</v>
      </c>
      <c r="P842" s="56">
        <v>0.36731998054135301</v>
      </c>
      <c r="Q842" s="57">
        <v>8</v>
      </c>
      <c r="R842" s="58">
        <v>0</v>
      </c>
      <c r="S842" s="58">
        <v>0</v>
      </c>
      <c r="T842" s="14" t="s">
        <v>89</v>
      </c>
      <c r="U842" s="59">
        <v>4.4999999999999997E-3</v>
      </c>
      <c r="V842" s="59" t="s">
        <v>18</v>
      </c>
      <c r="W842" s="59">
        <v>8.9088713420566196E-3</v>
      </c>
      <c r="X842" s="12" t="s">
        <v>30</v>
      </c>
      <c r="Y842" s="60">
        <v>59.539094049999903</v>
      </c>
      <c r="Z842" s="8">
        <v>0.128306</v>
      </c>
      <c r="AA842" s="61">
        <v>6909</v>
      </c>
      <c r="AB842" s="62">
        <v>39356</v>
      </c>
      <c r="AC842" s="12" t="s">
        <v>139</v>
      </c>
      <c r="AD842" s="16">
        <v>30</v>
      </c>
      <c r="AE842" s="14" t="s">
        <v>42</v>
      </c>
      <c r="AF842" s="39">
        <v>-0.64511799999999997</v>
      </c>
    </row>
    <row r="843" spans="1:32" x14ac:dyDescent="0.25">
      <c r="A843" s="40" t="s">
        <v>841</v>
      </c>
      <c r="B843" s="41">
        <v>5.2875283326211804</v>
      </c>
      <c r="C843" s="42">
        <v>19</v>
      </c>
      <c r="D843" s="41">
        <v>4.9214434450410796</v>
      </c>
      <c r="E843" s="42">
        <v>47</v>
      </c>
      <c r="F843" s="41">
        <v>2.0827731690326399</v>
      </c>
      <c r="G843" s="42">
        <v>51</v>
      </c>
      <c r="H843" s="41">
        <v>18.605513660526299</v>
      </c>
      <c r="I843" s="42">
        <v>53</v>
      </c>
      <c r="J843" s="41">
        <v>5.2204430796224299</v>
      </c>
      <c r="K843" s="42">
        <v>49</v>
      </c>
      <c r="L843" s="41">
        <v>-0.34278591461518398</v>
      </c>
      <c r="M843" s="42">
        <v>46</v>
      </c>
      <c r="N843" s="41">
        <v>5.6471375783991302</v>
      </c>
      <c r="O843" s="43">
        <v>2.57201176731615</v>
      </c>
      <c r="P843" s="43">
        <v>0.53293396103746504</v>
      </c>
      <c r="Q843" s="44">
        <v>6</v>
      </c>
      <c r="R843" s="45">
        <v>0</v>
      </c>
      <c r="S843" s="45">
        <v>0</v>
      </c>
      <c r="T843" s="46" t="s">
        <v>89</v>
      </c>
      <c r="U843" s="47">
        <v>5.4999999999999997E-3</v>
      </c>
      <c r="V843" s="47" t="s">
        <v>18</v>
      </c>
      <c r="W843" s="47">
        <v>9.4715828736999796E-3</v>
      </c>
      <c r="X843" s="48" t="s">
        <v>30</v>
      </c>
      <c r="Y843" s="49">
        <v>167.76776372999899</v>
      </c>
      <c r="Z843" s="50">
        <v>-6.8907999999999997E-2</v>
      </c>
      <c r="AA843" s="51">
        <v>9792</v>
      </c>
      <c r="AB843" s="52">
        <v>37305</v>
      </c>
      <c r="AC843" s="48" t="s">
        <v>139</v>
      </c>
      <c r="AD843" s="53">
        <v>30</v>
      </c>
      <c r="AE843" s="46" t="s">
        <v>42</v>
      </c>
      <c r="AF843" s="54">
        <v>1.2774460000000001</v>
      </c>
    </row>
    <row r="844" spans="1:32" x14ac:dyDescent="0.25">
      <c r="A844" s="1" t="s">
        <v>842</v>
      </c>
      <c r="B844" s="55">
        <v>6.6402986146576604</v>
      </c>
      <c r="C844" s="37">
        <v>10</v>
      </c>
      <c r="D844" s="55">
        <v>6.2899701079831303</v>
      </c>
      <c r="E844" s="37">
        <v>34</v>
      </c>
      <c r="F844" s="55">
        <v>2.5771328934619699</v>
      </c>
      <c r="G844" s="37">
        <v>40</v>
      </c>
      <c r="H844" s="55">
        <v>21.313794479306601</v>
      </c>
      <c r="I844" s="37">
        <v>34</v>
      </c>
      <c r="J844" s="55">
        <v>5.7215109846689298</v>
      </c>
      <c r="K844" s="37">
        <v>34</v>
      </c>
      <c r="L844" s="55">
        <v>-0.31593693183511401</v>
      </c>
      <c r="M844" s="37">
        <v>41</v>
      </c>
      <c r="N844" s="55">
        <v>7.9204731444915097</v>
      </c>
      <c r="O844" s="56">
        <v>2.1757267284039701</v>
      </c>
      <c r="P844" s="56">
        <v>0.51256793818542601</v>
      </c>
      <c r="Q844" s="57">
        <v>6</v>
      </c>
      <c r="R844" s="58">
        <v>0</v>
      </c>
      <c r="S844" s="58">
        <v>0</v>
      </c>
      <c r="T844" s="14" t="s">
        <v>89</v>
      </c>
      <c r="U844" s="59">
        <v>6.4999999999999997E-3</v>
      </c>
      <c r="V844" s="59" t="s">
        <v>18</v>
      </c>
      <c r="W844" s="59">
        <v>1.0575783691347901E-2</v>
      </c>
      <c r="X844" s="12" t="s">
        <v>30</v>
      </c>
      <c r="Y844" s="60">
        <v>121.71609989</v>
      </c>
      <c r="Z844" s="8">
        <v>-0.81987200000000005</v>
      </c>
      <c r="AA844" s="61">
        <v>4320</v>
      </c>
      <c r="AB844" s="62">
        <v>36434</v>
      </c>
      <c r="AC844" s="12" t="s">
        <v>139</v>
      </c>
      <c r="AD844" s="16">
        <v>30</v>
      </c>
      <c r="AE844" s="14" t="s">
        <v>42</v>
      </c>
      <c r="AF844" s="39">
        <v>-0.98953899999999995</v>
      </c>
    </row>
    <row r="845" spans="1:32" x14ac:dyDescent="0.25">
      <c r="A845" s="40" t="s">
        <v>843</v>
      </c>
      <c r="B845" s="41">
        <v>1.58360843456619</v>
      </c>
      <c r="C845" s="42">
        <v>51</v>
      </c>
      <c r="D845" s="41">
        <v>1.88370403734414</v>
      </c>
      <c r="E845" s="42">
        <v>102</v>
      </c>
      <c r="F845" s="41">
        <v>1.10245103478447</v>
      </c>
      <c r="G845" s="42">
        <v>74</v>
      </c>
      <c r="H845" s="41">
        <v>11.6602799718461</v>
      </c>
      <c r="I845" s="42">
        <v>120</v>
      </c>
      <c r="J845" s="41">
        <v>4.0898155573375599</v>
      </c>
      <c r="K845" s="42">
        <v>88</v>
      </c>
      <c r="L845" s="41">
        <v>-0.43929990935083202</v>
      </c>
      <c r="M845" s="42">
        <v>54</v>
      </c>
      <c r="N845" s="41">
        <v>3.0482488629310698</v>
      </c>
      <c r="O845" s="43">
        <v>2.4864343285041599</v>
      </c>
      <c r="P845" s="43">
        <v>0.246062796885126</v>
      </c>
      <c r="Q845" s="44">
        <v>6</v>
      </c>
      <c r="R845" s="45">
        <v>0</v>
      </c>
      <c r="S845" s="45">
        <v>0</v>
      </c>
      <c r="T845" s="46" t="s">
        <v>18</v>
      </c>
      <c r="U845" s="47">
        <v>5.0000000000000001E-3</v>
      </c>
      <c r="V845" s="47" t="s">
        <v>18</v>
      </c>
      <c r="W845" s="47">
        <v>6.6999587375600701E-3</v>
      </c>
      <c r="X845" s="48" t="s">
        <v>30</v>
      </c>
      <c r="Y845" s="49">
        <v>54.375526129999997</v>
      </c>
      <c r="Z845" s="50">
        <v>-3.4884430000000002</v>
      </c>
      <c r="AA845" s="51">
        <v>837</v>
      </c>
      <c r="AB845" s="52">
        <v>39961</v>
      </c>
      <c r="AC845" s="48" t="s">
        <v>139</v>
      </c>
      <c r="AD845" s="53">
        <v>30</v>
      </c>
      <c r="AE845" s="46" t="s">
        <v>42</v>
      </c>
      <c r="AF845" s="54">
        <v>-3.3928419999999999</v>
      </c>
    </row>
    <row r="846" spans="1:32" x14ac:dyDescent="0.25">
      <c r="A846" s="1" t="s">
        <v>844</v>
      </c>
      <c r="B846" s="55" t="s">
        <v>18</v>
      </c>
      <c r="C846" s="37" t="s">
        <v>18</v>
      </c>
      <c r="D846" s="55" t="s">
        <v>18</v>
      </c>
      <c r="E846" s="37" t="s">
        <v>18</v>
      </c>
      <c r="F846" s="55" t="s">
        <v>18</v>
      </c>
      <c r="G846" s="37" t="s">
        <v>18</v>
      </c>
      <c r="H846" s="55" t="s">
        <v>18</v>
      </c>
      <c r="I846" s="37" t="s">
        <v>18</v>
      </c>
      <c r="J846" s="55">
        <v>5.7130396860009602</v>
      </c>
      <c r="K846" s="37">
        <v>35</v>
      </c>
      <c r="L846" s="55">
        <v>-0.492610837438411</v>
      </c>
      <c r="M846" s="37">
        <v>61</v>
      </c>
      <c r="N846" s="55" t="s">
        <v>18</v>
      </c>
      <c r="O846" s="56" t="s">
        <v>18</v>
      </c>
      <c r="P846" s="56" t="s">
        <v>18</v>
      </c>
      <c r="Q846" s="57">
        <v>6</v>
      </c>
      <c r="R846" s="58">
        <v>0</v>
      </c>
      <c r="S846" s="58">
        <v>0</v>
      </c>
      <c r="T846" s="14" t="s">
        <v>18</v>
      </c>
      <c r="U846" s="59">
        <v>2E-3</v>
      </c>
      <c r="V846" s="59" t="s">
        <v>18</v>
      </c>
      <c r="W846" s="59" t="s">
        <v>18</v>
      </c>
      <c r="X846" s="12" t="s">
        <v>30</v>
      </c>
      <c r="Y846" s="60">
        <v>27.488278340000001</v>
      </c>
      <c r="Z846" s="8">
        <v>0.218</v>
      </c>
      <c r="AA846" s="61">
        <v>39</v>
      </c>
      <c r="AB846" s="62">
        <v>45293</v>
      </c>
      <c r="AC846" s="12" t="s">
        <v>248</v>
      </c>
      <c r="AD846" s="16" t="s">
        <v>75</v>
      </c>
      <c r="AE846" s="14" t="s">
        <v>18</v>
      </c>
      <c r="AF846" s="39">
        <v>0.115249</v>
      </c>
    </row>
    <row r="847" spans="1:32" x14ac:dyDescent="0.25">
      <c r="A847" s="40" t="s">
        <v>845</v>
      </c>
      <c r="B847" s="41" t="s">
        <v>18</v>
      </c>
      <c r="C847" s="42" t="s">
        <v>18</v>
      </c>
      <c r="D847" s="41" t="s">
        <v>18</v>
      </c>
      <c r="E847" s="42" t="s">
        <v>18</v>
      </c>
      <c r="F847" s="41" t="s">
        <v>18</v>
      </c>
      <c r="G847" s="42" t="s">
        <v>18</v>
      </c>
      <c r="H847" s="41" t="s">
        <v>18</v>
      </c>
      <c r="I847" s="42" t="s">
        <v>18</v>
      </c>
      <c r="J847" s="41">
        <v>6.35559766303495</v>
      </c>
      <c r="K847" s="42">
        <v>18</v>
      </c>
      <c r="L847" s="41">
        <v>-0.40662427916604499</v>
      </c>
      <c r="M847" s="42">
        <v>53</v>
      </c>
      <c r="N847" s="41" t="s">
        <v>18</v>
      </c>
      <c r="O847" s="43" t="s">
        <v>18</v>
      </c>
      <c r="P847" s="43" t="s">
        <v>18</v>
      </c>
      <c r="Q847" s="44">
        <v>6</v>
      </c>
      <c r="R847" s="45">
        <v>0</v>
      </c>
      <c r="S847" s="45">
        <v>0</v>
      </c>
      <c r="T847" s="46" t="s">
        <v>18</v>
      </c>
      <c r="U847" s="47">
        <v>2E-3</v>
      </c>
      <c r="V847" s="47" t="s">
        <v>18</v>
      </c>
      <c r="W847" s="47" t="s">
        <v>18</v>
      </c>
      <c r="X847" s="48" t="s">
        <v>30</v>
      </c>
      <c r="Y847" s="49">
        <v>15.787613139999999</v>
      </c>
      <c r="Z847" s="50">
        <v>0.2</v>
      </c>
      <c r="AA847" s="51">
        <v>49</v>
      </c>
      <c r="AB847" s="52">
        <v>45293</v>
      </c>
      <c r="AC847" s="48" t="s">
        <v>248</v>
      </c>
      <c r="AD847" s="53" t="s">
        <v>75</v>
      </c>
      <c r="AE847" s="46" t="s">
        <v>18</v>
      </c>
      <c r="AF847" s="54">
        <v>-0.17236199999999999</v>
      </c>
    </row>
    <row r="848" spans="1:32" x14ac:dyDescent="0.25">
      <c r="A848" s="1" t="s">
        <v>846</v>
      </c>
      <c r="B848" s="55" t="s">
        <v>18</v>
      </c>
      <c r="C848" s="37" t="s">
        <v>18</v>
      </c>
      <c r="D848" s="65">
        <v>9.7545650159522204</v>
      </c>
      <c r="E848" s="66">
        <v>3</v>
      </c>
      <c r="F848" s="65">
        <v>6.5399658127011904</v>
      </c>
      <c r="G848" s="66">
        <v>2</v>
      </c>
      <c r="H848" s="55">
        <v>26.3100366984964</v>
      </c>
      <c r="I848" s="37">
        <v>6</v>
      </c>
      <c r="J848" s="55">
        <v>6.7656349791352204</v>
      </c>
      <c r="K848" s="37">
        <v>8</v>
      </c>
      <c r="L848" s="55">
        <v>0.307705336066321</v>
      </c>
      <c r="M848" s="37">
        <v>6</v>
      </c>
      <c r="N848" s="55">
        <v>10.2950648044249</v>
      </c>
      <c r="O848" s="56">
        <v>2.1591925610523099</v>
      </c>
      <c r="P848" s="56">
        <v>0.60170565738587201</v>
      </c>
      <c r="Q848" s="57">
        <v>6</v>
      </c>
      <c r="R848" s="58">
        <v>0</v>
      </c>
      <c r="S848" s="58">
        <v>0</v>
      </c>
      <c r="T848" s="14" t="s">
        <v>18</v>
      </c>
      <c r="U848" s="59">
        <v>7.9000000000000008E-3</v>
      </c>
      <c r="V848" s="59" t="s">
        <v>18</v>
      </c>
      <c r="W848" s="59">
        <v>7.9037043013286297E-3</v>
      </c>
      <c r="X848" s="12" t="s">
        <v>30</v>
      </c>
      <c r="Y848" s="60">
        <v>11.520611104482899</v>
      </c>
      <c r="Z848" s="8">
        <v>0.29789713661900002</v>
      </c>
      <c r="AA848" s="61">
        <v>2440</v>
      </c>
      <c r="AB848" s="62">
        <v>43174</v>
      </c>
      <c r="AC848" s="12" t="s">
        <v>452</v>
      </c>
      <c r="AD848" s="16">
        <v>10</v>
      </c>
      <c r="AE848" s="14" t="s">
        <v>18</v>
      </c>
      <c r="AF848" s="39">
        <v>1.6262769727269999</v>
      </c>
    </row>
    <row r="849" spans="1:32" x14ac:dyDescent="0.25">
      <c r="A849" s="40" t="s">
        <v>847</v>
      </c>
      <c r="B849" s="41" t="s">
        <v>18</v>
      </c>
      <c r="C849" s="42" t="s">
        <v>18</v>
      </c>
      <c r="D849" s="41">
        <v>9.4650021416054795</v>
      </c>
      <c r="E849" s="42">
        <v>5</v>
      </c>
      <c r="F849" s="41">
        <v>6.0227743840774997</v>
      </c>
      <c r="G849" s="42">
        <v>4</v>
      </c>
      <c r="H849" s="41">
        <v>26.504366293866202</v>
      </c>
      <c r="I849" s="42">
        <v>4</v>
      </c>
      <c r="J849" s="41">
        <v>6.7062587852712596</v>
      </c>
      <c r="K849" s="42">
        <v>10</v>
      </c>
      <c r="L849" s="41">
        <v>1.0565524545813601E-2</v>
      </c>
      <c r="M849" s="42">
        <v>17</v>
      </c>
      <c r="N849" s="41">
        <v>10.6514327992367</v>
      </c>
      <c r="O849" s="43">
        <v>2.1051963016883999</v>
      </c>
      <c r="P849" s="43">
        <v>0.57882449695847604</v>
      </c>
      <c r="Q849" s="44">
        <v>6</v>
      </c>
      <c r="R849" s="45">
        <v>0</v>
      </c>
      <c r="S849" s="45">
        <v>0</v>
      </c>
      <c r="T849" s="46" t="s">
        <v>18</v>
      </c>
      <c r="U849" s="47">
        <v>7.9000000000000008E-3</v>
      </c>
      <c r="V849" s="47" t="s">
        <v>18</v>
      </c>
      <c r="W849" s="47">
        <v>7.9359219956889708E-3</v>
      </c>
      <c r="X849" s="48" t="s">
        <v>30</v>
      </c>
      <c r="Y849" s="49">
        <v>15.072901135641899</v>
      </c>
      <c r="Z849" s="50">
        <v>0.19118635499646899</v>
      </c>
      <c r="AA849" s="51">
        <v>2380</v>
      </c>
      <c r="AB849" s="52">
        <v>43080</v>
      </c>
      <c r="AC849" s="48" t="s">
        <v>452</v>
      </c>
      <c r="AD849" s="53" t="s">
        <v>154</v>
      </c>
      <c r="AE849" s="46" t="s">
        <v>39</v>
      </c>
      <c r="AF849" s="54">
        <v>1.9266068646632</v>
      </c>
    </row>
    <row r="850" spans="1:32" x14ac:dyDescent="0.25">
      <c r="A850" s="1" t="s">
        <v>848</v>
      </c>
      <c r="B850" s="55" t="s">
        <v>18</v>
      </c>
      <c r="C850" s="37" t="s">
        <v>18</v>
      </c>
      <c r="D850" s="65">
        <v>9.8298831138501299</v>
      </c>
      <c r="E850" s="66">
        <v>2</v>
      </c>
      <c r="F850" s="65">
        <v>6.57512299800318</v>
      </c>
      <c r="G850" s="66">
        <v>1</v>
      </c>
      <c r="H850" s="55">
        <v>26.4989372849647</v>
      </c>
      <c r="I850" s="37">
        <v>5</v>
      </c>
      <c r="J850" s="55">
        <v>6.8003015829524296</v>
      </c>
      <c r="K850" s="37">
        <v>6</v>
      </c>
      <c r="L850" s="55">
        <v>0.308537801066877</v>
      </c>
      <c r="M850" s="37">
        <v>5</v>
      </c>
      <c r="N850" s="55">
        <v>10.4003573738689</v>
      </c>
      <c r="O850" s="56">
        <v>2.1554959240208</v>
      </c>
      <c r="P850" s="56">
        <v>0.60160331910075104</v>
      </c>
      <c r="Q850" s="57">
        <v>6</v>
      </c>
      <c r="R850" s="58">
        <v>0</v>
      </c>
      <c r="S850" s="58">
        <v>0</v>
      </c>
      <c r="T850" s="14" t="s">
        <v>18</v>
      </c>
      <c r="U850" s="59">
        <v>7.9000000000000008E-3</v>
      </c>
      <c r="V850" s="59" t="s">
        <v>18</v>
      </c>
      <c r="W850" s="59">
        <v>7.9034156137589399E-3</v>
      </c>
      <c r="X850" s="12" t="s">
        <v>30</v>
      </c>
      <c r="Y850" s="60">
        <v>110.610516869687</v>
      </c>
      <c r="Z850" s="8">
        <v>1.2391413103459901</v>
      </c>
      <c r="AA850" s="61">
        <v>3</v>
      </c>
      <c r="AB850" s="62">
        <v>43080</v>
      </c>
      <c r="AC850" s="12" t="s">
        <v>849</v>
      </c>
      <c r="AD850" s="16">
        <v>10</v>
      </c>
      <c r="AE850" s="14" t="s">
        <v>18</v>
      </c>
      <c r="AF850" s="39">
        <v>12.161271960838899</v>
      </c>
    </row>
    <row r="851" spans="1:32" x14ac:dyDescent="0.25">
      <c r="A851" s="40" t="s">
        <v>850</v>
      </c>
      <c r="B851" s="41" t="s">
        <v>18</v>
      </c>
      <c r="C851" s="42" t="s">
        <v>18</v>
      </c>
      <c r="D851" s="41">
        <v>7.9290786143558503</v>
      </c>
      <c r="E851" s="42">
        <v>7</v>
      </c>
      <c r="F851" s="41">
        <v>5.0219393671660599</v>
      </c>
      <c r="G851" s="42">
        <v>9</v>
      </c>
      <c r="H851" s="41">
        <v>23.4581067445665</v>
      </c>
      <c r="I851" s="42">
        <v>19</v>
      </c>
      <c r="J851" s="41">
        <v>6.3390794233815599</v>
      </c>
      <c r="K851" s="42">
        <v>20</v>
      </c>
      <c r="L851" s="41">
        <v>0.103263620685978</v>
      </c>
      <c r="M851" s="42">
        <v>10</v>
      </c>
      <c r="N851" s="41">
        <v>8.7407578339545804</v>
      </c>
      <c r="O851" s="43">
        <v>2.2168669760032902</v>
      </c>
      <c r="P851" s="43">
        <v>0.55917185540537995</v>
      </c>
      <c r="Q851" s="44">
        <v>6</v>
      </c>
      <c r="R851" s="45">
        <v>0</v>
      </c>
      <c r="S851" s="45">
        <v>0</v>
      </c>
      <c r="T851" s="46" t="s">
        <v>18</v>
      </c>
      <c r="U851" s="47">
        <v>7.4000000000000003E-3</v>
      </c>
      <c r="V851" s="47" t="s">
        <v>18</v>
      </c>
      <c r="W851" s="47">
        <v>7.40250682098693E-3</v>
      </c>
      <c r="X851" s="48" t="s">
        <v>30</v>
      </c>
      <c r="Y851" s="49">
        <v>28.198096649938002</v>
      </c>
      <c r="Z851" s="50">
        <v>0.321405108009999</v>
      </c>
      <c r="AA851" s="51">
        <v>5539</v>
      </c>
      <c r="AB851" s="52">
        <v>43174</v>
      </c>
      <c r="AC851" s="48" t="s">
        <v>452</v>
      </c>
      <c r="AD851" s="53">
        <v>10</v>
      </c>
      <c r="AE851" s="46" t="s">
        <v>18</v>
      </c>
      <c r="AF851" s="54">
        <v>2.8042727661269899</v>
      </c>
    </row>
    <row r="852" spans="1:32" x14ac:dyDescent="0.25">
      <c r="A852" s="1" t="s">
        <v>851</v>
      </c>
      <c r="B852" s="55" t="s">
        <v>18</v>
      </c>
      <c r="C852" s="37" t="s">
        <v>18</v>
      </c>
      <c r="D852" s="55">
        <v>7.3190773647207701</v>
      </c>
      <c r="E852" s="37">
        <v>13</v>
      </c>
      <c r="F852" s="55">
        <v>3.53649487643934</v>
      </c>
      <c r="G852" s="37">
        <v>18</v>
      </c>
      <c r="H852" s="55">
        <v>24.092490765629499</v>
      </c>
      <c r="I852" s="37">
        <v>12</v>
      </c>
      <c r="J852" s="55">
        <v>6.1887251139120796</v>
      </c>
      <c r="K852" s="37">
        <v>23</v>
      </c>
      <c r="L852" s="55">
        <v>5.8738191226303998E-2</v>
      </c>
      <c r="M852" s="37">
        <v>13</v>
      </c>
      <c r="N852" s="55">
        <v>10.4058614370285</v>
      </c>
      <c r="O852" s="56">
        <v>1.9230970477071201</v>
      </c>
      <c r="P852" s="56">
        <v>0.43244073918711401</v>
      </c>
      <c r="Q852" s="57">
        <v>6</v>
      </c>
      <c r="R852" s="58">
        <v>0</v>
      </c>
      <c r="S852" s="58">
        <v>0</v>
      </c>
      <c r="T852" s="14" t="s">
        <v>18</v>
      </c>
      <c r="U852" s="59">
        <v>7.4000000000000003E-3</v>
      </c>
      <c r="V852" s="59" t="s">
        <v>18</v>
      </c>
      <c r="W852" s="59">
        <v>7.34182264809553E-3</v>
      </c>
      <c r="X852" s="12" t="s">
        <v>30</v>
      </c>
      <c r="Y852" s="60">
        <v>11.652904897966</v>
      </c>
      <c r="Z852" s="8">
        <v>8.9119615927539905E-2</v>
      </c>
      <c r="AA852" s="61">
        <v>1378</v>
      </c>
      <c r="AB852" s="62">
        <v>43206</v>
      </c>
      <c r="AC852" s="12" t="s">
        <v>452</v>
      </c>
      <c r="AD852" s="16" t="s">
        <v>165</v>
      </c>
      <c r="AE852" s="14" t="s">
        <v>39</v>
      </c>
      <c r="AF852" s="39">
        <v>0.88807428457713899</v>
      </c>
    </row>
    <row r="853" spans="1:32" x14ac:dyDescent="0.25">
      <c r="A853" s="40" t="s">
        <v>852</v>
      </c>
      <c r="B853" s="41" t="s">
        <v>18</v>
      </c>
      <c r="C853" s="42" t="s">
        <v>18</v>
      </c>
      <c r="D853" s="41">
        <v>7.5456404449327996</v>
      </c>
      <c r="E853" s="42">
        <v>11</v>
      </c>
      <c r="F853" s="41">
        <v>3.7978816369288402</v>
      </c>
      <c r="G853" s="42">
        <v>15</v>
      </c>
      <c r="H853" s="41">
        <v>23.911617080551501</v>
      </c>
      <c r="I853" s="42">
        <v>14</v>
      </c>
      <c r="J853" s="41">
        <v>6.3076225052319099</v>
      </c>
      <c r="K853" s="42">
        <v>21</v>
      </c>
      <c r="L853" s="41">
        <v>-0.69767819009972598</v>
      </c>
      <c r="M853" s="42">
        <v>79</v>
      </c>
      <c r="N853" s="41">
        <v>9.50428022499778</v>
      </c>
      <c r="O853" s="43">
        <v>2.0864923228129602</v>
      </c>
      <c r="P853" s="43">
        <v>0.50498508434926803</v>
      </c>
      <c r="Q853" s="44">
        <v>6</v>
      </c>
      <c r="R853" s="45">
        <v>0</v>
      </c>
      <c r="S853" s="45">
        <v>0</v>
      </c>
      <c r="T853" s="46" t="s">
        <v>18</v>
      </c>
      <c r="U853" s="47">
        <v>7.4000000000000003E-3</v>
      </c>
      <c r="V853" s="47" t="s">
        <v>18</v>
      </c>
      <c r="W853" s="47">
        <v>7.4234488645823502E-3</v>
      </c>
      <c r="X853" s="48" t="s">
        <v>30</v>
      </c>
      <c r="Y853" s="49">
        <v>23.254213408080201</v>
      </c>
      <c r="Z853" s="50">
        <v>0.10457960763894</v>
      </c>
      <c r="AA853" s="51">
        <v>3753</v>
      </c>
      <c r="AB853" s="52">
        <v>43080</v>
      </c>
      <c r="AC853" s="48" t="s">
        <v>452</v>
      </c>
      <c r="AD853" s="53" t="s">
        <v>154</v>
      </c>
      <c r="AE853" s="46" t="s">
        <v>39</v>
      </c>
      <c r="AF853" s="54">
        <v>1.67750930196471</v>
      </c>
    </row>
    <row r="854" spans="1:32" x14ac:dyDescent="0.25">
      <c r="A854" s="1" t="s">
        <v>853</v>
      </c>
      <c r="B854" s="55" t="s">
        <v>18</v>
      </c>
      <c r="C854" s="37" t="s">
        <v>18</v>
      </c>
      <c r="D854" s="55">
        <v>7.9900857770242899</v>
      </c>
      <c r="E854" s="37">
        <v>6</v>
      </c>
      <c r="F854" s="55">
        <v>5.0524860969770797</v>
      </c>
      <c r="G854" s="37">
        <v>8</v>
      </c>
      <c r="H854" s="55">
        <v>23.636112482704601</v>
      </c>
      <c r="I854" s="37">
        <v>16</v>
      </c>
      <c r="J854" s="55">
        <v>6.3751900113925499</v>
      </c>
      <c r="K854" s="37">
        <v>15</v>
      </c>
      <c r="L854" s="55">
        <v>0.10238709613639101</v>
      </c>
      <c r="M854" s="37">
        <v>11</v>
      </c>
      <c r="N854" s="55">
        <v>8.8148886952041394</v>
      </c>
      <c r="O854" s="56">
        <v>2.2184174754371302</v>
      </c>
      <c r="P854" s="56">
        <v>0.55939859018267502</v>
      </c>
      <c r="Q854" s="57">
        <v>6</v>
      </c>
      <c r="R854" s="58">
        <v>0</v>
      </c>
      <c r="S854" s="58">
        <v>0</v>
      </c>
      <c r="T854" s="14" t="s">
        <v>18</v>
      </c>
      <c r="U854" s="59">
        <v>7.4000000000000003E-3</v>
      </c>
      <c r="V854" s="59" t="s">
        <v>18</v>
      </c>
      <c r="W854" s="59">
        <v>7.4026380633860998E-3</v>
      </c>
      <c r="X854" s="12" t="s">
        <v>30</v>
      </c>
      <c r="Y854" s="60">
        <v>138.21946333078299</v>
      </c>
      <c r="Z854" s="8">
        <v>0.56998036866999902</v>
      </c>
      <c r="AA854" s="61">
        <v>4</v>
      </c>
      <c r="AB854" s="62">
        <v>43080</v>
      </c>
      <c r="AC854" s="12" t="s">
        <v>854</v>
      </c>
      <c r="AD854" s="16">
        <v>10</v>
      </c>
      <c r="AE854" s="14" t="s">
        <v>18</v>
      </c>
      <c r="AF854" s="39">
        <v>8.4739941804329995</v>
      </c>
    </row>
    <row r="855" spans="1:32" x14ac:dyDescent="0.25">
      <c r="A855" s="40" t="s">
        <v>855</v>
      </c>
      <c r="B855" s="41" t="s">
        <v>18</v>
      </c>
      <c r="C855" s="42" t="s">
        <v>18</v>
      </c>
      <c r="D855" s="41">
        <v>4.9455434906119304</v>
      </c>
      <c r="E855" s="42">
        <v>46</v>
      </c>
      <c r="F855" s="41">
        <v>2.5969061804163398</v>
      </c>
      <c r="G855" s="42">
        <v>39</v>
      </c>
      <c r="H855" s="41">
        <v>18.448993134427202</v>
      </c>
      <c r="I855" s="42">
        <v>56</v>
      </c>
      <c r="J855" s="41">
        <v>5.3669379007209796</v>
      </c>
      <c r="K855" s="42">
        <v>45</v>
      </c>
      <c r="L855" s="41">
        <v>-0.249897368698237</v>
      </c>
      <c r="M855" s="42">
        <v>36</v>
      </c>
      <c r="N855" s="41">
        <v>6.2748595223990504</v>
      </c>
      <c r="O855" s="43">
        <v>2.2897697910061598</v>
      </c>
      <c r="P855" s="43">
        <v>0.44310049356341502</v>
      </c>
      <c r="Q855" s="44">
        <v>6</v>
      </c>
      <c r="R855" s="45">
        <v>0</v>
      </c>
      <c r="S855" s="45">
        <v>0</v>
      </c>
      <c r="T855" s="46" t="s">
        <v>18</v>
      </c>
      <c r="U855" s="47">
        <v>6.8999999999999999E-3</v>
      </c>
      <c r="V855" s="47" t="s">
        <v>18</v>
      </c>
      <c r="W855" s="47">
        <v>6.9036178940470099E-3</v>
      </c>
      <c r="X855" s="48" t="s">
        <v>30</v>
      </c>
      <c r="Y855" s="49">
        <v>18.006526525482901</v>
      </c>
      <c r="Z855" s="50">
        <v>0.13252139841400101</v>
      </c>
      <c r="AA855" s="51">
        <v>4231</v>
      </c>
      <c r="AB855" s="52">
        <v>43174</v>
      </c>
      <c r="AC855" s="48" t="s">
        <v>452</v>
      </c>
      <c r="AD855" s="53">
        <v>10</v>
      </c>
      <c r="AE855" s="46" t="s">
        <v>18</v>
      </c>
      <c r="AF855" s="54">
        <v>1.0798661284360001</v>
      </c>
    </row>
    <row r="856" spans="1:32" x14ac:dyDescent="0.25">
      <c r="A856" s="1" t="s">
        <v>856</v>
      </c>
      <c r="B856" s="55" t="s">
        <v>18</v>
      </c>
      <c r="C856" s="37" t="s">
        <v>18</v>
      </c>
      <c r="D856" s="55">
        <v>3.8198392069243901</v>
      </c>
      <c r="E856" s="37">
        <v>76</v>
      </c>
      <c r="F856" s="55">
        <v>-0.289942154788003</v>
      </c>
      <c r="G856" s="37">
        <v>105</v>
      </c>
      <c r="H856" s="55">
        <v>18.965681325641299</v>
      </c>
      <c r="I856" s="37">
        <v>51</v>
      </c>
      <c r="J856" s="55">
        <v>4.9895960900744996</v>
      </c>
      <c r="K856" s="37">
        <v>57</v>
      </c>
      <c r="L856" s="55">
        <v>-0.795601452124994</v>
      </c>
      <c r="M856" s="37">
        <v>86</v>
      </c>
      <c r="N856" s="55">
        <v>9.1761052637290703</v>
      </c>
      <c r="O856" s="56">
        <v>1.6221121642148399</v>
      </c>
      <c r="P856" s="56">
        <v>0.22058840139948999</v>
      </c>
      <c r="Q856" s="57">
        <v>6</v>
      </c>
      <c r="R856" s="58">
        <v>0</v>
      </c>
      <c r="S856" s="58">
        <v>0</v>
      </c>
      <c r="T856" s="14" t="s">
        <v>18</v>
      </c>
      <c r="U856" s="59">
        <v>6.8999999999999999E-3</v>
      </c>
      <c r="V856" s="59" t="s">
        <v>18</v>
      </c>
      <c r="W856" s="59">
        <v>6.8292674520315797E-3</v>
      </c>
      <c r="X856" s="12" t="s">
        <v>30</v>
      </c>
      <c r="Y856" s="60">
        <v>21.662504292378301</v>
      </c>
      <c r="Z856" s="8">
        <v>0.18174398695503899</v>
      </c>
      <c r="AA856" s="61">
        <v>3213</v>
      </c>
      <c r="AB856" s="62">
        <v>43206</v>
      </c>
      <c r="AC856" s="12" t="s">
        <v>452</v>
      </c>
      <c r="AD856" s="16" t="s">
        <v>165</v>
      </c>
      <c r="AE856" s="14" t="s">
        <v>39</v>
      </c>
      <c r="AF856" s="39">
        <v>1.5279938077389299</v>
      </c>
    </row>
    <row r="857" spans="1:32" x14ac:dyDescent="0.25">
      <c r="A857" s="40" t="s">
        <v>857</v>
      </c>
      <c r="B857" s="41" t="s">
        <v>18</v>
      </c>
      <c r="C857" s="42" t="s">
        <v>18</v>
      </c>
      <c r="D857" s="41">
        <v>4.2527791826833399</v>
      </c>
      <c r="E857" s="42">
        <v>68</v>
      </c>
      <c r="F857" s="41">
        <v>0.16181333932956399</v>
      </c>
      <c r="G857" s="42">
        <v>94</v>
      </c>
      <c r="H857" s="41">
        <v>19.302833862716401</v>
      </c>
      <c r="I857" s="42">
        <v>43</v>
      </c>
      <c r="J857" s="41">
        <v>5.8089118593144002</v>
      </c>
      <c r="K857" s="42">
        <v>32</v>
      </c>
      <c r="L857" s="41">
        <v>-1.6630857185228001</v>
      </c>
      <c r="M857" s="42">
        <v>136</v>
      </c>
      <c r="N857" s="41">
        <v>8.0151596029696002</v>
      </c>
      <c r="O857" s="43">
        <v>1.89912930739972</v>
      </c>
      <c r="P857" s="43">
        <v>0.30849806525281298</v>
      </c>
      <c r="Q857" s="44">
        <v>6</v>
      </c>
      <c r="R857" s="45">
        <v>0</v>
      </c>
      <c r="S857" s="45">
        <v>0</v>
      </c>
      <c r="T857" s="46" t="s">
        <v>18</v>
      </c>
      <c r="U857" s="47">
        <v>6.8999999999999999E-3</v>
      </c>
      <c r="V857" s="47" t="s">
        <v>18</v>
      </c>
      <c r="W857" s="47">
        <v>6.92454990368157E-3</v>
      </c>
      <c r="X857" s="48" t="s">
        <v>30</v>
      </c>
      <c r="Y857" s="49">
        <v>23.454211254739398</v>
      </c>
      <c r="Z857" s="50">
        <v>7.9680607396768993E-2</v>
      </c>
      <c r="AA857" s="51">
        <v>4874</v>
      </c>
      <c r="AB857" s="52">
        <v>43080</v>
      </c>
      <c r="AC857" s="48" t="s">
        <v>452</v>
      </c>
      <c r="AD857" s="53" t="s">
        <v>154</v>
      </c>
      <c r="AE857" s="46" t="s">
        <v>39</v>
      </c>
      <c r="AF857" s="54">
        <v>0.65734111182213495</v>
      </c>
    </row>
    <row r="858" spans="1:32" x14ac:dyDescent="0.25">
      <c r="A858" s="1" t="s">
        <v>858</v>
      </c>
      <c r="B858" s="55" t="s">
        <v>18</v>
      </c>
      <c r="C858" s="37" t="s">
        <v>18</v>
      </c>
      <c r="D858" s="55">
        <v>4.9861035523462904</v>
      </c>
      <c r="E858" s="37">
        <v>44</v>
      </c>
      <c r="F858" s="55">
        <v>2.6042329438676002</v>
      </c>
      <c r="G858" s="37">
        <v>37</v>
      </c>
      <c r="H858" s="55">
        <v>18.570058695792198</v>
      </c>
      <c r="I858" s="37">
        <v>54</v>
      </c>
      <c r="J858" s="55">
        <v>5.3960810814942004</v>
      </c>
      <c r="K858" s="37">
        <v>44</v>
      </c>
      <c r="L858" s="55">
        <v>-0.253651944098232</v>
      </c>
      <c r="M858" s="37">
        <v>37</v>
      </c>
      <c r="N858" s="55">
        <v>6.3261212784987597</v>
      </c>
      <c r="O858" s="56">
        <v>2.2903527613052699</v>
      </c>
      <c r="P858" s="56">
        <v>0.44397720719153799</v>
      </c>
      <c r="Q858" s="57">
        <v>6</v>
      </c>
      <c r="R858" s="58">
        <v>0</v>
      </c>
      <c r="S858" s="58">
        <v>0</v>
      </c>
      <c r="T858" s="14" t="s">
        <v>18</v>
      </c>
      <c r="U858" s="59">
        <v>6.8999999999999999E-3</v>
      </c>
      <c r="V858" s="59" t="s">
        <v>18</v>
      </c>
      <c r="W858" s="59">
        <v>6.9029085081063601E-3</v>
      </c>
      <c r="X858" s="12" t="s">
        <v>30</v>
      </c>
      <c r="Y858" s="60">
        <v>125.249232850526</v>
      </c>
      <c r="Z858" s="8">
        <v>0.313251120785</v>
      </c>
      <c r="AA858" s="61">
        <v>4</v>
      </c>
      <c r="AB858" s="62">
        <v>43080</v>
      </c>
      <c r="AC858" s="12" t="s">
        <v>849</v>
      </c>
      <c r="AD858" s="16">
        <v>10</v>
      </c>
      <c r="AE858" s="14" t="s">
        <v>18</v>
      </c>
      <c r="AF858" s="39">
        <v>1.4812007528339901</v>
      </c>
    </row>
    <row r="859" spans="1:32" x14ac:dyDescent="0.25">
      <c r="A859" s="40" t="s">
        <v>859</v>
      </c>
      <c r="B859" s="41" t="s">
        <v>18</v>
      </c>
      <c r="C859" s="42" t="s">
        <v>18</v>
      </c>
      <c r="D859" s="41">
        <v>0.806451625447834</v>
      </c>
      <c r="E859" s="42">
        <v>114</v>
      </c>
      <c r="F859" s="41">
        <v>-3.4294754820678599</v>
      </c>
      <c r="G859" s="42">
        <v>127</v>
      </c>
      <c r="H859" s="41">
        <v>14.361228530509001</v>
      </c>
      <c r="I859" s="42">
        <v>95</v>
      </c>
      <c r="J859" s="41">
        <v>4.95245199697231</v>
      </c>
      <c r="K859" s="42">
        <v>61</v>
      </c>
      <c r="L859" s="41">
        <v>-2.65265403018484</v>
      </c>
      <c r="M859" s="42">
        <v>143</v>
      </c>
      <c r="N859" s="41">
        <v>7.3001385311142997</v>
      </c>
      <c r="O859" s="43">
        <v>1.4082224781711501</v>
      </c>
      <c r="P859" s="43">
        <v>-2.2395352970283701E-2</v>
      </c>
      <c r="Q859" s="44">
        <v>6</v>
      </c>
      <c r="R859" s="45">
        <v>0</v>
      </c>
      <c r="S859" s="45">
        <v>0</v>
      </c>
      <c r="T859" s="46" t="s">
        <v>18</v>
      </c>
      <c r="U859" s="47">
        <v>6.4000000000000003E-3</v>
      </c>
      <c r="V859" s="47" t="s">
        <v>18</v>
      </c>
      <c r="W859" s="47">
        <v>6.4727103771871301E-3</v>
      </c>
      <c r="X859" s="48" t="s">
        <v>30</v>
      </c>
      <c r="Y859" s="49">
        <v>3.2328505206565099</v>
      </c>
      <c r="Z859" s="50">
        <v>4.2573757050949901E-2</v>
      </c>
      <c r="AA859" s="51">
        <v>917</v>
      </c>
      <c r="AB859" s="52">
        <v>43080</v>
      </c>
      <c r="AC859" s="48" t="s">
        <v>452</v>
      </c>
      <c r="AD859" s="53" t="s">
        <v>154</v>
      </c>
      <c r="AE859" s="46" t="s">
        <v>39</v>
      </c>
      <c r="AF859" s="54">
        <v>-1.77551675879201E-2</v>
      </c>
    </row>
    <row r="860" spans="1:32" x14ac:dyDescent="0.25">
      <c r="A860" s="1" t="s">
        <v>860</v>
      </c>
      <c r="B860" s="55" t="s">
        <v>18</v>
      </c>
      <c r="C860" s="37" t="s">
        <v>18</v>
      </c>
      <c r="D860" s="55">
        <v>1.94403338381352</v>
      </c>
      <c r="E860" s="37">
        <v>101</v>
      </c>
      <c r="F860" s="55">
        <v>0.37689005484446902</v>
      </c>
      <c r="G860" s="37">
        <v>88</v>
      </c>
      <c r="H860" s="55">
        <v>13.321196901893</v>
      </c>
      <c r="I860" s="37">
        <v>99</v>
      </c>
      <c r="J860" s="55">
        <v>4.28148064355993</v>
      </c>
      <c r="K860" s="37">
        <v>84</v>
      </c>
      <c r="L860" s="55">
        <v>-0.54387799049413399</v>
      </c>
      <c r="M860" s="37">
        <v>71</v>
      </c>
      <c r="N860" s="55">
        <v>4.0465794187013602</v>
      </c>
      <c r="O860" s="56">
        <v>2.28345636859585</v>
      </c>
      <c r="P860" s="56">
        <v>0.16770660926800601</v>
      </c>
      <c r="Q860" s="57">
        <v>6</v>
      </c>
      <c r="R860" s="58">
        <v>0</v>
      </c>
      <c r="S860" s="58">
        <v>0</v>
      </c>
      <c r="T860" s="14" t="s">
        <v>18</v>
      </c>
      <c r="U860" s="59">
        <v>6.4000000000000003E-3</v>
      </c>
      <c r="V860" s="59" t="s">
        <v>18</v>
      </c>
      <c r="W860" s="59">
        <v>6.3861415101607198E-3</v>
      </c>
      <c r="X860" s="12" t="s">
        <v>30</v>
      </c>
      <c r="Y860" s="60">
        <v>19.4004567850337</v>
      </c>
      <c r="Z860" s="8">
        <v>-6.9092522181999905E-2</v>
      </c>
      <c r="AA860" s="61">
        <v>2</v>
      </c>
      <c r="AB860" s="62">
        <v>43080</v>
      </c>
      <c r="AC860" s="12" t="s">
        <v>849</v>
      </c>
      <c r="AD860" s="16">
        <v>10</v>
      </c>
      <c r="AE860" s="14" t="s">
        <v>18</v>
      </c>
      <c r="AF860" s="39">
        <v>-5.55209476099499</v>
      </c>
    </row>
    <row r="861" spans="1:32" x14ac:dyDescent="0.25">
      <c r="A861" s="40" t="s">
        <v>861</v>
      </c>
      <c r="B861" s="41" t="s">
        <v>18</v>
      </c>
      <c r="C861" s="42" t="s">
        <v>18</v>
      </c>
      <c r="D861" s="41" t="s">
        <v>18</v>
      </c>
      <c r="E861" s="42" t="s">
        <v>18</v>
      </c>
      <c r="F861" s="41" t="s">
        <v>18</v>
      </c>
      <c r="G861" s="42" t="s">
        <v>18</v>
      </c>
      <c r="H861" s="41">
        <v>7.3733242108402903</v>
      </c>
      <c r="I861" s="42">
        <v>137</v>
      </c>
      <c r="J861" s="41">
        <v>2.3091822614314101</v>
      </c>
      <c r="K861" s="42">
        <v>136</v>
      </c>
      <c r="L861" s="41">
        <v>-2.6999074920688</v>
      </c>
      <c r="M861" s="42">
        <v>144</v>
      </c>
      <c r="N861" s="41">
        <v>5.7116670786594899</v>
      </c>
      <c r="O861" s="43">
        <v>0.57641924997884098</v>
      </c>
      <c r="P861" s="43" t="s">
        <v>18</v>
      </c>
      <c r="Q861" s="44">
        <v>6</v>
      </c>
      <c r="R861" s="45">
        <v>0</v>
      </c>
      <c r="S861" s="45">
        <v>0</v>
      </c>
      <c r="T861" s="46" t="s">
        <v>18</v>
      </c>
      <c r="U861" s="47">
        <v>1.2E-2</v>
      </c>
      <c r="V861" s="47" t="s">
        <v>18</v>
      </c>
      <c r="W861" s="47" t="s">
        <v>18</v>
      </c>
      <c r="X861" s="48" t="s">
        <v>141</v>
      </c>
      <c r="Y861" s="49">
        <v>438.03875412000002</v>
      </c>
      <c r="Z861" s="50" t="s">
        <v>18</v>
      </c>
      <c r="AA861" s="51" t="s">
        <v>18</v>
      </c>
      <c r="AB861" s="52">
        <v>40961</v>
      </c>
      <c r="AC861" s="48" t="s">
        <v>862</v>
      </c>
      <c r="AD861" s="53">
        <v>0</v>
      </c>
      <c r="AE861" s="46" t="s">
        <v>18</v>
      </c>
      <c r="AF861" s="54" t="s">
        <v>18</v>
      </c>
    </row>
    <row r="862" spans="1:32" x14ac:dyDescent="0.25">
      <c r="A862" s="1" t="s">
        <v>863</v>
      </c>
      <c r="B862" s="55" t="s">
        <v>18</v>
      </c>
      <c r="C862" s="37" t="s">
        <v>18</v>
      </c>
      <c r="D862" s="55">
        <v>1.6021642363428502E-2</v>
      </c>
      <c r="E862" s="37">
        <v>116</v>
      </c>
      <c r="F862" s="55">
        <v>-12.6435115249791</v>
      </c>
      <c r="G862" s="37">
        <v>131</v>
      </c>
      <c r="H862" s="55">
        <v>1.3643170871950601</v>
      </c>
      <c r="I862" s="37">
        <v>141</v>
      </c>
      <c r="J862" s="55">
        <v>-1.1888031822138601</v>
      </c>
      <c r="K862" s="37">
        <v>143</v>
      </c>
      <c r="L862" s="55">
        <v>-4.66781686509003</v>
      </c>
      <c r="M862" s="37">
        <v>147</v>
      </c>
      <c r="N862" s="55">
        <v>8.6294104548808797</v>
      </c>
      <c r="O862" s="56">
        <v>-0.31481782958868199</v>
      </c>
      <c r="P862" s="56">
        <v>-6.03020412116506E-2</v>
      </c>
      <c r="Q862" s="57">
        <v>6</v>
      </c>
      <c r="R862" s="58">
        <v>0</v>
      </c>
      <c r="S862" s="58">
        <v>0</v>
      </c>
      <c r="T862" s="14" t="s">
        <v>18</v>
      </c>
      <c r="U862" s="59">
        <v>5.0000000000000001E-3</v>
      </c>
      <c r="V862" s="59" t="s">
        <v>18</v>
      </c>
      <c r="W862" s="59">
        <v>5.2946490294390903E-3</v>
      </c>
      <c r="X862" s="12" t="s">
        <v>30</v>
      </c>
      <c r="Y862" s="60">
        <v>90.299257354190004</v>
      </c>
      <c r="Z862" s="8">
        <v>1.1750201948040899</v>
      </c>
      <c r="AA862" s="61">
        <v>399</v>
      </c>
      <c r="AB862" s="62">
        <v>43255</v>
      </c>
      <c r="AC862" s="12" t="s">
        <v>864</v>
      </c>
      <c r="AD862" s="16" t="s">
        <v>165</v>
      </c>
      <c r="AE862" s="14" t="s">
        <v>39</v>
      </c>
      <c r="AF862" s="39">
        <v>9.5067930351324392</v>
      </c>
    </row>
    <row r="863" spans="1:32" x14ac:dyDescent="0.25">
      <c r="A863" s="40" t="s">
        <v>865</v>
      </c>
      <c r="B863" s="41">
        <v>-1.21518003579975</v>
      </c>
      <c r="C863" s="42">
        <v>54</v>
      </c>
      <c r="D863" s="41">
        <v>-0.67304962126509804</v>
      </c>
      <c r="E863" s="42">
        <v>117</v>
      </c>
      <c r="F863" s="41">
        <v>-4.1051846934505303</v>
      </c>
      <c r="G863" s="42">
        <v>130</v>
      </c>
      <c r="H863" s="41">
        <v>8.4800123426071092</v>
      </c>
      <c r="I863" s="42">
        <v>134</v>
      </c>
      <c r="J863" s="41">
        <v>2.5844911572617302</v>
      </c>
      <c r="K863" s="42">
        <v>133</v>
      </c>
      <c r="L863" s="41">
        <v>-1.4061183964946999</v>
      </c>
      <c r="M863" s="42">
        <v>129</v>
      </c>
      <c r="N863" s="41">
        <v>8.2163161073952509</v>
      </c>
      <c r="O863" s="43">
        <v>0.53539845934325203</v>
      </c>
      <c r="P863" s="43">
        <v>-0.15141832221651499</v>
      </c>
      <c r="Q863" s="44">
        <v>6</v>
      </c>
      <c r="R863" s="45">
        <v>0</v>
      </c>
      <c r="S863" s="45">
        <v>0</v>
      </c>
      <c r="T863" s="46" t="s">
        <v>18</v>
      </c>
      <c r="U863" s="47">
        <v>7.4999999999999997E-3</v>
      </c>
      <c r="V863" s="47" t="s">
        <v>18</v>
      </c>
      <c r="W863" s="47">
        <v>7.7344892713426903E-3</v>
      </c>
      <c r="X863" s="48" t="s">
        <v>30</v>
      </c>
      <c r="Y863" s="49">
        <v>53.794095476273903</v>
      </c>
      <c r="Z863" s="50">
        <v>-29.998057563882298</v>
      </c>
      <c r="AA863" s="51">
        <v>344</v>
      </c>
      <c r="AB863" s="52">
        <v>41869</v>
      </c>
      <c r="AC863" s="48" t="s">
        <v>866</v>
      </c>
      <c r="AD863" s="53" t="s">
        <v>165</v>
      </c>
      <c r="AE863" s="46" t="s">
        <v>39</v>
      </c>
      <c r="AF863" s="54">
        <v>-33.599591475911403</v>
      </c>
    </row>
    <row r="864" spans="1:32" x14ac:dyDescent="0.25">
      <c r="A864" s="1" t="s">
        <v>867</v>
      </c>
      <c r="B864" s="55" t="s">
        <v>18</v>
      </c>
      <c r="C864" s="37" t="s">
        <v>18</v>
      </c>
      <c r="D864" s="55">
        <v>-2.9159381059748601</v>
      </c>
      <c r="E864" s="37">
        <v>118</v>
      </c>
      <c r="F864" s="55">
        <v>-12.8921761319193</v>
      </c>
      <c r="G864" s="37">
        <v>132</v>
      </c>
      <c r="H864" s="55">
        <v>5.1488497528196602</v>
      </c>
      <c r="I864" s="37">
        <v>140</v>
      </c>
      <c r="J864" s="55">
        <v>1.3507362745179099</v>
      </c>
      <c r="K864" s="37">
        <v>140</v>
      </c>
      <c r="L864" s="55">
        <v>-5.9830278470742</v>
      </c>
      <c r="M864" s="37">
        <v>148</v>
      </c>
      <c r="N864" s="55">
        <v>8.3825257511559705</v>
      </c>
      <c r="O864" s="56">
        <v>0.12738885955010101</v>
      </c>
      <c r="P864" s="56">
        <v>-0.27751044527921898</v>
      </c>
      <c r="Q864" s="57">
        <v>6</v>
      </c>
      <c r="R864" s="58">
        <v>0</v>
      </c>
      <c r="S864" s="58">
        <v>0</v>
      </c>
      <c r="T864" s="14" t="s">
        <v>18</v>
      </c>
      <c r="U864" s="59">
        <v>2.5000000000000001E-3</v>
      </c>
      <c r="V864" s="59" t="s">
        <v>18</v>
      </c>
      <c r="W864" s="59">
        <v>2.50162208126985E-3</v>
      </c>
      <c r="X864" s="12" t="s">
        <v>30</v>
      </c>
      <c r="Y864" s="60">
        <v>736.32849687812097</v>
      </c>
      <c r="Z864" s="8">
        <v>18.475950231139201</v>
      </c>
      <c r="AA864" s="61">
        <v>12428</v>
      </c>
      <c r="AB864" s="62">
        <v>43049</v>
      </c>
      <c r="AC864" s="12" t="s">
        <v>868</v>
      </c>
      <c r="AD864" s="16" t="s">
        <v>149</v>
      </c>
      <c r="AE864" s="14" t="s">
        <v>18</v>
      </c>
      <c r="AF864" s="39">
        <v>145.52093633862</v>
      </c>
    </row>
    <row r="865" spans="1:32" x14ac:dyDescent="0.25">
      <c r="A865" s="40" t="s">
        <v>869</v>
      </c>
      <c r="B865" s="41" t="s">
        <v>18</v>
      </c>
      <c r="C865" s="42" t="s">
        <v>18</v>
      </c>
      <c r="D865" s="41" t="s">
        <v>18</v>
      </c>
      <c r="E865" s="42" t="s">
        <v>18</v>
      </c>
      <c r="F865" s="41" t="s">
        <v>18</v>
      </c>
      <c r="G865" s="42" t="s">
        <v>18</v>
      </c>
      <c r="H865" s="41" t="s">
        <v>18</v>
      </c>
      <c r="I865" s="42" t="s">
        <v>18</v>
      </c>
      <c r="J865" s="41" t="s">
        <v>18</v>
      </c>
      <c r="K865" s="42" t="s">
        <v>18</v>
      </c>
      <c r="L865" s="41">
        <v>-0.50044281264175405</v>
      </c>
      <c r="M865" s="42">
        <v>62</v>
      </c>
      <c r="N865" s="41" t="s">
        <v>18</v>
      </c>
      <c r="O865" s="43" t="s">
        <v>18</v>
      </c>
      <c r="P865" s="43" t="s">
        <v>18</v>
      </c>
      <c r="Q865" s="44">
        <v>8</v>
      </c>
      <c r="R865" s="45">
        <v>0</v>
      </c>
      <c r="S865" s="45">
        <v>0</v>
      </c>
      <c r="T865" s="46" t="s">
        <v>18</v>
      </c>
      <c r="U865" s="47">
        <v>1.15E-2</v>
      </c>
      <c r="V865" s="47" t="s">
        <v>18</v>
      </c>
      <c r="W865" s="47">
        <v>1.18E-2</v>
      </c>
      <c r="X865" s="48" t="s">
        <v>30</v>
      </c>
      <c r="Y865" s="49">
        <v>232.28158029941099</v>
      </c>
      <c r="Z865" s="50">
        <v>0.44040463460605001</v>
      </c>
      <c r="AA865" s="51">
        <v>7277</v>
      </c>
      <c r="AB865" s="52">
        <v>45555</v>
      </c>
      <c r="AC865" s="48" t="s">
        <v>870</v>
      </c>
      <c r="AD865" s="53">
        <v>100</v>
      </c>
      <c r="AE865" s="46" t="s">
        <v>39</v>
      </c>
      <c r="AF865" s="54">
        <v>0.13129261943536</v>
      </c>
    </row>
    <row r="866" spans="1:32" x14ac:dyDescent="0.25">
      <c r="A866" s="1" t="s">
        <v>871</v>
      </c>
      <c r="B866" s="55" t="s">
        <v>18</v>
      </c>
      <c r="C866" s="37" t="s">
        <v>18</v>
      </c>
      <c r="D866" s="55" t="s">
        <v>18</v>
      </c>
      <c r="E866" s="37" t="s">
        <v>18</v>
      </c>
      <c r="F866" s="55" t="s">
        <v>18</v>
      </c>
      <c r="G866" s="37" t="s">
        <v>18</v>
      </c>
      <c r="H866" s="55" t="s">
        <v>18</v>
      </c>
      <c r="I866" s="37" t="s">
        <v>18</v>
      </c>
      <c r="J866" s="55" t="s">
        <v>18</v>
      </c>
      <c r="K866" s="37" t="s">
        <v>18</v>
      </c>
      <c r="L866" s="55">
        <v>-1.3036934226108201</v>
      </c>
      <c r="M866" s="37">
        <v>122</v>
      </c>
      <c r="N866" s="55" t="s">
        <v>18</v>
      </c>
      <c r="O866" s="56" t="s">
        <v>18</v>
      </c>
      <c r="P866" s="56" t="s">
        <v>18</v>
      </c>
      <c r="Q866" s="57">
        <v>8</v>
      </c>
      <c r="R866" s="58">
        <v>0</v>
      </c>
      <c r="S866" s="58">
        <v>0</v>
      </c>
      <c r="T866" s="14" t="s">
        <v>18</v>
      </c>
      <c r="U866" s="59">
        <v>7.1999999999999998E-3</v>
      </c>
      <c r="V866" s="59" t="s">
        <v>18</v>
      </c>
      <c r="W866" s="59">
        <v>8.0000000000000002E-3</v>
      </c>
      <c r="X866" s="12" t="s">
        <v>30</v>
      </c>
      <c r="Y866" s="60">
        <v>231.81812445044099</v>
      </c>
      <c r="Z866" s="8">
        <v>-1.7345278059548901</v>
      </c>
      <c r="AA866" s="61">
        <v>4932</v>
      </c>
      <c r="AB866" s="62">
        <v>45555</v>
      </c>
      <c r="AC866" s="12" t="s">
        <v>870</v>
      </c>
      <c r="AD866" s="16">
        <v>100</v>
      </c>
      <c r="AE866" s="14" t="s">
        <v>39</v>
      </c>
      <c r="AF866" s="39">
        <v>-2.0279464209624001</v>
      </c>
    </row>
    <row r="867" spans="1:32" x14ac:dyDescent="0.25">
      <c r="A867" s="40" t="s">
        <v>872</v>
      </c>
      <c r="B867" s="41" t="s">
        <v>18</v>
      </c>
      <c r="C867" s="42" t="s">
        <v>18</v>
      </c>
      <c r="D867" s="41" t="s">
        <v>18</v>
      </c>
      <c r="E867" s="42" t="s">
        <v>18</v>
      </c>
      <c r="F867" s="41" t="s">
        <v>18</v>
      </c>
      <c r="G867" s="42" t="s">
        <v>18</v>
      </c>
      <c r="H867" s="41" t="s">
        <v>18</v>
      </c>
      <c r="I867" s="42" t="s">
        <v>18</v>
      </c>
      <c r="J867" s="41" t="s">
        <v>18</v>
      </c>
      <c r="K867" s="42" t="s">
        <v>18</v>
      </c>
      <c r="L867" s="41">
        <v>-0.88549071331540596</v>
      </c>
      <c r="M867" s="42">
        <v>96</v>
      </c>
      <c r="N867" s="41" t="s">
        <v>18</v>
      </c>
      <c r="O867" s="43" t="s">
        <v>18</v>
      </c>
      <c r="P867" s="43" t="s">
        <v>18</v>
      </c>
      <c r="Q867" s="44">
        <v>8</v>
      </c>
      <c r="R867" s="45">
        <v>0</v>
      </c>
      <c r="S867" s="45">
        <v>0</v>
      </c>
      <c r="T867" s="46" t="s">
        <v>18</v>
      </c>
      <c r="U867" s="47">
        <v>9.4999999999999998E-3</v>
      </c>
      <c r="V867" s="47" t="s">
        <v>18</v>
      </c>
      <c r="W867" s="47">
        <v>9.8999999999999904E-3</v>
      </c>
      <c r="X867" s="48" t="s">
        <v>30</v>
      </c>
      <c r="Y867" s="49">
        <v>235.41119917751001</v>
      </c>
      <c r="Z867" s="50">
        <v>1.2562406046325401</v>
      </c>
      <c r="AA867" s="51">
        <v>4745</v>
      </c>
      <c r="AB867" s="52">
        <v>45555</v>
      </c>
      <c r="AC867" s="48" t="s">
        <v>870</v>
      </c>
      <c r="AD867" s="53">
        <v>100</v>
      </c>
      <c r="AE867" s="46" t="s">
        <v>39</v>
      </c>
      <c r="AF867" s="54">
        <v>0.69337332335581903</v>
      </c>
    </row>
    <row r="868" spans="1:32" x14ac:dyDescent="0.25">
      <c r="A868" s="1" t="s">
        <v>873</v>
      </c>
      <c r="B868" s="55" t="s">
        <v>18</v>
      </c>
      <c r="C868" s="37" t="s">
        <v>18</v>
      </c>
      <c r="D868" s="55" t="s">
        <v>18</v>
      </c>
      <c r="E868" s="37" t="s">
        <v>18</v>
      </c>
      <c r="F868" s="55" t="s">
        <v>18</v>
      </c>
      <c r="G868" s="37" t="s">
        <v>18</v>
      </c>
      <c r="H868" s="55" t="s">
        <v>18</v>
      </c>
      <c r="I868" s="37" t="s">
        <v>18</v>
      </c>
      <c r="J868" s="55" t="s">
        <v>18</v>
      </c>
      <c r="K868" s="37" t="s">
        <v>18</v>
      </c>
      <c r="L868" s="65">
        <v>0.902320848889126</v>
      </c>
      <c r="M868" s="66">
        <v>1</v>
      </c>
      <c r="N868" s="55" t="s">
        <v>18</v>
      </c>
      <c r="O868" s="56" t="s">
        <v>18</v>
      </c>
      <c r="P868" s="56" t="s">
        <v>18</v>
      </c>
      <c r="Q868" s="57">
        <v>8</v>
      </c>
      <c r="R868" s="58">
        <v>0</v>
      </c>
      <c r="S868" s="58">
        <v>0</v>
      </c>
      <c r="T868" s="14" t="s">
        <v>18</v>
      </c>
      <c r="U868" s="59">
        <v>1.38E-2</v>
      </c>
      <c r="V868" s="59" t="s">
        <v>18</v>
      </c>
      <c r="W868" s="59">
        <v>1.47E-2</v>
      </c>
      <c r="X868" s="12" t="s">
        <v>30</v>
      </c>
      <c r="Y868" s="60">
        <v>248.91574842539799</v>
      </c>
      <c r="Z868" s="8">
        <v>-2.5601682707565701</v>
      </c>
      <c r="AA868" s="61">
        <v>8864</v>
      </c>
      <c r="AB868" s="62">
        <v>45555</v>
      </c>
      <c r="AC868" s="12" t="s">
        <v>870</v>
      </c>
      <c r="AD868" s="16">
        <v>100</v>
      </c>
      <c r="AE868" s="14" t="s">
        <v>39</v>
      </c>
      <c r="AF868" s="39">
        <v>-2.3406254187805802</v>
      </c>
    </row>
    <row r="869" spans="1:32" x14ac:dyDescent="0.25">
      <c r="A869" s="40" t="s">
        <v>874</v>
      </c>
      <c r="B869" s="41" t="s">
        <v>18</v>
      </c>
      <c r="C869" s="42" t="s">
        <v>18</v>
      </c>
      <c r="D869" s="41" t="s">
        <v>18</v>
      </c>
      <c r="E869" s="42" t="s">
        <v>18</v>
      </c>
      <c r="F869" s="41" t="s">
        <v>18</v>
      </c>
      <c r="G869" s="42" t="s">
        <v>18</v>
      </c>
      <c r="H869" s="41" t="s">
        <v>18</v>
      </c>
      <c r="I869" s="42" t="s">
        <v>18</v>
      </c>
      <c r="J869" s="41" t="s">
        <v>18</v>
      </c>
      <c r="K869" s="42" t="s">
        <v>18</v>
      </c>
      <c r="L869" s="41">
        <v>0.110949379104896</v>
      </c>
      <c r="M869" s="42">
        <v>9</v>
      </c>
      <c r="N869" s="41" t="s">
        <v>18</v>
      </c>
      <c r="O869" s="43" t="s">
        <v>18</v>
      </c>
      <c r="P869" s="43" t="s">
        <v>18</v>
      </c>
      <c r="Q869" s="44">
        <v>8</v>
      </c>
      <c r="R869" s="45">
        <v>0</v>
      </c>
      <c r="S869" s="45">
        <v>0</v>
      </c>
      <c r="T869" s="46" t="s">
        <v>18</v>
      </c>
      <c r="U869" s="47">
        <v>1.32E-2</v>
      </c>
      <c r="V869" s="47" t="s">
        <v>18</v>
      </c>
      <c r="W869" s="47">
        <v>1.3599999999999999E-2</v>
      </c>
      <c r="X869" s="48" t="s">
        <v>30</v>
      </c>
      <c r="Y869" s="49">
        <v>111.181501594914</v>
      </c>
      <c r="Z869" s="50">
        <v>1.2656208070903201</v>
      </c>
      <c r="AA869" s="51">
        <v>5454</v>
      </c>
      <c r="AB869" s="52">
        <v>45555</v>
      </c>
      <c r="AC869" s="48" t="s">
        <v>870</v>
      </c>
      <c r="AD869" s="53">
        <v>100</v>
      </c>
      <c r="AE869" s="46" t="s">
        <v>39</v>
      </c>
      <c r="AF869" s="54">
        <v>1.2174458524096301</v>
      </c>
    </row>
    <row r="870" spans="1:32" x14ac:dyDescent="0.25">
      <c r="A870" s="1" t="s">
        <v>875</v>
      </c>
      <c r="B870" s="55" t="s">
        <v>18</v>
      </c>
      <c r="C870" s="37" t="s">
        <v>18</v>
      </c>
      <c r="D870" s="55">
        <v>7.0541441048235001</v>
      </c>
      <c r="E870" s="37">
        <v>18</v>
      </c>
      <c r="F870" s="55">
        <v>3.18872432349333</v>
      </c>
      <c r="G870" s="37">
        <v>29</v>
      </c>
      <c r="H870" s="55">
        <v>22.7195018414365</v>
      </c>
      <c r="I870" s="37">
        <v>24</v>
      </c>
      <c r="J870" s="55">
        <v>6.3710592939378996</v>
      </c>
      <c r="K870" s="37">
        <v>16</v>
      </c>
      <c r="L870" s="55">
        <v>1.1807253668183399E-2</v>
      </c>
      <c r="M870" s="37">
        <v>16</v>
      </c>
      <c r="N870" s="55">
        <v>8.2095876468010704</v>
      </c>
      <c r="O870" s="56">
        <v>2.2703323584673099</v>
      </c>
      <c r="P870" s="56">
        <v>0.50183691122082896</v>
      </c>
      <c r="Q870" s="57">
        <v>8</v>
      </c>
      <c r="R870" s="58">
        <v>0</v>
      </c>
      <c r="S870" s="58">
        <v>0</v>
      </c>
      <c r="T870" s="14" t="s">
        <v>18</v>
      </c>
      <c r="U870" s="59">
        <v>1.5900000000000001E-2</v>
      </c>
      <c r="V870" s="59" t="s">
        <v>18</v>
      </c>
      <c r="W870" s="59">
        <v>1.61597726599375E-2</v>
      </c>
      <c r="X870" s="12" t="s">
        <v>30</v>
      </c>
      <c r="Y870" s="60">
        <v>795.23972189033998</v>
      </c>
      <c r="Z870" s="8">
        <v>8.3865880661679899</v>
      </c>
      <c r="AA870" s="61">
        <v>19121</v>
      </c>
      <c r="AB870" s="62">
        <v>42639</v>
      </c>
      <c r="AC870" s="12" t="s">
        <v>849</v>
      </c>
      <c r="AD870" s="16">
        <v>5000</v>
      </c>
      <c r="AE870" s="14" t="s">
        <v>34</v>
      </c>
      <c r="AF870" s="39">
        <v>63.686796278068996</v>
      </c>
    </row>
    <row r="871" spans="1:32" x14ac:dyDescent="0.25">
      <c r="A871" s="40" t="s">
        <v>876</v>
      </c>
      <c r="B871" s="41" t="s">
        <v>18</v>
      </c>
      <c r="C871" s="42" t="s">
        <v>18</v>
      </c>
      <c r="D871" s="41">
        <v>7.1472535566656301</v>
      </c>
      <c r="E871" s="42">
        <v>17</v>
      </c>
      <c r="F871" s="41">
        <v>3.2769214032307401</v>
      </c>
      <c r="G871" s="42">
        <v>23</v>
      </c>
      <c r="H871" s="41">
        <v>22.812353430341499</v>
      </c>
      <c r="I871" s="42">
        <v>23</v>
      </c>
      <c r="J871" s="41">
        <v>6.4044849281856999</v>
      </c>
      <c r="K871" s="42">
        <v>14</v>
      </c>
      <c r="L871" s="41">
        <v>1.2653571001774999E-2</v>
      </c>
      <c r="M871" s="42">
        <v>15</v>
      </c>
      <c r="N871" s="41">
        <v>8.2092390511918101</v>
      </c>
      <c r="O871" s="43">
        <v>2.2817393861117501</v>
      </c>
      <c r="P871" s="43">
        <v>0.50957147289209903</v>
      </c>
      <c r="Q871" s="44">
        <v>8</v>
      </c>
      <c r="R871" s="45">
        <v>0</v>
      </c>
      <c r="S871" s="45">
        <v>0</v>
      </c>
      <c r="T871" s="46" t="s">
        <v>18</v>
      </c>
      <c r="U871" s="47">
        <v>1.4999999999999999E-2</v>
      </c>
      <c r="V871" s="47" t="s">
        <v>18</v>
      </c>
      <c r="W871" s="47">
        <v>1.5247650934480999E-2</v>
      </c>
      <c r="X871" s="48" t="s">
        <v>30</v>
      </c>
      <c r="Y871" s="49" t="s">
        <v>18</v>
      </c>
      <c r="Z871" s="50" t="s">
        <v>18</v>
      </c>
      <c r="AA871" s="51" t="s">
        <v>18</v>
      </c>
      <c r="AB871" s="52">
        <v>42639</v>
      </c>
      <c r="AC871" s="48" t="s">
        <v>849</v>
      </c>
      <c r="AD871" s="53">
        <v>25000</v>
      </c>
      <c r="AE871" s="46" t="s">
        <v>235</v>
      </c>
      <c r="AF871" s="54" t="s">
        <v>18</v>
      </c>
    </row>
    <row r="872" spans="1:32" x14ac:dyDescent="0.25">
      <c r="A872" s="1" t="s">
        <v>877</v>
      </c>
      <c r="B872" s="55" t="s">
        <v>18</v>
      </c>
      <c r="C872" s="37" t="s">
        <v>18</v>
      </c>
      <c r="D872" s="55">
        <v>7.8473436820929203</v>
      </c>
      <c r="E872" s="37">
        <v>9</v>
      </c>
      <c r="F872" s="55">
        <v>3.9511498291821199</v>
      </c>
      <c r="G872" s="37">
        <v>13</v>
      </c>
      <c r="H872" s="55">
        <v>23.609169886815199</v>
      </c>
      <c r="I872" s="37">
        <v>17</v>
      </c>
      <c r="J872" s="55">
        <v>6.7519743627218798</v>
      </c>
      <c r="K872" s="37">
        <v>9</v>
      </c>
      <c r="L872" s="55">
        <v>6.8666690332075397E-2</v>
      </c>
      <c r="M872" s="37">
        <v>12</v>
      </c>
      <c r="N872" s="55">
        <v>8.2061292977113194</v>
      </c>
      <c r="O872" s="56">
        <v>2.3797042212131698</v>
      </c>
      <c r="P872" s="56">
        <v>0.567764356226091</v>
      </c>
      <c r="Q872" s="57">
        <v>8</v>
      </c>
      <c r="R872" s="58">
        <v>0</v>
      </c>
      <c r="S872" s="58">
        <v>0</v>
      </c>
      <c r="T872" s="14" t="s">
        <v>18</v>
      </c>
      <c r="U872" s="59">
        <v>8.5000000000000006E-3</v>
      </c>
      <c r="V872" s="59" t="s">
        <v>18</v>
      </c>
      <c r="W872" s="59">
        <v>8.7517141344904594E-3</v>
      </c>
      <c r="X872" s="12" t="s">
        <v>30</v>
      </c>
      <c r="Y872" s="60" t="s">
        <v>18</v>
      </c>
      <c r="Z872" s="8" t="s">
        <v>18</v>
      </c>
      <c r="AA872" s="61" t="s">
        <v>18</v>
      </c>
      <c r="AB872" s="62">
        <v>42639</v>
      </c>
      <c r="AC872" s="12" t="s">
        <v>849</v>
      </c>
      <c r="AD872" s="16">
        <v>1000000</v>
      </c>
      <c r="AE872" s="14" t="s">
        <v>18</v>
      </c>
      <c r="AF872" s="39" t="s">
        <v>18</v>
      </c>
    </row>
    <row r="873" spans="1:32" x14ac:dyDescent="0.25">
      <c r="A873" s="40" t="s">
        <v>878</v>
      </c>
      <c r="B873" s="41" t="s">
        <v>18</v>
      </c>
      <c r="C873" s="42" t="s">
        <v>18</v>
      </c>
      <c r="D873" s="41">
        <v>2.37424942549056</v>
      </c>
      <c r="E873" s="42">
        <v>94</v>
      </c>
      <c r="F873" s="41">
        <v>-4.34314839223848E-2</v>
      </c>
      <c r="G873" s="42">
        <v>98</v>
      </c>
      <c r="H873" s="41">
        <v>14.388553506405399</v>
      </c>
      <c r="I873" s="42">
        <v>94</v>
      </c>
      <c r="J873" s="41">
        <v>4.5910011491192702</v>
      </c>
      <c r="K873" s="42">
        <v>78</v>
      </c>
      <c r="L873" s="41">
        <v>-0.64860963063260102</v>
      </c>
      <c r="M873" s="42">
        <v>77</v>
      </c>
      <c r="N873" s="41">
        <v>4.5437335611862997</v>
      </c>
      <c r="O873" s="43">
        <v>2.26851861148383</v>
      </c>
      <c r="P873" s="43">
        <v>0.20765563439548401</v>
      </c>
      <c r="Q873" s="44">
        <v>8</v>
      </c>
      <c r="R873" s="45">
        <v>0</v>
      </c>
      <c r="S873" s="45">
        <v>0</v>
      </c>
      <c r="T873" s="46" t="s">
        <v>18</v>
      </c>
      <c r="U873" s="47">
        <v>1.0999999999999999E-2</v>
      </c>
      <c r="V873" s="47" t="s">
        <v>18</v>
      </c>
      <c r="W873" s="47">
        <v>1.1260038344270799E-2</v>
      </c>
      <c r="X873" s="48" t="s">
        <v>30</v>
      </c>
      <c r="Y873" s="49">
        <v>904.91103768927803</v>
      </c>
      <c r="Z873" s="50">
        <v>9.3039399978659993</v>
      </c>
      <c r="AA873" s="51">
        <v>10561</v>
      </c>
      <c r="AB873" s="52">
        <v>42639</v>
      </c>
      <c r="AC873" s="48" t="s">
        <v>849</v>
      </c>
      <c r="AD873" s="53">
        <v>5000</v>
      </c>
      <c r="AE873" s="46" t="s">
        <v>34</v>
      </c>
      <c r="AF873" s="54">
        <v>40.006654797350002</v>
      </c>
    </row>
    <row r="874" spans="1:32" x14ac:dyDescent="0.25">
      <c r="A874" s="1" t="s">
        <v>879</v>
      </c>
      <c r="B874" s="55" t="s">
        <v>18</v>
      </c>
      <c r="C874" s="37" t="s">
        <v>18</v>
      </c>
      <c r="D874" s="55">
        <v>2.4760373313191302</v>
      </c>
      <c r="E874" s="37">
        <v>92</v>
      </c>
      <c r="F874" s="55">
        <v>5.5713304359827902E-2</v>
      </c>
      <c r="G874" s="37">
        <v>96</v>
      </c>
      <c r="H874" s="55">
        <v>14.4987971277478</v>
      </c>
      <c r="I874" s="37">
        <v>93</v>
      </c>
      <c r="J874" s="55">
        <v>4.6399740416353596</v>
      </c>
      <c r="K874" s="37">
        <v>75</v>
      </c>
      <c r="L874" s="55">
        <v>-0.64177186844390699</v>
      </c>
      <c r="M874" s="37">
        <v>76</v>
      </c>
      <c r="N874" s="55">
        <v>4.5434367873982904</v>
      </c>
      <c r="O874" s="56">
        <v>2.2929311571830602</v>
      </c>
      <c r="P874" s="56">
        <v>0.22305500272373099</v>
      </c>
      <c r="Q874" s="57">
        <v>8</v>
      </c>
      <c r="R874" s="58">
        <v>0</v>
      </c>
      <c r="S874" s="58">
        <v>0</v>
      </c>
      <c r="T874" s="14" t="s">
        <v>18</v>
      </c>
      <c r="U874" s="59">
        <v>0.01</v>
      </c>
      <c r="V874" s="59" t="s">
        <v>18</v>
      </c>
      <c r="W874" s="59">
        <v>1.02736943591896E-2</v>
      </c>
      <c r="X874" s="12" t="s">
        <v>30</v>
      </c>
      <c r="Y874" s="60" t="s">
        <v>18</v>
      </c>
      <c r="Z874" s="8" t="s">
        <v>18</v>
      </c>
      <c r="AA874" s="61" t="s">
        <v>18</v>
      </c>
      <c r="AB874" s="62">
        <v>42639</v>
      </c>
      <c r="AC874" s="12" t="s">
        <v>849</v>
      </c>
      <c r="AD874" s="16">
        <v>25000</v>
      </c>
      <c r="AE874" s="14" t="s">
        <v>235</v>
      </c>
      <c r="AF874" s="39" t="s">
        <v>18</v>
      </c>
    </row>
    <row r="875" spans="1:32" x14ac:dyDescent="0.25">
      <c r="A875" s="40" t="s">
        <v>880</v>
      </c>
      <c r="B875" s="41" t="s">
        <v>18</v>
      </c>
      <c r="C875" s="42" t="s">
        <v>18</v>
      </c>
      <c r="D875" s="41">
        <v>2.8356803851407402</v>
      </c>
      <c r="E875" s="42">
        <v>83</v>
      </c>
      <c r="F875" s="41">
        <v>0.407323552015115</v>
      </c>
      <c r="G875" s="42">
        <v>87</v>
      </c>
      <c r="H875" s="41">
        <v>14.8992914790042</v>
      </c>
      <c r="I875" s="42">
        <v>89</v>
      </c>
      <c r="J875" s="41">
        <v>4.8241717526638501</v>
      </c>
      <c r="K875" s="42">
        <v>65</v>
      </c>
      <c r="L875" s="41">
        <v>-0.61194520751006698</v>
      </c>
      <c r="M875" s="42">
        <v>75</v>
      </c>
      <c r="N875" s="41">
        <v>4.5420575721161498</v>
      </c>
      <c r="O875" s="43">
        <v>2.3818020687777</v>
      </c>
      <c r="P875" s="43">
        <v>0.27746529827323801</v>
      </c>
      <c r="Q875" s="44">
        <v>8</v>
      </c>
      <c r="R875" s="45">
        <v>0</v>
      </c>
      <c r="S875" s="45">
        <v>0</v>
      </c>
      <c r="T875" s="46" t="s">
        <v>18</v>
      </c>
      <c r="U875" s="47">
        <v>6.4999999999999997E-3</v>
      </c>
      <c r="V875" s="47" t="s">
        <v>18</v>
      </c>
      <c r="W875" s="47">
        <v>6.7749997782653301E-3</v>
      </c>
      <c r="X875" s="48" t="s">
        <v>30</v>
      </c>
      <c r="Y875" s="49" t="s">
        <v>18</v>
      </c>
      <c r="Z875" s="50" t="s">
        <v>18</v>
      </c>
      <c r="AA875" s="51" t="s">
        <v>18</v>
      </c>
      <c r="AB875" s="52">
        <v>42639</v>
      </c>
      <c r="AC875" s="48" t="s">
        <v>849</v>
      </c>
      <c r="AD875" s="53">
        <v>1000000</v>
      </c>
      <c r="AE875" s="46" t="s">
        <v>18</v>
      </c>
      <c r="AF875" s="54" t="s">
        <v>18</v>
      </c>
    </row>
    <row r="876" spans="1:32" x14ac:dyDescent="0.25">
      <c r="A876" s="1" t="s">
        <v>881</v>
      </c>
      <c r="B876" s="55" t="s">
        <v>18</v>
      </c>
      <c r="C876" s="37" t="s">
        <v>18</v>
      </c>
      <c r="D876" s="55">
        <v>4.6322846638959101</v>
      </c>
      <c r="E876" s="37">
        <v>53</v>
      </c>
      <c r="F876" s="55">
        <v>1.51609144153466</v>
      </c>
      <c r="G876" s="37">
        <v>60</v>
      </c>
      <c r="H876" s="55">
        <v>18.410420718632999</v>
      </c>
      <c r="I876" s="37">
        <v>58</v>
      </c>
      <c r="J876" s="55">
        <v>5.4738906138290098</v>
      </c>
      <c r="K876" s="37">
        <v>40</v>
      </c>
      <c r="L876" s="55">
        <v>-0.32715923376004302</v>
      </c>
      <c r="M876" s="37">
        <v>45</v>
      </c>
      <c r="N876" s="55">
        <v>6.2739245189636996</v>
      </c>
      <c r="O876" s="56">
        <v>2.2839629833113402</v>
      </c>
      <c r="P876" s="56">
        <v>0.39248487328172699</v>
      </c>
      <c r="Q876" s="57">
        <v>8</v>
      </c>
      <c r="R876" s="58">
        <v>0</v>
      </c>
      <c r="S876" s="58">
        <v>0</v>
      </c>
      <c r="T876" s="14" t="s">
        <v>18</v>
      </c>
      <c r="U876" s="59">
        <v>1.4E-2</v>
      </c>
      <c r="V876" s="59" t="s">
        <v>18</v>
      </c>
      <c r="W876" s="59">
        <v>1.42908855862128E-2</v>
      </c>
      <c r="X876" s="12" t="s">
        <v>30</v>
      </c>
      <c r="Y876" s="60">
        <v>1369.8146733604001</v>
      </c>
      <c r="Z876" s="8">
        <v>19.244996414812899</v>
      </c>
      <c r="AA876" s="61">
        <v>21870</v>
      </c>
      <c r="AB876" s="62">
        <v>42639</v>
      </c>
      <c r="AC876" s="12" t="s">
        <v>849</v>
      </c>
      <c r="AD876" s="16">
        <v>5000</v>
      </c>
      <c r="AE876" s="14" t="s">
        <v>34</v>
      </c>
      <c r="AF876" s="39">
        <v>161.01463286196301</v>
      </c>
    </row>
    <row r="877" spans="1:32" x14ac:dyDescent="0.25">
      <c r="A877" s="40" t="s">
        <v>882</v>
      </c>
      <c r="B877" s="41" t="s">
        <v>18</v>
      </c>
      <c r="C877" s="42" t="s">
        <v>18</v>
      </c>
      <c r="D877" s="41">
        <v>4.7351165245000004</v>
      </c>
      <c r="E877" s="42">
        <v>50</v>
      </c>
      <c r="F877" s="41">
        <v>1.61441966310345</v>
      </c>
      <c r="G877" s="42">
        <v>58</v>
      </c>
      <c r="H877" s="41">
        <v>18.516293189845499</v>
      </c>
      <c r="I877" s="42">
        <v>55</v>
      </c>
      <c r="J877" s="41">
        <v>5.5159270154669198</v>
      </c>
      <c r="K877" s="42">
        <v>38</v>
      </c>
      <c r="L877" s="41">
        <v>-0.32379033825451398</v>
      </c>
      <c r="M877" s="42">
        <v>44</v>
      </c>
      <c r="N877" s="41">
        <v>6.2736630797856101</v>
      </c>
      <c r="O877" s="43">
        <v>2.3009338641609398</v>
      </c>
      <c r="P877" s="43">
        <v>0.40361139144741898</v>
      </c>
      <c r="Q877" s="44">
        <v>8</v>
      </c>
      <c r="R877" s="45">
        <v>0</v>
      </c>
      <c r="S877" s="45">
        <v>0</v>
      </c>
      <c r="T877" s="46" t="s">
        <v>18</v>
      </c>
      <c r="U877" s="47">
        <v>1.2999999999999999E-2</v>
      </c>
      <c r="V877" s="47" t="s">
        <v>18</v>
      </c>
      <c r="W877" s="47">
        <v>1.32852273661399E-2</v>
      </c>
      <c r="X877" s="48" t="s">
        <v>30</v>
      </c>
      <c r="Y877" s="49" t="s">
        <v>18</v>
      </c>
      <c r="Z877" s="50" t="s">
        <v>18</v>
      </c>
      <c r="AA877" s="51" t="s">
        <v>18</v>
      </c>
      <c r="AB877" s="52">
        <v>42639</v>
      </c>
      <c r="AC877" s="48" t="s">
        <v>849</v>
      </c>
      <c r="AD877" s="53">
        <v>25000</v>
      </c>
      <c r="AE877" s="46" t="s">
        <v>235</v>
      </c>
      <c r="AF877" s="54" t="s">
        <v>18</v>
      </c>
    </row>
    <row r="878" spans="1:32" x14ac:dyDescent="0.25">
      <c r="A878" s="1" t="s">
        <v>883</v>
      </c>
      <c r="B878" s="55" t="s">
        <v>18</v>
      </c>
      <c r="C878" s="37" t="s">
        <v>18</v>
      </c>
      <c r="D878" s="55">
        <v>5.3128443155823399</v>
      </c>
      <c r="E878" s="37">
        <v>41</v>
      </c>
      <c r="F878" s="55">
        <v>2.1757393856784302</v>
      </c>
      <c r="G878" s="37">
        <v>49</v>
      </c>
      <c r="H878" s="55">
        <v>19.1674450735809</v>
      </c>
      <c r="I878" s="37">
        <v>45</v>
      </c>
      <c r="J878" s="55">
        <v>5.8078009181216004</v>
      </c>
      <c r="K878" s="37">
        <v>33</v>
      </c>
      <c r="L878" s="55">
        <v>-0.27658844240059299</v>
      </c>
      <c r="M878" s="37">
        <v>39</v>
      </c>
      <c r="N878" s="55">
        <v>6.2715063027987297</v>
      </c>
      <c r="O878" s="56">
        <v>2.40555218921136</v>
      </c>
      <c r="P878" s="56">
        <v>0.466159264021897</v>
      </c>
      <c r="Q878" s="57">
        <v>8</v>
      </c>
      <c r="R878" s="58">
        <v>0</v>
      </c>
      <c r="S878" s="58">
        <v>0</v>
      </c>
      <c r="T878" s="14" t="s">
        <v>18</v>
      </c>
      <c r="U878" s="59">
        <v>7.4999999999999997E-3</v>
      </c>
      <c r="V878" s="59" t="s">
        <v>18</v>
      </c>
      <c r="W878" s="59">
        <v>7.7831619686550097E-3</v>
      </c>
      <c r="X878" s="12" t="s">
        <v>30</v>
      </c>
      <c r="Y878" s="60" t="s">
        <v>18</v>
      </c>
      <c r="Z878" s="8" t="s">
        <v>18</v>
      </c>
      <c r="AA878" s="61" t="s">
        <v>18</v>
      </c>
      <c r="AB878" s="62">
        <v>42639</v>
      </c>
      <c r="AC878" s="12" t="s">
        <v>849</v>
      </c>
      <c r="AD878" s="16">
        <v>1000000</v>
      </c>
      <c r="AE878" s="14" t="s">
        <v>18</v>
      </c>
      <c r="AF878" s="39" t="s">
        <v>18</v>
      </c>
    </row>
    <row r="879" spans="1:32" x14ac:dyDescent="0.25">
      <c r="A879" s="40" t="s">
        <v>884</v>
      </c>
      <c r="B879" s="41">
        <v>6.68689188700621</v>
      </c>
      <c r="C879" s="42">
        <v>9</v>
      </c>
      <c r="D879" s="41">
        <v>6.7957013480863804</v>
      </c>
      <c r="E879" s="42">
        <v>26</v>
      </c>
      <c r="F879" s="41">
        <v>2.59808326806318</v>
      </c>
      <c r="G879" s="42">
        <v>38</v>
      </c>
      <c r="H879" s="41">
        <v>19.140839455781801</v>
      </c>
      <c r="I879" s="42">
        <v>47</v>
      </c>
      <c r="J879" s="41">
        <v>4.7143566190672699</v>
      </c>
      <c r="K879" s="42">
        <v>71</v>
      </c>
      <c r="L879" s="41">
        <v>-1.0313009427697599</v>
      </c>
      <c r="M879" s="42">
        <v>103</v>
      </c>
      <c r="N879" s="41">
        <v>8.1210491199502695</v>
      </c>
      <c r="O879" s="43">
        <v>1.8544192845177001</v>
      </c>
      <c r="P879" s="43">
        <v>0.452858314096515</v>
      </c>
      <c r="Q879" s="44">
        <v>6</v>
      </c>
      <c r="R879" s="45">
        <v>0</v>
      </c>
      <c r="S879" s="45">
        <v>0</v>
      </c>
      <c r="T879" s="46" t="s">
        <v>18</v>
      </c>
      <c r="U879" s="47">
        <v>1.5900000000000001E-2</v>
      </c>
      <c r="V879" s="47" t="s">
        <v>18</v>
      </c>
      <c r="W879" s="47">
        <v>1.5929892980986401E-2</v>
      </c>
      <c r="X879" s="48" t="s">
        <v>30</v>
      </c>
      <c r="Y879" s="49">
        <v>547.20089793674299</v>
      </c>
      <c r="Z879" s="50">
        <v>-1.7088093013899901</v>
      </c>
      <c r="AA879" s="51">
        <v>7320</v>
      </c>
      <c r="AB879" s="52">
        <v>36489</v>
      </c>
      <c r="AC879" s="48" t="s">
        <v>885</v>
      </c>
      <c r="AD879" s="53">
        <v>5000</v>
      </c>
      <c r="AE879" s="46" t="s">
        <v>18</v>
      </c>
      <c r="AF879" s="54">
        <v>-6.2829880156439701</v>
      </c>
    </row>
    <row r="880" spans="1:32" x14ac:dyDescent="0.25">
      <c r="A880" s="1" t="s">
        <v>886</v>
      </c>
      <c r="B880" s="55">
        <v>6.7890161136353999</v>
      </c>
      <c r="C880" s="37">
        <v>8</v>
      </c>
      <c r="D880" s="55">
        <v>6.8915531501492602</v>
      </c>
      <c r="E880" s="37">
        <v>25</v>
      </c>
      <c r="F880" s="55">
        <v>2.6875432889738202</v>
      </c>
      <c r="G880" s="37">
        <v>34</v>
      </c>
      <c r="H880" s="55">
        <v>19.238695132130101</v>
      </c>
      <c r="I880" s="37">
        <v>44</v>
      </c>
      <c r="J880" s="55">
        <v>4.7503239663568602</v>
      </c>
      <c r="K880" s="37">
        <v>67</v>
      </c>
      <c r="L880" s="55">
        <v>-1.02980763571398</v>
      </c>
      <c r="M880" s="37">
        <v>102</v>
      </c>
      <c r="N880" s="55">
        <v>8.1226079392264996</v>
      </c>
      <c r="O880" s="56">
        <v>1.8661107230965299</v>
      </c>
      <c r="P880" s="56">
        <v>0.46029898953082798</v>
      </c>
      <c r="Q880" s="57">
        <v>6</v>
      </c>
      <c r="R880" s="58">
        <v>0</v>
      </c>
      <c r="S880" s="58">
        <v>0</v>
      </c>
      <c r="T880" s="14" t="s">
        <v>18</v>
      </c>
      <c r="U880" s="59">
        <v>1.4999999999999999E-2</v>
      </c>
      <c r="V880" s="59" t="s">
        <v>18</v>
      </c>
      <c r="W880" s="59">
        <v>1.50717299356046E-2</v>
      </c>
      <c r="X880" s="12" t="s">
        <v>30</v>
      </c>
      <c r="Y880" s="60" t="s">
        <v>18</v>
      </c>
      <c r="Z880" s="8" t="s">
        <v>18</v>
      </c>
      <c r="AA880" s="61" t="s">
        <v>18</v>
      </c>
      <c r="AB880" s="62">
        <v>41757</v>
      </c>
      <c r="AC880" s="12" t="s">
        <v>885</v>
      </c>
      <c r="AD880" s="16">
        <v>25000</v>
      </c>
      <c r="AE880" s="14" t="s">
        <v>18</v>
      </c>
      <c r="AF880" s="39" t="s">
        <v>18</v>
      </c>
    </row>
    <row r="881" spans="1:32" x14ac:dyDescent="0.25">
      <c r="A881" s="40" t="s">
        <v>887</v>
      </c>
      <c r="B881" s="41" t="s">
        <v>18</v>
      </c>
      <c r="C881" s="42" t="s">
        <v>18</v>
      </c>
      <c r="D881" s="41">
        <v>7.5915809652523798</v>
      </c>
      <c r="E881" s="42">
        <v>10</v>
      </c>
      <c r="F881" s="41">
        <v>3.35889675123317</v>
      </c>
      <c r="G881" s="42">
        <v>22</v>
      </c>
      <c r="H881" s="41">
        <v>20.0170482767459</v>
      </c>
      <c r="I881" s="42">
        <v>40</v>
      </c>
      <c r="J881" s="41">
        <v>5.0935635526704699</v>
      </c>
      <c r="K881" s="42">
        <v>52</v>
      </c>
      <c r="L881" s="41">
        <v>-0.97434137431579004</v>
      </c>
      <c r="M881" s="42">
        <v>101</v>
      </c>
      <c r="N881" s="41">
        <v>8.1206193917643397</v>
      </c>
      <c r="O881" s="43">
        <v>1.96241667669799</v>
      </c>
      <c r="P881" s="43">
        <v>0.51526417987645901</v>
      </c>
      <c r="Q881" s="44">
        <v>6</v>
      </c>
      <c r="R881" s="45">
        <v>0</v>
      </c>
      <c r="S881" s="45">
        <v>0</v>
      </c>
      <c r="T881" s="46" t="s">
        <v>18</v>
      </c>
      <c r="U881" s="47">
        <v>8.5000000000000006E-3</v>
      </c>
      <c r="V881" s="47" t="s">
        <v>18</v>
      </c>
      <c r="W881" s="47">
        <v>8.5659304526735595E-3</v>
      </c>
      <c r="X881" s="48" t="s">
        <v>30</v>
      </c>
      <c r="Y881" s="49" t="s">
        <v>18</v>
      </c>
      <c r="Z881" s="50" t="s">
        <v>18</v>
      </c>
      <c r="AA881" s="51" t="s">
        <v>18</v>
      </c>
      <c r="AB881" s="52">
        <v>42310</v>
      </c>
      <c r="AC881" s="48" t="s">
        <v>885</v>
      </c>
      <c r="AD881" s="53">
        <v>1000000</v>
      </c>
      <c r="AE881" s="46" t="s">
        <v>18</v>
      </c>
      <c r="AF881" s="54" t="s">
        <v>18</v>
      </c>
    </row>
    <row r="882" spans="1:32" x14ac:dyDescent="0.25">
      <c r="A882" s="1" t="s">
        <v>888</v>
      </c>
      <c r="B882" s="55">
        <v>3.02567096977182</v>
      </c>
      <c r="C882" s="37">
        <v>41</v>
      </c>
      <c r="D882" s="55">
        <v>2.2649297057036399</v>
      </c>
      <c r="E882" s="37">
        <v>97</v>
      </c>
      <c r="F882" s="55">
        <v>-0.23954112162803901</v>
      </c>
      <c r="G882" s="37">
        <v>103</v>
      </c>
      <c r="H882" s="55">
        <v>11.9026948222799</v>
      </c>
      <c r="I882" s="37">
        <v>115</v>
      </c>
      <c r="J882" s="55">
        <v>3.60599082163113</v>
      </c>
      <c r="K882" s="37">
        <v>113</v>
      </c>
      <c r="L882" s="55">
        <v>-1.16166509701193</v>
      </c>
      <c r="M882" s="37">
        <v>115</v>
      </c>
      <c r="N882" s="55">
        <v>4.2933289362273301</v>
      </c>
      <c r="O882" s="56">
        <v>1.82182301454928</v>
      </c>
      <c r="P882" s="56">
        <v>0.18921556393173899</v>
      </c>
      <c r="Q882" s="57">
        <v>6</v>
      </c>
      <c r="R882" s="58">
        <v>0</v>
      </c>
      <c r="S882" s="58">
        <v>0</v>
      </c>
      <c r="T882" s="14" t="s">
        <v>18</v>
      </c>
      <c r="U882" s="59">
        <v>1.0999999999999999E-2</v>
      </c>
      <c r="V882" s="59" t="s">
        <v>18</v>
      </c>
      <c r="W882" s="59">
        <v>1.11660462796853E-2</v>
      </c>
      <c r="X882" s="12" t="s">
        <v>30</v>
      </c>
      <c r="Y882" s="60">
        <v>2616.4552674705501</v>
      </c>
      <c r="Z882" s="8">
        <v>-8.6591853177869993</v>
      </c>
      <c r="AA882" s="61">
        <v>27437</v>
      </c>
      <c r="AB882" s="62">
        <v>37623</v>
      </c>
      <c r="AC882" s="12" t="s">
        <v>885</v>
      </c>
      <c r="AD882" s="16">
        <v>5000</v>
      </c>
      <c r="AE882" s="14" t="s">
        <v>18</v>
      </c>
      <c r="AF882" s="39">
        <v>-99.827966208042895</v>
      </c>
    </row>
    <row r="883" spans="1:32" x14ac:dyDescent="0.25">
      <c r="A883" s="40" t="s">
        <v>889</v>
      </c>
      <c r="B883" s="41">
        <v>3.1290194959989499</v>
      </c>
      <c r="C883" s="42">
        <v>39</v>
      </c>
      <c r="D883" s="41">
        <v>2.3674104781659699</v>
      </c>
      <c r="E883" s="42">
        <v>95</v>
      </c>
      <c r="F883" s="41">
        <v>-0.139839678469</v>
      </c>
      <c r="G883" s="42">
        <v>100</v>
      </c>
      <c r="H883" s="41">
        <v>12.014418072381501</v>
      </c>
      <c r="I883" s="42">
        <v>112</v>
      </c>
      <c r="J883" s="41">
        <v>3.6568440136932998</v>
      </c>
      <c r="K883" s="42">
        <v>110</v>
      </c>
      <c r="L883" s="41">
        <v>-1.1541849944317799</v>
      </c>
      <c r="M883" s="42">
        <v>114</v>
      </c>
      <c r="N883" s="41">
        <v>4.29354695922967</v>
      </c>
      <c r="O883" s="43">
        <v>1.8477517051715899</v>
      </c>
      <c r="P883" s="43">
        <v>0.20452052109039601</v>
      </c>
      <c r="Q883" s="44">
        <v>6</v>
      </c>
      <c r="R883" s="45">
        <v>0</v>
      </c>
      <c r="S883" s="45">
        <v>0</v>
      </c>
      <c r="T883" s="46" t="s">
        <v>18</v>
      </c>
      <c r="U883" s="47">
        <v>0.01</v>
      </c>
      <c r="V883" s="47" t="s">
        <v>18</v>
      </c>
      <c r="W883" s="47">
        <v>1.0214159929185901E-2</v>
      </c>
      <c r="X883" s="48" t="s">
        <v>30</v>
      </c>
      <c r="Y883" s="49" t="s">
        <v>18</v>
      </c>
      <c r="Z883" s="50" t="s">
        <v>18</v>
      </c>
      <c r="AA883" s="51" t="s">
        <v>18</v>
      </c>
      <c r="AB883" s="52">
        <v>41757</v>
      </c>
      <c r="AC883" s="48" t="s">
        <v>885</v>
      </c>
      <c r="AD883" s="53">
        <v>25000</v>
      </c>
      <c r="AE883" s="46" t="s">
        <v>18</v>
      </c>
      <c r="AF883" s="54" t="s">
        <v>18</v>
      </c>
    </row>
    <row r="884" spans="1:32" x14ac:dyDescent="0.25">
      <c r="A884" s="1" t="s">
        <v>890</v>
      </c>
      <c r="B884" s="55" t="s">
        <v>18</v>
      </c>
      <c r="C884" s="37" t="s">
        <v>18</v>
      </c>
      <c r="D884" s="55">
        <v>2.7278070181258398</v>
      </c>
      <c r="E884" s="37">
        <v>86</v>
      </c>
      <c r="F884" s="55">
        <v>0.21148872302631999</v>
      </c>
      <c r="G884" s="37">
        <v>93</v>
      </c>
      <c r="H884" s="55">
        <v>12.411067458499399</v>
      </c>
      <c r="I884" s="37">
        <v>106</v>
      </c>
      <c r="J884" s="55">
        <v>3.8408007618934801</v>
      </c>
      <c r="K884" s="37">
        <v>102</v>
      </c>
      <c r="L884" s="55">
        <v>-1.1248751366498699</v>
      </c>
      <c r="M884" s="37">
        <v>113</v>
      </c>
      <c r="N884" s="55">
        <v>4.2935485132934703</v>
      </c>
      <c r="O884" s="56">
        <v>1.9401336855698299</v>
      </c>
      <c r="P884" s="56">
        <v>0.25854666946031402</v>
      </c>
      <c r="Q884" s="57">
        <v>6</v>
      </c>
      <c r="R884" s="58">
        <v>0</v>
      </c>
      <c r="S884" s="58">
        <v>0</v>
      </c>
      <c r="T884" s="14" t="s">
        <v>18</v>
      </c>
      <c r="U884" s="59">
        <v>6.4999999999999997E-3</v>
      </c>
      <c r="V884" s="59" t="s">
        <v>18</v>
      </c>
      <c r="W884" s="59">
        <v>6.7131244737404904E-3</v>
      </c>
      <c r="X884" s="12" t="s">
        <v>30</v>
      </c>
      <c r="Y884" s="60" t="s">
        <v>18</v>
      </c>
      <c r="Z884" s="8" t="s">
        <v>18</v>
      </c>
      <c r="AA884" s="61" t="s">
        <v>18</v>
      </c>
      <c r="AB884" s="62">
        <v>42310</v>
      </c>
      <c r="AC884" s="12" t="s">
        <v>885</v>
      </c>
      <c r="AD884" s="16">
        <v>1000000</v>
      </c>
      <c r="AE884" s="14" t="s">
        <v>18</v>
      </c>
      <c r="AF884" s="39" t="s">
        <v>18</v>
      </c>
    </row>
    <row r="885" spans="1:32" x14ac:dyDescent="0.25">
      <c r="A885" s="40" t="s">
        <v>891</v>
      </c>
      <c r="B885" s="41">
        <v>4.7745048663938103</v>
      </c>
      <c r="C885" s="42">
        <v>24</v>
      </c>
      <c r="D885" s="41">
        <v>4.2662013035488</v>
      </c>
      <c r="E885" s="42">
        <v>67</v>
      </c>
      <c r="F885" s="41">
        <v>0.89203461261564398</v>
      </c>
      <c r="G885" s="42">
        <v>80</v>
      </c>
      <c r="H885" s="41">
        <v>15.104270265734799</v>
      </c>
      <c r="I885" s="42">
        <v>84</v>
      </c>
      <c r="J885" s="41">
        <v>4.0668083023626496</v>
      </c>
      <c r="K885" s="42">
        <v>92</v>
      </c>
      <c r="L885" s="41">
        <v>-1.10310760669598</v>
      </c>
      <c r="M885" s="42">
        <v>112</v>
      </c>
      <c r="N885" s="41">
        <v>5.8813048389640201</v>
      </c>
      <c r="O885" s="43">
        <v>1.8742883102189201</v>
      </c>
      <c r="P885" s="43">
        <v>0.34600741477132002</v>
      </c>
      <c r="Q885" s="44">
        <v>6</v>
      </c>
      <c r="R885" s="45">
        <v>0</v>
      </c>
      <c r="S885" s="45">
        <v>0</v>
      </c>
      <c r="T885" s="46" t="s">
        <v>18</v>
      </c>
      <c r="U885" s="47">
        <v>1.4E-2</v>
      </c>
      <c r="V885" s="47" t="s">
        <v>18</v>
      </c>
      <c r="W885" s="47">
        <v>1.40977019173264E-2</v>
      </c>
      <c r="X885" s="48" t="s">
        <v>30</v>
      </c>
      <c r="Y885" s="49">
        <v>1756.15227965079</v>
      </c>
      <c r="Z885" s="50">
        <v>-7.8373066125289901</v>
      </c>
      <c r="AA885" s="51">
        <v>19606</v>
      </c>
      <c r="AB885" s="52">
        <v>37623</v>
      </c>
      <c r="AC885" s="48" t="s">
        <v>885</v>
      </c>
      <c r="AD885" s="53">
        <v>5000</v>
      </c>
      <c r="AE885" s="46" t="s">
        <v>18</v>
      </c>
      <c r="AF885" s="54">
        <v>-23.30503897581</v>
      </c>
    </row>
    <row r="886" spans="1:32" x14ac:dyDescent="0.25">
      <c r="A886" s="1" t="s">
        <v>892</v>
      </c>
      <c r="B886" s="55">
        <v>4.8792244497210397</v>
      </c>
      <c r="C886" s="37">
        <v>23</v>
      </c>
      <c r="D886" s="55">
        <v>4.3696500415184296</v>
      </c>
      <c r="E886" s="37">
        <v>64</v>
      </c>
      <c r="F886" s="55">
        <v>0.99104280698445402</v>
      </c>
      <c r="G886" s="37">
        <v>76</v>
      </c>
      <c r="H886" s="55">
        <v>15.2127121003737</v>
      </c>
      <c r="I886" s="37">
        <v>83</v>
      </c>
      <c r="J886" s="55">
        <v>4.1123281780390597</v>
      </c>
      <c r="K886" s="37">
        <v>87</v>
      </c>
      <c r="L886" s="55">
        <v>-1.09812386034617</v>
      </c>
      <c r="M886" s="37">
        <v>110</v>
      </c>
      <c r="N886" s="55">
        <v>5.8814024765828803</v>
      </c>
      <c r="O886" s="56">
        <v>1.8926952861098401</v>
      </c>
      <c r="P886" s="56">
        <v>0.35694320996038498</v>
      </c>
      <c r="Q886" s="57">
        <v>6</v>
      </c>
      <c r="R886" s="58">
        <v>0</v>
      </c>
      <c r="S886" s="58">
        <v>0</v>
      </c>
      <c r="T886" s="14" t="s">
        <v>18</v>
      </c>
      <c r="U886" s="59">
        <v>1.2999999999999999E-2</v>
      </c>
      <c r="V886" s="59" t="s">
        <v>18</v>
      </c>
      <c r="W886" s="59">
        <v>1.31425647821036E-2</v>
      </c>
      <c r="X886" s="12" t="s">
        <v>30</v>
      </c>
      <c r="Y886" s="60" t="s">
        <v>18</v>
      </c>
      <c r="Z886" s="8" t="s">
        <v>18</v>
      </c>
      <c r="AA886" s="61" t="s">
        <v>18</v>
      </c>
      <c r="AB886" s="62">
        <v>41757</v>
      </c>
      <c r="AC886" s="12" t="s">
        <v>885</v>
      </c>
      <c r="AD886" s="16">
        <v>25000</v>
      </c>
      <c r="AE886" s="14" t="s">
        <v>18</v>
      </c>
      <c r="AF886" s="39" t="s">
        <v>18</v>
      </c>
    </row>
    <row r="887" spans="1:32" x14ac:dyDescent="0.25">
      <c r="A887" s="40" t="s">
        <v>893</v>
      </c>
      <c r="B887" s="41" t="s">
        <v>18</v>
      </c>
      <c r="C887" s="42" t="s">
        <v>18</v>
      </c>
      <c r="D887" s="41">
        <v>4.94768040730166</v>
      </c>
      <c r="E887" s="42">
        <v>45</v>
      </c>
      <c r="F887" s="41">
        <v>1.5499130618441099</v>
      </c>
      <c r="G887" s="42">
        <v>59</v>
      </c>
      <c r="H887" s="41">
        <v>15.8519961479776</v>
      </c>
      <c r="I887" s="42">
        <v>70</v>
      </c>
      <c r="J887" s="41">
        <v>4.4019512272443304</v>
      </c>
      <c r="K887" s="42">
        <v>81</v>
      </c>
      <c r="L887" s="41">
        <v>-1.0515938218863401</v>
      </c>
      <c r="M887" s="42">
        <v>106</v>
      </c>
      <c r="N887" s="41">
        <v>5.88056799559262</v>
      </c>
      <c r="O887" s="43">
        <v>2.00167514423253</v>
      </c>
      <c r="P887" s="43">
        <v>0.41838403733005303</v>
      </c>
      <c r="Q887" s="44">
        <v>6</v>
      </c>
      <c r="R887" s="45">
        <v>0</v>
      </c>
      <c r="S887" s="45">
        <v>0</v>
      </c>
      <c r="T887" s="46" t="s">
        <v>18</v>
      </c>
      <c r="U887" s="47">
        <v>7.4999999999999997E-3</v>
      </c>
      <c r="V887" s="47" t="s">
        <v>18</v>
      </c>
      <c r="W887" s="47">
        <v>7.6386536759296001E-3</v>
      </c>
      <c r="X887" s="48" t="s">
        <v>30</v>
      </c>
      <c r="Y887" s="49" t="s">
        <v>18</v>
      </c>
      <c r="Z887" s="50" t="s">
        <v>18</v>
      </c>
      <c r="AA887" s="51" t="s">
        <v>18</v>
      </c>
      <c r="AB887" s="52">
        <v>42310</v>
      </c>
      <c r="AC887" s="48" t="s">
        <v>885</v>
      </c>
      <c r="AD887" s="53">
        <v>1000000</v>
      </c>
      <c r="AE887" s="46" t="s">
        <v>18</v>
      </c>
      <c r="AF887" s="54" t="s">
        <v>18</v>
      </c>
    </row>
    <row r="888" spans="1:32" x14ac:dyDescent="0.25">
      <c r="A888" s="1" t="s">
        <v>894</v>
      </c>
      <c r="B888" s="55">
        <v>1.9725782394419</v>
      </c>
      <c r="C888" s="37">
        <v>47</v>
      </c>
      <c r="D888" s="55">
        <v>0.95557965834316405</v>
      </c>
      <c r="E888" s="37">
        <v>110</v>
      </c>
      <c r="F888" s="55">
        <v>-1.16146661105444</v>
      </c>
      <c r="G888" s="37">
        <v>123</v>
      </c>
      <c r="H888" s="55">
        <v>9.4538282558413798</v>
      </c>
      <c r="I888" s="37">
        <v>130</v>
      </c>
      <c r="J888" s="55">
        <v>3.1609466339807799</v>
      </c>
      <c r="K888" s="37">
        <v>125</v>
      </c>
      <c r="L888" s="55">
        <v>-1.3216615974074899</v>
      </c>
      <c r="M888" s="37">
        <v>126</v>
      </c>
      <c r="N888" s="55">
        <v>3.4244755895762098</v>
      </c>
      <c r="O888" s="56">
        <v>1.5689464731374301</v>
      </c>
      <c r="P888" s="56">
        <v>-8.5873892709196799E-3</v>
      </c>
      <c r="Q888" s="57">
        <v>6</v>
      </c>
      <c r="R888" s="58">
        <v>0</v>
      </c>
      <c r="S888" s="58">
        <v>0</v>
      </c>
      <c r="T888" s="14" t="s">
        <v>18</v>
      </c>
      <c r="U888" s="59">
        <v>8.0000000000000002E-3</v>
      </c>
      <c r="V888" s="59" t="s">
        <v>18</v>
      </c>
      <c r="W888" s="59">
        <v>8.1739252101094995E-3</v>
      </c>
      <c r="X888" s="12" t="s">
        <v>30</v>
      </c>
      <c r="Y888" s="60">
        <v>173.848786560017</v>
      </c>
      <c r="Z888" s="8">
        <v>-0.85932394923099897</v>
      </c>
      <c r="AA888" s="61">
        <v>2427</v>
      </c>
      <c r="AB888" s="62">
        <v>41736</v>
      </c>
      <c r="AC888" s="12" t="s">
        <v>885</v>
      </c>
      <c r="AD888" s="16">
        <v>5000</v>
      </c>
      <c r="AE888" s="14" t="s">
        <v>34</v>
      </c>
      <c r="AF888" s="39">
        <v>-19.755213892506902</v>
      </c>
    </row>
    <row r="889" spans="1:32" x14ac:dyDescent="0.25">
      <c r="A889" s="40" t="s">
        <v>895</v>
      </c>
      <c r="B889" s="41">
        <v>2.0746029719918901</v>
      </c>
      <c r="C889" s="42">
        <v>46</v>
      </c>
      <c r="D889" s="41">
        <v>1.05670059303806</v>
      </c>
      <c r="E889" s="42">
        <v>109</v>
      </c>
      <c r="F889" s="41">
        <v>-1.06230069253305</v>
      </c>
      <c r="G889" s="42">
        <v>120</v>
      </c>
      <c r="H889" s="41">
        <v>9.5633595368990605</v>
      </c>
      <c r="I889" s="42">
        <v>127</v>
      </c>
      <c r="J889" s="41">
        <v>3.21297483926659</v>
      </c>
      <c r="K889" s="42">
        <v>124</v>
      </c>
      <c r="L889" s="41">
        <v>-1.3131669962761201</v>
      </c>
      <c r="M889" s="42">
        <v>124</v>
      </c>
      <c r="N889" s="41">
        <v>3.4240941336487598</v>
      </c>
      <c r="O889" s="43">
        <v>1.60110965577527</v>
      </c>
      <c r="P889" s="43">
        <v>1.0781054592761199E-2</v>
      </c>
      <c r="Q889" s="44">
        <v>6</v>
      </c>
      <c r="R889" s="45">
        <v>0</v>
      </c>
      <c r="S889" s="45">
        <v>0</v>
      </c>
      <c r="T889" s="46" t="s">
        <v>18</v>
      </c>
      <c r="U889" s="47">
        <v>7.0000000000000001E-3</v>
      </c>
      <c r="V889" s="47" t="s">
        <v>18</v>
      </c>
      <c r="W889" s="47">
        <v>7.1727185655263599E-3</v>
      </c>
      <c r="X889" s="48" t="s">
        <v>30</v>
      </c>
      <c r="Y889" s="49" t="s">
        <v>18</v>
      </c>
      <c r="Z889" s="50" t="s">
        <v>18</v>
      </c>
      <c r="AA889" s="51" t="s">
        <v>18</v>
      </c>
      <c r="AB889" s="52">
        <v>41757</v>
      </c>
      <c r="AC889" s="48" t="s">
        <v>885</v>
      </c>
      <c r="AD889" s="53">
        <v>25000</v>
      </c>
      <c r="AE889" s="46" t="s">
        <v>18</v>
      </c>
      <c r="AF889" s="54" t="s">
        <v>18</v>
      </c>
    </row>
    <row r="890" spans="1:32" x14ac:dyDescent="0.25">
      <c r="A890" s="1" t="s">
        <v>896</v>
      </c>
      <c r="B890" s="55" t="s">
        <v>18</v>
      </c>
      <c r="C890" s="37" t="s">
        <v>18</v>
      </c>
      <c r="D890" s="55">
        <v>1.25921501808188</v>
      </c>
      <c r="E890" s="37">
        <v>108</v>
      </c>
      <c r="F890" s="55">
        <v>-0.86363123449503199</v>
      </c>
      <c r="G890" s="37">
        <v>115</v>
      </c>
      <c r="H890" s="55">
        <v>9.7824614634409492</v>
      </c>
      <c r="I890" s="37">
        <v>126</v>
      </c>
      <c r="J890" s="55">
        <v>3.31684358935349</v>
      </c>
      <c r="K890" s="37">
        <v>123</v>
      </c>
      <c r="L890" s="55">
        <v>-1.2961918022871699</v>
      </c>
      <c r="M890" s="37">
        <v>121</v>
      </c>
      <c r="N890" s="55">
        <v>3.4234012440526098</v>
      </c>
      <c r="O890" s="56">
        <v>1.66543495773841</v>
      </c>
      <c r="P890" s="56">
        <v>4.9577156935319798E-2</v>
      </c>
      <c r="Q890" s="57">
        <v>6</v>
      </c>
      <c r="R890" s="58">
        <v>0</v>
      </c>
      <c r="S890" s="58">
        <v>0</v>
      </c>
      <c r="T890" s="14" t="s">
        <v>18</v>
      </c>
      <c r="U890" s="59">
        <v>5.0000000000000001E-3</v>
      </c>
      <c r="V890" s="59" t="s">
        <v>18</v>
      </c>
      <c r="W890" s="59">
        <v>5.1667893321890599E-3</v>
      </c>
      <c r="X890" s="12" t="s">
        <v>30</v>
      </c>
      <c r="Y890" s="60" t="s">
        <v>18</v>
      </c>
      <c r="Z890" s="8" t="s">
        <v>18</v>
      </c>
      <c r="AA890" s="61" t="s">
        <v>18</v>
      </c>
      <c r="AB890" s="62">
        <v>42310</v>
      </c>
      <c r="AC890" s="12" t="s">
        <v>885</v>
      </c>
      <c r="AD890" s="16">
        <v>1000000</v>
      </c>
      <c r="AE890" s="14" t="s">
        <v>18</v>
      </c>
      <c r="AF890" s="39" t="s">
        <v>18</v>
      </c>
    </row>
    <row r="891" spans="1:32" x14ac:dyDescent="0.25">
      <c r="A891" s="40" t="s">
        <v>897</v>
      </c>
      <c r="B891" s="41" t="s">
        <v>18</v>
      </c>
      <c r="C891" s="42" t="s">
        <v>18</v>
      </c>
      <c r="D891" s="41" t="s">
        <v>18</v>
      </c>
      <c r="E891" s="42" t="s">
        <v>18</v>
      </c>
      <c r="F891" s="41" t="s">
        <v>18</v>
      </c>
      <c r="G891" s="42" t="s">
        <v>18</v>
      </c>
      <c r="H891" s="41">
        <v>25.153053254008199</v>
      </c>
      <c r="I891" s="42">
        <v>9</v>
      </c>
      <c r="J891" s="41">
        <v>6.0117730200496897</v>
      </c>
      <c r="K891" s="42">
        <v>26</v>
      </c>
      <c r="L891" s="41">
        <v>-0.83557333388493105</v>
      </c>
      <c r="M891" s="42">
        <v>91</v>
      </c>
      <c r="N891" s="41">
        <v>10.394779023290999</v>
      </c>
      <c r="O891" s="43">
        <v>2.0271757436654201</v>
      </c>
      <c r="P891" s="43" t="s">
        <v>18</v>
      </c>
      <c r="Q891" s="44">
        <v>8</v>
      </c>
      <c r="R891" s="45">
        <v>0</v>
      </c>
      <c r="S891" s="45">
        <v>0</v>
      </c>
      <c r="T891" s="46" t="s">
        <v>18</v>
      </c>
      <c r="U891" s="47">
        <v>1.4999999999999999E-2</v>
      </c>
      <c r="V891" s="47" t="s">
        <v>18</v>
      </c>
      <c r="W891" s="47">
        <v>1.4934526007942201E-2</v>
      </c>
      <c r="X891" s="48" t="s">
        <v>30</v>
      </c>
      <c r="Y891" s="49">
        <v>54.772858322696202</v>
      </c>
      <c r="Z891" s="50">
        <v>1.5239101072713099</v>
      </c>
      <c r="AA891" s="51">
        <v>4203</v>
      </c>
      <c r="AB891" s="52">
        <v>44720</v>
      </c>
      <c r="AC891" s="48" t="s">
        <v>142</v>
      </c>
      <c r="AD891" s="53" t="s">
        <v>154</v>
      </c>
      <c r="AE891" s="46" t="s">
        <v>39</v>
      </c>
      <c r="AF891" s="54">
        <v>3.9431151457468001</v>
      </c>
    </row>
    <row r="892" spans="1:32" x14ac:dyDescent="0.25">
      <c r="A892" s="1" t="s">
        <v>898</v>
      </c>
      <c r="B892" s="55">
        <v>1.8693113557113701</v>
      </c>
      <c r="C892" s="37">
        <v>49</v>
      </c>
      <c r="D892" s="55">
        <v>0.73557018433714205</v>
      </c>
      <c r="E892" s="37">
        <v>115</v>
      </c>
      <c r="F892" s="55">
        <v>-1.0539784813720501</v>
      </c>
      <c r="G892" s="37">
        <v>119</v>
      </c>
      <c r="H892" s="55">
        <v>9.23305574697204</v>
      </c>
      <c r="I892" s="37">
        <v>132</v>
      </c>
      <c r="J892" s="55">
        <v>3.11767389359856</v>
      </c>
      <c r="K892" s="37">
        <v>126</v>
      </c>
      <c r="L892" s="55">
        <v>-1.06806880862235</v>
      </c>
      <c r="M892" s="37">
        <v>107</v>
      </c>
      <c r="N892" s="55">
        <v>3.2946427948627099</v>
      </c>
      <c r="O892" s="56">
        <v>1.56376478742247</v>
      </c>
      <c r="P892" s="56">
        <v>-5.4350919402328002E-2</v>
      </c>
      <c r="Q892" s="57">
        <v>6</v>
      </c>
      <c r="R892" s="58">
        <v>0</v>
      </c>
      <c r="S892" s="58">
        <v>0</v>
      </c>
      <c r="T892" s="14" t="s">
        <v>18</v>
      </c>
      <c r="U892" s="59">
        <v>9.7999999999999997E-3</v>
      </c>
      <c r="V892" s="59" t="s">
        <v>18</v>
      </c>
      <c r="W892" s="59">
        <v>1.00082986510259E-2</v>
      </c>
      <c r="X892" s="12" t="s">
        <v>30</v>
      </c>
      <c r="Y892" s="60">
        <v>267.37201369271298</v>
      </c>
      <c r="Z892" s="8">
        <v>-1.3571949397509999</v>
      </c>
      <c r="AA892" s="61">
        <v>15680</v>
      </c>
      <c r="AB892" s="62">
        <v>40517</v>
      </c>
      <c r="AC892" s="12" t="s">
        <v>899</v>
      </c>
      <c r="AD892" s="16">
        <v>10</v>
      </c>
      <c r="AE892" s="14" t="s">
        <v>34</v>
      </c>
      <c r="AF892" s="39">
        <v>-17.360354995692902</v>
      </c>
    </row>
    <row r="893" spans="1:32" x14ac:dyDescent="0.25">
      <c r="A893" s="40" t="s">
        <v>900</v>
      </c>
      <c r="B893" s="41">
        <v>3.12029725165063</v>
      </c>
      <c r="C893" s="42">
        <v>40</v>
      </c>
      <c r="D893" s="41">
        <v>2.30658551608999</v>
      </c>
      <c r="E893" s="42">
        <v>96</v>
      </c>
      <c r="F893" s="41">
        <v>-1.42901273489259E-2</v>
      </c>
      <c r="G893" s="42">
        <v>97</v>
      </c>
      <c r="H893" s="41">
        <v>11.686182947781599</v>
      </c>
      <c r="I893" s="42">
        <v>119</v>
      </c>
      <c r="J893" s="41">
        <v>3.5981396773877101</v>
      </c>
      <c r="K893" s="42">
        <v>114</v>
      </c>
      <c r="L893" s="41">
        <v>-0.93178904962459796</v>
      </c>
      <c r="M893" s="42">
        <v>99</v>
      </c>
      <c r="N893" s="41">
        <v>4.2622224137484803</v>
      </c>
      <c r="O893" s="43">
        <v>1.7843211480516401</v>
      </c>
      <c r="P893" s="43">
        <v>0.19767705406467001</v>
      </c>
      <c r="Q893" s="44">
        <v>6</v>
      </c>
      <c r="R893" s="45">
        <v>0</v>
      </c>
      <c r="S893" s="45">
        <v>0</v>
      </c>
      <c r="T893" s="46" t="s">
        <v>18</v>
      </c>
      <c r="U893" s="47">
        <v>1.15E-2</v>
      </c>
      <c r="V893" s="47" t="s">
        <v>18</v>
      </c>
      <c r="W893" s="47">
        <v>1.1645127190786701E-2</v>
      </c>
      <c r="X893" s="48" t="s">
        <v>30</v>
      </c>
      <c r="Y893" s="49">
        <v>1385.5534044655201</v>
      </c>
      <c r="Z893" s="50">
        <v>-6.02778846574002</v>
      </c>
      <c r="AA893" s="51">
        <v>57883</v>
      </c>
      <c r="AB893" s="52">
        <v>38231</v>
      </c>
      <c r="AC893" s="48" t="s">
        <v>899</v>
      </c>
      <c r="AD893" s="53">
        <v>10</v>
      </c>
      <c r="AE893" s="46" t="s">
        <v>18</v>
      </c>
      <c r="AF893" s="54">
        <v>-58.342836203795102</v>
      </c>
    </row>
    <row r="894" spans="1:32" x14ac:dyDescent="0.25">
      <c r="A894" s="1" t="s">
        <v>901</v>
      </c>
      <c r="B894" s="55">
        <v>4.8869153004946302</v>
      </c>
      <c r="C894" s="37">
        <v>22</v>
      </c>
      <c r="D894" s="55">
        <v>4.4366149057808002</v>
      </c>
      <c r="E894" s="37">
        <v>61</v>
      </c>
      <c r="F894" s="55">
        <v>1.28500611282897</v>
      </c>
      <c r="G894" s="37">
        <v>67</v>
      </c>
      <c r="H894" s="55">
        <v>15.084434359392301</v>
      </c>
      <c r="I894" s="37">
        <v>85</v>
      </c>
      <c r="J894" s="55">
        <v>4.2114451075099897</v>
      </c>
      <c r="K894" s="37">
        <v>85</v>
      </c>
      <c r="L894" s="55">
        <v>-0.75862290887889205</v>
      </c>
      <c r="M894" s="37">
        <v>84</v>
      </c>
      <c r="N894" s="55">
        <v>5.94134229148953</v>
      </c>
      <c r="O894" s="56">
        <v>1.8520099435986399</v>
      </c>
      <c r="P894" s="56">
        <v>0.35800552485250697</v>
      </c>
      <c r="Q894" s="57">
        <v>6</v>
      </c>
      <c r="R894" s="58">
        <v>0</v>
      </c>
      <c r="S894" s="58">
        <v>0</v>
      </c>
      <c r="T894" s="14" t="s">
        <v>18</v>
      </c>
      <c r="U894" s="59">
        <v>1.44E-2</v>
      </c>
      <c r="V894" s="59" t="s">
        <v>18</v>
      </c>
      <c r="W894" s="59">
        <v>1.4504751463162701E-2</v>
      </c>
      <c r="X894" s="12" t="s">
        <v>30</v>
      </c>
      <c r="Y894" s="60">
        <v>1287.60801326921</v>
      </c>
      <c r="Z894" s="8">
        <v>-3.82782940177204</v>
      </c>
      <c r="AA894" s="61">
        <v>73384</v>
      </c>
      <c r="AB894" s="62">
        <v>37826</v>
      </c>
      <c r="AC894" s="12" t="s">
        <v>899</v>
      </c>
      <c r="AD894" s="16">
        <v>10</v>
      </c>
      <c r="AE894" s="14" t="s">
        <v>18</v>
      </c>
      <c r="AF894" s="39">
        <v>-27.714350449835901</v>
      </c>
    </row>
    <row r="895" spans="1:32" x14ac:dyDescent="0.25">
      <c r="A895" s="40" t="s">
        <v>902</v>
      </c>
      <c r="B895" s="41">
        <v>7.0253184024914299</v>
      </c>
      <c r="C895" s="42">
        <v>4</v>
      </c>
      <c r="D895" s="41">
        <v>7.1548264445658996</v>
      </c>
      <c r="E895" s="42">
        <v>16</v>
      </c>
      <c r="F895" s="41">
        <v>3.1943449026604398</v>
      </c>
      <c r="G895" s="42">
        <v>28</v>
      </c>
      <c r="H895" s="41">
        <v>19.644540739985999</v>
      </c>
      <c r="I895" s="42">
        <v>41</v>
      </c>
      <c r="J895" s="41">
        <v>5.0248800719334001</v>
      </c>
      <c r="K895" s="42">
        <v>56</v>
      </c>
      <c r="L895" s="41">
        <v>-0.53797125985143301</v>
      </c>
      <c r="M895" s="42">
        <v>67</v>
      </c>
      <c r="N895" s="41">
        <v>8.1684246344548104</v>
      </c>
      <c r="O895" s="43">
        <v>1.9053283930793401</v>
      </c>
      <c r="P895" s="43">
        <v>0.46737379548157298</v>
      </c>
      <c r="Q895" s="44">
        <v>6</v>
      </c>
      <c r="R895" s="45">
        <v>0</v>
      </c>
      <c r="S895" s="45">
        <v>0</v>
      </c>
      <c r="T895" s="46" t="s">
        <v>18</v>
      </c>
      <c r="U895" s="47">
        <v>1.6E-2</v>
      </c>
      <c r="V895" s="47" t="s">
        <v>18</v>
      </c>
      <c r="W895" s="47">
        <v>1.6062836483327798E-2</v>
      </c>
      <c r="X895" s="48" t="s">
        <v>30</v>
      </c>
      <c r="Y895" s="49">
        <v>604.017770620889</v>
      </c>
      <c r="Z895" s="50">
        <v>-0.98256688209901299</v>
      </c>
      <c r="AA895" s="51">
        <v>38483</v>
      </c>
      <c r="AB895" s="52">
        <v>37826</v>
      </c>
      <c r="AC895" s="48" t="s">
        <v>899</v>
      </c>
      <c r="AD895" s="53">
        <v>10</v>
      </c>
      <c r="AE895" s="46" t="s">
        <v>18</v>
      </c>
      <c r="AF895" s="54">
        <v>-5.8713646831569699</v>
      </c>
    </row>
    <row r="896" spans="1:32" x14ac:dyDescent="0.25">
      <c r="A896" s="1" t="s">
        <v>903</v>
      </c>
      <c r="B896" s="55">
        <v>3.2805694474277098</v>
      </c>
      <c r="C896" s="37">
        <v>38</v>
      </c>
      <c r="D896" s="55">
        <v>3.1530603488186801</v>
      </c>
      <c r="E896" s="37">
        <v>78</v>
      </c>
      <c r="F896" s="55">
        <v>0.857950499981741</v>
      </c>
      <c r="G896" s="37">
        <v>81</v>
      </c>
      <c r="H896" s="55">
        <v>11.8541988173115</v>
      </c>
      <c r="I896" s="37">
        <v>116</v>
      </c>
      <c r="J896" s="55">
        <v>4.0842220199071004</v>
      </c>
      <c r="K896" s="37">
        <v>90</v>
      </c>
      <c r="L896" s="55">
        <v>-1.99989470459851</v>
      </c>
      <c r="M896" s="37">
        <v>141</v>
      </c>
      <c r="N896" s="55">
        <v>5.4664153835456704</v>
      </c>
      <c r="O896" s="56">
        <v>1.42199026504258</v>
      </c>
      <c r="P896" s="56">
        <v>0.228054886701129</v>
      </c>
      <c r="Q896" s="57">
        <v>8</v>
      </c>
      <c r="R896" s="58">
        <v>0</v>
      </c>
      <c r="S896" s="58">
        <v>0</v>
      </c>
      <c r="T896" s="14" t="s">
        <v>18</v>
      </c>
      <c r="U896" s="59">
        <v>1.7500000000000002E-2</v>
      </c>
      <c r="V896" s="59" t="s">
        <v>18</v>
      </c>
      <c r="W896" s="59">
        <v>1.76672009031969E-2</v>
      </c>
      <c r="X896" s="12" t="s">
        <v>30</v>
      </c>
      <c r="Y896" s="60">
        <v>396.21346923773501</v>
      </c>
      <c r="Z896" s="8">
        <v>-1.59508203495899</v>
      </c>
      <c r="AA896" s="61">
        <v>24041</v>
      </c>
      <c r="AB896" s="62">
        <v>38741</v>
      </c>
      <c r="AC896" s="12" t="s">
        <v>885</v>
      </c>
      <c r="AD896" s="16">
        <v>10</v>
      </c>
      <c r="AE896" s="14" t="s">
        <v>18</v>
      </c>
      <c r="AF896" s="39">
        <v>-20.1560533113419</v>
      </c>
    </row>
    <row r="897" spans="1:32" x14ac:dyDescent="0.25">
      <c r="A897" s="40" t="s">
        <v>904</v>
      </c>
      <c r="B897" s="41">
        <v>3.8503563505423299</v>
      </c>
      <c r="C897" s="42">
        <v>30</v>
      </c>
      <c r="D897" s="41">
        <v>3.7229011889866599</v>
      </c>
      <c r="E897" s="42">
        <v>77</v>
      </c>
      <c r="F897" s="41">
        <v>1.4156812430768</v>
      </c>
      <c r="G897" s="42">
        <v>63</v>
      </c>
      <c r="H897" s="41">
        <v>12.4702743130809</v>
      </c>
      <c r="I897" s="42">
        <v>105</v>
      </c>
      <c r="J897" s="41">
        <v>4.3725491229928899</v>
      </c>
      <c r="K897" s="42">
        <v>83</v>
      </c>
      <c r="L897" s="41">
        <v>-1.95344300915685</v>
      </c>
      <c r="M897" s="42">
        <v>139</v>
      </c>
      <c r="N897" s="41">
        <v>5.4653218638299998</v>
      </c>
      <c r="O897" s="43">
        <v>1.5349992488770501</v>
      </c>
      <c r="P897" s="43">
        <v>0.28847057437833401</v>
      </c>
      <c r="Q897" s="44">
        <v>8</v>
      </c>
      <c r="R897" s="45">
        <v>0</v>
      </c>
      <c r="S897" s="45">
        <v>0</v>
      </c>
      <c r="T897" s="46" t="s">
        <v>18</v>
      </c>
      <c r="U897" s="47">
        <v>1.2E-2</v>
      </c>
      <c r="V897" s="47" t="s">
        <v>18</v>
      </c>
      <c r="W897" s="47">
        <v>1.22235294533446E-2</v>
      </c>
      <c r="X897" s="48" t="s">
        <v>30</v>
      </c>
      <c r="Y897" s="49" t="s">
        <v>18</v>
      </c>
      <c r="Z897" s="50" t="s">
        <v>18</v>
      </c>
      <c r="AA897" s="51" t="s">
        <v>18</v>
      </c>
      <c r="AB897" s="52">
        <v>41190</v>
      </c>
      <c r="AC897" s="48" t="s">
        <v>885</v>
      </c>
      <c r="AD897" s="53">
        <v>50000</v>
      </c>
      <c r="AE897" s="46" t="s">
        <v>18</v>
      </c>
      <c r="AF897" s="54" t="s">
        <v>18</v>
      </c>
    </row>
    <row r="898" spans="1:32" x14ac:dyDescent="0.25">
      <c r="A898" s="1" t="s">
        <v>905</v>
      </c>
      <c r="B898" s="55" t="s">
        <v>18</v>
      </c>
      <c r="C898" s="37" t="s">
        <v>18</v>
      </c>
      <c r="D898" s="55" t="s">
        <v>18</v>
      </c>
      <c r="E898" s="37" t="s">
        <v>18</v>
      </c>
      <c r="F898" s="55" t="s">
        <v>18</v>
      </c>
      <c r="G898" s="37" t="s">
        <v>18</v>
      </c>
      <c r="H898" s="65">
        <v>27.225525177190601</v>
      </c>
      <c r="I898" s="66">
        <v>3</v>
      </c>
      <c r="J898" s="65">
        <v>7.2898786554464801</v>
      </c>
      <c r="K898" s="66">
        <v>1</v>
      </c>
      <c r="L898" s="55">
        <v>0.36742416005219802</v>
      </c>
      <c r="M898" s="37">
        <v>4</v>
      </c>
      <c r="N898" s="55">
        <v>10.2704723657614</v>
      </c>
      <c r="O898" s="56">
        <v>2.2535006176655199</v>
      </c>
      <c r="P898" s="56" t="s">
        <v>18</v>
      </c>
      <c r="Q898" s="57">
        <v>8</v>
      </c>
      <c r="R898" s="58">
        <v>0</v>
      </c>
      <c r="S898" s="58">
        <v>0</v>
      </c>
      <c r="T898" s="14" t="s">
        <v>18</v>
      </c>
      <c r="U898" s="59">
        <v>1.6500000000000001E-2</v>
      </c>
      <c r="V898" s="59" t="s">
        <v>18</v>
      </c>
      <c r="W898" s="59">
        <v>1.6698891453132199E-2</v>
      </c>
      <c r="X898" s="12" t="s">
        <v>30</v>
      </c>
      <c r="Y898" s="60">
        <v>152.54578150237299</v>
      </c>
      <c r="Z898" s="8">
        <v>6.4270919461359899</v>
      </c>
      <c r="AA898" s="61">
        <v>1100</v>
      </c>
      <c r="AB898" s="62">
        <v>44578</v>
      </c>
      <c r="AC898" s="12" t="s">
        <v>906</v>
      </c>
      <c r="AD898" s="16">
        <v>10</v>
      </c>
      <c r="AE898" s="14" t="s">
        <v>32</v>
      </c>
      <c r="AF898" s="39">
        <v>47.560990081330999</v>
      </c>
    </row>
    <row r="899" spans="1:32" x14ac:dyDescent="0.25">
      <c r="A899" s="40" t="s">
        <v>907</v>
      </c>
      <c r="B899" s="41" t="s">
        <v>18</v>
      </c>
      <c r="C899" s="42" t="s">
        <v>18</v>
      </c>
      <c r="D899" s="41" t="s">
        <v>18</v>
      </c>
      <c r="E899" s="42" t="s">
        <v>18</v>
      </c>
      <c r="F899" s="41" t="s">
        <v>18</v>
      </c>
      <c r="G899" s="42" t="s">
        <v>18</v>
      </c>
      <c r="H899" s="63">
        <v>27.4151335820657</v>
      </c>
      <c r="I899" s="64">
        <v>2</v>
      </c>
      <c r="J899" s="63">
        <v>7.2513063886238998</v>
      </c>
      <c r="K899" s="64">
        <v>2</v>
      </c>
      <c r="L899" s="41">
        <v>-2.0294745381121901E-3</v>
      </c>
      <c r="M899" s="42">
        <v>19</v>
      </c>
      <c r="N899" s="41">
        <v>10.643079344625001</v>
      </c>
      <c r="O899" s="43">
        <v>2.1924222745383601</v>
      </c>
      <c r="P899" s="43" t="s">
        <v>18</v>
      </c>
      <c r="Q899" s="44">
        <v>8</v>
      </c>
      <c r="R899" s="45">
        <v>0</v>
      </c>
      <c r="S899" s="45">
        <v>0</v>
      </c>
      <c r="T899" s="46" t="s">
        <v>18</v>
      </c>
      <c r="U899" s="47">
        <v>1.4E-2</v>
      </c>
      <c r="V899" s="47" t="s">
        <v>18</v>
      </c>
      <c r="W899" s="47">
        <v>1.42052723664017E-2</v>
      </c>
      <c r="X899" s="48" t="s">
        <v>30</v>
      </c>
      <c r="Y899" s="49">
        <v>95.308702533601306</v>
      </c>
      <c r="Z899" s="50">
        <v>5.0223290677527102</v>
      </c>
      <c r="AA899" s="51">
        <v>7697</v>
      </c>
      <c r="AB899" s="52">
        <v>44578</v>
      </c>
      <c r="AC899" s="48" t="s">
        <v>906</v>
      </c>
      <c r="AD899" s="53" t="s">
        <v>154</v>
      </c>
      <c r="AE899" s="46" t="s">
        <v>39</v>
      </c>
      <c r="AF899" s="54">
        <v>32.903613911717898</v>
      </c>
    </row>
    <row r="900" spans="1:32" x14ac:dyDescent="0.25">
      <c r="A900" s="1" t="s">
        <v>908</v>
      </c>
      <c r="B900" s="55" t="s">
        <v>18</v>
      </c>
      <c r="C900" s="37" t="s">
        <v>18</v>
      </c>
      <c r="D900" s="55" t="s">
        <v>18</v>
      </c>
      <c r="E900" s="37" t="s">
        <v>18</v>
      </c>
      <c r="F900" s="55">
        <v>1.7245576355124199</v>
      </c>
      <c r="G900" s="37">
        <v>57</v>
      </c>
      <c r="H900" s="55">
        <v>23.390969865935801</v>
      </c>
      <c r="I900" s="37">
        <v>20</v>
      </c>
      <c r="J900" s="55">
        <v>6.1551696082929404</v>
      </c>
      <c r="K900" s="37">
        <v>24</v>
      </c>
      <c r="L900" s="55">
        <v>-0.13806110199230301</v>
      </c>
      <c r="M900" s="37">
        <v>26</v>
      </c>
      <c r="N900" s="55">
        <v>9.9601992152853693</v>
      </c>
      <c r="O900" s="56">
        <v>1.9387122778700401</v>
      </c>
      <c r="P900" s="56" t="s">
        <v>18</v>
      </c>
      <c r="Q900" s="57">
        <v>8</v>
      </c>
      <c r="R900" s="58">
        <v>0</v>
      </c>
      <c r="S900" s="58">
        <v>0</v>
      </c>
      <c r="T900" s="14" t="s">
        <v>18</v>
      </c>
      <c r="U900" s="59">
        <v>1.37E-2</v>
      </c>
      <c r="V900" s="59" t="s">
        <v>18</v>
      </c>
      <c r="W900" s="59">
        <v>1.39733960329572E-2</v>
      </c>
      <c r="X900" s="12" t="s">
        <v>30</v>
      </c>
      <c r="Y900" s="60">
        <v>20.543445398263099</v>
      </c>
      <c r="Z900" s="8">
        <v>0.52223763319141903</v>
      </c>
      <c r="AA900" s="61">
        <v>2045</v>
      </c>
      <c r="AB900" s="62">
        <v>43781</v>
      </c>
      <c r="AC900" s="12" t="s">
        <v>452</v>
      </c>
      <c r="AD900" s="16" t="s">
        <v>165</v>
      </c>
      <c r="AE900" s="14" t="s">
        <v>39</v>
      </c>
      <c r="AF900" s="39">
        <v>3.1960532512362199</v>
      </c>
    </row>
    <row r="901" spans="1:32" x14ac:dyDescent="0.25">
      <c r="A901" s="40" t="s">
        <v>909</v>
      </c>
      <c r="B901" s="41" t="s">
        <v>18</v>
      </c>
      <c r="C901" s="42" t="s">
        <v>18</v>
      </c>
      <c r="D901" s="41" t="s">
        <v>18</v>
      </c>
      <c r="E901" s="42" t="s">
        <v>18</v>
      </c>
      <c r="F901" s="41">
        <v>1.8981582241750501</v>
      </c>
      <c r="G901" s="42">
        <v>54</v>
      </c>
      <c r="H901" s="41">
        <v>23.209214698163699</v>
      </c>
      <c r="I901" s="42">
        <v>22</v>
      </c>
      <c r="J901" s="41">
        <v>6.5450178438617002</v>
      </c>
      <c r="K901" s="42">
        <v>13</v>
      </c>
      <c r="L901" s="41">
        <v>-0.91835687229319096</v>
      </c>
      <c r="M901" s="42">
        <v>98</v>
      </c>
      <c r="N901" s="41">
        <v>9.0261053493093009</v>
      </c>
      <c r="O901" s="43">
        <v>2.1192091827730501</v>
      </c>
      <c r="P901" s="43" t="s">
        <v>18</v>
      </c>
      <c r="Q901" s="44">
        <v>8</v>
      </c>
      <c r="R901" s="45">
        <v>0</v>
      </c>
      <c r="S901" s="45">
        <v>0</v>
      </c>
      <c r="T901" s="46" t="s">
        <v>18</v>
      </c>
      <c r="U901" s="47">
        <v>1.35E-2</v>
      </c>
      <c r="V901" s="47" t="s">
        <v>18</v>
      </c>
      <c r="W901" s="47">
        <v>1.37575816014801E-2</v>
      </c>
      <c r="X901" s="48" t="s">
        <v>30</v>
      </c>
      <c r="Y901" s="49">
        <v>466.87940645792702</v>
      </c>
      <c r="Z901" s="50">
        <v>6.7193449077431904</v>
      </c>
      <c r="AA901" s="51">
        <v>22101</v>
      </c>
      <c r="AB901" s="52">
        <v>43781</v>
      </c>
      <c r="AC901" s="48" t="s">
        <v>452</v>
      </c>
      <c r="AD901" s="53" t="s">
        <v>154</v>
      </c>
      <c r="AE901" s="46" t="s">
        <v>39</v>
      </c>
      <c r="AF901" s="54">
        <v>52.083779690418297</v>
      </c>
    </row>
    <row r="902" spans="1:32" x14ac:dyDescent="0.25">
      <c r="A902" s="1" t="s">
        <v>910</v>
      </c>
      <c r="B902" s="55" t="s">
        <v>18</v>
      </c>
      <c r="C902" s="37" t="s">
        <v>18</v>
      </c>
      <c r="D902" s="55" t="s">
        <v>18</v>
      </c>
      <c r="E902" s="37" t="s">
        <v>18</v>
      </c>
      <c r="F902" s="55">
        <v>-3.9031389908599499</v>
      </c>
      <c r="G902" s="37">
        <v>129</v>
      </c>
      <c r="H902" s="55">
        <v>14.7590849280264</v>
      </c>
      <c r="I902" s="37">
        <v>90</v>
      </c>
      <c r="J902" s="55">
        <v>4.1617187440271302</v>
      </c>
      <c r="K902" s="37">
        <v>86</v>
      </c>
      <c r="L902" s="55">
        <v>-1.45269998205407</v>
      </c>
      <c r="M902" s="37">
        <v>130</v>
      </c>
      <c r="N902" s="55">
        <v>8.6139118384520703</v>
      </c>
      <c r="O902" s="56">
        <v>1.2396313975642801</v>
      </c>
      <c r="P902" s="56" t="s">
        <v>18</v>
      </c>
      <c r="Q902" s="57">
        <v>8</v>
      </c>
      <c r="R902" s="58">
        <v>0</v>
      </c>
      <c r="S902" s="58">
        <v>0</v>
      </c>
      <c r="T902" s="14" t="s">
        <v>18</v>
      </c>
      <c r="U902" s="59">
        <v>9.9000000000000008E-3</v>
      </c>
      <c r="V902" s="59" t="s">
        <v>18</v>
      </c>
      <c r="W902" s="59">
        <v>1.0200423109089999E-2</v>
      </c>
      <c r="X902" s="12" t="s">
        <v>30</v>
      </c>
      <c r="Y902" s="60">
        <v>17.7584155587104</v>
      </c>
      <c r="Z902" s="8">
        <v>0.42074947968333998</v>
      </c>
      <c r="AA902" s="61">
        <v>580</v>
      </c>
      <c r="AB902" s="62">
        <v>43781</v>
      </c>
      <c r="AC902" s="12" t="s">
        <v>452</v>
      </c>
      <c r="AD902" s="16" t="s">
        <v>165</v>
      </c>
      <c r="AE902" s="14" t="s">
        <v>39</v>
      </c>
      <c r="AF902" s="39">
        <v>0.45828686096384003</v>
      </c>
    </row>
    <row r="903" spans="1:32" x14ac:dyDescent="0.25">
      <c r="A903" s="40" t="s">
        <v>911</v>
      </c>
      <c r="B903" s="41" t="s">
        <v>18</v>
      </c>
      <c r="C903" s="42" t="s">
        <v>18</v>
      </c>
      <c r="D903" s="41" t="s">
        <v>18</v>
      </c>
      <c r="E903" s="42" t="s">
        <v>18</v>
      </c>
      <c r="F903" s="41">
        <v>-3.5387288119545302</v>
      </c>
      <c r="G903" s="42">
        <v>128</v>
      </c>
      <c r="H903" s="41">
        <v>15.3478739229043</v>
      </c>
      <c r="I903" s="42">
        <v>76</v>
      </c>
      <c r="J903" s="41">
        <v>5.1021490927003397</v>
      </c>
      <c r="K903" s="42">
        <v>51</v>
      </c>
      <c r="L903" s="41">
        <v>-2.6272824512386901</v>
      </c>
      <c r="M903" s="42">
        <v>142</v>
      </c>
      <c r="N903" s="41">
        <v>7.2988712902552004</v>
      </c>
      <c r="O903" s="43">
        <v>1.5436447798053801</v>
      </c>
      <c r="P903" s="43" t="s">
        <v>18</v>
      </c>
      <c r="Q903" s="44">
        <v>8</v>
      </c>
      <c r="R903" s="45">
        <v>0</v>
      </c>
      <c r="S903" s="45">
        <v>0</v>
      </c>
      <c r="T903" s="46" t="s">
        <v>18</v>
      </c>
      <c r="U903" s="47">
        <v>1.2E-2</v>
      </c>
      <c r="V903" s="47" t="s">
        <v>18</v>
      </c>
      <c r="W903" s="47">
        <v>1.22840439573371E-2</v>
      </c>
      <c r="X903" s="48" t="s">
        <v>30</v>
      </c>
      <c r="Y903" s="49">
        <v>388.83671554809598</v>
      </c>
      <c r="Z903" s="50">
        <v>2.74140920674192</v>
      </c>
      <c r="AA903" s="51">
        <v>10426</v>
      </c>
      <c r="AB903" s="52">
        <v>43781</v>
      </c>
      <c r="AC903" s="48" t="s">
        <v>452</v>
      </c>
      <c r="AD903" s="53" t="s">
        <v>154</v>
      </c>
      <c r="AE903" s="46" t="s">
        <v>39</v>
      </c>
      <c r="AF903" s="54">
        <v>-2.5427609708408001</v>
      </c>
    </row>
    <row r="904" spans="1:32" x14ac:dyDescent="0.25">
      <c r="A904" s="1" t="s">
        <v>912</v>
      </c>
      <c r="B904" s="55" t="s">
        <v>18</v>
      </c>
      <c r="C904" s="37" t="s">
        <v>18</v>
      </c>
      <c r="D904" s="55" t="s">
        <v>18</v>
      </c>
      <c r="E904" s="37" t="s">
        <v>18</v>
      </c>
      <c r="F904" s="55">
        <v>-1.0219696713095101</v>
      </c>
      <c r="G904" s="37">
        <v>117</v>
      </c>
      <c r="H904" s="55">
        <v>18.9801443111018</v>
      </c>
      <c r="I904" s="37">
        <v>50</v>
      </c>
      <c r="J904" s="55">
        <v>5.1998834885707401</v>
      </c>
      <c r="K904" s="37">
        <v>50</v>
      </c>
      <c r="L904" s="55">
        <v>-0.80979504219630405</v>
      </c>
      <c r="M904" s="37">
        <v>87</v>
      </c>
      <c r="N904" s="55">
        <v>9.0060204963220798</v>
      </c>
      <c r="O904" s="56">
        <v>1.65435276990052</v>
      </c>
      <c r="P904" s="56" t="s">
        <v>18</v>
      </c>
      <c r="Q904" s="57">
        <v>8</v>
      </c>
      <c r="R904" s="58">
        <v>0</v>
      </c>
      <c r="S904" s="58">
        <v>0</v>
      </c>
      <c r="T904" s="14" t="s">
        <v>18</v>
      </c>
      <c r="U904" s="59">
        <v>1.18E-2</v>
      </c>
      <c r="V904" s="59" t="s">
        <v>18</v>
      </c>
      <c r="W904" s="59">
        <v>1.2114210963856301E-2</v>
      </c>
      <c r="X904" s="12" t="s">
        <v>30</v>
      </c>
      <c r="Y904" s="60">
        <v>27.3577084398725</v>
      </c>
      <c r="Z904" s="8">
        <v>0.74945766315031903</v>
      </c>
      <c r="AA904" s="61">
        <v>1571</v>
      </c>
      <c r="AB904" s="62">
        <v>43781</v>
      </c>
      <c r="AC904" s="12" t="s">
        <v>452</v>
      </c>
      <c r="AD904" s="16" t="s">
        <v>165</v>
      </c>
      <c r="AE904" s="14" t="s">
        <v>39</v>
      </c>
      <c r="AF904" s="39">
        <v>6.1699336796972704</v>
      </c>
    </row>
    <row r="905" spans="1:32" x14ac:dyDescent="0.25">
      <c r="A905" s="40" t="s">
        <v>913</v>
      </c>
      <c r="B905" s="41" t="s">
        <v>18</v>
      </c>
      <c r="C905" s="42" t="s">
        <v>18</v>
      </c>
      <c r="D905" s="41" t="s">
        <v>18</v>
      </c>
      <c r="E905" s="42" t="s">
        <v>18</v>
      </c>
      <c r="F905" s="41">
        <v>-0.90035859253107997</v>
      </c>
      <c r="G905" s="42">
        <v>116</v>
      </c>
      <c r="H905" s="41">
        <v>19.156997037392799</v>
      </c>
      <c r="I905" s="42">
        <v>46</v>
      </c>
      <c r="J905" s="41">
        <v>5.9055676745538799</v>
      </c>
      <c r="K905" s="42">
        <v>30</v>
      </c>
      <c r="L905" s="41">
        <v>-1.7878958883707901</v>
      </c>
      <c r="M905" s="42">
        <v>137</v>
      </c>
      <c r="N905" s="41">
        <v>7.8617348180796798</v>
      </c>
      <c r="O905" s="43">
        <v>1.91764133858749</v>
      </c>
      <c r="P905" s="43" t="s">
        <v>18</v>
      </c>
      <c r="Q905" s="44">
        <v>8</v>
      </c>
      <c r="R905" s="45">
        <v>0</v>
      </c>
      <c r="S905" s="45">
        <v>0</v>
      </c>
      <c r="T905" s="46" t="s">
        <v>18</v>
      </c>
      <c r="U905" s="47">
        <v>1.35E-2</v>
      </c>
      <c r="V905" s="47" t="s">
        <v>18</v>
      </c>
      <c r="W905" s="47">
        <v>1.3732058684285E-2</v>
      </c>
      <c r="X905" s="48" t="s">
        <v>30</v>
      </c>
      <c r="Y905" s="49">
        <v>598.64029254092395</v>
      </c>
      <c r="Z905" s="50">
        <v>8.6848386928362196</v>
      </c>
      <c r="AA905" s="51">
        <v>27588</v>
      </c>
      <c r="AB905" s="52">
        <v>43781</v>
      </c>
      <c r="AC905" s="48" t="s">
        <v>452</v>
      </c>
      <c r="AD905" s="53" t="s">
        <v>154</v>
      </c>
      <c r="AE905" s="46" t="s">
        <v>39</v>
      </c>
      <c r="AF905" s="54">
        <v>77.931186679741202</v>
      </c>
    </row>
    <row r="906" spans="1:32" x14ac:dyDescent="0.25">
      <c r="A906" s="1" t="s">
        <v>914</v>
      </c>
      <c r="B906" s="55" t="s">
        <v>18</v>
      </c>
      <c r="C906" s="37" t="s">
        <v>18</v>
      </c>
      <c r="D906" s="55">
        <v>4.4029694324382298</v>
      </c>
      <c r="E906" s="37">
        <v>62</v>
      </c>
      <c r="F906" s="55">
        <v>2.5474487965825499</v>
      </c>
      <c r="G906" s="37">
        <v>41</v>
      </c>
      <c r="H906" s="55">
        <v>15.6935226413508</v>
      </c>
      <c r="I906" s="37">
        <v>72</v>
      </c>
      <c r="J906" s="55">
        <v>4.6587627298981502</v>
      </c>
      <c r="K906" s="37">
        <v>73</v>
      </c>
      <c r="L906" s="55">
        <v>-1.2902300910328801</v>
      </c>
      <c r="M906" s="37">
        <v>120</v>
      </c>
      <c r="N906" s="55">
        <v>5.8347463094410301</v>
      </c>
      <c r="O906" s="56">
        <v>1.99023447948893</v>
      </c>
      <c r="P906" s="56">
        <v>0.39217601020627901</v>
      </c>
      <c r="Q906" s="57">
        <v>8</v>
      </c>
      <c r="R906" s="58">
        <v>0</v>
      </c>
      <c r="S906" s="58">
        <v>5.0000000000000001E-3</v>
      </c>
      <c r="T906" s="14" t="s">
        <v>18</v>
      </c>
      <c r="U906" s="59">
        <v>1.2500000000000001E-2</v>
      </c>
      <c r="V906" s="59" t="s">
        <v>18</v>
      </c>
      <c r="W906" s="59">
        <v>1.2529999999999999E-2</v>
      </c>
      <c r="X906" s="12" t="s">
        <v>30</v>
      </c>
      <c r="Y906" s="60">
        <v>209.40976164526401</v>
      </c>
      <c r="Z906" s="8">
        <v>3.46112676</v>
      </c>
      <c r="AA906" s="61">
        <v>29198</v>
      </c>
      <c r="AB906" s="62">
        <v>42633</v>
      </c>
      <c r="AC906" s="12" t="s">
        <v>65</v>
      </c>
      <c r="AD906" s="16" t="s">
        <v>56</v>
      </c>
      <c r="AE906" s="14" t="s">
        <v>18</v>
      </c>
      <c r="AF906" s="39">
        <v>22.3254248</v>
      </c>
    </row>
    <row r="907" spans="1:32" x14ac:dyDescent="0.25">
      <c r="A907" s="40" t="s">
        <v>915</v>
      </c>
      <c r="B907" s="41" t="s">
        <v>18</v>
      </c>
      <c r="C907" s="42" t="s">
        <v>18</v>
      </c>
      <c r="D907" s="41">
        <v>4.3964719724684604</v>
      </c>
      <c r="E907" s="42">
        <v>63</v>
      </c>
      <c r="F907" s="41">
        <v>2.5364182623974898</v>
      </c>
      <c r="G907" s="42">
        <v>42</v>
      </c>
      <c r="H907" s="41">
        <v>15.6730419294664</v>
      </c>
      <c r="I907" s="42">
        <v>73</v>
      </c>
      <c r="J907" s="41">
        <v>4.6564815661879404</v>
      </c>
      <c r="K907" s="42">
        <v>74</v>
      </c>
      <c r="L907" s="41">
        <v>-1.2857019587540499</v>
      </c>
      <c r="M907" s="42">
        <v>118</v>
      </c>
      <c r="N907" s="41">
        <v>7.13352517984959</v>
      </c>
      <c r="O907" s="43">
        <v>1.62500759161549</v>
      </c>
      <c r="P907" s="43">
        <v>0.38298081938628398</v>
      </c>
      <c r="Q907" s="44">
        <v>8</v>
      </c>
      <c r="R907" s="45">
        <v>0</v>
      </c>
      <c r="S907" s="45">
        <v>5.0000000000000001E-3</v>
      </c>
      <c r="T907" s="46" t="s">
        <v>18</v>
      </c>
      <c r="U907" s="47">
        <v>1.2500000000000001E-2</v>
      </c>
      <c r="V907" s="47" t="s">
        <v>18</v>
      </c>
      <c r="W907" s="47">
        <v>1.2529999999999999E-2</v>
      </c>
      <c r="X907" s="48" t="s">
        <v>30</v>
      </c>
      <c r="Y907" s="49" t="s">
        <v>18</v>
      </c>
      <c r="Z907" s="50" t="s">
        <v>18</v>
      </c>
      <c r="AA907" s="51" t="s">
        <v>18</v>
      </c>
      <c r="AB907" s="52">
        <v>42633</v>
      </c>
      <c r="AC907" s="48" t="s">
        <v>65</v>
      </c>
      <c r="AD907" s="53">
        <v>30000</v>
      </c>
      <c r="AE907" s="46" t="s">
        <v>18</v>
      </c>
      <c r="AF907" s="54" t="s">
        <v>18</v>
      </c>
    </row>
    <row r="908" spans="1:32" x14ac:dyDescent="0.25">
      <c r="A908" s="1" t="s">
        <v>916</v>
      </c>
      <c r="B908" s="55">
        <v>3.4950508973096301</v>
      </c>
      <c r="C908" s="37">
        <v>33</v>
      </c>
      <c r="D908" s="55">
        <v>3.8523635532721601</v>
      </c>
      <c r="E908" s="37">
        <v>74</v>
      </c>
      <c r="F908" s="55">
        <v>1.4157206395675099</v>
      </c>
      <c r="G908" s="37">
        <v>62</v>
      </c>
      <c r="H908" s="55">
        <v>16.669063713504901</v>
      </c>
      <c r="I908" s="37">
        <v>67</v>
      </c>
      <c r="J908" s="55">
        <v>4.7385409941897896</v>
      </c>
      <c r="K908" s="37">
        <v>68</v>
      </c>
      <c r="L908" s="55">
        <v>-0.31948881789136602</v>
      </c>
      <c r="M908" s="37">
        <v>42</v>
      </c>
      <c r="N908" s="55">
        <v>5.8908950948952201</v>
      </c>
      <c r="O908" s="56">
        <v>2.1368661559060098</v>
      </c>
      <c r="P908" s="56">
        <v>0.33022008241830297</v>
      </c>
      <c r="Q908" s="57">
        <v>8</v>
      </c>
      <c r="R908" s="58">
        <v>0</v>
      </c>
      <c r="S908" s="58">
        <v>5.0000000000000001E-3</v>
      </c>
      <c r="T908" s="14" t="s">
        <v>18</v>
      </c>
      <c r="U908" s="59">
        <v>1.2500000000000001E-2</v>
      </c>
      <c r="V908" s="59" t="s">
        <v>18</v>
      </c>
      <c r="W908" s="59">
        <v>1.393E-2</v>
      </c>
      <c r="X908" s="12" t="s">
        <v>30</v>
      </c>
      <c r="Y908" s="60">
        <v>2540.6388135202401</v>
      </c>
      <c r="Z908" s="8">
        <v>3.7856321099999999</v>
      </c>
      <c r="AA908" s="61">
        <v>207512</v>
      </c>
      <c r="AB908" s="62">
        <v>40976</v>
      </c>
      <c r="AC908" s="12" t="s">
        <v>65</v>
      </c>
      <c r="AD908" s="16" t="s">
        <v>56</v>
      </c>
      <c r="AE908" s="14" t="s">
        <v>18</v>
      </c>
      <c r="AF908" s="39">
        <v>-5.1725735899999998</v>
      </c>
    </row>
    <row r="909" spans="1:32" x14ac:dyDescent="0.25">
      <c r="A909" s="40" t="s">
        <v>917</v>
      </c>
      <c r="B909" s="41">
        <v>3.4930122526930201</v>
      </c>
      <c r="C909" s="42">
        <v>34</v>
      </c>
      <c r="D909" s="41">
        <v>3.8495484347300799</v>
      </c>
      <c r="E909" s="42">
        <v>75</v>
      </c>
      <c r="F909" s="41">
        <v>1.4103455175678199</v>
      </c>
      <c r="G909" s="42">
        <v>64</v>
      </c>
      <c r="H909" s="41">
        <v>16.646052796361399</v>
      </c>
      <c r="I909" s="42">
        <v>69</v>
      </c>
      <c r="J909" s="41">
        <v>4.7360539123923298</v>
      </c>
      <c r="K909" s="42">
        <v>69</v>
      </c>
      <c r="L909" s="41">
        <v>-0.320684126135795</v>
      </c>
      <c r="M909" s="42">
        <v>43</v>
      </c>
      <c r="N909" s="41">
        <v>7.2179252221927399</v>
      </c>
      <c r="O909" s="43">
        <v>1.7408109743915801</v>
      </c>
      <c r="P909" s="43">
        <v>0.3224739482658</v>
      </c>
      <c r="Q909" s="44">
        <v>8</v>
      </c>
      <c r="R909" s="45">
        <v>0</v>
      </c>
      <c r="S909" s="45">
        <v>5.0000000000000001E-3</v>
      </c>
      <c r="T909" s="46" t="s">
        <v>18</v>
      </c>
      <c r="U909" s="47">
        <v>1.2500000000000001E-2</v>
      </c>
      <c r="V909" s="47" t="s">
        <v>18</v>
      </c>
      <c r="W909" s="47">
        <v>1.393E-2</v>
      </c>
      <c r="X909" s="48" t="s">
        <v>30</v>
      </c>
      <c r="Y909" s="49" t="s">
        <v>18</v>
      </c>
      <c r="Z909" s="50" t="s">
        <v>18</v>
      </c>
      <c r="AA909" s="51" t="s">
        <v>18</v>
      </c>
      <c r="AB909" s="52">
        <v>40976</v>
      </c>
      <c r="AC909" s="48" t="s">
        <v>65</v>
      </c>
      <c r="AD909" s="53">
        <v>30000</v>
      </c>
      <c r="AE909" s="46" t="s">
        <v>34</v>
      </c>
      <c r="AF909" s="54" t="s">
        <v>18</v>
      </c>
    </row>
    <row r="910" spans="1:32" x14ac:dyDescent="0.25">
      <c r="A910" s="1" t="s">
        <v>918</v>
      </c>
      <c r="B910" s="55">
        <v>6.1039531043361999</v>
      </c>
      <c r="C910" s="37">
        <v>11</v>
      </c>
      <c r="D910" s="55">
        <v>6.9971915527591904</v>
      </c>
      <c r="E910" s="37">
        <v>19</v>
      </c>
      <c r="F910" s="55">
        <v>5.4655116124566696</v>
      </c>
      <c r="G910" s="37">
        <v>6</v>
      </c>
      <c r="H910" s="55">
        <v>19.020094654356299</v>
      </c>
      <c r="I910" s="37">
        <v>48</v>
      </c>
      <c r="J910" s="55">
        <v>5.0719178082191396</v>
      </c>
      <c r="K910" s="37">
        <v>53</v>
      </c>
      <c r="L910" s="55">
        <v>-1.04499274310595</v>
      </c>
      <c r="M910" s="37">
        <v>104</v>
      </c>
      <c r="N910" s="55">
        <v>7.0420592247380904</v>
      </c>
      <c r="O910" s="56">
        <v>2.1214086420412599</v>
      </c>
      <c r="P910" s="56">
        <v>0.495323809850087</v>
      </c>
      <c r="Q910" s="57">
        <v>6</v>
      </c>
      <c r="R910" s="58">
        <v>0.01</v>
      </c>
      <c r="S910" s="58">
        <v>0.01</v>
      </c>
      <c r="T910" s="14" t="s">
        <v>18</v>
      </c>
      <c r="U910" s="59">
        <v>3.3E-3</v>
      </c>
      <c r="V910" s="59" t="s">
        <v>18</v>
      </c>
      <c r="W910" s="59">
        <v>5.7499999999999999E-3</v>
      </c>
      <c r="X910" s="12" t="s">
        <v>30</v>
      </c>
      <c r="Y910" s="60">
        <v>190.36530893803501</v>
      </c>
      <c r="Z910" s="8">
        <v>1.90350624</v>
      </c>
      <c r="AA910" s="61">
        <v>10007</v>
      </c>
      <c r="AB910" s="62">
        <v>36991</v>
      </c>
      <c r="AC910" s="12" t="s">
        <v>65</v>
      </c>
      <c r="AD910" s="16" t="s">
        <v>56</v>
      </c>
      <c r="AE910" s="14" t="s">
        <v>18</v>
      </c>
      <c r="AF910" s="39">
        <v>23.599823449999999</v>
      </c>
    </row>
    <row r="911" spans="1:32" x14ac:dyDescent="0.25">
      <c r="A911" s="40" t="s">
        <v>919</v>
      </c>
      <c r="B911" s="41">
        <v>6.1029312587855999</v>
      </c>
      <c r="C911" s="42">
        <v>12</v>
      </c>
      <c r="D911" s="41">
        <v>6.99259007843491</v>
      </c>
      <c r="E911" s="42">
        <v>20</v>
      </c>
      <c r="F911" s="41">
        <v>5.4605187680522</v>
      </c>
      <c r="G911" s="42">
        <v>7</v>
      </c>
      <c r="H911" s="41">
        <v>18.996853852558999</v>
      </c>
      <c r="I911" s="42">
        <v>49</v>
      </c>
      <c r="J911" s="41">
        <v>5.0705988732001304</v>
      </c>
      <c r="K911" s="42">
        <v>54</v>
      </c>
      <c r="L911" s="41">
        <v>-1.0480807022141001</v>
      </c>
      <c r="M911" s="42">
        <v>105</v>
      </c>
      <c r="N911" s="41">
        <v>8.2137079156506996</v>
      </c>
      <c r="O911" s="43">
        <v>1.8159696751460099</v>
      </c>
      <c r="P911" s="43">
        <v>0.48893184175744298</v>
      </c>
      <c r="Q911" s="44">
        <v>6</v>
      </c>
      <c r="R911" s="45">
        <v>0.01</v>
      </c>
      <c r="S911" s="45">
        <v>0.01</v>
      </c>
      <c r="T911" s="46" t="s">
        <v>18</v>
      </c>
      <c r="U911" s="47">
        <v>3.3E-3</v>
      </c>
      <c r="V911" s="47" t="s">
        <v>18</v>
      </c>
      <c r="W911" s="47">
        <v>5.7499999999999999E-3</v>
      </c>
      <c r="X911" s="48" t="s">
        <v>30</v>
      </c>
      <c r="Y911" s="49" t="s">
        <v>18</v>
      </c>
      <c r="Z911" s="50" t="s">
        <v>18</v>
      </c>
      <c r="AA911" s="51" t="s">
        <v>18</v>
      </c>
      <c r="AB911" s="52">
        <v>36991</v>
      </c>
      <c r="AC911" s="48" t="s">
        <v>65</v>
      </c>
      <c r="AD911" s="53">
        <v>30000</v>
      </c>
      <c r="AE911" s="46" t="s">
        <v>18</v>
      </c>
      <c r="AF911" s="54" t="s">
        <v>18</v>
      </c>
    </row>
    <row r="912" spans="1:32" x14ac:dyDescent="0.25">
      <c r="A912" s="1" t="s">
        <v>920</v>
      </c>
      <c r="B912" s="55" t="s">
        <v>18</v>
      </c>
      <c r="C912" s="37" t="s">
        <v>18</v>
      </c>
      <c r="D912" s="55">
        <v>1.7629591451548901</v>
      </c>
      <c r="E912" s="37">
        <v>104</v>
      </c>
      <c r="F912" s="55">
        <v>0.35081292553264998</v>
      </c>
      <c r="G912" s="37">
        <v>89</v>
      </c>
      <c r="H912" s="55">
        <v>12.731167440199901</v>
      </c>
      <c r="I912" s="37">
        <v>102</v>
      </c>
      <c r="J912" s="55">
        <v>4.4110839230209997</v>
      </c>
      <c r="K912" s="37">
        <v>80</v>
      </c>
      <c r="L912" s="55">
        <v>-0.49161729484435901</v>
      </c>
      <c r="M912" s="37">
        <v>60</v>
      </c>
      <c r="N912" s="55">
        <v>3.8730033640146502</v>
      </c>
      <c r="O912" s="56">
        <v>2.2334496694066499</v>
      </c>
      <c r="P912" s="56">
        <v>0.132276111741848</v>
      </c>
      <c r="Q912" s="57">
        <v>8</v>
      </c>
      <c r="R912" s="58">
        <v>0</v>
      </c>
      <c r="S912" s="58">
        <v>5.0000000000000001E-3</v>
      </c>
      <c r="T912" s="14" t="s">
        <v>18</v>
      </c>
      <c r="U912" s="59">
        <v>8.5000000000000006E-3</v>
      </c>
      <c r="V912" s="59" t="s">
        <v>18</v>
      </c>
      <c r="W912" s="59">
        <v>1.125E-2</v>
      </c>
      <c r="X912" s="12" t="s">
        <v>30</v>
      </c>
      <c r="Y912" s="60">
        <v>856.119516023355</v>
      </c>
      <c r="Z912" s="8">
        <v>-9.5160109599999991</v>
      </c>
      <c r="AA912" s="61">
        <v>1765</v>
      </c>
      <c r="AB912" s="62">
        <v>42136</v>
      </c>
      <c r="AC912" s="12" t="s">
        <v>65</v>
      </c>
      <c r="AD912" s="16">
        <v>1000000</v>
      </c>
      <c r="AE912" s="14" t="s">
        <v>18</v>
      </c>
      <c r="AF912" s="39">
        <v>-53.786434479999997</v>
      </c>
    </row>
    <row r="913" spans="1:32" x14ac:dyDescent="0.25">
      <c r="A913" s="40" t="s">
        <v>921</v>
      </c>
      <c r="B913" s="41" t="s">
        <v>18</v>
      </c>
      <c r="C913" s="42" t="s">
        <v>18</v>
      </c>
      <c r="D913" s="41">
        <v>2.1718039139231902</v>
      </c>
      <c r="E913" s="42">
        <v>99</v>
      </c>
      <c r="F913" s="41">
        <v>0.75512810430580202</v>
      </c>
      <c r="G913" s="42">
        <v>82</v>
      </c>
      <c r="H913" s="41">
        <v>13.1824787211958</v>
      </c>
      <c r="I913" s="42">
        <v>101</v>
      </c>
      <c r="J913" s="41">
        <v>4.6248320859719501</v>
      </c>
      <c r="K913" s="42">
        <v>76</v>
      </c>
      <c r="L913" s="41">
        <v>-0.456454263282835</v>
      </c>
      <c r="M913" s="42">
        <v>56</v>
      </c>
      <c r="N913" s="41">
        <v>3.8744651611568401</v>
      </c>
      <c r="O913" s="43">
        <v>2.3490905158243098</v>
      </c>
      <c r="P913" s="43">
        <v>0.203226046521952</v>
      </c>
      <c r="Q913" s="44">
        <v>8</v>
      </c>
      <c r="R913" s="45">
        <v>0</v>
      </c>
      <c r="S913" s="45">
        <v>5.0000000000000001E-3</v>
      </c>
      <c r="T913" s="46" t="s">
        <v>18</v>
      </c>
      <c r="U913" s="47">
        <v>4.4999999999999997E-3</v>
      </c>
      <c r="V913" s="47" t="s">
        <v>18</v>
      </c>
      <c r="W913" s="47">
        <v>7.2500000000000004E-3</v>
      </c>
      <c r="X913" s="48" t="s">
        <v>30</v>
      </c>
      <c r="Y913" s="49" t="s">
        <v>18</v>
      </c>
      <c r="Z913" s="50" t="s">
        <v>18</v>
      </c>
      <c r="AA913" s="51" t="s">
        <v>18</v>
      </c>
      <c r="AB913" s="52">
        <v>42136</v>
      </c>
      <c r="AC913" s="48" t="s">
        <v>65</v>
      </c>
      <c r="AD913" s="53">
        <v>5000000</v>
      </c>
      <c r="AE913" s="46" t="s">
        <v>18</v>
      </c>
      <c r="AF913" s="54" t="s">
        <v>18</v>
      </c>
    </row>
    <row r="914" spans="1:32" x14ac:dyDescent="0.25">
      <c r="A914" s="1" t="s">
        <v>922</v>
      </c>
      <c r="B914" s="55" t="s">
        <v>18</v>
      </c>
      <c r="C914" s="37" t="s">
        <v>18</v>
      </c>
      <c r="D914" s="55">
        <v>4.0955989147340501</v>
      </c>
      <c r="E914" s="37">
        <v>69</v>
      </c>
      <c r="F914" s="55">
        <v>2.0123065141502501</v>
      </c>
      <c r="G914" s="37">
        <v>52</v>
      </c>
      <c r="H914" s="55">
        <v>16.6553863508177</v>
      </c>
      <c r="I914" s="37">
        <v>68</v>
      </c>
      <c r="J914" s="55">
        <v>5.0485042409465999</v>
      </c>
      <c r="K914" s="37">
        <v>55</v>
      </c>
      <c r="L914" s="55">
        <v>-0.245972798302351</v>
      </c>
      <c r="M914" s="37">
        <v>34</v>
      </c>
      <c r="N914" s="55">
        <v>5.6243154774591</v>
      </c>
      <c r="O914" s="56">
        <v>2.2357168697208198</v>
      </c>
      <c r="P914" s="56">
        <v>0.358153646424621</v>
      </c>
      <c r="Q914" s="57">
        <v>8</v>
      </c>
      <c r="R914" s="58">
        <v>0</v>
      </c>
      <c r="S914" s="58">
        <v>5.0000000000000001E-3</v>
      </c>
      <c r="T914" s="14" t="s">
        <v>18</v>
      </c>
      <c r="U914" s="59">
        <v>9.4999999999999998E-3</v>
      </c>
      <c r="V914" s="59" t="s">
        <v>18</v>
      </c>
      <c r="W914" s="59">
        <v>1.197E-2</v>
      </c>
      <c r="X914" s="12" t="s">
        <v>30</v>
      </c>
      <c r="Y914" s="60">
        <v>2926.7287783407601</v>
      </c>
      <c r="Z914" s="8">
        <v>9.0031560199999898</v>
      </c>
      <c r="AA914" s="61">
        <v>5712</v>
      </c>
      <c r="AB914" s="62">
        <v>42136</v>
      </c>
      <c r="AC914" s="12" t="s">
        <v>65</v>
      </c>
      <c r="AD914" s="16">
        <v>1000000</v>
      </c>
      <c r="AE914" s="14" t="s">
        <v>18</v>
      </c>
      <c r="AF914" s="39">
        <v>35.107196430000002</v>
      </c>
    </row>
    <row r="915" spans="1:32" x14ac:dyDescent="0.25">
      <c r="A915" s="40" t="s">
        <v>923</v>
      </c>
      <c r="B915" s="41" t="s">
        <v>18</v>
      </c>
      <c r="C915" s="42" t="s">
        <v>18</v>
      </c>
      <c r="D915" s="41">
        <v>4.5135202270244204</v>
      </c>
      <c r="E915" s="42">
        <v>59</v>
      </c>
      <c r="F915" s="41">
        <v>2.4230142128230199</v>
      </c>
      <c r="G915" s="42">
        <v>46</v>
      </c>
      <c r="H915" s="41">
        <v>17.125833606646701</v>
      </c>
      <c r="I915" s="42">
        <v>65</v>
      </c>
      <c r="J915" s="41">
        <v>5.2613480055019703</v>
      </c>
      <c r="K915" s="42">
        <v>47</v>
      </c>
      <c r="L915" s="41">
        <v>-0.20957526080477201</v>
      </c>
      <c r="M915" s="42">
        <v>33</v>
      </c>
      <c r="N915" s="41">
        <v>5.6241561281769599</v>
      </c>
      <c r="O915" s="43">
        <v>2.3194278309703602</v>
      </c>
      <c r="P915" s="43">
        <v>0.406479156364703</v>
      </c>
      <c r="Q915" s="44">
        <v>8</v>
      </c>
      <c r="R915" s="45">
        <v>0</v>
      </c>
      <c r="S915" s="45">
        <v>5.0000000000000001E-3</v>
      </c>
      <c r="T915" s="46" t="s">
        <v>18</v>
      </c>
      <c r="U915" s="47">
        <v>5.4999999999999997E-3</v>
      </c>
      <c r="V915" s="47" t="s">
        <v>18</v>
      </c>
      <c r="W915" s="47">
        <v>7.9699999999999997E-3</v>
      </c>
      <c r="X915" s="48" t="s">
        <v>30</v>
      </c>
      <c r="Y915" s="49" t="s">
        <v>18</v>
      </c>
      <c r="Z915" s="50" t="s">
        <v>18</v>
      </c>
      <c r="AA915" s="51" t="s">
        <v>18</v>
      </c>
      <c r="AB915" s="52">
        <v>42136</v>
      </c>
      <c r="AC915" s="48" t="s">
        <v>65</v>
      </c>
      <c r="AD915" s="53">
        <v>5000000</v>
      </c>
      <c r="AE915" s="46" t="s">
        <v>18</v>
      </c>
      <c r="AF915" s="54" t="s">
        <v>18</v>
      </c>
    </row>
    <row r="916" spans="1:32" x14ac:dyDescent="0.25">
      <c r="A916" s="1" t="s">
        <v>924</v>
      </c>
      <c r="B916" s="55" t="s">
        <v>18</v>
      </c>
      <c r="C916" s="37" t="s">
        <v>18</v>
      </c>
      <c r="D916" s="55">
        <v>6.5592120109516197</v>
      </c>
      <c r="E916" s="37">
        <v>31</v>
      </c>
      <c r="F916" s="55">
        <v>3.59627431874465</v>
      </c>
      <c r="G916" s="37">
        <v>17</v>
      </c>
      <c r="H916" s="55">
        <v>20.601925075692598</v>
      </c>
      <c r="I916" s="37">
        <v>38</v>
      </c>
      <c r="J916" s="55">
        <v>5.6783083867902198</v>
      </c>
      <c r="K916" s="37">
        <v>36</v>
      </c>
      <c r="L916" s="55">
        <v>-7.4883929908608995E-2</v>
      </c>
      <c r="M916" s="37">
        <v>23</v>
      </c>
      <c r="N916" s="55">
        <v>7.6827435543155902</v>
      </c>
      <c r="O916" s="56">
        <v>2.1503927082379199</v>
      </c>
      <c r="P916" s="56">
        <v>0.47241938312399401</v>
      </c>
      <c r="Q916" s="57">
        <v>8</v>
      </c>
      <c r="R916" s="58">
        <v>0</v>
      </c>
      <c r="S916" s="58">
        <v>5.0000000000000001E-3</v>
      </c>
      <c r="T916" s="14" t="s">
        <v>18</v>
      </c>
      <c r="U916" s="59">
        <v>1.0500000000000001E-2</v>
      </c>
      <c r="V916" s="59" t="s">
        <v>18</v>
      </c>
      <c r="W916" s="59">
        <v>1.2869999999999999E-2</v>
      </c>
      <c r="X916" s="12" t="s">
        <v>30</v>
      </c>
      <c r="Y916" s="60">
        <v>1136.12574808761</v>
      </c>
      <c r="Z916" s="8">
        <v>14.970128239999999</v>
      </c>
      <c r="AA916" s="61">
        <v>2511</v>
      </c>
      <c r="AB916" s="62">
        <v>42136</v>
      </c>
      <c r="AC916" s="12" t="s">
        <v>65</v>
      </c>
      <c r="AD916" s="16">
        <v>1000000</v>
      </c>
      <c r="AE916" s="14" t="s">
        <v>18</v>
      </c>
      <c r="AF916" s="39">
        <v>95.329051929999906</v>
      </c>
    </row>
    <row r="917" spans="1:32" x14ac:dyDescent="0.25">
      <c r="A917" s="40" t="s">
        <v>925</v>
      </c>
      <c r="B917" s="41" t="s">
        <v>18</v>
      </c>
      <c r="C917" s="42" t="s">
        <v>18</v>
      </c>
      <c r="D917" s="41">
        <v>6.9876739224788302</v>
      </c>
      <c r="E917" s="42">
        <v>21</v>
      </c>
      <c r="F917" s="41">
        <v>4.0126564131855096</v>
      </c>
      <c r="G917" s="42">
        <v>12</v>
      </c>
      <c r="H917" s="41">
        <v>21.087899093417501</v>
      </c>
      <c r="I917" s="42">
        <v>35</v>
      </c>
      <c r="J917" s="41">
        <v>5.8904634239755804</v>
      </c>
      <c r="K917" s="42">
        <v>31</v>
      </c>
      <c r="L917" s="41">
        <v>-3.6155904259171902E-2</v>
      </c>
      <c r="M917" s="42">
        <v>20</v>
      </c>
      <c r="N917" s="41">
        <v>7.68413967902391</v>
      </c>
      <c r="O917" s="43">
        <v>2.2132457824279599</v>
      </c>
      <c r="P917" s="43">
        <v>0.50880183334606399</v>
      </c>
      <c r="Q917" s="44">
        <v>8</v>
      </c>
      <c r="R917" s="45">
        <v>0</v>
      </c>
      <c r="S917" s="45">
        <v>5.0000000000000001E-3</v>
      </c>
      <c r="T917" s="46" t="s">
        <v>18</v>
      </c>
      <c r="U917" s="47">
        <v>6.4999999999999997E-3</v>
      </c>
      <c r="V917" s="47" t="s">
        <v>18</v>
      </c>
      <c r="W917" s="47">
        <v>8.8699999999999994E-3</v>
      </c>
      <c r="X917" s="48" t="s">
        <v>30</v>
      </c>
      <c r="Y917" s="49" t="s">
        <v>18</v>
      </c>
      <c r="Z917" s="50" t="s">
        <v>18</v>
      </c>
      <c r="AA917" s="51" t="s">
        <v>18</v>
      </c>
      <c r="AB917" s="52">
        <v>42136</v>
      </c>
      <c r="AC917" s="48" t="s">
        <v>65</v>
      </c>
      <c r="AD917" s="53">
        <v>5000000</v>
      </c>
      <c r="AE917" s="46" t="s">
        <v>18</v>
      </c>
      <c r="AF917" s="54" t="s">
        <v>18</v>
      </c>
    </row>
    <row r="918" spans="1:32" x14ac:dyDescent="0.25">
      <c r="X918" s="120"/>
    </row>
    <row r="919" spans="1:32" x14ac:dyDescent="0.25">
      <c r="X919" s="120"/>
    </row>
    <row r="920" spans="1:32" x14ac:dyDescent="0.25">
      <c r="X920" s="120"/>
    </row>
    <row r="921" spans="1:32" x14ac:dyDescent="0.25">
      <c r="B921" s="8"/>
      <c r="C921" s="12"/>
      <c r="D921" s="8"/>
      <c r="E921" s="12"/>
      <c r="F921" s="8"/>
      <c r="G921" s="12"/>
      <c r="H921" s="8"/>
      <c r="I921" s="12"/>
      <c r="J921" s="8"/>
      <c r="K921" s="12"/>
      <c r="L921" s="8"/>
      <c r="M921" s="12"/>
      <c r="N921" s="8"/>
      <c r="O921" s="12"/>
      <c r="P921" s="12"/>
      <c r="Q921" s="13"/>
      <c r="R921" s="14"/>
      <c r="S921" s="12"/>
      <c r="T921" s="14"/>
      <c r="U921" s="12"/>
      <c r="V921" s="12"/>
      <c r="W921" s="39"/>
      <c r="X921" s="60"/>
      <c r="Y921" s="20"/>
      <c r="Z921" s="12"/>
      <c r="AA921" s="12"/>
      <c r="AB921" s="12"/>
      <c r="AC921" s="16"/>
      <c r="AD921" s="14"/>
      <c r="AE921" s="39"/>
    </row>
    <row r="922" spans="1:32" x14ac:dyDescent="0.25">
      <c r="A922" s="1" t="s">
        <v>185</v>
      </c>
      <c r="B922" s="8"/>
      <c r="C922" s="12"/>
      <c r="D922" s="8"/>
      <c r="E922" s="12"/>
      <c r="F922" s="8"/>
      <c r="G922" s="12"/>
      <c r="H922" s="8"/>
      <c r="I922" s="12"/>
      <c r="J922" s="8"/>
      <c r="K922" s="12"/>
      <c r="L922" s="8"/>
      <c r="M922" s="12"/>
      <c r="N922" s="8"/>
      <c r="O922" s="12"/>
      <c r="P922" s="12"/>
      <c r="Q922" s="13"/>
      <c r="R922" s="14"/>
      <c r="S922" s="12"/>
      <c r="T922" s="14"/>
      <c r="U922" s="12"/>
      <c r="V922" s="12"/>
      <c r="W922" s="39"/>
      <c r="X922" s="60"/>
      <c r="Y922" s="20"/>
      <c r="Z922" s="12"/>
      <c r="AA922" s="12"/>
      <c r="AB922" s="12"/>
      <c r="AC922" s="16"/>
      <c r="AD922" s="14"/>
      <c r="AE922" s="39"/>
    </row>
    <row r="923" spans="1:32" x14ac:dyDescent="0.25">
      <c r="B923" s="8"/>
      <c r="C923" s="12"/>
      <c r="D923" s="8"/>
      <c r="E923" s="12"/>
      <c r="F923" s="8"/>
      <c r="G923" s="12"/>
      <c r="H923" s="8"/>
      <c r="I923" s="12"/>
      <c r="J923" s="8"/>
      <c r="K923" s="12"/>
      <c r="L923" s="8"/>
      <c r="M923" s="12"/>
      <c r="N923" s="8"/>
      <c r="O923" s="12"/>
      <c r="P923" s="12"/>
      <c r="Q923" s="13"/>
      <c r="R923" s="14"/>
      <c r="S923" s="12"/>
      <c r="T923" s="14"/>
      <c r="U923" s="12"/>
      <c r="V923" s="12"/>
      <c r="W923" s="12"/>
      <c r="X923" s="60"/>
      <c r="Y923" s="20"/>
      <c r="Z923" s="12"/>
      <c r="AA923" s="12"/>
      <c r="AB923" s="12"/>
      <c r="AC923" s="16"/>
      <c r="AD923" s="14"/>
      <c r="AE923" s="12"/>
    </row>
    <row r="924" spans="1:32" x14ac:dyDescent="0.25">
      <c r="B924" s="8"/>
      <c r="C924" s="12"/>
      <c r="D924" s="8"/>
      <c r="E924" s="12"/>
      <c r="F924" s="8"/>
      <c r="G924" s="12"/>
      <c r="H924" s="8"/>
      <c r="I924" s="12"/>
      <c r="J924" s="8"/>
      <c r="K924" s="12"/>
      <c r="L924" s="8"/>
      <c r="M924" s="12"/>
      <c r="N924" s="8"/>
      <c r="O924" s="12"/>
      <c r="P924" s="12"/>
      <c r="Q924" s="13"/>
      <c r="R924" s="14"/>
      <c r="S924" s="12"/>
      <c r="T924" s="14"/>
      <c r="U924" s="12"/>
      <c r="V924" s="12"/>
      <c r="W924" s="12"/>
      <c r="X924" s="60"/>
      <c r="Y924" s="20"/>
      <c r="Z924" s="12"/>
      <c r="AA924" s="12"/>
      <c r="AB924" s="12"/>
      <c r="AC924" s="16"/>
      <c r="AD924" s="14"/>
      <c r="AE924" s="12"/>
    </row>
    <row r="925" spans="1:32" x14ac:dyDescent="0.25">
      <c r="B925" s="8"/>
      <c r="C925" s="12"/>
      <c r="D925" s="8"/>
      <c r="E925" s="12"/>
      <c r="F925" s="8"/>
      <c r="G925" s="12"/>
      <c r="H925" s="8"/>
      <c r="I925" s="12"/>
      <c r="J925" s="8"/>
      <c r="K925" s="12"/>
      <c r="L925" s="8"/>
      <c r="M925" s="12"/>
      <c r="N925" s="8"/>
      <c r="O925" s="12"/>
      <c r="P925" s="12"/>
      <c r="Q925" s="13"/>
      <c r="R925" s="14"/>
      <c r="S925" s="12"/>
      <c r="T925" s="14"/>
      <c r="U925" s="12"/>
      <c r="V925" s="12"/>
      <c r="W925" s="12"/>
      <c r="X925" s="60"/>
      <c r="Y925" s="20"/>
      <c r="Z925" s="12"/>
      <c r="AA925" s="12"/>
      <c r="AB925" s="12"/>
      <c r="AC925" s="16"/>
      <c r="AD925" s="14"/>
      <c r="AE925" s="12"/>
    </row>
    <row r="926" spans="1:32" x14ac:dyDescent="0.25">
      <c r="A926" s="7">
        <v>19</v>
      </c>
      <c r="B926" s="8"/>
      <c r="C926" s="9"/>
      <c r="D926" s="10"/>
      <c r="E926" s="11" t="s">
        <v>0</v>
      </c>
      <c r="F926" s="8"/>
      <c r="G926" s="12"/>
      <c r="H926" s="8"/>
      <c r="I926" s="12"/>
      <c r="J926" s="8"/>
      <c r="K926" s="12"/>
      <c r="L926" s="8"/>
      <c r="M926" s="12"/>
      <c r="N926" s="8"/>
      <c r="O926" s="12"/>
      <c r="P926" s="12"/>
      <c r="Q926" s="13"/>
      <c r="R926" s="14"/>
      <c r="S926" s="12"/>
      <c r="T926" s="14"/>
      <c r="U926" s="12"/>
      <c r="V926" s="12"/>
      <c r="W926" s="12"/>
      <c r="X926" s="60"/>
      <c r="Y926" s="15"/>
      <c r="Z926" s="12"/>
      <c r="AA926" s="12"/>
      <c r="AB926" s="12"/>
      <c r="AC926" s="16"/>
      <c r="AD926" s="14"/>
      <c r="AE926" s="21">
        <v>20</v>
      </c>
      <c r="AF926" s="21"/>
    </row>
    <row r="927" spans="1:32" ht="15.75" thickBot="1" x14ac:dyDescent="0.3">
      <c r="A927" s="17"/>
      <c r="B927" s="18"/>
      <c r="C927" s="19"/>
      <c r="D927" s="18"/>
      <c r="E927" s="19"/>
      <c r="F927" s="18"/>
      <c r="G927" s="19"/>
      <c r="H927" s="18"/>
      <c r="I927" s="19"/>
      <c r="J927" s="18"/>
      <c r="K927" s="19"/>
      <c r="L927" s="18"/>
      <c r="M927" s="19"/>
      <c r="N927" s="18"/>
      <c r="O927" s="19"/>
      <c r="P927" s="19"/>
      <c r="Q927" s="18"/>
      <c r="R927" s="19"/>
      <c r="S927" s="18"/>
      <c r="T927" s="19"/>
      <c r="U927" s="18"/>
      <c r="V927" s="19"/>
      <c r="W927" s="18"/>
      <c r="X927" s="121"/>
      <c r="Y927" s="18"/>
      <c r="Z927" s="19"/>
      <c r="AA927" s="18"/>
      <c r="AB927" s="19"/>
      <c r="AC927" s="18"/>
      <c r="AD927" s="19"/>
      <c r="AE927" s="19"/>
      <c r="AF927" s="19"/>
    </row>
    <row r="928" spans="1:32" x14ac:dyDescent="0.25">
      <c r="A928" s="119"/>
      <c r="Q928" s="2"/>
      <c r="R928" s="1"/>
      <c r="S928" s="2"/>
      <c r="T928" s="1"/>
      <c r="U928" s="2"/>
      <c r="W928" s="2"/>
      <c r="X928" s="120"/>
      <c r="Y928" s="2"/>
      <c r="AA928" s="2"/>
      <c r="AC928" s="2"/>
      <c r="AD928" s="1"/>
    </row>
    <row r="929" spans="1:32" ht="18" x14ac:dyDescent="0.25">
      <c r="A929" s="22" t="s">
        <v>799</v>
      </c>
      <c r="B929" s="23"/>
      <c r="C929" s="24"/>
      <c r="D929" s="23"/>
      <c r="E929" s="24"/>
      <c r="F929" s="23"/>
      <c r="G929" s="24" t="s">
        <v>1</v>
      </c>
      <c r="H929" s="23"/>
      <c r="I929" s="24"/>
      <c r="J929" s="23"/>
      <c r="K929" s="24"/>
      <c r="L929" s="23"/>
      <c r="M929" s="24"/>
      <c r="N929" s="23" t="s">
        <v>4</v>
      </c>
      <c r="O929" s="24"/>
      <c r="P929" s="24" t="s">
        <v>5</v>
      </c>
      <c r="Q929" s="25"/>
      <c r="R929" s="26"/>
      <c r="S929" s="24"/>
      <c r="T929" s="26"/>
      <c r="U929" s="24"/>
      <c r="V929" s="24"/>
      <c r="W929" s="27"/>
      <c r="X929" s="122"/>
      <c r="Y929" s="28"/>
      <c r="Z929" s="24"/>
      <c r="AA929" s="24"/>
      <c r="AB929" s="24"/>
      <c r="AC929" s="29"/>
      <c r="AD929" s="26"/>
      <c r="AE929" s="27"/>
    </row>
    <row r="930" spans="1:32" ht="42.75" x14ac:dyDescent="0.25">
      <c r="A930" s="30"/>
      <c r="B930" s="31" t="s">
        <v>6</v>
      </c>
      <c r="C930" s="32" t="s">
        <v>7</v>
      </c>
      <c r="D930" s="31" t="s">
        <v>8</v>
      </c>
      <c r="E930" s="32" t="s">
        <v>7</v>
      </c>
      <c r="F930" s="31" t="s">
        <v>9</v>
      </c>
      <c r="G930" s="24" t="s">
        <v>7</v>
      </c>
      <c r="H930" s="31" t="s">
        <v>10</v>
      </c>
      <c r="I930" s="32" t="s">
        <v>7</v>
      </c>
      <c r="J930" s="31" t="s">
        <v>11</v>
      </c>
      <c r="K930" s="32" t="s">
        <v>7</v>
      </c>
      <c r="L930" s="31" t="s">
        <v>12</v>
      </c>
      <c r="M930" s="32" t="s">
        <v>7</v>
      </c>
      <c r="N930" s="31" t="s">
        <v>13</v>
      </c>
      <c r="O930" s="32" t="s">
        <v>14</v>
      </c>
      <c r="P930" s="32" t="s">
        <v>15</v>
      </c>
      <c r="Q930" s="33" t="s">
        <v>2</v>
      </c>
      <c r="R930" s="32" t="s">
        <v>16</v>
      </c>
      <c r="S930" s="32" t="s">
        <v>17</v>
      </c>
      <c r="T930" s="32" t="s">
        <v>18</v>
      </c>
      <c r="U930" s="32" t="s">
        <v>19</v>
      </c>
      <c r="V930" s="32" t="s">
        <v>18</v>
      </c>
      <c r="W930" s="34" t="s">
        <v>20</v>
      </c>
      <c r="X930" s="123" t="s">
        <v>21</v>
      </c>
      <c r="Y930" s="35" t="s">
        <v>22</v>
      </c>
      <c r="Z930" s="32" t="s">
        <v>23</v>
      </c>
      <c r="AA930" s="32" t="s">
        <v>24</v>
      </c>
      <c r="AB930" s="32" t="s">
        <v>25</v>
      </c>
      <c r="AC930" s="36" t="s">
        <v>26</v>
      </c>
      <c r="AD930" s="32" t="s">
        <v>27</v>
      </c>
      <c r="AE930" s="34" t="s">
        <v>18</v>
      </c>
      <c r="AF930" s="34" t="s">
        <v>28</v>
      </c>
    </row>
    <row r="931" spans="1:32" x14ac:dyDescent="0.25">
      <c r="B931" s="8"/>
      <c r="C931" s="12"/>
      <c r="D931" s="8"/>
      <c r="E931" s="12"/>
      <c r="F931" s="8"/>
      <c r="G931" s="12"/>
      <c r="H931" s="8"/>
      <c r="I931" s="12"/>
      <c r="J931" s="8"/>
      <c r="K931" s="12"/>
      <c r="L931" s="8"/>
      <c r="M931" s="12"/>
      <c r="N931" s="8"/>
      <c r="O931" s="12"/>
      <c r="P931" s="12"/>
      <c r="Q931" s="13"/>
      <c r="R931" s="14"/>
      <c r="S931" s="12"/>
      <c r="T931" s="14"/>
      <c r="U931" s="38"/>
      <c r="V931" s="12"/>
      <c r="W931" s="12"/>
      <c r="X931" s="60"/>
      <c r="Y931" s="20"/>
      <c r="Z931" s="12"/>
      <c r="AA931" s="12"/>
      <c r="AB931" s="12"/>
      <c r="AC931" s="16"/>
      <c r="AD931" s="14"/>
      <c r="AE931" s="12"/>
    </row>
    <row r="932" spans="1:32" x14ac:dyDescent="0.25">
      <c r="A932" s="1" t="s">
        <v>926</v>
      </c>
      <c r="B932" s="55">
        <v>5.6561019409331701</v>
      </c>
      <c r="C932" s="37">
        <v>16</v>
      </c>
      <c r="D932" s="55">
        <v>6.6642900632498598</v>
      </c>
      <c r="E932" s="37">
        <v>28</v>
      </c>
      <c r="F932" s="55">
        <v>3.2621252333631299</v>
      </c>
      <c r="G932" s="37">
        <v>24</v>
      </c>
      <c r="H932" s="55">
        <v>21.497993758359499</v>
      </c>
      <c r="I932" s="37">
        <v>30</v>
      </c>
      <c r="J932" s="55">
        <v>5.4154417453195798</v>
      </c>
      <c r="K932" s="37">
        <v>43</v>
      </c>
      <c r="L932" s="55">
        <v>-0.17582417582418999</v>
      </c>
      <c r="M932" s="37">
        <v>29</v>
      </c>
      <c r="N932" s="55">
        <v>8.4227307781867502</v>
      </c>
      <c r="O932" s="56">
        <v>2.0678548157131602</v>
      </c>
      <c r="P932" s="56">
        <v>0.45333299943401101</v>
      </c>
      <c r="Q932" s="57">
        <v>8</v>
      </c>
      <c r="R932" s="58">
        <v>0</v>
      </c>
      <c r="S932" s="58">
        <v>5.0000000000000001E-3</v>
      </c>
      <c r="T932" s="14" t="s">
        <v>18</v>
      </c>
      <c r="U932" s="59">
        <v>1.44999999999999E-2</v>
      </c>
      <c r="V932" s="59" t="s">
        <v>18</v>
      </c>
      <c r="W932" s="59">
        <v>1.5970000000000002E-2</v>
      </c>
      <c r="X932" s="12" t="s">
        <v>30</v>
      </c>
      <c r="Y932" s="60">
        <v>840.64859040168994</v>
      </c>
      <c r="Z932" s="8">
        <v>3.5953947199999998</v>
      </c>
      <c r="AA932" s="61">
        <v>111868</v>
      </c>
      <c r="AB932" s="62">
        <v>32579</v>
      </c>
      <c r="AC932" s="12" t="s">
        <v>65</v>
      </c>
      <c r="AD932" s="16" t="s">
        <v>56</v>
      </c>
      <c r="AE932" s="14" t="s">
        <v>18</v>
      </c>
      <c r="AF932" s="39">
        <v>29.066116289999901</v>
      </c>
    </row>
    <row r="933" spans="1:32" x14ac:dyDescent="0.25">
      <c r="A933" s="40" t="s">
        <v>927</v>
      </c>
      <c r="B933" s="41">
        <v>5.65502061113063</v>
      </c>
      <c r="C933" s="42">
        <v>17</v>
      </c>
      <c r="D933" s="41">
        <v>6.66168785523646</v>
      </c>
      <c r="E933" s="42">
        <v>30</v>
      </c>
      <c r="F933" s="41">
        <v>3.2564420846684401</v>
      </c>
      <c r="G933" s="42">
        <v>27</v>
      </c>
      <c r="H933" s="41">
        <v>21.477875752239601</v>
      </c>
      <c r="I933" s="42">
        <v>32</v>
      </c>
      <c r="J933" s="41">
        <v>5.4185644730642997</v>
      </c>
      <c r="K933" s="42">
        <v>42</v>
      </c>
      <c r="L933" s="41">
        <v>-0.178465199286126</v>
      </c>
      <c r="M933" s="42">
        <v>30</v>
      </c>
      <c r="N933" s="41">
        <v>9.3934261972715802</v>
      </c>
      <c r="O933" s="43">
        <v>1.85202566450803</v>
      </c>
      <c r="P933" s="43">
        <v>0.44809390066258598</v>
      </c>
      <c r="Q933" s="44">
        <v>8</v>
      </c>
      <c r="R933" s="45">
        <v>0</v>
      </c>
      <c r="S933" s="45">
        <v>5.0000000000000001E-3</v>
      </c>
      <c r="T933" s="46" t="s">
        <v>18</v>
      </c>
      <c r="U933" s="47">
        <v>1.4500000000000001E-2</v>
      </c>
      <c r="V933" s="47" t="s">
        <v>18</v>
      </c>
      <c r="W933" s="47">
        <v>1.5970000000000002E-2</v>
      </c>
      <c r="X933" s="48" t="s">
        <v>30</v>
      </c>
      <c r="Y933" s="49" t="s">
        <v>18</v>
      </c>
      <c r="Z933" s="50" t="s">
        <v>18</v>
      </c>
      <c r="AA933" s="51" t="s">
        <v>18</v>
      </c>
      <c r="AB933" s="52">
        <v>32579</v>
      </c>
      <c r="AC933" s="48" t="s">
        <v>65</v>
      </c>
      <c r="AD933" s="53">
        <v>30000</v>
      </c>
      <c r="AE933" s="46" t="s">
        <v>18</v>
      </c>
      <c r="AF933" s="54" t="s">
        <v>18</v>
      </c>
    </row>
    <row r="934" spans="1:32" x14ac:dyDescent="0.25">
      <c r="A934" s="1" t="s">
        <v>928</v>
      </c>
      <c r="B934" s="55" t="s">
        <v>18</v>
      </c>
      <c r="C934" s="37" t="s">
        <v>18</v>
      </c>
      <c r="D934" s="55" t="s">
        <v>18</v>
      </c>
      <c r="E934" s="37" t="s">
        <v>18</v>
      </c>
      <c r="F934" s="55">
        <v>-0.65797447144689802</v>
      </c>
      <c r="G934" s="37">
        <v>112</v>
      </c>
      <c r="H934" s="55">
        <v>9.3855434004704392</v>
      </c>
      <c r="I934" s="37">
        <v>131</v>
      </c>
      <c r="J934" s="55">
        <v>3.7730358874879402</v>
      </c>
      <c r="K934" s="37">
        <v>104</v>
      </c>
      <c r="L934" s="55">
        <v>-0.16795745077914301</v>
      </c>
      <c r="M934" s="37">
        <v>28</v>
      </c>
      <c r="N934" s="55">
        <v>2.9853144463919699</v>
      </c>
      <c r="O934" s="56">
        <v>1.7768761510704201</v>
      </c>
      <c r="P934" s="56" t="s">
        <v>18</v>
      </c>
      <c r="Q934" s="57">
        <v>8</v>
      </c>
      <c r="R934" s="58">
        <v>0</v>
      </c>
      <c r="S934" s="58">
        <v>0</v>
      </c>
      <c r="T934" s="14" t="s">
        <v>18</v>
      </c>
      <c r="U934" s="59">
        <v>6.8999999999999999E-3</v>
      </c>
      <c r="V934" s="59" t="s">
        <v>18</v>
      </c>
      <c r="W934" s="59">
        <v>8.7799999999999996E-3</v>
      </c>
      <c r="X934" s="12" t="s">
        <v>30</v>
      </c>
      <c r="Y934" s="60">
        <v>2.4552988189940002</v>
      </c>
      <c r="Z934" s="8">
        <v>3.8611649996890998E-2</v>
      </c>
      <c r="AA934" s="61">
        <v>1594</v>
      </c>
      <c r="AB934" s="62">
        <v>43976</v>
      </c>
      <c r="AC934" s="12" t="s">
        <v>65</v>
      </c>
      <c r="AD934" s="16">
        <v>1</v>
      </c>
      <c r="AE934" s="14" t="s">
        <v>18</v>
      </c>
      <c r="AF934" s="39">
        <v>-0.89119889996613999</v>
      </c>
    </row>
    <row r="935" spans="1:32" x14ac:dyDescent="0.25">
      <c r="A935" s="40" t="s">
        <v>929</v>
      </c>
      <c r="B935" s="41" t="s">
        <v>18</v>
      </c>
      <c r="C935" s="42" t="s">
        <v>18</v>
      </c>
      <c r="D935" s="41" t="s">
        <v>18</v>
      </c>
      <c r="E935" s="42" t="s">
        <v>18</v>
      </c>
      <c r="F935" s="41">
        <v>2.6605136646495802</v>
      </c>
      <c r="G935" s="42">
        <v>35</v>
      </c>
      <c r="H935" s="41">
        <v>15.3453585569731</v>
      </c>
      <c r="I935" s="42">
        <v>77</v>
      </c>
      <c r="J935" s="41">
        <v>5.6325543916196397</v>
      </c>
      <c r="K935" s="42">
        <v>37</v>
      </c>
      <c r="L935" s="41">
        <v>-3.8127192313541697E-2</v>
      </c>
      <c r="M935" s="42">
        <v>21</v>
      </c>
      <c r="N935" s="41">
        <v>5.5649653867191802</v>
      </c>
      <c r="O935" s="43">
        <v>2.02415440473807</v>
      </c>
      <c r="P935" s="43" t="s">
        <v>18</v>
      </c>
      <c r="Q935" s="44">
        <v>8</v>
      </c>
      <c r="R935" s="45">
        <v>0</v>
      </c>
      <c r="S935" s="45">
        <v>0</v>
      </c>
      <c r="T935" s="46" t="s">
        <v>18</v>
      </c>
      <c r="U935" s="47">
        <v>7.9000000000000008E-3</v>
      </c>
      <c r="V935" s="47" t="s">
        <v>18</v>
      </c>
      <c r="W935" s="47">
        <v>9.4699999999999993E-3</v>
      </c>
      <c r="X935" s="48" t="s">
        <v>30</v>
      </c>
      <c r="Y935" s="49">
        <v>3.37715395444499</v>
      </c>
      <c r="Z935" s="50">
        <v>9.6288609999917799E-2</v>
      </c>
      <c r="AA935" s="51">
        <v>1389</v>
      </c>
      <c r="AB935" s="52">
        <v>43976</v>
      </c>
      <c r="AC935" s="48" t="s">
        <v>930</v>
      </c>
      <c r="AD935" s="53">
        <v>1</v>
      </c>
      <c r="AE935" s="46" t="s">
        <v>18</v>
      </c>
      <c r="AF935" s="54">
        <v>-0.151159900004572</v>
      </c>
    </row>
    <row r="936" spans="1:32" x14ac:dyDescent="0.25">
      <c r="A936" s="1" t="s">
        <v>931</v>
      </c>
      <c r="B936" s="55" t="s">
        <v>18</v>
      </c>
      <c r="C936" s="37" t="s">
        <v>18</v>
      </c>
      <c r="D936" s="55" t="s">
        <v>18</v>
      </c>
      <c r="E936" s="37" t="s">
        <v>18</v>
      </c>
      <c r="F936" s="65">
        <v>6.1885057330529403</v>
      </c>
      <c r="G936" s="66">
        <v>3</v>
      </c>
      <c r="H936" s="55">
        <v>22.3708954144365</v>
      </c>
      <c r="I936" s="37">
        <v>26</v>
      </c>
      <c r="J936" s="55">
        <v>6.5562413402191702</v>
      </c>
      <c r="K936" s="37">
        <v>12</v>
      </c>
      <c r="L936" s="55">
        <v>5.9108641683458503E-3</v>
      </c>
      <c r="M936" s="37">
        <v>18</v>
      </c>
      <c r="N936" s="55">
        <v>9.3542399646436607</v>
      </c>
      <c r="O936" s="56">
        <v>1.95525089438976</v>
      </c>
      <c r="P936" s="56" t="s">
        <v>18</v>
      </c>
      <c r="Q936" s="57">
        <v>8</v>
      </c>
      <c r="R936" s="58">
        <v>0</v>
      </c>
      <c r="S936" s="58">
        <v>0</v>
      </c>
      <c r="T936" s="14" t="s">
        <v>18</v>
      </c>
      <c r="U936" s="59">
        <v>8.8999999999999999E-3</v>
      </c>
      <c r="V936" s="59" t="s">
        <v>18</v>
      </c>
      <c r="W936" s="59">
        <v>9.1000000000000004E-3</v>
      </c>
      <c r="X936" s="12" t="s">
        <v>30</v>
      </c>
      <c r="Y936" s="60">
        <v>24.926228973415999</v>
      </c>
      <c r="Z936" s="8">
        <v>0.70066156999946905</v>
      </c>
      <c r="AA936" s="61">
        <v>7897</v>
      </c>
      <c r="AB936" s="62">
        <v>43976</v>
      </c>
      <c r="AC936" s="12" t="s">
        <v>930</v>
      </c>
      <c r="AD936" s="16">
        <v>1</v>
      </c>
      <c r="AE936" s="14" t="s">
        <v>18</v>
      </c>
      <c r="AF936" s="39">
        <v>5.7918040300109004</v>
      </c>
    </row>
    <row r="937" spans="1:32" x14ac:dyDescent="0.25">
      <c r="A937" s="40" t="s">
        <v>932</v>
      </c>
      <c r="B937" s="41">
        <v>1.2887807599712899</v>
      </c>
      <c r="C937" s="42">
        <v>53</v>
      </c>
      <c r="D937" s="41">
        <v>0.93481080656454496</v>
      </c>
      <c r="E937" s="42">
        <v>111</v>
      </c>
      <c r="F937" s="41">
        <v>-0.40005161970293401</v>
      </c>
      <c r="G937" s="42">
        <v>109</v>
      </c>
      <c r="H937" s="41">
        <v>11.949030293316101</v>
      </c>
      <c r="I937" s="42">
        <v>113</v>
      </c>
      <c r="J937" s="41">
        <v>3.9669544507293599</v>
      </c>
      <c r="K937" s="42">
        <v>97</v>
      </c>
      <c r="L937" s="41">
        <v>-0.54111783552864801</v>
      </c>
      <c r="M937" s="42">
        <v>68</v>
      </c>
      <c r="N937" s="41">
        <v>3.90246336053933</v>
      </c>
      <c r="O937" s="43">
        <v>2.0161677917709402</v>
      </c>
      <c r="P937" s="43">
        <v>-1.22163887605597E-2</v>
      </c>
      <c r="Q937" s="44">
        <v>8</v>
      </c>
      <c r="R937" s="45">
        <v>0</v>
      </c>
      <c r="S937" s="45">
        <v>5.0000000000000001E-3</v>
      </c>
      <c r="T937" s="46" t="s">
        <v>18</v>
      </c>
      <c r="U937" s="47">
        <v>9.4999999999999998E-3</v>
      </c>
      <c r="V937" s="47" t="s">
        <v>18</v>
      </c>
      <c r="W937" s="47">
        <v>1.0919999999999999E-2</v>
      </c>
      <c r="X937" s="48" t="s">
        <v>30</v>
      </c>
      <c r="Y937" s="49">
        <v>653.92251063331196</v>
      </c>
      <c r="Z937" s="50">
        <v>-0.48449186999999999</v>
      </c>
      <c r="AA937" s="51">
        <v>62167</v>
      </c>
      <c r="AB937" s="52">
        <v>39975</v>
      </c>
      <c r="AC937" s="48" t="s">
        <v>65</v>
      </c>
      <c r="AD937" s="53" t="s">
        <v>56</v>
      </c>
      <c r="AE937" s="46" t="s">
        <v>18</v>
      </c>
      <c r="AF937" s="54">
        <v>-26.689270959999899</v>
      </c>
    </row>
    <row r="938" spans="1:32" x14ac:dyDescent="0.25">
      <c r="A938" s="1" t="s">
        <v>933</v>
      </c>
      <c r="B938" s="55">
        <v>1.2888535765540801</v>
      </c>
      <c r="C938" s="37">
        <v>52</v>
      </c>
      <c r="D938" s="55">
        <v>0.930982379646772</v>
      </c>
      <c r="E938" s="37">
        <v>112</v>
      </c>
      <c r="F938" s="55">
        <v>-0.40604060609902198</v>
      </c>
      <c r="G938" s="37">
        <v>110</v>
      </c>
      <c r="H938" s="55">
        <v>11.942041888255201</v>
      </c>
      <c r="I938" s="37">
        <v>114</v>
      </c>
      <c r="J938" s="55">
        <v>3.97311954727668</v>
      </c>
      <c r="K938" s="37">
        <v>96</v>
      </c>
      <c r="L938" s="55">
        <v>-0.54133303259278298</v>
      </c>
      <c r="M938" s="37">
        <v>69</v>
      </c>
      <c r="N938" s="55">
        <v>5.7454352534706699</v>
      </c>
      <c r="O938" s="56">
        <v>1.3682222815540499</v>
      </c>
      <c r="P938" s="56">
        <v>-1.2203193006755699E-2</v>
      </c>
      <c r="Q938" s="57">
        <v>8</v>
      </c>
      <c r="R938" s="58">
        <v>0</v>
      </c>
      <c r="S938" s="58">
        <v>5.0000000000000001E-3</v>
      </c>
      <c r="T938" s="14" t="s">
        <v>18</v>
      </c>
      <c r="U938" s="59">
        <v>9.4999999999999998E-3</v>
      </c>
      <c r="V938" s="59" t="s">
        <v>18</v>
      </c>
      <c r="W938" s="59">
        <v>1.0919999999999999E-2</v>
      </c>
      <c r="X938" s="12" t="s">
        <v>30</v>
      </c>
      <c r="Y938" s="60" t="s">
        <v>18</v>
      </c>
      <c r="Z938" s="8" t="s">
        <v>18</v>
      </c>
      <c r="AA938" s="61" t="s">
        <v>18</v>
      </c>
      <c r="AB938" s="62">
        <v>39975</v>
      </c>
      <c r="AC938" s="12" t="s">
        <v>65</v>
      </c>
      <c r="AD938" s="16">
        <v>30000</v>
      </c>
      <c r="AE938" s="14" t="s">
        <v>18</v>
      </c>
      <c r="AF938" s="39" t="s">
        <v>18</v>
      </c>
    </row>
    <row r="939" spans="1:32" x14ac:dyDescent="0.25">
      <c r="A939" s="40" t="s">
        <v>934</v>
      </c>
      <c r="B939" s="41">
        <v>3.7633799516584299</v>
      </c>
      <c r="C939" s="42">
        <v>31</v>
      </c>
      <c r="D939" s="41">
        <v>3.0655311479580201</v>
      </c>
      <c r="E939" s="42">
        <v>79</v>
      </c>
      <c r="F939" s="41">
        <v>-0.12355224936611001</v>
      </c>
      <c r="G939" s="42">
        <v>99</v>
      </c>
      <c r="H939" s="41">
        <v>13.975648491265</v>
      </c>
      <c r="I939" s="42">
        <v>97</v>
      </c>
      <c r="J939" s="41">
        <v>3.41018251681073</v>
      </c>
      <c r="K939" s="42">
        <v>121</v>
      </c>
      <c r="L939" s="41">
        <v>-1.5096065873742099</v>
      </c>
      <c r="M939" s="42">
        <v>132</v>
      </c>
      <c r="N939" s="41">
        <v>5.8641701832094304</v>
      </c>
      <c r="O939" s="43">
        <v>1.68730422632775</v>
      </c>
      <c r="P939" s="43">
        <v>0.21603295438164699</v>
      </c>
      <c r="Q939" s="44">
        <v>8</v>
      </c>
      <c r="R939" s="45">
        <v>0.01</v>
      </c>
      <c r="S939" s="45">
        <v>0.01</v>
      </c>
      <c r="T939" s="46" t="s">
        <v>18</v>
      </c>
      <c r="U939" s="47">
        <v>1.7999999999999999E-2</v>
      </c>
      <c r="V939" s="47" t="s">
        <v>18</v>
      </c>
      <c r="W939" s="47">
        <v>1.9099999999999999E-2</v>
      </c>
      <c r="X939" s="48" t="s">
        <v>30</v>
      </c>
      <c r="Y939" s="49">
        <v>72.104618590000001</v>
      </c>
      <c r="Z939" s="50">
        <v>0.44239571</v>
      </c>
      <c r="AA939" s="51">
        <v>11554</v>
      </c>
      <c r="AB939" s="52">
        <v>38656</v>
      </c>
      <c r="AC939" s="48" t="s">
        <v>781</v>
      </c>
      <c r="AD939" s="53">
        <v>20</v>
      </c>
      <c r="AE939" s="46" t="s">
        <v>18</v>
      </c>
      <c r="AF939" s="54">
        <v>2.17486947</v>
      </c>
    </row>
    <row r="940" spans="1:32" x14ac:dyDescent="0.25">
      <c r="A940" s="1" t="s">
        <v>935</v>
      </c>
      <c r="B940" s="55" t="s">
        <v>18</v>
      </c>
      <c r="C940" s="37" t="s">
        <v>18</v>
      </c>
      <c r="D940" s="55" t="s">
        <v>18</v>
      </c>
      <c r="E940" s="37" t="s">
        <v>18</v>
      </c>
      <c r="F940" s="55" t="s">
        <v>18</v>
      </c>
      <c r="G940" s="37" t="s">
        <v>18</v>
      </c>
      <c r="H940" s="55">
        <v>17.780061664953699</v>
      </c>
      <c r="I940" s="37">
        <v>63</v>
      </c>
      <c r="J940" s="55">
        <v>3.6166365280288999</v>
      </c>
      <c r="K940" s="37">
        <v>111</v>
      </c>
      <c r="L940" s="55">
        <v>-1.96749358426006</v>
      </c>
      <c r="M940" s="37">
        <v>140</v>
      </c>
      <c r="N940" s="55">
        <v>8.1373722592802107</v>
      </c>
      <c r="O940" s="56">
        <v>1.68347371500673</v>
      </c>
      <c r="P940" s="56" t="s">
        <v>18</v>
      </c>
      <c r="Q940" s="57">
        <v>8</v>
      </c>
      <c r="R940" s="58">
        <v>0.01</v>
      </c>
      <c r="S940" s="58">
        <v>0.01</v>
      </c>
      <c r="T940" s="14" t="s">
        <v>18</v>
      </c>
      <c r="U940" s="59">
        <v>1.7999999999999999E-2</v>
      </c>
      <c r="V940" s="59" t="s">
        <v>18</v>
      </c>
      <c r="W940" s="59">
        <v>2.0199999999999999E-2</v>
      </c>
      <c r="X940" s="12" t="s">
        <v>30</v>
      </c>
      <c r="Y940" s="60">
        <v>8.6678190299999898</v>
      </c>
      <c r="Z940" s="8">
        <v>0.69598574999999996</v>
      </c>
      <c r="AA940" s="61">
        <v>2523</v>
      </c>
      <c r="AB940" s="62">
        <v>44704</v>
      </c>
      <c r="AC940" s="12" t="s">
        <v>936</v>
      </c>
      <c r="AD940" s="16">
        <v>20</v>
      </c>
      <c r="AE940" s="14" t="s">
        <v>18</v>
      </c>
      <c r="AF940" s="39">
        <v>3.7215462600000002</v>
      </c>
    </row>
    <row r="941" spans="1:32" x14ac:dyDescent="0.25">
      <c r="A941" s="40" t="s">
        <v>937</v>
      </c>
      <c r="B941" s="41">
        <v>1.91041477593034</v>
      </c>
      <c r="C941" s="42">
        <v>48</v>
      </c>
      <c r="D941" s="41">
        <v>1.4504503055137099</v>
      </c>
      <c r="E941" s="42">
        <v>105</v>
      </c>
      <c r="F941" s="41">
        <v>-0.82919358282670297</v>
      </c>
      <c r="G941" s="42">
        <v>114</v>
      </c>
      <c r="H941" s="41">
        <v>7.6630778974034301</v>
      </c>
      <c r="I941" s="42">
        <v>136</v>
      </c>
      <c r="J941" s="41">
        <v>2.6570048309177898</v>
      </c>
      <c r="K941" s="42">
        <v>132</v>
      </c>
      <c r="L941" s="41">
        <v>-1.2202208018594101</v>
      </c>
      <c r="M941" s="42">
        <v>116</v>
      </c>
      <c r="N941" s="41">
        <v>3.7815548700028701</v>
      </c>
      <c r="O941" s="43">
        <v>0.947247537934089</v>
      </c>
      <c r="P941" s="43">
        <v>9.8854915015102601E-2</v>
      </c>
      <c r="Q941" s="44">
        <v>8</v>
      </c>
      <c r="R941" s="45">
        <v>5.0000000000000001E-3</v>
      </c>
      <c r="S941" s="45">
        <v>5.0000000000000001E-3</v>
      </c>
      <c r="T941" s="46" t="s">
        <v>18</v>
      </c>
      <c r="U941" s="47">
        <v>0.01</v>
      </c>
      <c r="V941" s="47" t="s">
        <v>18</v>
      </c>
      <c r="W941" s="47">
        <v>1.0200000000000001E-2</v>
      </c>
      <c r="X941" s="48" t="s">
        <v>30</v>
      </c>
      <c r="Y941" s="49">
        <v>77.874842670000007</v>
      </c>
      <c r="Z941" s="50">
        <v>2.8734860000000001E-2</v>
      </c>
      <c r="AA941" s="51">
        <v>8189</v>
      </c>
      <c r="AB941" s="52">
        <v>38656</v>
      </c>
      <c r="AC941" s="48" t="s">
        <v>938</v>
      </c>
      <c r="AD941" s="53">
        <v>20</v>
      </c>
      <c r="AE941" s="46" t="s">
        <v>18</v>
      </c>
      <c r="AF941" s="54">
        <v>-2.0561514600000002</v>
      </c>
    </row>
    <row r="942" spans="1:32" x14ac:dyDescent="0.25">
      <c r="A942" s="1" t="s">
        <v>939</v>
      </c>
      <c r="B942" s="65">
        <v>8.1370067210956307</v>
      </c>
      <c r="C942" s="66">
        <v>1</v>
      </c>
      <c r="D942" s="55">
        <v>9.5792576024428904</v>
      </c>
      <c r="E942" s="37">
        <v>4</v>
      </c>
      <c r="F942" s="55">
        <v>4.8455824691312204</v>
      </c>
      <c r="G942" s="37">
        <v>10</v>
      </c>
      <c r="H942" s="55">
        <v>23.304902505617701</v>
      </c>
      <c r="I942" s="37">
        <v>21</v>
      </c>
      <c r="J942" s="55">
        <v>6.8638701355266898</v>
      </c>
      <c r="K942" s="37">
        <v>5</v>
      </c>
      <c r="L942" s="55">
        <v>-0.85752696527927597</v>
      </c>
      <c r="M942" s="37">
        <v>92</v>
      </c>
      <c r="N942" s="55">
        <v>9.6591326732406309</v>
      </c>
      <c r="O942" s="56">
        <v>1.9902297440891801</v>
      </c>
      <c r="P942" s="56">
        <v>0.57847825131798403</v>
      </c>
      <c r="Q942" s="57">
        <v>8</v>
      </c>
      <c r="R942" s="58">
        <v>0</v>
      </c>
      <c r="S942" s="58">
        <v>0</v>
      </c>
      <c r="T942" s="14" t="s">
        <v>18</v>
      </c>
      <c r="U942" s="59">
        <v>0</v>
      </c>
      <c r="V942" s="59" t="s">
        <v>18</v>
      </c>
      <c r="W942" s="59">
        <v>1.11E-2</v>
      </c>
      <c r="X942" s="12" t="s">
        <v>30</v>
      </c>
      <c r="Y942" s="60">
        <v>278.61753363999998</v>
      </c>
      <c r="Z942" s="8">
        <v>3.7894049600000002</v>
      </c>
      <c r="AA942" s="61">
        <v>85981</v>
      </c>
      <c r="AB942" s="62">
        <v>41605</v>
      </c>
      <c r="AC942" s="12" t="s">
        <v>940</v>
      </c>
      <c r="AD942" s="16">
        <v>10</v>
      </c>
      <c r="AE942" s="14" t="s">
        <v>18</v>
      </c>
      <c r="AF942" s="39">
        <v>33.197183180000003</v>
      </c>
    </row>
    <row r="943" spans="1:32" x14ac:dyDescent="0.25">
      <c r="A943" s="40" t="s">
        <v>941</v>
      </c>
      <c r="B943" s="41">
        <v>2.5861470002358198</v>
      </c>
      <c r="C943" s="42">
        <v>44</v>
      </c>
      <c r="D943" s="41">
        <v>2.6271106754833999</v>
      </c>
      <c r="E943" s="42">
        <v>89</v>
      </c>
      <c r="F943" s="41">
        <v>0.97883690482569696</v>
      </c>
      <c r="G943" s="42">
        <v>77</v>
      </c>
      <c r="H943" s="41">
        <v>12.2681612960594</v>
      </c>
      <c r="I943" s="42">
        <v>109</v>
      </c>
      <c r="J943" s="41">
        <v>4.6927661213527996</v>
      </c>
      <c r="K943" s="42">
        <v>72</v>
      </c>
      <c r="L943" s="41">
        <v>-0.87476256806385799</v>
      </c>
      <c r="M943" s="42">
        <v>94</v>
      </c>
      <c r="N943" s="41">
        <v>4.2153912722695797</v>
      </c>
      <c r="O943" s="43">
        <v>1.94220450962334</v>
      </c>
      <c r="P943" s="43">
        <v>0.269793170111359</v>
      </c>
      <c r="Q943" s="44">
        <v>8</v>
      </c>
      <c r="R943" s="45">
        <v>0</v>
      </c>
      <c r="S943" s="45">
        <v>0</v>
      </c>
      <c r="T943" s="46" t="s">
        <v>18</v>
      </c>
      <c r="U943" s="47">
        <v>0</v>
      </c>
      <c r="V943" s="47" t="s">
        <v>18</v>
      </c>
      <c r="W943" s="47">
        <v>7.4999999999999997E-3</v>
      </c>
      <c r="X943" s="48" t="s">
        <v>30</v>
      </c>
      <c r="Y943" s="49">
        <v>129.22003529</v>
      </c>
      <c r="Z943" s="50">
        <v>1.5131964899999999</v>
      </c>
      <c r="AA943" s="51">
        <v>20495</v>
      </c>
      <c r="AB943" s="52">
        <v>41605</v>
      </c>
      <c r="AC943" s="48" t="s">
        <v>942</v>
      </c>
      <c r="AD943" s="53">
        <v>10</v>
      </c>
      <c r="AE943" s="46" t="s">
        <v>18</v>
      </c>
      <c r="AF943" s="54">
        <v>5.7364291600000001</v>
      </c>
    </row>
    <row r="944" spans="1:32" x14ac:dyDescent="0.25">
      <c r="A944" s="1" t="s">
        <v>943</v>
      </c>
      <c r="B944" s="55">
        <v>4.0492448685593301</v>
      </c>
      <c r="C944" s="37">
        <v>27</v>
      </c>
      <c r="D944" s="55">
        <v>4.9014556102619098</v>
      </c>
      <c r="E944" s="37">
        <v>48</v>
      </c>
      <c r="F944" s="55">
        <v>2.1525807685110498</v>
      </c>
      <c r="G944" s="37">
        <v>50</v>
      </c>
      <c r="H944" s="55">
        <v>15.267564463931301</v>
      </c>
      <c r="I944" s="37">
        <v>80</v>
      </c>
      <c r="J944" s="55">
        <v>5.4365097553893804</v>
      </c>
      <c r="K944" s="37">
        <v>41</v>
      </c>
      <c r="L944" s="55">
        <v>-0.82134785842352598</v>
      </c>
      <c r="M944" s="37">
        <v>89</v>
      </c>
      <c r="N944" s="55">
        <v>5.7269949301898198</v>
      </c>
      <c r="O944" s="56">
        <v>1.95330277799459</v>
      </c>
      <c r="P944" s="56">
        <v>0.50649066331655002</v>
      </c>
      <c r="Q944" s="57">
        <v>8</v>
      </c>
      <c r="R944" s="58">
        <v>0</v>
      </c>
      <c r="S944" s="58">
        <v>0</v>
      </c>
      <c r="T944" s="14" t="s">
        <v>18</v>
      </c>
      <c r="U944" s="59">
        <v>0</v>
      </c>
      <c r="V944" s="59" t="s">
        <v>18</v>
      </c>
      <c r="W944" s="59">
        <v>8.9999999999999993E-3</v>
      </c>
      <c r="X944" s="12" t="s">
        <v>30</v>
      </c>
      <c r="Y944" s="60">
        <v>49.838186979999897</v>
      </c>
      <c r="Z944" s="8">
        <v>1.6027160199999999</v>
      </c>
      <c r="AA944" s="61">
        <v>6871</v>
      </c>
      <c r="AB944" s="62">
        <v>37038</v>
      </c>
      <c r="AC944" s="12" t="s">
        <v>940</v>
      </c>
      <c r="AD944" s="16">
        <v>10</v>
      </c>
      <c r="AE944" s="14" t="s">
        <v>18</v>
      </c>
      <c r="AF944" s="39">
        <v>12.66923364</v>
      </c>
    </row>
    <row r="945" spans="1:32" x14ac:dyDescent="0.25">
      <c r="A945" s="40" t="s">
        <v>944</v>
      </c>
      <c r="B945" s="41">
        <v>5.7684613755801104</v>
      </c>
      <c r="C945" s="42">
        <v>15</v>
      </c>
      <c r="D945" s="41">
        <v>6.4689013112346903</v>
      </c>
      <c r="E945" s="42">
        <v>32</v>
      </c>
      <c r="F945" s="41">
        <v>2.9921165657739999</v>
      </c>
      <c r="G945" s="42">
        <v>30</v>
      </c>
      <c r="H945" s="41">
        <v>18.4361644385456</v>
      </c>
      <c r="I945" s="42">
        <v>57</v>
      </c>
      <c r="J945" s="41">
        <v>6.1265444082510596</v>
      </c>
      <c r="K945" s="42">
        <v>25</v>
      </c>
      <c r="L945" s="41">
        <v>-0.87382421206934002</v>
      </c>
      <c r="M945" s="42">
        <v>93</v>
      </c>
      <c r="N945" s="41">
        <v>7.5521826475862301</v>
      </c>
      <c r="O945" s="43">
        <v>1.9007955383471999</v>
      </c>
      <c r="P945" s="43">
        <v>0.49274574649840502</v>
      </c>
      <c r="Q945" s="44">
        <v>8</v>
      </c>
      <c r="R945" s="45">
        <v>0</v>
      </c>
      <c r="S945" s="45">
        <v>0</v>
      </c>
      <c r="T945" s="46" t="s">
        <v>18</v>
      </c>
      <c r="U945" s="47">
        <v>0</v>
      </c>
      <c r="V945" s="47" t="s">
        <v>18</v>
      </c>
      <c r="W945" s="47">
        <v>1.03E-2</v>
      </c>
      <c r="X945" s="48" t="s">
        <v>30</v>
      </c>
      <c r="Y945" s="49">
        <v>306.40292262000003</v>
      </c>
      <c r="Z945" s="50">
        <v>1.3275207600000001</v>
      </c>
      <c r="AA945" s="51">
        <v>62141</v>
      </c>
      <c r="AB945" s="52">
        <v>41605</v>
      </c>
      <c r="AC945" s="48" t="s">
        <v>942</v>
      </c>
      <c r="AD945" s="53">
        <v>10</v>
      </c>
      <c r="AE945" s="46" t="s">
        <v>18</v>
      </c>
      <c r="AF945" s="54">
        <v>13.623387809999899</v>
      </c>
    </row>
    <row r="946" spans="1:32" x14ac:dyDescent="0.25">
      <c r="A946" s="1" t="s">
        <v>945</v>
      </c>
      <c r="B946" s="55" t="s">
        <v>18</v>
      </c>
      <c r="C946" s="37" t="s">
        <v>18</v>
      </c>
      <c r="D946" s="55">
        <v>1.2602853717079401</v>
      </c>
      <c r="E946" s="37">
        <v>107</v>
      </c>
      <c r="F946" s="55">
        <v>0.14245118943083601</v>
      </c>
      <c r="G946" s="37">
        <v>95</v>
      </c>
      <c r="H946" s="55">
        <v>9.4950884086444791</v>
      </c>
      <c r="I946" s="37">
        <v>128</v>
      </c>
      <c r="J946" s="55">
        <v>4.0639324825184797</v>
      </c>
      <c r="K946" s="37">
        <v>93</v>
      </c>
      <c r="L946" s="55">
        <v>-0.87858146442097995</v>
      </c>
      <c r="M946" s="37">
        <v>95</v>
      </c>
      <c r="N946" s="55">
        <v>3.2579199171888802</v>
      </c>
      <c r="O946" s="56">
        <v>1.6618207902683799</v>
      </c>
      <c r="P946" s="56">
        <v>4.9847818474789897E-2</v>
      </c>
      <c r="Q946" s="57">
        <v>6</v>
      </c>
      <c r="R946" s="58">
        <v>0</v>
      </c>
      <c r="S946" s="58">
        <v>0</v>
      </c>
      <c r="T946" s="14" t="s">
        <v>18</v>
      </c>
      <c r="U946" s="59">
        <v>4.0000000000000001E-3</v>
      </c>
      <c r="V946" s="59" t="s">
        <v>18</v>
      </c>
      <c r="W946" s="59">
        <v>4.1999999999999997E-3</v>
      </c>
      <c r="X946" s="12" t="s">
        <v>30</v>
      </c>
      <c r="Y946" s="60">
        <v>54.934322081786</v>
      </c>
      <c r="Z946" s="8">
        <v>1.28290832</v>
      </c>
      <c r="AA946" s="61">
        <v>58461</v>
      </c>
      <c r="AB946" s="62">
        <v>43263</v>
      </c>
      <c r="AC946" s="12" t="s">
        <v>283</v>
      </c>
      <c r="AD946" s="16">
        <v>0.01</v>
      </c>
      <c r="AE946" s="14" t="s">
        <v>18</v>
      </c>
      <c r="AF946" s="39">
        <v>9.4666850199999999</v>
      </c>
    </row>
    <row r="947" spans="1:32" x14ac:dyDescent="0.25">
      <c r="A947" s="40" t="s">
        <v>946</v>
      </c>
      <c r="B947" s="41" t="s">
        <v>18</v>
      </c>
      <c r="C947" s="42" t="s">
        <v>18</v>
      </c>
      <c r="D947" s="63">
        <v>10.1072713196476</v>
      </c>
      <c r="E947" s="64">
        <v>1</v>
      </c>
      <c r="F947" s="41">
        <v>5.5111954677328798</v>
      </c>
      <c r="G947" s="42">
        <v>5</v>
      </c>
      <c r="H947" s="41">
        <v>24.0907605065306</v>
      </c>
      <c r="I947" s="42">
        <v>13</v>
      </c>
      <c r="J947" s="41">
        <v>7.1852538409128597</v>
      </c>
      <c r="K947" s="42">
        <v>4</v>
      </c>
      <c r="L947" s="41">
        <v>-0.78971439609569705</v>
      </c>
      <c r="M947" s="42">
        <v>85</v>
      </c>
      <c r="N947" s="41">
        <v>9.6051959588992997</v>
      </c>
      <c r="O947" s="43">
        <v>2.0832215433107102</v>
      </c>
      <c r="P947" s="43">
        <v>0.61245497956791695</v>
      </c>
      <c r="Q947" s="44">
        <v>8</v>
      </c>
      <c r="R947" s="45">
        <v>0</v>
      </c>
      <c r="S947" s="45">
        <v>0</v>
      </c>
      <c r="T947" s="46" t="s">
        <v>18</v>
      </c>
      <c r="U947" s="47">
        <v>4.0000000000000001E-3</v>
      </c>
      <c r="V947" s="47" t="s">
        <v>18</v>
      </c>
      <c r="W947" s="47">
        <v>4.1999999999999997E-3</v>
      </c>
      <c r="X947" s="48" t="s">
        <v>30</v>
      </c>
      <c r="Y947" s="49">
        <v>40.469044331364998</v>
      </c>
      <c r="Z947" s="50">
        <v>0.41485548999999999</v>
      </c>
      <c r="AA947" s="51">
        <v>43439</v>
      </c>
      <c r="AB947" s="52">
        <v>43263</v>
      </c>
      <c r="AC947" s="48" t="s">
        <v>283</v>
      </c>
      <c r="AD947" s="53">
        <v>0.01</v>
      </c>
      <c r="AE947" s="46" t="s">
        <v>18</v>
      </c>
      <c r="AF947" s="54">
        <v>5.5058673699999998</v>
      </c>
    </row>
    <row r="948" spans="1:32" x14ac:dyDescent="0.25">
      <c r="A948" s="1" t="s">
        <v>947</v>
      </c>
      <c r="B948" s="55">
        <v>5.3798554464007804</v>
      </c>
      <c r="C948" s="37">
        <v>18</v>
      </c>
      <c r="D948" s="55">
        <v>6.1688153580446103</v>
      </c>
      <c r="E948" s="37">
        <v>37</v>
      </c>
      <c r="F948" s="55">
        <v>4.09743360274663</v>
      </c>
      <c r="G948" s="37">
        <v>11</v>
      </c>
      <c r="H948" s="55">
        <v>19.518705924539098</v>
      </c>
      <c r="I948" s="37">
        <v>42</v>
      </c>
      <c r="J948" s="55">
        <v>4.3771746694504197</v>
      </c>
      <c r="K948" s="37">
        <v>82</v>
      </c>
      <c r="L948" s="55">
        <v>-0.59316698147594504</v>
      </c>
      <c r="M948" s="37">
        <v>74</v>
      </c>
      <c r="N948" s="55">
        <v>6.3606752928874197</v>
      </c>
      <c r="O948" s="56">
        <v>2.4270530810732001</v>
      </c>
      <c r="P948" s="56">
        <v>0.62640319293406899</v>
      </c>
      <c r="Q948" s="57">
        <v>6</v>
      </c>
      <c r="R948" s="58">
        <v>0</v>
      </c>
      <c r="S948" s="58">
        <v>5.0000000000000001E-3</v>
      </c>
      <c r="T948" s="14" t="s">
        <v>89</v>
      </c>
      <c r="U948" s="59">
        <v>4.4999999999999997E-3</v>
      </c>
      <c r="V948" s="59" t="s">
        <v>18</v>
      </c>
      <c r="W948" s="59">
        <v>5.4202650148054603E-3</v>
      </c>
      <c r="X948" s="12" t="s">
        <v>30</v>
      </c>
      <c r="Y948" s="60">
        <v>125.26196919</v>
      </c>
      <c r="Z948" s="8">
        <v>0.94933699999999999</v>
      </c>
      <c r="AA948" s="61">
        <v>5450</v>
      </c>
      <c r="AB948" s="62">
        <v>36488</v>
      </c>
      <c r="AC948" s="12" t="s">
        <v>466</v>
      </c>
      <c r="AD948" s="16">
        <v>10</v>
      </c>
      <c r="AE948" s="14" t="s">
        <v>18</v>
      </c>
      <c r="AF948" s="39">
        <v>6.0948180000000001</v>
      </c>
    </row>
    <row r="949" spans="1:32" x14ac:dyDescent="0.25">
      <c r="A949" s="40" t="s">
        <v>948</v>
      </c>
      <c r="B949" s="41">
        <v>2.4562650511566302</v>
      </c>
      <c r="C949" s="42">
        <v>45</v>
      </c>
      <c r="D949" s="41">
        <v>2.4511164666202401</v>
      </c>
      <c r="E949" s="42">
        <v>93</v>
      </c>
      <c r="F949" s="41">
        <v>-0.31777951701205098</v>
      </c>
      <c r="G949" s="42">
        <v>106</v>
      </c>
      <c r="H949" s="41">
        <v>12.039312039312</v>
      </c>
      <c r="I949" s="42">
        <v>111</v>
      </c>
      <c r="J949" s="41">
        <v>4.0353628974761904</v>
      </c>
      <c r="K949" s="42">
        <v>94</v>
      </c>
      <c r="L949" s="41">
        <v>-0.36870135190500902</v>
      </c>
      <c r="M949" s="42">
        <v>50</v>
      </c>
      <c r="N949" s="41">
        <v>2.8679707147304598</v>
      </c>
      <c r="O949" s="43">
        <v>2.77488979967824</v>
      </c>
      <c r="P949" s="43">
        <v>0.30148990582507501</v>
      </c>
      <c r="Q949" s="44">
        <v>8</v>
      </c>
      <c r="R949" s="45">
        <v>0.01</v>
      </c>
      <c r="S949" s="45">
        <v>0.01</v>
      </c>
      <c r="T949" s="46" t="s">
        <v>18</v>
      </c>
      <c r="U949" s="47">
        <v>6.0000000000000001E-3</v>
      </c>
      <c r="V949" s="47" t="s">
        <v>18</v>
      </c>
      <c r="W949" s="47">
        <v>1.11E-2</v>
      </c>
      <c r="X949" s="48" t="s">
        <v>30</v>
      </c>
      <c r="Y949" s="49">
        <v>39.728803460000002</v>
      </c>
      <c r="Z949" s="50">
        <v>0.437639959999999</v>
      </c>
      <c r="AA949" s="51">
        <v>751</v>
      </c>
      <c r="AB949" s="52">
        <v>40651</v>
      </c>
      <c r="AC949" s="48" t="s">
        <v>382</v>
      </c>
      <c r="AD949" s="53">
        <v>1000</v>
      </c>
      <c r="AE949" s="46" t="s">
        <v>39</v>
      </c>
      <c r="AF949" s="54">
        <v>5.9967944799999904</v>
      </c>
    </row>
    <row r="950" spans="1:32" x14ac:dyDescent="0.25">
      <c r="A950" s="1" t="s">
        <v>949</v>
      </c>
      <c r="B950" s="55" t="s">
        <v>18</v>
      </c>
      <c r="C950" s="37" t="s">
        <v>18</v>
      </c>
      <c r="D950" s="55" t="s">
        <v>18</v>
      </c>
      <c r="E950" s="37" t="s">
        <v>18</v>
      </c>
      <c r="F950" s="55">
        <v>-0.22208194929429401</v>
      </c>
      <c r="G950" s="37">
        <v>102</v>
      </c>
      <c r="H950" s="55">
        <v>12.145810997090001</v>
      </c>
      <c r="I950" s="37">
        <v>110</v>
      </c>
      <c r="J950" s="55">
        <v>4.0796019900498601</v>
      </c>
      <c r="K950" s="37">
        <v>91</v>
      </c>
      <c r="L950" s="55">
        <v>-0.367396924751628</v>
      </c>
      <c r="M950" s="37">
        <v>49</v>
      </c>
      <c r="N950" s="55">
        <v>2.8695027585064099</v>
      </c>
      <c r="O950" s="56">
        <v>2.8105223512861399</v>
      </c>
      <c r="P950" s="56" t="s">
        <v>18</v>
      </c>
      <c r="Q950" s="57">
        <v>8</v>
      </c>
      <c r="R950" s="58">
        <v>0.01</v>
      </c>
      <c r="S950" s="58">
        <v>0.01</v>
      </c>
      <c r="T950" s="14" t="s">
        <v>18</v>
      </c>
      <c r="U950" s="59">
        <v>7.0000000000000001E-3</v>
      </c>
      <c r="V950" s="59" t="s">
        <v>18</v>
      </c>
      <c r="W950" s="59">
        <v>1.01E-2</v>
      </c>
      <c r="X950" s="12" t="s">
        <v>30</v>
      </c>
      <c r="Y950" s="60" t="s">
        <v>18</v>
      </c>
      <c r="Z950" s="8" t="s">
        <v>18</v>
      </c>
      <c r="AA950" s="61" t="s">
        <v>18</v>
      </c>
      <c r="AB950" s="62">
        <v>44322</v>
      </c>
      <c r="AC950" s="12" t="s">
        <v>382</v>
      </c>
      <c r="AD950" s="16" t="s">
        <v>129</v>
      </c>
      <c r="AE950" s="14" t="s">
        <v>39</v>
      </c>
      <c r="AF950" s="39" t="s">
        <v>18</v>
      </c>
    </row>
    <row r="951" spans="1:32" x14ac:dyDescent="0.25">
      <c r="A951" s="40" t="s">
        <v>950</v>
      </c>
      <c r="B951" s="41">
        <v>5.0939233990864698</v>
      </c>
      <c r="C951" s="42">
        <v>20</v>
      </c>
      <c r="D951" s="41">
        <v>5.15599096368424</v>
      </c>
      <c r="E951" s="42">
        <v>43</v>
      </c>
      <c r="F951" s="41">
        <v>-1.14388020166028</v>
      </c>
      <c r="G951" s="42">
        <v>122</v>
      </c>
      <c r="H951" s="41">
        <v>20.647975077881501</v>
      </c>
      <c r="I951" s="42">
        <v>37</v>
      </c>
      <c r="J951" s="41">
        <v>5.5143853530949603</v>
      </c>
      <c r="K951" s="42">
        <v>39</v>
      </c>
      <c r="L951" s="41">
        <v>-0.56485570504265503</v>
      </c>
      <c r="M951" s="42">
        <v>73</v>
      </c>
      <c r="N951" s="41">
        <v>6.09806196824713</v>
      </c>
      <c r="O951" s="43">
        <v>2.7167591616674001</v>
      </c>
      <c r="P951" s="43">
        <v>0.44818067047651799</v>
      </c>
      <c r="Q951" s="44">
        <v>8</v>
      </c>
      <c r="R951" s="45">
        <v>0.01</v>
      </c>
      <c r="S951" s="45">
        <v>0.01</v>
      </c>
      <c r="T951" s="46" t="s">
        <v>18</v>
      </c>
      <c r="U951" s="47">
        <v>1.4E-2</v>
      </c>
      <c r="V951" s="47" t="s">
        <v>18</v>
      </c>
      <c r="W951" s="47">
        <v>2.01E-2</v>
      </c>
      <c r="X951" s="48" t="s">
        <v>30</v>
      </c>
      <c r="Y951" s="49">
        <v>241.62020100000001</v>
      </c>
      <c r="Z951" s="50">
        <v>1.3523384000000001</v>
      </c>
      <c r="AA951" s="51">
        <v>3349</v>
      </c>
      <c r="AB951" s="52">
        <v>40651</v>
      </c>
      <c r="AC951" s="48" t="s">
        <v>382</v>
      </c>
      <c r="AD951" s="53">
        <v>1000</v>
      </c>
      <c r="AE951" s="46" t="s">
        <v>39</v>
      </c>
      <c r="AF951" s="54">
        <v>4.6799483400000002</v>
      </c>
    </row>
    <row r="952" spans="1:32" x14ac:dyDescent="0.25">
      <c r="A952" s="1" t="s">
        <v>951</v>
      </c>
      <c r="B952" s="55" t="s">
        <v>18</v>
      </c>
      <c r="C952" s="37" t="s">
        <v>18</v>
      </c>
      <c r="D952" s="55" t="s">
        <v>18</v>
      </c>
      <c r="E952" s="37" t="s">
        <v>18</v>
      </c>
      <c r="F952" s="55">
        <v>-0.348990773594404</v>
      </c>
      <c r="G952" s="37">
        <v>108</v>
      </c>
      <c r="H952" s="55">
        <v>21.6143607278056</v>
      </c>
      <c r="I952" s="37">
        <v>29</v>
      </c>
      <c r="J952" s="55">
        <v>5.9355387724710296</v>
      </c>
      <c r="K952" s="37">
        <v>29</v>
      </c>
      <c r="L952" s="55">
        <v>-0.50949050949048402</v>
      </c>
      <c r="M952" s="37">
        <v>63</v>
      </c>
      <c r="N952" s="55">
        <v>6.0962105786444596</v>
      </c>
      <c r="O952" s="56">
        <v>2.8761065820127398</v>
      </c>
      <c r="P952" s="56" t="s">
        <v>18</v>
      </c>
      <c r="Q952" s="57">
        <v>8</v>
      </c>
      <c r="R952" s="58">
        <v>0.01</v>
      </c>
      <c r="S952" s="58">
        <v>0.01</v>
      </c>
      <c r="T952" s="14" t="s">
        <v>18</v>
      </c>
      <c r="U952" s="59">
        <v>6.0000000000000001E-3</v>
      </c>
      <c r="V952" s="59" t="s">
        <v>18</v>
      </c>
      <c r="W952" s="59">
        <v>1.21E-2</v>
      </c>
      <c r="X952" s="12" t="s">
        <v>30</v>
      </c>
      <c r="Y952" s="60" t="s">
        <v>18</v>
      </c>
      <c r="Z952" s="8" t="s">
        <v>18</v>
      </c>
      <c r="AA952" s="61" t="s">
        <v>18</v>
      </c>
      <c r="AB952" s="62">
        <v>44322</v>
      </c>
      <c r="AC952" s="12" t="s">
        <v>382</v>
      </c>
      <c r="AD952" s="16" t="s">
        <v>129</v>
      </c>
      <c r="AE952" s="14" t="s">
        <v>39</v>
      </c>
      <c r="AF952" s="39" t="s">
        <v>18</v>
      </c>
    </row>
    <row r="953" spans="1:32" x14ac:dyDescent="0.25">
      <c r="A953" s="40" t="s">
        <v>952</v>
      </c>
      <c r="B953" s="41">
        <v>6.8657132906463296</v>
      </c>
      <c r="C953" s="42">
        <v>6</v>
      </c>
      <c r="D953" s="41">
        <v>6.9547365022468499</v>
      </c>
      <c r="E953" s="42">
        <v>22</v>
      </c>
      <c r="F953" s="41">
        <v>-1.04636809372157</v>
      </c>
      <c r="G953" s="42">
        <v>118</v>
      </c>
      <c r="H953" s="41">
        <v>24.283868188671001</v>
      </c>
      <c r="I953" s="42">
        <v>11</v>
      </c>
      <c r="J953" s="41">
        <v>5.9487744423023496</v>
      </c>
      <c r="K953" s="42">
        <v>28</v>
      </c>
      <c r="L953" s="41">
        <v>-0.73965769330006603</v>
      </c>
      <c r="M953" s="42">
        <v>82</v>
      </c>
      <c r="N953" s="41">
        <v>7.5799290760160698</v>
      </c>
      <c r="O953" s="43">
        <v>2.6653097448319198</v>
      </c>
      <c r="P953" s="43">
        <v>0.51501979122639696</v>
      </c>
      <c r="Q953" s="44">
        <v>8</v>
      </c>
      <c r="R953" s="45">
        <v>0.01</v>
      </c>
      <c r="S953" s="45">
        <v>0.01</v>
      </c>
      <c r="T953" s="46" t="s">
        <v>18</v>
      </c>
      <c r="U953" s="47">
        <v>1.4E-2</v>
      </c>
      <c r="V953" s="47" t="s">
        <v>18</v>
      </c>
      <c r="W953" s="47">
        <v>2.0899999999999998E-2</v>
      </c>
      <c r="X953" s="48" t="s">
        <v>30</v>
      </c>
      <c r="Y953" s="49">
        <v>282.925525399999</v>
      </c>
      <c r="Z953" s="50">
        <v>0.10155217</v>
      </c>
      <c r="AA953" s="51">
        <v>2468</v>
      </c>
      <c r="AB953" s="52">
        <v>40651</v>
      </c>
      <c r="AC953" s="48" t="s">
        <v>382</v>
      </c>
      <c r="AD953" s="53">
        <v>1000</v>
      </c>
      <c r="AE953" s="46" t="s">
        <v>39</v>
      </c>
      <c r="AF953" s="54">
        <v>5.51909472</v>
      </c>
    </row>
    <row r="954" spans="1:32" x14ac:dyDescent="0.25">
      <c r="A954" s="1" t="s">
        <v>953</v>
      </c>
      <c r="B954" s="55" t="s">
        <v>18</v>
      </c>
      <c r="C954" s="37" t="s">
        <v>18</v>
      </c>
      <c r="D954" s="55" t="s">
        <v>18</v>
      </c>
      <c r="E954" s="37" t="s">
        <v>18</v>
      </c>
      <c r="F954" s="55">
        <v>-0.25146795164631103</v>
      </c>
      <c r="G954" s="37">
        <v>104</v>
      </c>
      <c r="H954" s="55">
        <v>25.277044854881499</v>
      </c>
      <c r="I954" s="37">
        <v>8</v>
      </c>
      <c r="J954" s="55">
        <v>6.3620071684588204</v>
      </c>
      <c r="K954" s="37">
        <v>17</v>
      </c>
      <c r="L954" s="55">
        <v>-0.67776755083259699</v>
      </c>
      <c r="M954" s="37">
        <v>78</v>
      </c>
      <c r="N954" s="55">
        <v>7.5767929850863798</v>
      </c>
      <c r="O954" s="56">
        <v>2.7974943408605299</v>
      </c>
      <c r="P954" s="56" t="s">
        <v>18</v>
      </c>
      <c r="Q954" s="57">
        <v>8</v>
      </c>
      <c r="R954" s="58">
        <v>0.01</v>
      </c>
      <c r="S954" s="58">
        <v>0.01</v>
      </c>
      <c r="T954" s="14" t="s">
        <v>18</v>
      </c>
      <c r="U954" s="59">
        <v>6.0000000000000001E-3</v>
      </c>
      <c r="V954" s="59" t="s">
        <v>18</v>
      </c>
      <c r="W954" s="59">
        <v>1.29E-2</v>
      </c>
      <c r="X954" s="12" t="s">
        <v>30</v>
      </c>
      <c r="Y954" s="60" t="s">
        <v>18</v>
      </c>
      <c r="Z954" s="8" t="s">
        <v>18</v>
      </c>
      <c r="AA954" s="61" t="s">
        <v>18</v>
      </c>
      <c r="AB954" s="62">
        <v>44322</v>
      </c>
      <c r="AC954" s="12" t="s">
        <v>382</v>
      </c>
      <c r="AD954" s="16" t="s">
        <v>129</v>
      </c>
      <c r="AE954" s="14" t="s">
        <v>39</v>
      </c>
      <c r="AF954" s="39" t="s">
        <v>18</v>
      </c>
    </row>
    <row r="955" spans="1:32" x14ac:dyDescent="0.25">
      <c r="A955" s="40" t="s">
        <v>954</v>
      </c>
      <c r="B955" s="41" t="s">
        <v>18</v>
      </c>
      <c r="C955" s="42" t="s">
        <v>18</v>
      </c>
      <c r="D955" s="41" t="s">
        <v>18</v>
      </c>
      <c r="E955" s="42" t="s">
        <v>18</v>
      </c>
      <c r="F955" s="41" t="s">
        <v>18</v>
      </c>
      <c r="G955" s="42" t="s">
        <v>18</v>
      </c>
      <c r="H955" s="63">
        <v>27.944337262690301</v>
      </c>
      <c r="I955" s="64">
        <v>1</v>
      </c>
      <c r="J955" s="63">
        <v>7.1867482481305904</v>
      </c>
      <c r="K955" s="64">
        <v>3</v>
      </c>
      <c r="L955" s="63">
        <v>0.55353044741435198</v>
      </c>
      <c r="M955" s="64">
        <v>3</v>
      </c>
      <c r="N955" s="41">
        <v>11.3234558491106</v>
      </c>
      <c r="O955" s="43">
        <v>2.10742446682776</v>
      </c>
      <c r="P955" s="43" t="s">
        <v>18</v>
      </c>
      <c r="Q955" s="44">
        <v>8</v>
      </c>
      <c r="R955" s="45">
        <v>0</v>
      </c>
      <c r="S955" s="45">
        <v>0</v>
      </c>
      <c r="T955" s="46" t="s">
        <v>18</v>
      </c>
      <c r="U955" s="47">
        <v>1.47E-2</v>
      </c>
      <c r="V955" s="47" t="s">
        <v>18</v>
      </c>
      <c r="W955" s="47">
        <v>1.4912656782730099E-2</v>
      </c>
      <c r="X955" s="48" t="s">
        <v>30</v>
      </c>
      <c r="Y955" s="49">
        <v>33.525013709596102</v>
      </c>
      <c r="Z955" s="50">
        <v>0.87107600031044996</v>
      </c>
      <c r="AA955" s="51">
        <v>937</v>
      </c>
      <c r="AB955" s="52">
        <v>44578</v>
      </c>
      <c r="AC955" s="48" t="s">
        <v>906</v>
      </c>
      <c r="AD955" s="53" t="s">
        <v>165</v>
      </c>
      <c r="AE955" s="46" t="s">
        <v>39</v>
      </c>
      <c r="AF955" s="54">
        <v>9.4661371095334594</v>
      </c>
    </row>
    <row r="956" spans="1:32" x14ac:dyDescent="0.25">
      <c r="A956" s="1" t="s">
        <v>955</v>
      </c>
      <c r="B956" s="55" t="s">
        <v>18</v>
      </c>
      <c r="C956" s="37" t="s">
        <v>18</v>
      </c>
      <c r="D956" s="55">
        <v>6.0599108003164703</v>
      </c>
      <c r="E956" s="37">
        <v>38</v>
      </c>
      <c r="F956" s="55">
        <v>1.9651974221730399</v>
      </c>
      <c r="G956" s="37">
        <v>53</v>
      </c>
      <c r="H956" s="55">
        <v>18.653339467190801</v>
      </c>
      <c r="I956" s="37">
        <v>52</v>
      </c>
      <c r="J956" s="55">
        <v>3.9596051387657201</v>
      </c>
      <c r="K956" s="37">
        <v>98</v>
      </c>
      <c r="L956" s="55">
        <v>-1.9064676066467099</v>
      </c>
      <c r="M956" s="37">
        <v>138</v>
      </c>
      <c r="N956" s="55">
        <v>8.2046535390745703</v>
      </c>
      <c r="O956" s="56">
        <v>1.7761054797207001</v>
      </c>
      <c r="P956" s="56">
        <v>0.37370360323177898</v>
      </c>
      <c r="Q956" s="57">
        <v>8</v>
      </c>
      <c r="R956" s="58">
        <v>0.01</v>
      </c>
      <c r="S956" s="58">
        <v>0.01</v>
      </c>
      <c r="T956" s="14" t="s">
        <v>18</v>
      </c>
      <c r="U956" s="59">
        <v>1.2E-2</v>
      </c>
      <c r="V956" s="59" t="s">
        <v>18</v>
      </c>
      <c r="W956" s="59">
        <v>1.2999999999999999E-2</v>
      </c>
      <c r="X956" s="12" t="s">
        <v>30</v>
      </c>
      <c r="Y956" s="60">
        <v>89.399905009999998</v>
      </c>
      <c r="Z956" s="8">
        <v>2.0253328599999998</v>
      </c>
      <c r="AA956" s="61">
        <v>9597</v>
      </c>
      <c r="AB956" s="62">
        <v>43616</v>
      </c>
      <c r="AC956" s="12" t="s">
        <v>936</v>
      </c>
      <c r="AD956" s="16">
        <v>50</v>
      </c>
      <c r="AE956" s="14" t="s">
        <v>34</v>
      </c>
      <c r="AF956" s="39">
        <v>13.7300198299999</v>
      </c>
    </row>
    <row r="957" spans="1:32" x14ac:dyDescent="0.25">
      <c r="A957" s="40" t="s">
        <v>956</v>
      </c>
      <c r="B957" s="41" t="s">
        <v>18</v>
      </c>
      <c r="C957" s="42" t="s">
        <v>18</v>
      </c>
      <c r="D957" s="41">
        <v>1.8204432866394999</v>
      </c>
      <c r="E957" s="42">
        <v>103</v>
      </c>
      <c r="F957" s="41">
        <v>-1.13579404870191</v>
      </c>
      <c r="G957" s="42">
        <v>121</v>
      </c>
      <c r="H957" s="41">
        <v>9.4748414211775795</v>
      </c>
      <c r="I957" s="42">
        <v>129</v>
      </c>
      <c r="J957" s="41">
        <v>2.9948286119628702</v>
      </c>
      <c r="K957" s="42">
        <v>130</v>
      </c>
      <c r="L957" s="41">
        <v>-0.454702276165241</v>
      </c>
      <c r="M957" s="42">
        <v>55</v>
      </c>
      <c r="N957" s="41">
        <v>2.78557842758017</v>
      </c>
      <c r="O957" s="43">
        <v>1.9363418421618901</v>
      </c>
      <c r="P957" s="43">
        <v>0.179472223473644</v>
      </c>
      <c r="Q957" s="44">
        <v>8</v>
      </c>
      <c r="R957" s="45">
        <v>0</v>
      </c>
      <c r="S957" s="45">
        <v>5.0000000000000001E-3</v>
      </c>
      <c r="T957" s="46" t="s">
        <v>18</v>
      </c>
      <c r="U957" s="47">
        <v>3.4999999999999901E-3</v>
      </c>
      <c r="V957" s="47" t="s">
        <v>18</v>
      </c>
      <c r="W957" s="47">
        <v>1.6E-2</v>
      </c>
      <c r="X957" s="48" t="s">
        <v>30</v>
      </c>
      <c r="Y957" s="49">
        <v>70.124950659999996</v>
      </c>
      <c r="Z957" s="50">
        <v>2.7720151</v>
      </c>
      <c r="AA957" s="51">
        <v>324</v>
      </c>
      <c r="AB957" s="52">
        <v>43066</v>
      </c>
      <c r="AC957" s="48" t="s">
        <v>936</v>
      </c>
      <c r="AD957" s="53">
        <v>1000000</v>
      </c>
      <c r="AE957" s="46" t="s">
        <v>18</v>
      </c>
      <c r="AF957" s="54">
        <v>15.93199342</v>
      </c>
    </row>
    <row r="958" spans="1:32" x14ac:dyDescent="0.25">
      <c r="A958" s="1" t="s">
        <v>957</v>
      </c>
      <c r="B958" s="55" t="s">
        <v>18</v>
      </c>
      <c r="C958" s="37" t="s">
        <v>18</v>
      </c>
      <c r="D958" s="55">
        <v>1.3183161170239099</v>
      </c>
      <c r="E958" s="37">
        <v>106</v>
      </c>
      <c r="F958" s="55">
        <v>-0.69365635470220999</v>
      </c>
      <c r="G958" s="37">
        <v>113</v>
      </c>
      <c r="H958" s="55">
        <v>10.7844123445861</v>
      </c>
      <c r="I958" s="37">
        <v>121</v>
      </c>
      <c r="J958" s="55">
        <v>3.53570488474403</v>
      </c>
      <c r="K958" s="37">
        <v>117</v>
      </c>
      <c r="L958" s="55">
        <v>-0.97289034752510095</v>
      </c>
      <c r="M958" s="37">
        <v>100</v>
      </c>
      <c r="N958" s="55">
        <v>3.9865544444126599</v>
      </c>
      <c r="O958" s="56">
        <v>1.68150293212493</v>
      </c>
      <c r="P958" s="56">
        <v>5.2826838344704002E-2</v>
      </c>
      <c r="Q958" s="57">
        <v>8</v>
      </c>
      <c r="R958" s="58">
        <v>0.01</v>
      </c>
      <c r="S958" s="58">
        <v>0.01</v>
      </c>
      <c r="T958" s="14" t="s">
        <v>18</v>
      </c>
      <c r="U958" s="59">
        <v>8.0000000000000002E-3</v>
      </c>
      <c r="V958" s="59" t="s">
        <v>18</v>
      </c>
      <c r="W958" s="59">
        <v>8.9999999999999993E-3</v>
      </c>
      <c r="X958" s="12" t="s">
        <v>30</v>
      </c>
      <c r="Y958" s="60">
        <v>138.62705265</v>
      </c>
      <c r="Z958" s="8">
        <v>0.37862449999999997</v>
      </c>
      <c r="AA958" s="61">
        <v>7702</v>
      </c>
      <c r="AB958" s="62">
        <v>43616</v>
      </c>
      <c r="AC958" s="12" t="s">
        <v>936</v>
      </c>
      <c r="AD958" s="16">
        <v>50</v>
      </c>
      <c r="AE958" s="14" t="s">
        <v>34</v>
      </c>
      <c r="AF958" s="39">
        <v>1.19591476</v>
      </c>
    </row>
    <row r="959" spans="1:32" x14ac:dyDescent="0.25">
      <c r="A959" s="40" t="s">
        <v>958</v>
      </c>
      <c r="B959" s="41" t="s">
        <v>18</v>
      </c>
      <c r="C959" s="42" t="s">
        <v>18</v>
      </c>
      <c r="D959" s="41">
        <v>6.4496612943260203</v>
      </c>
      <c r="E959" s="42">
        <v>33</v>
      </c>
      <c r="F959" s="41">
        <v>1.22876039226842</v>
      </c>
      <c r="G959" s="42">
        <v>70</v>
      </c>
      <c r="H959" s="41">
        <v>17.890978992173501</v>
      </c>
      <c r="I959" s="42">
        <v>62</v>
      </c>
      <c r="J959" s="41">
        <v>4.0868281621039504</v>
      </c>
      <c r="K959" s="42">
        <v>89</v>
      </c>
      <c r="L959" s="41">
        <v>-0.54645553405469005</v>
      </c>
      <c r="M959" s="42">
        <v>72</v>
      </c>
      <c r="N959" s="41">
        <v>6.3756049051674104</v>
      </c>
      <c r="O959" s="43">
        <v>2.1660642151382401</v>
      </c>
      <c r="P959" s="43">
        <v>0.45393996769813899</v>
      </c>
      <c r="Q959" s="44">
        <v>8</v>
      </c>
      <c r="R959" s="45">
        <v>0</v>
      </c>
      <c r="S959" s="45">
        <v>5.0000000000000001E-3</v>
      </c>
      <c r="T959" s="46" t="s">
        <v>18</v>
      </c>
      <c r="U959" s="47">
        <v>3.4999999999999901E-3</v>
      </c>
      <c r="V959" s="47" t="s">
        <v>18</v>
      </c>
      <c r="W959" s="47">
        <v>1.7999999999999999E-2</v>
      </c>
      <c r="X959" s="48" t="s">
        <v>30</v>
      </c>
      <c r="Y959" s="49">
        <v>72.494506479999998</v>
      </c>
      <c r="Z959" s="50">
        <v>5.0330307000000003</v>
      </c>
      <c r="AA959" s="51">
        <v>341</v>
      </c>
      <c r="AB959" s="52">
        <v>43066</v>
      </c>
      <c r="AC959" s="48" t="s">
        <v>936</v>
      </c>
      <c r="AD959" s="53">
        <v>1000000</v>
      </c>
      <c r="AE959" s="46" t="s">
        <v>18</v>
      </c>
      <c r="AF959" s="54">
        <v>29.177121639999999</v>
      </c>
    </row>
    <row r="960" spans="1:32" x14ac:dyDescent="0.25">
      <c r="A960" s="1" t="s">
        <v>959</v>
      </c>
      <c r="B960" s="55">
        <v>4.9362590368539001</v>
      </c>
      <c r="C960" s="37">
        <v>21</v>
      </c>
      <c r="D960" s="55">
        <v>3.8993285346406701</v>
      </c>
      <c r="E960" s="37">
        <v>71</v>
      </c>
      <c r="F960" s="55">
        <v>0.66177171278334301</v>
      </c>
      <c r="G960" s="37">
        <v>86</v>
      </c>
      <c r="H960" s="55">
        <v>14.9527324106005</v>
      </c>
      <c r="I960" s="37">
        <v>88</v>
      </c>
      <c r="J960" s="55">
        <v>3.8172232576100602</v>
      </c>
      <c r="K960" s="37">
        <v>103</v>
      </c>
      <c r="L960" s="55">
        <v>-1.4809916828654199</v>
      </c>
      <c r="M960" s="37">
        <v>131</v>
      </c>
      <c r="N960" s="55">
        <v>5.8817505826623799</v>
      </c>
      <c r="O960" s="56">
        <v>1.8483821951608299</v>
      </c>
      <c r="P960" s="56">
        <v>0.30079300456109598</v>
      </c>
      <c r="Q960" s="57">
        <v>8</v>
      </c>
      <c r="R960" s="58">
        <v>0.01</v>
      </c>
      <c r="S960" s="58">
        <v>0.01</v>
      </c>
      <c r="T960" s="14" t="s">
        <v>18</v>
      </c>
      <c r="U960" s="59">
        <v>0.01</v>
      </c>
      <c r="V960" s="59" t="s">
        <v>18</v>
      </c>
      <c r="W960" s="59">
        <v>1.0999999999999999E-2</v>
      </c>
      <c r="X960" s="12" t="s">
        <v>30</v>
      </c>
      <c r="Y960" s="60">
        <v>587.60820750000005</v>
      </c>
      <c r="Z960" s="8">
        <v>5.6081717599999896</v>
      </c>
      <c r="AA960" s="61">
        <v>37510</v>
      </c>
      <c r="AB960" s="62">
        <v>38012</v>
      </c>
      <c r="AC960" s="12" t="s">
        <v>781</v>
      </c>
      <c r="AD960" s="16">
        <v>50</v>
      </c>
      <c r="AE960" s="14" t="s">
        <v>34</v>
      </c>
      <c r="AF960" s="39">
        <v>31.000011099999998</v>
      </c>
    </row>
    <row r="961" spans="1:32" x14ac:dyDescent="0.25">
      <c r="A961" s="40" t="s">
        <v>960</v>
      </c>
      <c r="B961" s="41" t="s">
        <v>18</v>
      </c>
      <c r="C961" s="42" t="s">
        <v>18</v>
      </c>
      <c r="D961" s="41">
        <v>4.59267640464018</v>
      </c>
      <c r="E961" s="42">
        <v>56</v>
      </c>
      <c r="F961" s="41">
        <v>0.34881150854875198</v>
      </c>
      <c r="G961" s="42">
        <v>90</v>
      </c>
      <c r="H961" s="41">
        <v>14.3391857661406</v>
      </c>
      <c r="I961" s="42">
        <v>96</v>
      </c>
      <c r="J961" s="41">
        <v>3.5824967865563702</v>
      </c>
      <c r="K961" s="42">
        <v>115</v>
      </c>
      <c r="L961" s="41">
        <v>-0.52029293931429299</v>
      </c>
      <c r="M961" s="42">
        <v>66</v>
      </c>
      <c r="N961" s="41">
        <v>4.5390810765975003</v>
      </c>
      <c r="O961" s="43">
        <v>2.2599676533206101</v>
      </c>
      <c r="P961" s="43">
        <v>0.43796324382120599</v>
      </c>
      <c r="Q961" s="44">
        <v>8</v>
      </c>
      <c r="R961" s="45">
        <v>0</v>
      </c>
      <c r="S961" s="45">
        <v>5.0000000000000001E-3</v>
      </c>
      <c r="T961" s="46" t="s">
        <v>18</v>
      </c>
      <c r="U961" s="47">
        <v>3.4999999999999901E-3</v>
      </c>
      <c r="V961" s="47" t="s">
        <v>18</v>
      </c>
      <c r="W961" s="47">
        <v>1.7000000000000001E-2</v>
      </c>
      <c r="X961" s="48" t="s">
        <v>30</v>
      </c>
      <c r="Y961" s="49">
        <v>194.88827759999899</v>
      </c>
      <c r="Z961" s="50">
        <v>12.590051089999999</v>
      </c>
      <c r="AA961" s="51">
        <v>720</v>
      </c>
      <c r="AB961" s="52">
        <v>43066</v>
      </c>
      <c r="AC961" s="48" t="s">
        <v>936</v>
      </c>
      <c r="AD961" s="53">
        <v>1000000</v>
      </c>
      <c r="AE961" s="46" t="s">
        <v>18</v>
      </c>
      <c r="AF961" s="54">
        <v>65.097202629999998</v>
      </c>
    </row>
    <row r="962" spans="1:32" x14ac:dyDescent="0.25">
      <c r="A962" s="1" t="s">
        <v>961</v>
      </c>
      <c r="B962" s="55" t="s">
        <v>18</v>
      </c>
      <c r="C962" s="37" t="s">
        <v>18</v>
      </c>
      <c r="D962" s="55">
        <v>7.3298806594841199</v>
      </c>
      <c r="E962" s="37">
        <v>12</v>
      </c>
      <c r="F962" s="55">
        <v>1.1044631719592899</v>
      </c>
      <c r="G962" s="37">
        <v>73</v>
      </c>
      <c r="H962" s="55">
        <v>23.5370828330378</v>
      </c>
      <c r="I962" s="37">
        <v>18</v>
      </c>
      <c r="J962" s="55">
        <v>4.9843563111979101</v>
      </c>
      <c r="K962" s="37">
        <v>58</v>
      </c>
      <c r="L962" s="55">
        <v>-0.34318190565384399</v>
      </c>
      <c r="M962" s="37">
        <v>47</v>
      </c>
      <c r="N962" s="55">
        <v>8.0763196024434798</v>
      </c>
      <c r="O962" s="56">
        <v>2.4090271848480098</v>
      </c>
      <c r="P962" s="56">
        <v>0.41942057570296898</v>
      </c>
      <c r="Q962" s="57">
        <v>8</v>
      </c>
      <c r="R962" s="58">
        <v>0</v>
      </c>
      <c r="S962" s="58">
        <v>5.0000000000000001E-3</v>
      </c>
      <c r="T962" s="14" t="s">
        <v>18</v>
      </c>
      <c r="U962" s="59">
        <v>3.4999999999999901E-3</v>
      </c>
      <c r="V962" s="59" t="s">
        <v>18</v>
      </c>
      <c r="W962" s="59">
        <v>1.7000000000000001E-2</v>
      </c>
      <c r="X962" s="12" t="s">
        <v>30</v>
      </c>
      <c r="Y962" s="60">
        <v>33.688400109999897</v>
      </c>
      <c r="Z962" s="8">
        <v>3.9942924500000001</v>
      </c>
      <c r="AA962" s="61">
        <v>207</v>
      </c>
      <c r="AB962" s="62">
        <v>43066</v>
      </c>
      <c r="AC962" s="12" t="s">
        <v>936</v>
      </c>
      <c r="AD962" s="16">
        <v>1000000</v>
      </c>
      <c r="AE962" s="14" t="s">
        <v>18</v>
      </c>
      <c r="AF962" s="39">
        <v>18.856422640000002</v>
      </c>
    </row>
    <row r="963" spans="1:32" x14ac:dyDescent="0.25">
      <c r="A963" s="40" t="s">
        <v>962</v>
      </c>
      <c r="B963" s="67" t="s">
        <v>18</v>
      </c>
      <c r="C963" s="42" t="s">
        <v>18</v>
      </c>
      <c r="D963" s="67" t="s">
        <v>18</v>
      </c>
      <c r="E963" s="42" t="s">
        <v>18</v>
      </c>
      <c r="F963" s="67">
        <v>2.2483464294848101</v>
      </c>
      <c r="G963" s="42">
        <v>48</v>
      </c>
      <c r="H963" s="67">
        <v>8.7953606264333093</v>
      </c>
      <c r="I963" s="42">
        <v>133</v>
      </c>
      <c r="J963" s="67">
        <v>7.1240765777602605E-2</v>
      </c>
      <c r="K963" s="42">
        <v>141</v>
      </c>
      <c r="L963" s="67">
        <v>-3.5785839142751898</v>
      </c>
      <c r="M963" s="42">
        <v>145</v>
      </c>
      <c r="N963" s="67">
        <v>6.9535842469871199</v>
      </c>
      <c r="O963" s="69">
        <v>0.67797427941502497</v>
      </c>
      <c r="P963" s="69" t="s">
        <v>18</v>
      </c>
      <c r="Q963" s="70">
        <v>8</v>
      </c>
      <c r="R963" s="71">
        <v>0.02</v>
      </c>
      <c r="S963" s="71">
        <v>0.03</v>
      </c>
      <c r="T963" s="46" t="s">
        <v>18</v>
      </c>
      <c r="U963" s="72">
        <v>1.0999999999999999E-2</v>
      </c>
      <c r="V963" s="72" t="s">
        <v>18</v>
      </c>
      <c r="W963" s="72">
        <v>1.3899999999999999E-2</v>
      </c>
      <c r="X963" s="48" t="s">
        <v>30</v>
      </c>
      <c r="Y963" s="49">
        <v>32.223742039999998</v>
      </c>
      <c r="Z963" s="50">
        <v>0.10100000000000001</v>
      </c>
      <c r="AA963" s="73">
        <v>472</v>
      </c>
      <c r="AB963" s="52">
        <v>44286</v>
      </c>
      <c r="AC963" s="48" t="s">
        <v>287</v>
      </c>
      <c r="AD963" s="53" t="s">
        <v>68</v>
      </c>
      <c r="AE963" s="46" t="s">
        <v>18</v>
      </c>
      <c r="AF963" s="54">
        <v>-0.65086727</v>
      </c>
    </row>
    <row r="964" spans="1:32" x14ac:dyDescent="0.25">
      <c r="A964" s="1" t="s">
        <v>963</v>
      </c>
      <c r="B964" s="74" t="s">
        <v>18</v>
      </c>
      <c r="C964" s="37" t="s">
        <v>18</v>
      </c>
      <c r="D964" s="74" t="s">
        <v>18</v>
      </c>
      <c r="E964" s="37" t="s">
        <v>18</v>
      </c>
      <c r="F964" s="74">
        <v>1.8393530070431601</v>
      </c>
      <c r="G964" s="37">
        <v>56</v>
      </c>
      <c r="H964" s="74">
        <v>8.3607680489659</v>
      </c>
      <c r="I964" s="37">
        <v>135</v>
      </c>
      <c r="J964" s="74">
        <v>-0.12978100754676899</v>
      </c>
      <c r="K964" s="37">
        <v>142</v>
      </c>
      <c r="L964" s="74">
        <v>-3.6111944839514898</v>
      </c>
      <c r="M964" s="37">
        <v>146</v>
      </c>
      <c r="N964" s="74">
        <v>6.95411084344485</v>
      </c>
      <c r="O964" s="76">
        <v>0.61542859872151401</v>
      </c>
      <c r="P964" s="76" t="s">
        <v>18</v>
      </c>
      <c r="Q964" s="77">
        <v>8</v>
      </c>
      <c r="R964" s="78">
        <v>0.02</v>
      </c>
      <c r="S964" s="78">
        <v>0.03</v>
      </c>
      <c r="T964" s="14" t="s">
        <v>18</v>
      </c>
      <c r="U964" s="79">
        <v>1.4999999999999999E-2</v>
      </c>
      <c r="V964" s="79" t="s">
        <v>18</v>
      </c>
      <c r="W964" s="79">
        <v>1.7899999999999999E-2</v>
      </c>
      <c r="X964" s="12" t="s">
        <v>30</v>
      </c>
      <c r="Y964" s="60" t="s">
        <v>18</v>
      </c>
      <c r="Z964" s="8" t="s">
        <v>18</v>
      </c>
      <c r="AA964" s="80" t="s">
        <v>18</v>
      </c>
      <c r="AB964" s="62">
        <v>44286</v>
      </c>
      <c r="AC964" s="12" t="s">
        <v>287</v>
      </c>
      <c r="AD964" s="16" t="s">
        <v>205</v>
      </c>
      <c r="AE964" s="14" t="s">
        <v>18</v>
      </c>
      <c r="AF964" s="39" t="s">
        <v>18</v>
      </c>
    </row>
    <row r="965" spans="1:32" x14ac:dyDescent="0.25">
      <c r="A965" s="40" t="s">
        <v>964</v>
      </c>
      <c r="B965" s="67">
        <v>5.9790160010709803</v>
      </c>
      <c r="C965" s="42">
        <v>14</v>
      </c>
      <c r="D965" s="67">
        <v>4.7287219490517796</v>
      </c>
      <c r="E965" s="42">
        <v>51</v>
      </c>
      <c r="F965" s="67">
        <v>3.38104907107728</v>
      </c>
      <c r="G965" s="42">
        <v>21</v>
      </c>
      <c r="H965" s="67">
        <v>15.807727411012999</v>
      </c>
      <c r="I965" s="42">
        <v>71</v>
      </c>
      <c r="J965" s="67">
        <v>5.2360942165210203</v>
      </c>
      <c r="K965" s="42">
        <v>48</v>
      </c>
      <c r="L965" s="67">
        <v>-0.47063745228263998</v>
      </c>
      <c r="M965" s="42">
        <v>57</v>
      </c>
      <c r="N965" s="67">
        <v>4.6853208556125896</v>
      </c>
      <c r="O965" s="69">
        <v>2.5028633929595099</v>
      </c>
      <c r="P965" s="69">
        <v>0.55390069155413002</v>
      </c>
      <c r="Q965" s="70">
        <v>8</v>
      </c>
      <c r="R965" s="71">
        <v>0.01</v>
      </c>
      <c r="S965" s="71">
        <v>0.02</v>
      </c>
      <c r="T965" s="46" t="s">
        <v>18</v>
      </c>
      <c r="U965" s="72">
        <v>0.01</v>
      </c>
      <c r="V965" s="72" t="s">
        <v>18</v>
      </c>
      <c r="W965" s="72">
        <v>1.77E-2</v>
      </c>
      <c r="X965" s="48" t="s">
        <v>30</v>
      </c>
      <c r="Y965" s="49">
        <v>81.934289739999997</v>
      </c>
      <c r="Z965" s="50">
        <v>2.0495802400000001</v>
      </c>
      <c r="AA965" s="73">
        <v>1825</v>
      </c>
      <c r="AB965" s="52">
        <v>39062</v>
      </c>
      <c r="AC965" s="48" t="s">
        <v>965</v>
      </c>
      <c r="AD965" s="53">
        <v>1000</v>
      </c>
      <c r="AE965" s="46" t="s">
        <v>18</v>
      </c>
      <c r="AF965" s="54">
        <v>4.7550627799999896</v>
      </c>
    </row>
    <row r="966" spans="1:32" x14ac:dyDescent="0.25">
      <c r="A966" s="1" t="s">
        <v>966</v>
      </c>
      <c r="B966" s="74" t="s">
        <v>18</v>
      </c>
      <c r="C966" s="37" t="s">
        <v>18</v>
      </c>
      <c r="D966" s="74">
        <v>3.89702615935132</v>
      </c>
      <c r="E966" s="37">
        <v>73</v>
      </c>
      <c r="F966" s="74">
        <v>2.7857472881544099</v>
      </c>
      <c r="G966" s="37">
        <v>33</v>
      </c>
      <c r="H966" s="74">
        <v>15.231992588589501</v>
      </c>
      <c r="I966" s="37">
        <v>81</v>
      </c>
      <c r="J966" s="74">
        <v>4.9722202686546</v>
      </c>
      <c r="K966" s="37">
        <v>60</v>
      </c>
      <c r="L966" s="74">
        <v>-0.51323068719589804</v>
      </c>
      <c r="M966" s="37">
        <v>65</v>
      </c>
      <c r="N966" s="74">
        <v>4.6867255145973603</v>
      </c>
      <c r="O966" s="76">
        <v>2.37926953405483</v>
      </c>
      <c r="P966" s="76">
        <v>0.43087352023582398</v>
      </c>
      <c r="Q966" s="77">
        <v>8</v>
      </c>
      <c r="R966" s="78">
        <v>0.01</v>
      </c>
      <c r="S966" s="78">
        <v>0.01</v>
      </c>
      <c r="T966" s="14" t="s">
        <v>18</v>
      </c>
      <c r="U966" s="79">
        <v>1.4999999999999999E-2</v>
      </c>
      <c r="V966" s="79" t="s">
        <v>18</v>
      </c>
      <c r="W966" s="79">
        <v>2.2700000000000001E-2</v>
      </c>
      <c r="X966" s="12" t="s">
        <v>30</v>
      </c>
      <c r="Y966" s="60" t="s">
        <v>18</v>
      </c>
      <c r="Z966" s="8" t="s">
        <v>18</v>
      </c>
      <c r="AA966" s="80" t="s">
        <v>18</v>
      </c>
      <c r="AB966" s="62">
        <v>42271</v>
      </c>
      <c r="AC966" s="12" t="s">
        <v>965</v>
      </c>
      <c r="AD966" s="16">
        <v>1000</v>
      </c>
      <c r="AE966" s="14" t="s">
        <v>18</v>
      </c>
      <c r="AF966" s="39" t="s">
        <v>18</v>
      </c>
    </row>
    <row r="967" spans="1:32" x14ac:dyDescent="0.25">
      <c r="A967" s="40" t="s">
        <v>967</v>
      </c>
      <c r="B967" s="67" t="s">
        <v>18</v>
      </c>
      <c r="C967" s="42" t="s">
        <v>18</v>
      </c>
      <c r="D967" s="67">
        <v>3.89702615935134</v>
      </c>
      <c r="E967" s="42">
        <v>72</v>
      </c>
      <c r="F967" s="67">
        <v>2.78574728815446</v>
      </c>
      <c r="G967" s="42">
        <v>32</v>
      </c>
      <c r="H967" s="67">
        <v>15.231992588589501</v>
      </c>
      <c r="I967" s="42">
        <v>81</v>
      </c>
      <c r="J967" s="67">
        <v>4.9722202686547101</v>
      </c>
      <c r="K967" s="42">
        <v>59</v>
      </c>
      <c r="L967" s="67">
        <v>-0.51323068719587495</v>
      </c>
      <c r="M967" s="42">
        <v>64</v>
      </c>
      <c r="N967" s="67">
        <v>4.6867255145973399</v>
      </c>
      <c r="O967" s="69">
        <v>2.37926953405485</v>
      </c>
      <c r="P967" s="69">
        <v>0.43087352023582798</v>
      </c>
      <c r="Q967" s="70">
        <v>8</v>
      </c>
      <c r="R967" s="71">
        <v>0.01</v>
      </c>
      <c r="S967" s="71">
        <v>0.01</v>
      </c>
      <c r="T967" s="46" t="s">
        <v>18</v>
      </c>
      <c r="U967" s="72">
        <v>1.4999999999999999E-2</v>
      </c>
      <c r="V967" s="72" t="s">
        <v>18</v>
      </c>
      <c r="W967" s="72">
        <v>2.2700000000000001E-2</v>
      </c>
      <c r="X967" s="48" t="s">
        <v>30</v>
      </c>
      <c r="Y967" s="49" t="s">
        <v>18</v>
      </c>
      <c r="Z967" s="50" t="s">
        <v>18</v>
      </c>
      <c r="AA967" s="73" t="s">
        <v>18</v>
      </c>
      <c r="AB967" s="52">
        <v>43143</v>
      </c>
      <c r="AC967" s="48" t="s">
        <v>965</v>
      </c>
      <c r="AD967" s="53">
        <v>100</v>
      </c>
      <c r="AE967" s="46" t="s">
        <v>39</v>
      </c>
      <c r="AF967" s="54" t="s">
        <v>18</v>
      </c>
    </row>
    <row r="968" spans="1:32" x14ac:dyDescent="0.25">
      <c r="A968" s="81" t="s">
        <v>968</v>
      </c>
      <c r="B968" s="82">
        <v>3.9008672258213601</v>
      </c>
      <c r="C968" s="83">
        <v>29</v>
      </c>
      <c r="D968" s="82">
        <v>5.3670641029574604</v>
      </c>
      <c r="E968" s="83">
        <v>40</v>
      </c>
      <c r="F968" s="82">
        <v>1.84437282940272</v>
      </c>
      <c r="G968" s="83">
        <v>55</v>
      </c>
      <c r="H968" s="82">
        <v>17.074701820464501</v>
      </c>
      <c r="I968" s="83">
        <v>66</v>
      </c>
      <c r="J968" s="82">
        <v>3.5823382393779202</v>
      </c>
      <c r="K968" s="83">
        <v>116</v>
      </c>
      <c r="L968" s="82">
        <v>-1.2443738416732799</v>
      </c>
      <c r="M968" s="83">
        <v>117</v>
      </c>
      <c r="N968" s="82">
        <v>5.5050003832457897</v>
      </c>
      <c r="O968" s="84">
        <v>2.3603436073827799</v>
      </c>
      <c r="P968" s="84">
        <v>0.44326261028416702</v>
      </c>
      <c r="Q968" s="85">
        <v>8</v>
      </c>
      <c r="R968" s="86">
        <v>0</v>
      </c>
      <c r="S968" s="86">
        <v>0</v>
      </c>
      <c r="T968" s="87" t="s">
        <v>18</v>
      </c>
      <c r="U968" s="88">
        <v>1.2500000000000001E-2</v>
      </c>
      <c r="V968" s="88" t="s">
        <v>18</v>
      </c>
      <c r="W968" s="88">
        <v>1.2500000000000001E-2</v>
      </c>
      <c r="X968" s="89" t="s">
        <v>30</v>
      </c>
      <c r="Y968" s="90">
        <v>285.92624272</v>
      </c>
      <c r="Z968" s="91">
        <v>0.75244650000000002</v>
      </c>
      <c r="AA968" s="92">
        <v>20941</v>
      </c>
      <c r="AB968" s="93">
        <v>38687</v>
      </c>
      <c r="AC968" s="89" t="s">
        <v>180</v>
      </c>
      <c r="AD968" s="94">
        <v>50</v>
      </c>
      <c r="AE968" s="87" t="s">
        <v>18</v>
      </c>
      <c r="AF968" s="95">
        <v>10.76997501</v>
      </c>
    </row>
    <row r="969" spans="1:32" x14ac:dyDescent="0.25">
      <c r="A969" s="96" t="s">
        <v>95</v>
      </c>
      <c r="B969" s="97">
        <v>4.287103354440057</v>
      </c>
      <c r="C969" s="12"/>
      <c r="D969" s="97">
        <v>4.4997536162247345</v>
      </c>
      <c r="E969" s="12"/>
      <c r="F969" s="97">
        <v>1.2409092190475692</v>
      </c>
      <c r="G969" s="12"/>
      <c r="H969" s="97">
        <v>16.679278057536958</v>
      </c>
      <c r="I969" s="12"/>
      <c r="J969" s="97">
        <v>4.5893283020908342</v>
      </c>
      <c r="K969" s="12"/>
      <c r="L969" s="97">
        <v>-0.78684685619088468</v>
      </c>
      <c r="M969" s="37"/>
      <c r="N969" s="97">
        <v>6.354537280629617</v>
      </c>
      <c r="O969" s="98">
        <v>2.004197319958223</v>
      </c>
      <c r="P969" s="98">
        <v>0.36046881301705297</v>
      </c>
      <c r="Q969" s="99"/>
      <c r="R969" s="14"/>
      <c r="S969" s="12"/>
      <c r="T969" s="14"/>
      <c r="U969" s="12"/>
      <c r="V969" s="100"/>
      <c r="X969" s="100" t="s">
        <v>96</v>
      </c>
      <c r="Y969" s="101">
        <v>34997.021946040542</v>
      </c>
      <c r="Z969" s="98">
        <v>97.711206690708124</v>
      </c>
      <c r="AA969" s="102">
        <v>1499002</v>
      </c>
      <c r="AB969" s="100"/>
      <c r="AC969" s="100"/>
      <c r="AD969" s="103"/>
      <c r="AE969" s="104"/>
      <c r="AF969" s="105">
        <v>769.36381680801867</v>
      </c>
    </row>
    <row r="970" spans="1:32" x14ac:dyDescent="0.25">
      <c r="A970" s="106" t="s">
        <v>586</v>
      </c>
      <c r="B970" s="107">
        <v>11.337075739242801</v>
      </c>
      <c r="C970" s="37"/>
      <c r="D970" s="107">
        <v>12.5817177448625</v>
      </c>
      <c r="E970" s="37"/>
      <c r="F970" s="107">
        <v>8.81370910382293</v>
      </c>
      <c r="G970" s="37"/>
      <c r="H970" s="107">
        <v>30.447544742774099</v>
      </c>
      <c r="I970" s="37"/>
      <c r="J970" s="107">
        <v>9.4513554293485793</v>
      </c>
      <c r="K970" s="37"/>
      <c r="L970" s="107">
        <v>0.84454709132821804</v>
      </c>
      <c r="M970" s="37"/>
      <c r="N970" s="107">
        <v>11.637824257584599</v>
      </c>
      <c r="O970" s="107">
        <v>2.2655897530296398</v>
      </c>
      <c r="P970" s="107">
        <v>0.62040578390212997</v>
      </c>
      <c r="Q970" s="108"/>
      <c r="R970" s="109"/>
      <c r="S970" s="37"/>
      <c r="T970" s="109"/>
      <c r="U970" s="37"/>
      <c r="V970" s="37"/>
      <c r="W970" s="110"/>
      <c r="X970" s="111"/>
      <c r="Y970" s="112"/>
      <c r="Z970" s="37"/>
      <c r="AA970" s="37"/>
      <c r="AB970" s="37"/>
      <c r="AC970" s="113"/>
      <c r="AD970" s="109"/>
      <c r="AE970" s="110"/>
    </row>
    <row r="971" spans="1:32" x14ac:dyDescent="0.25">
      <c r="A971" s="1" t="s">
        <v>98</v>
      </c>
      <c r="B971" s="55"/>
      <c r="C971" s="37">
        <v>54</v>
      </c>
      <c r="D971" s="55"/>
      <c r="E971" s="37">
        <v>118</v>
      </c>
      <c r="F971" s="55"/>
      <c r="G971" s="37">
        <v>132</v>
      </c>
      <c r="H971" s="55"/>
      <c r="I971" s="37">
        <v>141</v>
      </c>
      <c r="J971" s="55"/>
      <c r="K971" s="37">
        <v>143</v>
      </c>
      <c r="L971" s="55"/>
      <c r="M971" s="37">
        <v>148</v>
      </c>
      <c r="N971" s="55"/>
      <c r="O971" s="56"/>
      <c r="P971" s="56"/>
      <c r="Q971" s="58"/>
      <c r="R971" s="14"/>
      <c r="S971" s="59"/>
      <c r="T971" s="114"/>
      <c r="U971" s="59"/>
      <c r="V971" s="12"/>
      <c r="W971" s="8"/>
      <c r="X971" s="8"/>
      <c r="Y971" s="61"/>
      <c r="Z971" s="62"/>
      <c r="AA971" s="12"/>
      <c r="AB971" s="62"/>
      <c r="AC971" s="16"/>
      <c r="AD971" s="14"/>
      <c r="AE971" s="8"/>
    </row>
    <row r="972" spans="1:32" x14ac:dyDescent="0.25">
      <c r="B972" s="55"/>
      <c r="C972" s="37"/>
      <c r="D972" s="55"/>
      <c r="E972" s="37"/>
      <c r="F972" s="55"/>
      <c r="G972" s="37"/>
      <c r="H972" s="55"/>
      <c r="I972" s="37"/>
      <c r="J972" s="55"/>
      <c r="K972" s="37"/>
      <c r="L972" s="55"/>
      <c r="M972" s="37"/>
      <c r="N972" s="55"/>
      <c r="O972" s="56"/>
      <c r="P972" s="56"/>
      <c r="Q972" s="57"/>
      <c r="R972" s="58"/>
      <c r="S972" s="58"/>
      <c r="T972" s="14"/>
      <c r="U972" s="59"/>
      <c r="V972" s="59"/>
      <c r="W972" s="59"/>
      <c r="X972" s="12"/>
      <c r="Y972" s="60"/>
      <c r="Z972" s="8"/>
      <c r="AA972" s="61"/>
      <c r="AB972" s="62"/>
      <c r="AC972" s="12"/>
      <c r="AD972" s="16"/>
      <c r="AE972" s="14"/>
      <c r="AF972" s="39"/>
    </row>
    <row r="973" spans="1:32" x14ac:dyDescent="0.25">
      <c r="B973" s="55"/>
      <c r="C973" s="37"/>
      <c r="D973" s="55"/>
      <c r="E973" s="37"/>
      <c r="F973" s="55"/>
      <c r="G973" s="37"/>
      <c r="H973" s="55"/>
      <c r="I973" s="37"/>
      <c r="J973" s="55"/>
      <c r="K973" s="37"/>
      <c r="L973" s="55"/>
      <c r="M973" s="37"/>
      <c r="N973" s="55"/>
      <c r="O973" s="56"/>
      <c r="P973" s="56"/>
      <c r="Q973" s="57"/>
      <c r="R973" s="58"/>
      <c r="S973" s="58"/>
      <c r="T973" s="14"/>
      <c r="U973" s="59"/>
      <c r="V973" s="59"/>
      <c r="W973" s="59"/>
      <c r="X973" s="12"/>
      <c r="Y973" s="60"/>
      <c r="Z973" s="8"/>
      <c r="AA973" s="61"/>
      <c r="AB973" s="62"/>
      <c r="AC973" s="12"/>
      <c r="AD973" s="16"/>
      <c r="AE973" s="14"/>
      <c r="AF973" s="39"/>
    </row>
    <row r="974" spans="1:32" x14ac:dyDescent="0.25">
      <c r="B974" s="55"/>
      <c r="C974" s="37"/>
      <c r="D974" s="55"/>
      <c r="E974" s="37"/>
      <c r="F974" s="55"/>
      <c r="G974" s="37"/>
      <c r="H974" s="55"/>
      <c r="I974" s="37"/>
      <c r="J974" s="55"/>
      <c r="K974" s="37"/>
      <c r="L974" s="55"/>
      <c r="M974" s="37"/>
      <c r="N974" s="55"/>
      <c r="O974" s="56"/>
      <c r="P974" s="56"/>
      <c r="Q974" s="57"/>
      <c r="R974" s="58"/>
      <c r="S974" s="58"/>
      <c r="T974" s="14"/>
      <c r="U974" s="59"/>
      <c r="V974" s="59"/>
      <c r="W974" s="59"/>
      <c r="X974" s="12"/>
      <c r="Y974" s="60"/>
      <c r="Z974" s="8"/>
      <c r="AA974" s="61"/>
      <c r="AB974" s="62"/>
      <c r="AC974" s="12"/>
      <c r="AD974" s="16"/>
      <c r="AE974" s="14"/>
      <c r="AF974" s="39"/>
    </row>
    <row r="975" spans="1:32" x14ac:dyDescent="0.25">
      <c r="B975" s="55"/>
      <c r="C975" s="37"/>
      <c r="D975" s="55"/>
      <c r="E975" s="37"/>
      <c r="F975" s="55"/>
      <c r="G975" s="37"/>
      <c r="H975" s="55"/>
      <c r="I975" s="37"/>
      <c r="J975" s="55"/>
      <c r="K975" s="37"/>
      <c r="L975" s="55"/>
      <c r="M975" s="37"/>
      <c r="N975" s="55"/>
      <c r="O975" s="56"/>
      <c r="P975" s="56"/>
      <c r="Q975" s="57"/>
      <c r="R975" s="58"/>
      <c r="S975" s="58"/>
      <c r="T975" s="14"/>
      <c r="U975" s="59"/>
      <c r="V975" s="59"/>
      <c r="W975" s="59"/>
      <c r="X975" s="12"/>
      <c r="Y975" s="60"/>
      <c r="Z975" s="8"/>
      <c r="AA975" s="61"/>
      <c r="AB975" s="62"/>
      <c r="AC975" s="12"/>
      <c r="AD975" s="16"/>
      <c r="AE975" s="14"/>
      <c r="AF975" s="39"/>
    </row>
    <row r="976" spans="1:32" x14ac:dyDescent="0.25">
      <c r="B976" s="55"/>
      <c r="C976" s="37"/>
      <c r="D976" s="55"/>
      <c r="E976" s="37"/>
      <c r="F976" s="55"/>
      <c r="G976" s="37"/>
      <c r="H976" s="55"/>
      <c r="I976" s="37"/>
      <c r="J976" s="55"/>
      <c r="K976" s="37"/>
      <c r="L976" s="55"/>
      <c r="M976" s="37"/>
      <c r="N976" s="55"/>
      <c r="O976" s="56"/>
      <c r="P976" s="56"/>
      <c r="Q976" s="57"/>
      <c r="R976" s="58"/>
      <c r="S976" s="58"/>
      <c r="T976" s="14"/>
      <c r="U976" s="59"/>
      <c r="V976" s="59"/>
      <c r="W976" s="59"/>
      <c r="X976" s="12"/>
      <c r="Y976" s="60"/>
      <c r="Z976" s="8"/>
      <c r="AA976" s="61"/>
      <c r="AB976" s="62"/>
      <c r="AC976" s="12"/>
      <c r="AD976" s="16"/>
      <c r="AE976" s="14"/>
      <c r="AF976" s="39"/>
    </row>
    <row r="977" spans="1:32" x14ac:dyDescent="0.25">
      <c r="B977" s="55"/>
      <c r="C977" s="37"/>
      <c r="D977" s="55"/>
      <c r="E977" s="37"/>
      <c r="F977" s="55"/>
      <c r="G977" s="37"/>
      <c r="H977" s="55"/>
      <c r="I977" s="37"/>
      <c r="J977" s="55"/>
      <c r="K977" s="37"/>
      <c r="L977" s="55"/>
      <c r="M977" s="37"/>
      <c r="N977" s="55"/>
      <c r="O977" s="56"/>
      <c r="P977" s="56"/>
      <c r="Q977" s="57"/>
      <c r="R977" s="58"/>
      <c r="S977" s="58"/>
      <c r="T977" s="14"/>
      <c r="U977" s="59"/>
      <c r="V977" s="59"/>
      <c r="W977" s="59"/>
      <c r="X977" s="12"/>
      <c r="Y977" s="60"/>
      <c r="Z977" s="8"/>
      <c r="AA977" s="61"/>
      <c r="AB977" s="62"/>
      <c r="AC977" s="12"/>
      <c r="AD977" s="16"/>
      <c r="AE977" s="14"/>
      <c r="AF977" s="39"/>
    </row>
    <row r="978" spans="1:32" x14ac:dyDescent="0.25">
      <c r="B978" s="55"/>
      <c r="C978" s="37"/>
      <c r="D978" s="55"/>
      <c r="E978" s="37"/>
      <c r="F978" s="55"/>
      <c r="G978" s="37"/>
      <c r="H978" s="55"/>
      <c r="I978" s="37"/>
      <c r="J978" s="55"/>
      <c r="K978" s="37"/>
      <c r="L978" s="55"/>
      <c r="M978" s="37"/>
      <c r="N978" s="55"/>
      <c r="O978" s="56"/>
      <c r="P978" s="56"/>
      <c r="Q978" s="57"/>
      <c r="R978" s="58"/>
      <c r="S978" s="58"/>
      <c r="T978" s="14"/>
      <c r="U978" s="59"/>
      <c r="V978" s="59"/>
      <c r="W978" s="59"/>
      <c r="X978" s="12"/>
      <c r="Y978" s="60"/>
      <c r="Z978" s="8"/>
      <c r="AA978" s="61"/>
      <c r="AB978" s="62"/>
      <c r="AC978" s="12"/>
      <c r="AD978" s="16"/>
      <c r="AE978" s="14"/>
      <c r="AF978" s="39"/>
    </row>
    <row r="979" spans="1:32" ht="18" x14ac:dyDescent="0.25">
      <c r="A979" s="22" t="s">
        <v>969</v>
      </c>
      <c r="B979" s="23"/>
      <c r="C979" s="24"/>
      <c r="D979" s="23"/>
      <c r="E979" s="24"/>
      <c r="F979" s="23"/>
      <c r="G979" s="24" t="s">
        <v>1</v>
      </c>
      <c r="H979" s="23"/>
      <c r="I979" s="24"/>
      <c r="J979" s="23"/>
      <c r="K979" s="24"/>
      <c r="L979" s="23"/>
      <c r="M979" s="24"/>
      <c r="N979" s="23" t="s">
        <v>4</v>
      </c>
      <c r="O979" s="24"/>
      <c r="P979" s="24" t="s">
        <v>5</v>
      </c>
      <c r="Q979" s="25"/>
      <c r="R979" s="26"/>
      <c r="S979" s="24"/>
      <c r="T979" s="26"/>
      <c r="U979" s="24"/>
      <c r="V979" s="24"/>
      <c r="W979" s="27"/>
      <c r="X979" s="122"/>
      <c r="Y979" s="28"/>
      <c r="Z979" s="24"/>
      <c r="AA979" s="24"/>
      <c r="AB979" s="24"/>
      <c r="AC979" s="29"/>
      <c r="AD979" s="26"/>
      <c r="AE979" s="27"/>
    </row>
    <row r="980" spans="1:32" ht="42.75" x14ac:dyDescent="0.25">
      <c r="A980" s="30"/>
      <c r="B980" s="31" t="s">
        <v>6</v>
      </c>
      <c r="C980" s="32" t="s">
        <v>7</v>
      </c>
      <c r="D980" s="31" t="s">
        <v>8</v>
      </c>
      <c r="E980" s="32" t="s">
        <v>7</v>
      </c>
      <c r="F980" s="31" t="s">
        <v>9</v>
      </c>
      <c r="G980" s="24" t="s">
        <v>7</v>
      </c>
      <c r="H980" s="31" t="s">
        <v>10</v>
      </c>
      <c r="I980" s="32" t="s">
        <v>7</v>
      </c>
      <c r="J980" s="31" t="s">
        <v>11</v>
      </c>
      <c r="K980" s="32" t="s">
        <v>7</v>
      </c>
      <c r="L980" s="31" t="s">
        <v>12</v>
      </c>
      <c r="M980" s="32" t="s">
        <v>7</v>
      </c>
      <c r="N980" s="31" t="s">
        <v>13</v>
      </c>
      <c r="O980" s="32" t="s">
        <v>14</v>
      </c>
      <c r="P980" s="32" t="s">
        <v>15</v>
      </c>
      <c r="Q980" s="33" t="s">
        <v>2</v>
      </c>
      <c r="R980" s="32" t="s">
        <v>16</v>
      </c>
      <c r="S980" s="32" t="s">
        <v>17</v>
      </c>
      <c r="T980" s="32" t="s">
        <v>18</v>
      </c>
      <c r="U980" s="32" t="s">
        <v>19</v>
      </c>
      <c r="V980" s="32" t="s">
        <v>18</v>
      </c>
      <c r="W980" s="34" t="s">
        <v>20</v>
      </c>
      <c r="X980" s="123" t="s">
        <v>21</v>
      </c>
      <c r="Y980" s="35" t="s">
        <v>22</v>
      </c>
      <c r="Z980" s="32" t="s">
        <v>23</v>
      </c>
      <c r="AA980" s="32" t="s">
        <v>24</v>
      </c>
      <c r="AB980" s="32" t="s">
        <v>25</v>
      </c>
      <c r="AC980" s="36" t="s">
        <v>26</v>
      </c>
      <c r="AD980" s="32" t="s">
        <v>27</v>
      </c>
      <c r="AE980" s="34" t="s">
        <v>18</v>
      </c>
      <c r="AF980" s="34" t="s">
        <v>28</v>
      </c>
    </row>
    <row r="981" spans="1:32" x14ac:dyDescent="0.25">
      <c r="B981" s="8"/>
      <c r="C981" s="12"/>
      <c r="D981" s="8"/>
      <c r="E981" s="12"/>
      <c r="F981" s="8"/>
      <c r="G981" s="12"/>
      <c r="H981" s="8"/>
      <c r="I981" s="12"/>
      <c r="J981" s="8"/>
      <c r="K981" s="12"/>
      <c r="L981" s="8"/>
      <c r="M981" s="12"/>
      <c r="N981" s="8"/>
      <c r="O981" s="12"/>
      <c r="P981" s="12"/>
      <c r="Q981" s="13"/>
      <c r="R981" s="14"/>
      <c r="S981" s="12"/>
      <c r="T981" s="14"/>
      <c r="U981" s="38"/>
      <c r="V981" s="12"/>
      <c r="W981" s="12"/>
      <c r="X981" s="60"/>
      <c r="Y981" s="20"/>
      <c r="Z981" s="12"/>
      <c r="AA981" s="12"/>
      <c r="AB981" s="12"/>
      <c r="AC981" s="16"/>
      <c r="AD981" s="14"/>
      <c r="AE981" s="12"/>
    </row>
    <row r="982" spans="1:32" x14ac:dyDescent="0.25">
      <c r="A982" s="40" t="s">
        <v>970</v>
      </c>
      <c r="B982" s="63">
        <v>4.8917770676164301</v>
      </c>
      <c r="C982" s="64">
        <v>1</v>
      </c>
      <c r="D982" s="63">
        <v>4.2528253789427097</v>
      </c>
      <c r="E982" s="64">
        <v>1</v>
      </c>
      <c r="F982" s="63">
        <v>-1.0828643390980099</v>
      </c>
      <c r="G982" s="64">
        <v>2</v>
      </c>
      <c r="H982" s="63">
        <v>9.1131748137562596</v>
      </c>
      <c r="I982" s="64">
        <v>1</v>
      </c>
      <c r="J982" s="63">
        <v>1.3747985209062701</v>
      </c>
      <c r="K982" s="64">
        <v>2</v>
      </c>
      <c r="L982" s="63">
        <v>-2.1416803953871999</v>
      </c>
      <c r="M982" s="64">
        <v>2</v>
      </c>
      <c r="N982" s="41">
        <v>6.31377764082933</v>
      </c>
      <c r="O982" s="43">
        <v>0.79701341142966198</v>
      </c>
      <c r="P982" s="43">
        <v>0.38967710502001701</v>
      </c>
      <c r="Q982" s="44">
        <v>8</v>
      </c>
      <c r="R982" s="45">
        <v>0</v>
      </c>
      <c r="S982" s="45">
        <v>0</v>
      </c>
      <c r="T982" s="46" t="s">
        <v>18</v>
      </c>
      <c r="U982" s="47">
        <v>1.83E-2</v>
      </c>
      <c r="V982" s="47" t="s">
        <v>18</v>
      </c>
      <c r="W982" s="47">
        <v>1.8694846992374298E-2</v>
      </c>
      <c r="X982" s="48" t="s">
        <v>30</v>
      </c>
      <c r="Y982" s="49">
        <v>18.325305208903</v>
      </c>
      <c r="Z982" s="50">
        <v>-0.15960874</v>
      </c>
      <c r="AA982" s="51">
        <v>367</v>
      </c>
      <c r="AB982" s="52">
        <v>35004</v>
      </c>
      <c r="AC982" s="48" t="s">
        <v>971</v>
      </c>
      <c r="AD982" s="53">
        <v>1000</v>
      </c>
      <c r="AE982" s="46" t="s">
        <v>52</v>
      </c>
      <c r="AF982" s="54">
        <v>-1.73630595</v>
      </c>
    </row>
    <row r="983" spans="1:32" x14ac:dyDescent="0.25">
      <c r="A983" s="1" t="s">
        <v>972</v>
      </c>
      <c r="B983" s="55" t="s">
        <v>18</v>
      </c>
      <c r="C983" s="37" t="s">
        <v>18</v>
      </c>
      <c r="D983" s="55" t="s">
        <v>18</v>
      </c>
      <c r="E983" s="37" t="s">
        <v>18</v>
      </c>
      <c r="F983" s="65">
        <v>-9.0236157846529004</v>
      </c>
      <c r="G983" s="66">
        <v>3</v>
      </c>
      <c r="H983" s="65">
        <v>3.5262815958456901</v>
      </c>
      <c r="I983" s="66">
        <v>3</v>
      </c>
      <c r="J983" s="65">
        <v>-0.46872682752043798</v>
      </c>
      <c r="K983" s="66">
        <v>3</v>
      </c>
      <c r="L983" s="65">
        <v>-3.3944624462572799</v>
      </c>
      <c r="M983" s="66">
        <v>3</v>
      </c>
      <c r="N983" s="55">
        <v>5.3978821746444501</v>
      </c>
      <c r="O983" s="56">
        <v>-0.10276766765873099</v>
      </c>
      <c r="P983" s="56" t="s">
        <v>18</v>
      </c>
      <c r="Q983" s="57">
        <v>6</v>
      </c>
      <c r="R983" s="58">
        <v>0</v>
      </c>
      <c r="S983" s="58">
        <v>0</v>
      </c>
      <c r="T983" s="14" t="s">
        <v>18</v>
      </c>
      <c r="U983" s="59">
        <v>2.5000000000000001E-3</v>
      </c>
      <c r="V983" s="59" t="s">
        <v>18</v>
      </c>
      <c r="W983" s="59">
        <v>2.60978319558625E-3</v>
      </c>
      <c r="X983" s="12" t="s">
        <v>30</v>
      </c>
      <c r="Y983" s="60">
        <v>689.06148691072804</v>
      </c>
      <c r="Z983" s="8">
        <v>11.293985154689899</v>
      </c>
      <c r="AA983" s="61">
        <v>924</v>
      </c>
      <c r="AB983" s="62">
        <v>43788</v>
      </c>
      <c r="AC983" s="12" t="s">
        <v>973</v>
      </c>
      <c r="AD983" s="16" t="s">
        <v>75</v>
      </c>
      <c r="AE983" s="14" t="s">
        <v>18</v>
      </c>
      <c r="AF983" s="39">
        <v>33.610981493190998</v>
      </c>
    </row>
    <row r="984" spans="1:32" x14ac:dyDescent="0.25">
      <c r="A984" s="126" t="s">
        <v>974</v>
      </c>
      <c r="B984" s="129">
        <v>2.12968011764915</v>
      </c>
      <c r="C984" s="130">
        <v>2</v>
      </c>
      <c r="D984" s="129">
        <v>1.36069039950441</v>
      </c>
      <c r="E984" s="130">
        <v>2</v>
      </c>
      <c r="F984" s="129">
        <v>-0.83463958204026401</v>
      </c>
      <c r="G984" s="130">
        <v>1</v>
      </c>
      <c r="H984" s="129">
        <v>7.7295203891561304</v>
      </c>
      <c r="I984" s="130">
        <v>2</v>
      </c>
      <c r="J984" s="129">
        <v>2.6770547289098801</v>
      </c>
      <c r="K984" s="130">
        <v>1</v>
      </c>
      <c r="L984" s="129">
        <v>-1.2249963139529001</v>
      </c>
      <c r="M984" s="130">
        <v>1</v>
      </c>
      <c r="N984" s="127">
        <v>3.7835163724900198</v>
      </c>
      <c r="O984" s="131">
        <v>0.96431749534743205</v>
      </c>
      <c r="P984" s="131">
        <v>7.8603178327016701E-2</v>
      </c>
      <c r="Q984" s="132">
        <v>8</v>
      </c>
      <c r="R984" s="133">
        <v>5.0000000000000001E-3</v>
      </c>
      <c r="S984" s="133">
        <v>5.0000000000000001E-3</v>
      </c>
      <c r="T984" s="134" t="s">
        <v>18</v>
      </c>
      <c r="U984" s="135">
        <v>0.01</v>
      </c>
      <c r="V984" s="135" t="s">
        <v>18</v>
      </c>
      <c r="W984" s="135">
        <v>0.01</v>
      </c>
      <c r="X984" s="136" t="s">
        <v>30</v>
      </c>
      <c r="Y984" s="137">
        <v>680.39284107000003</v>
      </c>
      <c r="Z984" s="138">
        <v>-2.4665182400000001</v>
      </c>
      <c r="AA984" s="139">
        <v>32193</v>
      </c>
      <c r="AB984" s="140">
        <v>39160</v>
      </c>
      <c r="AC984" s="136" t="s">
        <v>938</v>
      </c>
      <c r="AD984" s="141">
        <v>50</v>
      </c>
      <c r="AE984" s="134" t="s">
        <v>34</v>
      </c>
      <c r="AF984" s="142">
        <v>-31.832653969999999</v>
      </c>
    </row>
    <row r="985" spans="1:32" x14ac:dyDescent="0.25">
      <c r="A985" s="96" t="s">
        <v>95</v>
      </c>
      <c r="B985" s="97">
        <v>3.5107285926327902</v>
      </c>
      <c r="C985" s="12"/>
      <c r="D985" s="97">
        <v>2.8067578892235598</v>
      </c>
      <c r="E985" s="12"/>
      <c r="F985" s="97">
        <v>-3.6470399019303912</v>
      </c>
      <c r="G985" s="12"/>
      <c r="H985" s="97">
        <v>6.7896589329193597</v>
      </c>
      <c r="I985" s="12"/>
      <c r="J985" s="97">
        <v>1.1943754740985708</v>
      </c>
      <c r="K985" s="12"/>
      <c r="L985" s="97">
        <v>-2.2537130518657933</v>
      </c>
      <c r="M985" s="37"/>
      <c r="N985" s="97">
        <v>5.1650587293212666</v>
      </c>
      <c r="O985" s="98">
        <v>0.55285441303945426</v>
      </c>
      <c r="P985" s="98">
        <v>0.23414014167351685</v>
      </c>
      <c r="Q985" s="99"/>
      <c r="R985" s="14"/>
      <c r="S985" s="12"/>
      <c r="T985" s="14"/>
      <c r="U985" s="12"/>
      <c r="V985" s="100"/>
      <c r="X985" s="100" t="s">
        <v>96</v>
      </c>
      <c r="Y985" s="101">
        <v>1387.7796331896311</v>
      </c>
      <c r="Z985" s="98">
        <v>8.6678581746899006</v>
      </c>
      <c r="AA985" s="102">
        <v>33484</v>
      </c>
      <c r="AB985" s="100"/>
      <c r="AC985" s="100"/>
      <c r="AD985" s="103"/>
      <c r="AE985" s="104"/>
      <c r="AF985" s="105">
        <v>4.2021573191000527E-2</v>
      </c>
    </row>
    <row r="986" spans="1:32" x14ac:dyDescent="0.25">
      <c r="A986" s="106" t="s">
        <v>293</v>
      </c>
      <c r="B986" s="107" t="s">
        <v>18</v>
      </c>
      <c r="C986" s="37"/>
      <c r="D986" s="107" t="s">
        <v>18</v>
      </c>
      <c r="E986" s="37"/>
      <c r="F986" s="107" t="s">
        <v>18</v>
      </c>
      <c r="G986" s="37"/>
      <c r="H986" s="107" t="s">
        <v>18</v>
      </c>
      <c r="I986" s="37"/>
      <c r="J986" s="107" t="s">
        <v>18</v>
      </c>
      <c r="K986" s="37"/>
      <c r="L986" s="107" t="s">
        <v>18</v>
      </c>
      <c r="M986" s="37"/>
      <c r="N986" s="107" t="s">
        <v>18</v>
      </c>
      <c r="O986" s="107" t="s">
        <v>18</v>
      </c>
      <c r="P986" s="107" t="s">
        <v>18</v>
      </c>
      <c r="Q986" s="108"/>
      <c r="R986" s="109"/>
      <c r="S986" s="37"/>
      <c r="T986" s="109"/>
      <c r="U986" s="37"/>
      <c r="V986" s="37"/>
      <c r="W986" s="110"/>
      <c r="X986" s="111"/>
      <c r="Y986" s="112"/>
      <c r="Z986" s="37"/>
      <c r="AA986" s="37"/>
      <c r="AB986" s="37"/>
      <c r="AC986" s="113"/>
      <c r="AD986" s="109"/>
      <c r="AE986" s="110"/>
    </row>
    <row r="987" spans="1:32" x14ac:dyDescent="0.25">
      <c r="A987" s="1" t="s">
        <v>98</v>
      </c>
      <c r="B987" s="55"/>
      <c r="C987" s="37">
        <v>2</v>
      </c>
      <c r="D987" s="55"/>
      <c r="E987" s="37">
        <v>2</v>
      </c>
      <c r="F987" s="55"/>
      <c r="G987" s="37">
        <v>3</v>
      </c>
      <c r="H987" s="55"/>
      <c r="I987" s="37">
        <v>3</v>
      </c>
      <c r="J987" s="55"/>
      <c r="K987" s="37">
        <v>3</v>
      </c>
      <c r="L987" s="55"/>
      <c r="M987" s="37">
        <v>3</v>
      </c>
      <c r="N987" s="55"/>
      <c r="O987" s="56"/>
      <c r="P987" s="56"/>
      <c r="Q987" s="58"/>
      <c r="R987" s="14"/>
      <c r="S987" s="59"/>
      <c r="T987" s="114"/>
      <c r="U987" s="59"/>
      <c r="V987" s="12"/>
      <c r="W987" s="8"/>
      <c r="X987" s="8"/>
      <c r="Y987" s="61"/>
      <c r="Z987" s="62"/>
      <c r="AA987" s="12"/>
      <c r="AB987" s="62"/>
      <c r="AC987" s="16"/>
      <c r="AD987" s="14"/>
      <c r="AE987" s="8"/>
    </row>
    <row r="988" spans="1:32" x14ac:dyDescent="0.25">
      <c r="B988" s="55"/>
      <c r="C988" s="37"/>
      <c r="D988" s="55"/>
      <c r="E988" s="37"/>
      <c r="F988" s="55"/>
      <c r="G988" s="37"/>
      <c r="H988" s="55"/>
      <c r="I988" s="37"/>
      <c r="J988" s="55"/>
      <c r="K988" s="37"/>
      <c r="L988" s="55"/>
      <c r="M988" s="37"/>
      <c r="N988" s="55"/>
      <c r="O988" s="56"/>
      <c r="P988" s="56"/>
      <c r="Q988" s="58"/>
      <c r="R988" s="58"/>
      <c r="S988" s="14"/>
      <c r="T988" s="59"/>
      <c r="U988" s="114"/>
      <c r="V988" s="59"/>
      <c r="W988" s="12"/>
      <c r="X988" s="60"/>
      <c r="Y988" s="8"/>
      <c r="Z988" s="61"/>
      <c r="AA988" s="62"/>
      <c r="AB988" s="12"/>
      <c r="AC988" s="16"/>
      <c r="AD988" s="14"/>
      <c r="AE988" s="8"/>
    </row>
    <row r="989" spans="1:32" x14ac:dyDescent="0.25">
      <c r="B989" s="55"/>
      <c r="C989" s="37"/>
      <c r="D989" s="55"/>
      <c r="E989" s="37"/>
      <c r="F989" s="55"/>
      <c r="G989" s="37"/>
      <c r="H989" s="55"/>
      <c r="I989" s="37"/>
      <c r="J989" s="55"/>
      <c r="K989" s="37"/>
      <c r="L989" s="55"/>
      <c r="M989" s="37"/>
      <c r="N989" s="55"/>
      <c r="O989" s="56"/>
      <c r="P989" s="56"/>
      <c r="Q989" s="58"/>
      <c r="R989" s="58"/>
      <c r="S989" s="14"/>
      <c r="T989" s="59"/>
      <c r="U989" s="114"/>
      <c r="V989" s="59"/>
      <c r="W989" s="12"/>
      <c r="X989" s="60"/>
      <c r="Y989" s="8"/>
      <c r="Z989" s="61"/>
      <c r="AA989" s="62"/>
      <c r="AB989" s="12"/>
      <c r="AC989" s="16"/>
      <c r="AD989" s="14"/>
      <c r="AE989" s="8"/>
    </row>
    <row r="990" spans="1:32" x14ac:dyDescent="0.25">
      <c r="B990" s="55"/>
      <c r="C990" s="37"/>
      <c r="D990" s="55"/>
      <c r="E990" s="37"/>
      <c r="F990" s="55"/>
      <c r="G990" s="37"/>
      <c r="H990" s="55"/>
      <c r="I990" s="37"/>
      <c r="J990" s="55"/>
      <c r="K990" s="37"/>
      <c r="L990" s="55"/>
      <c r="M990" s="37"/>
      <c r="N990" s="55"/>
      <c r="O990" s="56"/>
      <c r="P990" s="56"/>
      <c r="Q990" s="58"/>
      <c r="R990" s="58"/>
      <c r="S990" s="14"/>
      <c r="T990" s="59"/>
      <c r="U990" s="114"/>
      <c r="V990" s="59"/>
      <c r="W990" s="12"/>
      <c r="X990" s="60"/>
      <c r="Y990" s="8"/>
      <c r="Z990" s="61"/>
      <c r="AA990" s="62"/>
      <c r="AB990" s="12"/>
      <c r="AC990" s="16"/>
      <c r="AD990" s="14"/>
      <c r="AE990" s="8"/>
    </row>
    <row r="991" spans="1:32" x14ac:dyDescent="0.25">
      <c r="B991" s="55"/>
      <c r="C991" s="37"/>
      <c r="D991" s="55"/>
      <c r="E991" s="37"/>
      <c r="F991" s="55"/>
      <c r="G991" s="37"/>
      <c r="H991" s="55"/>
      <c r="I991" s="37"/>
      <c r="J991" s="55"/>
      <c r="K991" s="37"/>
      <c r="L991" s="55"/>
      <c r="M991" s="37"/>
      <c r="N991" s="55"/>
      <c r="O991" s="56"/>
      <c r="P991" s="56"/>
      <c r="Q991" s="58"/>
      <c r="R991" s="58"/>
      <c r="S991" s="14"/>
      <c r="T991" s="59"/>
      <c r="U991" s="114"/>
      <c r="V991" s="59"/>
      <c r="W991" s="12"/>
      <c r="X991" s="60"/>
      <c r="Y991" s="8"/>
      <c r="Z991" s="61"/>
      <c r="AA991" s="62"/>
      <c r="AB991" s="12"/>
      <c r="AC991" s="16"/>
      <c r="AD991" s="14"/>
      <c r="AE991" s="8"/>
    </row>
    <row r="992" spans="1:32" x14ac:dyDescent="0.25">
      <c r="B992" s="55"/>
      <c r="C992" s="37"/>
      <c r="D992" s="55"/>
      <c r="E992" s="37"/>
      <c r="F992" s="55"/>
      <c r="G992" s="37"/>
      <c r="H992" s="55"/>
      <c r="I992" s="37"/>
      <c r="J992" s="55"/>
      <c r="K992" s="37"/>
      <c r="L992" s="55"/>
      <c r="M992" s="37"/>
      <c r="N992" s="55"/>
      <c r="O992" s="56"/>
      <c r="P992" s="56"/>
      <c r="Q992" s="58"/>
      <c r="R992" s="58"/>
      <c r="S992" s="14"/>
      <c r="T992" s="59"/>
      <c r="U992" s="114"/>
      <c r="V992" s="59"/>
      <c r="W992" s="12"/>
      <c r="X992" s="60"/>
      <c r="Y992" s="8"/>
      <c r="Z992" s="61"/>
      <c r="AA992" s="62"/>
      <c r="AB992" s="12"/>
      <c r="AC992" s="16"/>
      <c r="AD992" s="14"/>
      <c r="AE992" s="8"/>
    </row>
    <row r="993" spans="2:31" x14ac:dyDescent="0.25">
      <c r="B993" s="55"/>
      <c r="C993" s="37"/>
      <c r="D993" s="55"/>
      <c r="E993" s="37"/>
      <c r="F993" s="55"/>
      <c r="G993" s="37"/>
      <c r="H993" s="55"/>
      <c r="I993" s="37"/>
      <c r="J993" s="55"/>
      <c r="K993" s="37"/>
      <c r="L993" s="55"/>
      <c r="M993" s="37"/>
      <c r="N993" s="55"/>
      <c r="O993" s="56"/>
      <c r="P993" s="56"/>
      <c r="Q993" s="58"/>
      <c r="R993" s="58"/>
      <c r="S993" s="14"/>
      <c r="T993" s="59"/>
      <c r="U993" s="114"/>
      <c r="V993" s="59"/>
      <c r="W993" s="12"/>
      <c r="X993" s="60"/>
      <c r="Y993" s="8"/>
      <c r="Z993" s="61"/>
      <c r="AA993" s="62"/>
      <c r="AB993" s="12"/>
      <c r="AC993" s="16"/>
      <c r="AD993" s="14"/>
      <c r="AE993" s="8"/>
    </row>
    <row r="994" spans="2:31" x14ac:dyDescent="0.25">
      <c r="B994" s="55"/>
      <c r="C994" s="37"/>
      <c r="D994" s="55"/>
      <c r="E994" s="37"/>
      <c r="F994" s="55"/>
      <c r="G994" s="37"/>
      <c r="H994" s="55"/>
      <c r="I994" s="37"/>
      <c r="J994" s="55"/>
      <c r="K994" s="37"/>
      <c r="L994" s="55"/>
      <c r="M994" s="37"/>
      <c r="N994" s="55"/>
      <c r="O994" s="56"/>
      <c r="P994" s="56"/>
      <c r="Q994" s="58"/>
      <c r="R994" s="58"/>
      <c r="S994" s="14"/>
      <c r="T994" s="59"/>
      <c r="U994" s="114"/>
      <c r="V994" s="59"/>
      <c r="W994" s="12"/>
      <c r="X994" s="60"/>
      <c r="Y994" s="8"/>
      <c r="Z994" s="61"/>
      <c r="AA994" s="62"/>
      <c r="AB994" s="12"/>
      <c r="AC994" s="16"/>
      <c r="AD994" s="14"/>
      <c r="AE994" s="8"/>
    </row>
    <row r="995" spans="2:31" x14ac:dyDescent="0.25">
      <c r="B995" s="55"/>
      <c r="C995" s="37"/>
      <c r="D995" s="55"/>
      <c r="E995" s="37"/>
      <c r="F995" s="55"/>
      <c r="G995" s="37"/>
      <c r="H995" s="55"/>
      <c r="I995" s="37"/>
      <c r="J995" s="55"/>
      <c r="K995" s="37"/>
      <c r="L995" s="55"/>
      <c r="M995" s="37"/>
      <c r="N995" s="55"/>
      <c r="O995" s="56"/>
      <c r="P995" s="56"/>
      <c r="Q995" s="58"/>
      <c r="R995" s="58"/>
      <c r="S995" s="14"/>
      <c r="T995" s="59"/>
      <c r="U995" s="114"/>
      <c r="V995" s="59"/>
      <c r="W995" s="12"/>
      <c r="X995" s="60"/>
      <c r="Y995" s="8"/>
      <c r="Z995" s="61"/>
      <c r="AA995" s="62"/>
      <c r="AB995" s="12"/>
      <c r="AC995" s="16"/>
      <c r="AD995" s="14"/>
      <c r="AE995" s="8"/>
    </row>
    <row r="996" spans="2:31" x14ac:dyDescent="0.25">
      <c r="B996" s="55"/>
      <c r="C996" s="37"/>
      <c r="D996" s="55"/>
      <c r="E996" s="37"/>
      <c r="F996" s="55"/>
      <c r="G996" s="37"/>
      <c r="H996" s="55"/>
      <c r="I996" s="37"/>
      <c r="J996" s="55"/>
      <c r="K996" s="37"/>
      <c r="L996" s="55"/>
      <c r="M996" s="37"/>
      <c r="N996" s="55"/>
      <c r="O996" s="56"/>
      <c r="P996" s="56"/>
      <c r="Q996" s="58"/>
      <c r="R996" s="58"/>
      <c r="S996" s="14"/>
      <c r="T996" s="59"/>
      <c r="U996" s="114"/>
      <c r="V996" s="59"/>
      <c r="W996" s="12"/>
      <c r="X996" s="60"/>
      <c r="Y996" s="8"/>
      <c r="Z996" s="61"/>
      <c r="AA996" s="62"/>
      <c r="AB996" s="12"/>
      <c r="AC996" s="16"/>
      <c r="AD996" s="14"/>
      <c r="AE996" s="8"/>
    </row>
    <row r="997" spans="2:31" x14ac:dyDescent="0.25">
      <c r="B997" s="55"/>
      <c r="C997" s="37"/>
      <c r="D997" s="55"/>
      <c r="E997" s="37"/>
      <c r="F997" s="55"/>
      <c r="G997" s="37"/>
      <c r="H997" s="55"/>
      <c r="I997" s="37"/>
      <c r="J997" s="55"/>
      <c r="K997" s="37"/>
      <c r="L997" s="55"/>
      <c r="M997" s="37"/>
      <c r="N997" s="55"/>
      <c r="O997" s="56"/>
      <c r="P997" s="56"/>
      <c r="Q997" s="58"/>
      <c r="R997" s="58"/>
      <c r="S997" s="14"/>
      <c r="T997" s="59"/>
      <c r="U997" s="114"/>
      <c r="V997" s="59"/>
      <c r="W997" s="12"/>
      <c r="X997" s="60"/>
      <c r="Y997" s="8"/>
      <c r="Z997" s="61"/>
      <c r="AA997" s="62"/>
      <c r="AB997" s="12"/>
      <c r="AC997" s="16"/>
      <c r="AD997" s="14"/>
      <c r="AE997" s="8"/>
    </row>
    <row r="998" spans="2:31" x14ac:dyDescent="0.25">
      <c r="B998" s="55"/>
      <c r="C998" s="37"/>
      <c r="D998" s="55"/>
      <c r="E998" s="37"/>
      <c r="F998" s="55"/>
      <c r="G998" s="37"/>
      <c r="H998" s="55"/>
      <c r="I998" s="37"/>
      <c r="J998" s="55"/>
      <c r="K998" s="37"/>
      <c r="L998" s="55"/>
      <c r="M998" s="37"/>
      <c r="N998" s="55"/>
      <c r="O998" s="56"/>
      <c r="P998" s="56"/>
      <c r="Q998" s="58"/>
      <c r="R998" s="58"/>
      <c r="S998" s="14"/>
      <c r="T998" s="59"/>
      <c r="U998" s="114"/>
      <c r="V998" s="59"/>
      <c r="W998" s="12"/>
      <c r="X998" s="60"/>
      <c r="Y998" s="8"/>
      <c r="Z998" s="61"/>
      <c r="AA998" s="62"/>
      <c r="AB998" s="12"/>
      <c r="AC998" s="16"/>
      <c r="AD998" s="14"/>
      <c r="AE998" s="8"/>
    </row>
    <row r="999" spans="2:31" x14ac:dyDescent="0.25">
      <c r="B999" s="55"/>
      <c r="C999" s="37"/>
      <c r="D999" s="55"/>
      <c r="E999" s="37"/>
      <c r="F999" s="55"/>
      <c r="G999" s="37"/>
      <c r="H999" s="55"/>
      <c r="I999" s="37"/>
      <c r="J999" s="55"/>
      <c r="K999" s="37"/>
      <c r="L999" s="55"/>
      <c r="M999" s="37"/>
      <c r="N999" s="55"/>
      <c r="O999" s="56"/>
      <c r="P999" s="56"/>
      <c r="Q999" s="58"/>
      <c r="R999" s="58"/>
      <c r="S999" s="14"/>
      <c r="T999" s="59"/>
      <c r="U999" s="114"/>
      <c r="V999" s="59"/>
      <c r="W999" s="12"/>
      <c r="X999" s="60"/>
      <c r="Y999" s="8"/>
      <c r="Z999" s="61"/>
      <c r="AA999" s="62"/>
      <c r="AB999" s="12"/>
      <c r="AC999" s="16"/>
      <c r="AD999" s="14"/>
      <c r="AE999" s="8"/>
    </row>
    <row r="1000" spans="2:31" x14ac:dyDescent="0.25">
      <c r="B1000" s="55"/>
      <c r="C1000" s="37"/>
      <c r="D1000" s="55"/>
      <c r="E1000" s="37"/>
      <c r="F1000" s="55"/>
      <c r="G1000" s="37"/>
      <c r="H1000" s="55"/>
      <c r="I1000" s="37"/>
      <c r="J1000" s="55"/>
      <c r="K1000" s="37"/>
      <c r="L1000" s="55"/>
      <c r="M1000" s="37"/>
      <c r="N1000" s="55"/>
      <c r="O1000" s="56"/>
      <c r="P1000" s="56"/>
      <c r="Q1000" s="58"/>
      <c r="R1000" s="58"/>
      <c r="S1000" s="14"/>
      <c r="T1000" s="59"/>
      <c r="U1000" s="114"/>
      <c r="V1000" s="59"/>
      <c r="W1000" s="12"/>
      <c r="X1000" s="60"/>
      <c r="Y1000" s="8"/>
      <c r="Z1000" s="61"/>
      <c r="AA1000" s="62"/>
      <c r="AB1000" s="12"/>
      <c r="AC1000" s="16"/>
      <c r="AD1000" s="14"/>
      <c r="AE1000" s="8"/>
    </row>
    <row r="1001" spans="2:31" x14ac:dyDescent="0.25">
      <c r="B1001" s="55"/>
      <c r="C1001" s="37"/>
      <c r="D1001" s="55"/>
      <c r="E1001" s="37"/>
      <c r="F1001" s="55"/>
      <c r="G1001" s="37"/>
      <c r="H1001" s="55"/>
      <c r="I1001" s="37"/>
      <c r="J1001" s="55"/>
      <c r="K1001" s="37"/>
      <c r="L1001" s="55"/>
      <c r="M1001" s="37"/>
      <c r="N1001" s="55"/>
      <c r="O1001" s="56"/>
      <c r="P1001" s="56"/>
      <c r="Q1001" s="58"/>
      <c r="R1001" s="58"/>
      <c r="S1001" s="14"/>
      <c r="T1001" s="59"/>
      <c r="U1001" s="114"/>
      <c r="V1001" s="59"/>
      <c r="W1001" s="12"/>
      <c r="X1001" s="60"/>
      <c r="Y1001" s="8"/>
      <c r="Z1001" s="61"/>
      <c r="AA1001" s="62"/>
      <c r="AB1001" s="12"/>
      <c r="AC1001" s="16"/>
      <c r="AD1001" s="14"/>
      <c r="AE1001" s="8"/>
    </row>
    <row r="1002" spans="2:31" x14ac:dyDescent="0.25">
      <c r="B1002" s="55"/>
      <c r="C1002" s="37"/>
      <c r="D1002" s="55"/>
      <c r="E1002" s="37"/>
      <c r="F1002" s="55"/>
      <c r="G1002" s="37"/>
      <c r="H1002" s="55"/>
      <c r="I1002" s="37"/>
      <c r="J1002" s="55"/>
      <c r="K1002" s="37"/>
      <c r="L1002" s="55"/>
      <c r="M1002" s="37"/>
      <c r="N1002" s="55"/>
      <c r="O1002" s="56"/>
      <c r="P1002" s="56"/>
      <c r="Q1002" s="58"/>
      <c r="R1002" s="58"/>
      <c r="S1002" s="14"/>
      <c r="T1002" s="59"/>
      <c r="U1002" s="114"/>
      <c r="V1002" s="59"/>
      <c r="W1002" s="12"/>
      <c r="X1002" s="60"/>
      <c r="Y1002" s="8"/>
      <c r="Z1002" s="61"/>
      <c r="AA1002" s="62"/>
      <c r="AB1002" s="12"/>
      <c r="AC1002" s="16"/>
      <c r="AD1002" s="14"/>
      <c r="AE1002" s="8"/>
    </row>
    <row r="1003" spans="2:31" x14ac:dyDescent="0.25">
      <c r="B1003" s="55"/>
      <c r="C1003" s="37"/>
      <c r="D1003" s="55"/>
      <c r="E1003" s="37"/>
      <c r="F1003" s="55"/>
      <c r="G1003" s="37"/>
      <c r="H1003" s="55"/>
      <c r="I1003" s="37"/>
      <c r="J1003" s="55"/>
      <c r="K1003" s="37"/>
      <c r="L1003" s="55"/>
      <c r="M1003" s="37"/>
      <c r="N1003" s="55"/>
      <c r="O1003" s="56"/>
      <c r="P1003" s="56"/>
      <c r="Q1003" s="58"/>
      <c r="R1003" s="58"/>
      <c r="S1003" s="14"/>
      <c r="T1003" s="59"/>
      <c r="U1003" s="114"/>
      <c r="V1003" s="59"/>
      <c r="W1003" s="12"/>
      <c r="X1003" s="60"/>
      <c r="Y1003" s="8"/>
      <c r="Z1003" s="61"/>
      <c r="AA1003" s="62"/>
      <c r="AB1003" s="12"/>
      <c r="AC1003" s="16"/>
      <c r="AD1003" s="14"/>
      <c r="AE1003" s="8"/>
    </row>
    <row r="1004" spans="2:31" x14ac:dyDescent="0.25">
      <c r="B1004" s="55"/>
      <c r="C1004" s="37"/>
      <c r="D1004" s="55"/>
      <c r="E1004" s="37"/>
      <c r="F1004" s="55"/>
      <c r="G1004" s="37"/>
      <c r="H1004" s="55"/>
      <c r="I1004" s="37"/>
      <c r="J1004" s="55"/>
      <c r="K1004" s="37"/>
      <c r="L1004" s="55"/>
      <c r="M1004" s="37"/>
      <c r="N1004" s="55"/>
      <c r="O1004" s="56"/>
      <c r="P1004" s="56"/>
      <c r="Q1004" s="58"/>
      <c r="R1004" s="58"/>
      <c r="S1004" s="14"/>
      <c r="T1004" s="59"/>
      <c r="U1004" s="114"/>
      <c r="V1004" s="59"/>
      <c r="W1004" s="12"/>
      <c r="X1004" s="60"/>
      <c r="Y1004" s="8"/>
      <c r="Z1004" s="61"/>
      <c r="AA1004" s="62"/>
      <c r="AB1004" s="12"/>
      <c r="AC1004" s="16"/>
      <c r="AD1004" s="14"/>
      <c r="AE1004" s="8"/>
    </row>
    <row r="1005" spans="2:31" x14ac:dyDescent="0.25">
      <c r="B1005" s="55"/>
      <c r="C1005" s="37"/>
      <c r="D1005" s="55"/>
      <c r="E1005" s="37"/>
      <c r="F1005" s="55"/>
      <c r="G1005" s="37"/>
      <c r="H1005" s="55"/>
      <c r="I1005" s="37"/>
      <c r="J1005" s="55"/>
      <c r="K1005" s="37"/>
      <c r="L1005" s="55"/>
      <c r="M1005" s="37"/>
      <c r="N1005" s="55"/>
      <c r="O1005" s="56"/>
      <c r="P1005" s="56"/>
      <c r="Q1005" s="58"/>
      <c r="R1005" s="58"/>
      <c r="S1005" s="14"/>
      <c r="T1005" s="59"/>
      <c r="U1005" s="114"/>
      <c r="V1005" s="59"/>
      <c r="W1005" s="12"/>
      <c r="X1005" s="60"/>
      <c r="Y1005" s="8"/>
      <c r="Z1005" s="61"/>
      <c r="AA1005" s="62"/>
      <c r="AB1005" s="12"/>
      <c r="AC1005" s="16"/>
      <c r="AD1005" s="14"/>
      <c r="AE1005" s="8"/>
    </row>
    <row r="1006" spans="2:31" x14ac:dyDescent="0.25">
      <c r="B1006" s="55"/>
      <c r="C1006" s="37"/>
      <c r="D1006" s="55"/>
      <c r="E1006" s="37"/>
      <c r="F1006" s="55"/>
      <c r="G1006" s="37"/>
      <c r="H1006" s="55"/>
      <c r="I1006" s="37"/>
      <c r="J1006" s="55"/>
      <c r="K1006" s="37"/>
      <c r="L1006" s="55"/>
      <c r="M1006" s="37"/>
      <c r="N1006" s="55"/>
      <c r="O1006" s="56"/>
      <c r="P1006" s="56"/>
      <c r="Q1006" s="58"/>
      <c r="R1006" s="58"/>
      <c r="S1006" s="14"/>
      <c r="T1006" s="59"/>
      <c r="U1006" s="114"/>
      <c r="V1006" s="59"/>
      <c r="W1006" s="12"/>
      <c r="X1006" s="60"/>
      <c r="Y1006" s="8"/>
      <c r="Z1006" s="61"/>
      <c r="AA1006" s="62"/>
      <c r="AB1006" s="12"/>
      <c r="AC1006" s="16"/>
      <c r="AD1006" s="14"/>
      <c r="AE1006" s="8"/>
    </row>
    <row r="1007" spans="2:31" x14ac:dyDescent="0.25">
      <c r="B1007" s="55"/>
      <c r="C1007" s="37"/>
      <c r="D1007" s="55"/>
      <c r="E1007" s="37"/>
      <c r="F1007" s="55"/>
      <c r="G1007" s="37"/>
      <c r="H1007" s="55"/>
      <c r="I1007" s="37"/>
      <c r="J1007" s="55"/>
      <c r="K1007" s="37"/>
      <c r="L1007" s="55"/>
      <c r="M1007" s="37"/>
      <c r="N1007" s="55"/>
      <c r="O1007" s="56"/>
      <c r="P1007" s="56"/>
      <c r="Q1007" s="58"/>
      <c r="R1007" s="58"/>
      <c r="S1007" s="14"/>
      <c r="T1007" s="59"/>
      <c r="U1007" s="114"/>
      <c r="V1007" s="59"/>
      <c r="W1007" s="12"/>
      <c r="X1007" s="60"/>
      <c r="Y1007" s="8"/>
      <c r="Z1007" s="61"/>
      <c r="AA1007" s="62"/>
      <c r="AB1007" s="12"/>
      <c r="AC1007" s="16"/>
      <c r="AD1007" s="14"/>
      <c r="AE1007" s="8"/>
    </row>
    <row r="1008" spans="2:31" x14ac:dyDescent="0.25">
      <c r="B1008" s="55"/>
      <c r="C1008" s="37"/>
      <c r="D1008" s="55"/>
      <c r="E1008" s="37"/>
      <c r="F1008" s="55"/>
      <c r="G1008" s="37"/>
      <c r="H1008" s="55"/>
      <c r="I1008" s="37"/>
      <c r="J1008" s="55"/>
      <c r="K1008" s="37"/>
      <c r="L1008" s="55"/>
      <c r="M1008" s="37"/>
      <c r="N1008" s="55"/>
      <c r="O1008" s="56"/>
      <c r="P1008" s="56"/>
      <c r="Q1008" s="58"/>
      <c r="R1008" s="58"/>
      <c r="S1008" s="14"/>
      <c r="T1008" s="59"/>
      <c r="U1008" s="114"/>
      <c r="V1008" s="59"/>
      <c r="W1008" s="12"/>
      <c r="X1008" s="60"/>
      <c r="Y1008" s="8"/>
      <c r="Z1008" s="61"/>
      <c r="AA1008" s="62"/>
      <c r="AB1008" s="12"/>
      <c r="AC1008" s="16"/>
      <c r="AD1008" s="14"/>
      <c r="AE1008" s="8"/>
    </row>
    <row r="1009" spans="1:32" x14ac:dyDescent="0.25">
      <c r="B1009" s="55"/>
      <c r="C1009" s="37"/>
      <c r="D1009" s="55"/>
      <c r="E1009" s="37"/>
      <c r="F1009" s="55"/>
      <c r="G1009" s="37"/>
      <c r="H1009" s="55"/>
      <c r="I1009" s="37"/>
      <c r="J1009" s="55"/>
      <c r="K1009" s="37"/>
      <c r="L1009" s="55"/>
      <c r="M1009" s="37"/>
      <c r="N1009" s="55"/>
      <c r="O1009" s="56"/>
      <c r="P1009" s="56"/>
      <c r="Q1009" s="58"/>
      <c r="R1009" s="58"/>
      <c r="S1009" s="14"/>
      <c r="T1009" s="59"/>
      <c r="U1009" s="114"/>
      <c r="V1009" s="59"/>
      <c r="W1009" s="12"/>
      <c r="X1009" s="60"/>
      <c r="Y1009" s="8"/>
      <c r="Z1009" s="61"/>
      <c r="AA1009" s="62"/>
      <c r="AB1009" s="12"/>
      <c r="AC1009" s="16"/>
      <c r="AD1009" s="14"/>
      <c r="AE1009" s="8"/>
    </row>
    <row r="1010" spans="1:32" x14ac:dyDescent="0.25">
      <c r="B1010" s="55"/>
      <c r="C1010" s="37"/>
      <c r="D1010" s="55"/>
      <c r="E1010" s="37"/>
      <c r="F1010" s="55"/>
      <c r="G1010" s="37"/>
      <c r="H1010" s="55"/>
      <c r="I1010" s="37"/>
      <c r="J1010" s="55"/>
      <c r="K1010" s="37"/>
      <c r="L1010" s="55"/>
      <c r="M1010" s="37"/>
      <c r="N1010" s="55"/>
      <c r="O1010" s="56"/>
      <c r="P1010" s="56"/>
      <c r="Q1010" s="58"/>
      <c r="R1010" s="58"/>
      <c r="S1010" s="14"/>
      <c r="T1010" s="59"/>
      <c r="U1010" s="114"/>
      <c r="V1010" s="59"/>
      <c r="W1010" s="12"/>
      <c r="X1010" s="60"/>
      <c r="Y1010" s="8"/>
      <c r="Z1010" s="61"/>
      <c r="AA1010" s="62"/>
      <c r="AB1010" s="12"/>
      <c r="AC1010" s="16"/>
      <c r="AD1010" s="14"/>
      <c r="AE1010" s="8"/>
    </row>
    <row r="1011" spans="1:32" x14ac:dyDescent="0.25">
      <c r="B1011" s="55"/>
      <c r="C1011" s="37"/>
      <c r="D1011" s="55"/>
      <c r="E1011" s="37"/>
      <c r="F1011" s="55"/>
      <c r="G1011" s="37"/>
      <c r="H1011" s="55"/>
      <c r="I1011" s="37"/>
      <c r="J1011" s="55"/>
      <c r="K1011" s="37"/>
      <c r="L1011" s="55"/>
      <c r="M1011" s="37"/>
      <c r="N1011" s="55"/>
      <c r="O1011" s="56"/>
      <c r="P1011" s="56"/>
      <c r="Q1011" s="58"/>
      <c r="R1011" s="58"/>
      <c r="S1011" s="14"/>
      <c r="T1011" s="59"/>
      <c r="U1011" s="114"/>
      <c r="V1011" s="59"/>
      <c r="W1011" s="12"/>
      <c r="X1011" s="60"/>
      <c r="Y1011" s="8"/>
      <c r="Z1011" s="61"/>
      <c r="AA1011" s="62"/>
      <c r="AB1011" s="12"/>
      <c r="AC1011" s="16"/>
      <c r="AD1011" s="14"/>
      <c r="AE1011" s="8"/>
    </row>
    <row r="1012" spans="1:32" x14ac:dyDescent="0.25">
      <c r="B1012" s="55"/>
      <c r="C1012" s="37"/>
      <c r="D1012" s="55"/>
      <c r="E1012" s="37"/>
      <c r="F1012" s="55"/>
      <c r="G1012" s="37"/>
      <c r="H1012" s="55"/>
      <c r="I1012" s="37"/>
      <c r="J1012" s="55"/>
      <c r="K1012" s="37"/>
      <c r="L1012" s="55"/>
      <c r="M1012" s="37"/>
      <c r="N1012" s="55"/>
      <c r="O1012" s="56"/>
      <c r="P1012" s="56"/>
      <c r="Q1012" s="58"/>
      <c r="R1012" s="58"/>
      <c r="S1012" s="14"/>
      <c r="T1012" s="59"/>
      <c r="U1012" s="114"/>
      <c r="V1012" s="59"/>
      <c r="W1012" s="12"/>
      <c r="X1012" s="60"/>
      <c r="Y1012" s="8"/>
      <c r="Z1012" s="61"/>
      <c r="AA1012" s="62"/>
      <c r="AB1012" s="12"/>
      <c r="AC1012" s="16"/>
      <c r="AD1012" s="14"/>
      <c r="AE1012" s="8"/>
    </row>
    <row r="1013" spans="1:32" x14ac:dyDescent="0.25">
      <c r="B1013" s="55"/>
      <c r="C1013" s="37"/>
      <c r="D1013" s="55"/>
      <c r="E1013" s="37"/>
      <c r="F1013" s="55"/>
      <c r="G1013" s="37"/>
      <c r="H1013" s="55"/>
      <c r="I1013" s="37"/>
      <c r="J1013" s="55"/>
      <c r="K1013" s="37"/>
      <c r="L1013" s="55"/>
      <c r="M1013" s="37"/>
      <c r="N1013" s="55"/>
      <c r="O1013" s="56"/>
      <c r="P1013" s="56"/>
      <c r="Q1013" s="58"/>
      <c r="R1013" s="58"/>
      <c r="S1013" s="14"/>
      <c r="T1013" s="59"/>
      <c r="U1013" s="114"/>
      <c r="V1013" s="59"/>
      <c r="W1013" s="12"/>
      <c r="X1013" s="60"/>
      <c r="Y1013" s="8"/>
      <c r="Z1013" s="61"/>
      <c r="AA1013" s="62"/>
      <c r="AB1013" s="12"/>
      <c r="AC1013" s="16"/>
      <c r="AD1013" s="14"/>
      <c r="AE1013" s="8"/>
    </row>
    <row r="1014" spans="1:32" x14ac:dyDescent="0.25">
      <c r="X1014" s="120"/>
    </row>
    <row r="1015" spans="1:32" x14ac:dyDescent="0.25">
      <c r="X1015" s="120"/>
    </row>
    <row r="1016" spans="1:32" x14ac:dyDescent="0.25">
      <c r="B1016" s="8"/>
      <c r="C1016" s="12"/>
      <c r="D1016" s="8"/>
      <c r="E1016" s="12"/>
      <c r="F1016" s="8"/>
      <c r="G1016" s="12"/>
      <c r="H1016" s="8"/>
      <c r="I1016" s="12"/>
      <c r="J1016" s="8"/>
      <c r="K1016" s="12"/>
      <c r="L1016" s="8"/>
      <c r="M1016" s="12"/>
      <c r="N1016" s="8"/>
      <c r="O1016" s="12"/>
      <c r="P1016" s="12"/>
      <c r="Q1016" s="13"/>
      <c r="R1016" s="14"/>
      <c r="S1016" s="12"/>
      <c r="T1016" s="14"/>
      <c r="U1016" s="12"/>
      <c r="V1016" s="12"/>
      <c r="W1016" s="12"/>
      <c r="X1016" s="60"/>
      <c r="Y1016" s="20"/>
      <c r="Z1016" s="12"/>
      <c r="AA1016" s="12"/>
      <c r="AB1016" s="12"/>
      <c r="AC1016" s="16"/>
      <c r="AD1016" s="14"/>
      <c r="AE1016" s="12"/>
    </row>
    <row r="1017" spans="1:32" x14ac:dyDescent="0.25">
      <c r="B1017" s="8"/>
      <c r="C1017" s="12"/>
      <c r="D1017" s="8"/>
      <c r="E1017" s="12"/>
      <c r="F1017" s="8"/>
      <c r="G1017" s="12"/>
      <c r="H1017" s="8"/>
      <c r="I1017" s="12"/>
      <c r="J1017" s="8"/>
      <c r="K1017" s="12"/>
      <c r="L1017" s="8"/>
      <c r="M1017" s="12"/>
      <c r="N1017" s="8"/>
      <c r="O1017" s="12"/>
      <c r="P1017" s="12"/>
      <c r="Q1017" s="13"/>
      <c r="R1017" s="14"/>
      <c r="S1017" s="12"/>
      <c r="T1017" s="14"/>
      <c r="U1017" s="12"/>
      <c r="V1017" s="12"/>
      <c r="W1017" s="39"/>
      <c r="X1017" s="60"/>
      <c r="Y1017" s="20"/>
      <c r="Z1017" s="12"/>
      <c r="AA1017" s="12"/>
      <c r="AB1017" s="12"/>
      <c r="AC1017" s="16"/>
      <c r="AD1017" s="14"/>
      <c r="AE1017" s="39"/>
    </row>
    <row r="1018" spans="1:32" x14ac:dyDescent="0.25">
      <c r="A1018" s="1" t="s">
        <v>185</v>
      </c>
      <c r="B1018" s="8"/>
      <c r="C1018" s="12"/>
      <c r="D1018" s="8"/>
      <c r="E1018" s="12"/>
      <c r="F1018" s="8"/>
      <c r="G1018" s="12"/>
      <c r="H1018" s="8"/>
      <c r="I1018" s="12"/>
      <c r="J1018" s="8"/>
      <c r="K1018" s="12"/>
      <c r="L1018" s="8"/>
      <c r="M1018" s="12"/>
      <c r="N1018" s="8"/>
      <c r="O1018" s="12"/>
      <c r="P1018" s="12"/>
      <c r="Q1018" s="13"/>
      <c r="R1018" s="14"/>
      <c r="S1018" s="12"/>
      <c r="T1018" s="14"/>
      <c r="U1018" s="12"/>
      <c r="V1018" s="12"/>
      <c r="W1018" s="39"/>
      <c r="X1018" s="60"/>
      <c r="Y1018" s="20"/>
      <c r="Z1018" s="12"/>
      <c r="AA1018" s="12"/>
      <c r="AB1018" s="12"/>
      <c r="AC1018" s="16"/>
      <c r="AD1018" s="14"/>
      <c r="AE1018" s="39"/>
    </row>
    <row r="1019" spans="1:32" x14ac:dyDescent="0.25">
      <c r="B1019" s="8"/>
      <c r="C1019" s="12"/>
      <c r="D1019" s="8"/>
      <c r="E1019" s="12"/>
      <c r="F1019" s="8"/>
      <c r="G1019" s="12"/>
      <c r="H1019" s="8"/>
      <c r="I1019" s="12"/>
      <c r="J1019" s="8"/>
      <c r="K1019" s="12"/>
      <c r="L1019" s="8"/>
      <c r="M1019" s="12"/>
      <c r="N1019" s="8"/>
      <c r="O1019" s="12"/>
      <c r="P1019" s="12"/>
      <c r="Q1019" s="13"/>
      <c r="R1019" s="14"/>
      <c r="S1019" s="12"/>
      <c r="T1019" s="14"/>
      <c r="U1019" s="12"/>
      <c r="V1019" s="12"/>
      <c r="W1019" s="12"/>
      <c r="X1019" s="60"/>
      <c r="Y1019" s="20"/>
      <c r="Z1019" s="12"/>
      <c r="AA1019" s="12"/>
      <c r="AB1019" s="12"/>
      <c r="AC1019" s="16"/>
      <c r="AD1019" s="14"/>
      <c r="AE1019" s="12"/>
    </row>
    <row r="1020" spans="1:32" x14ac:dyDescent="0.25">
      <c r="B1020" s="8"/>
      <c r="C1020" s="12"/>
      <c r="D1020" s="8"/>
      <c r="E1020" s="12"/>
      <c r="F1020" s="8"/>
      <c r="G1020" s="12"/>
      <c r="H1020" s="8"/>
      <c r="I1020" s="12"/>
      <c r="J1020" s="8"/>
      <c r="K1020" s="12"/>
      <c r="L1020" s="8"/>
      <c r="M1020" s="12"/>
      <c r="N1020" s="8"/>
      <c r="O1020" s="12"/>
      <c r="P1020" s="12"/>
      <c r="Q1020" s="13"/>
      <c r="R1020" s="14"/>
      <c r="S1020" s="12"/>
      <c r="T1020" s="14"/>
      <c r="U1020" s="12"/>
      <c r="V1020" s="12"/>
      <c r="W1020" s="12"/>
      <c r="X1020" s="60"/>
      <c r="Y1020" s="20"/>
      <c r="Z1020" s="12"/>
      <c r="AA1020" s="12"/>
      <c r="AB1020" s="12"/>
      <c r="AC1020" s="16"/>
      <c r="AD1020" s="14"/>
      <c r="AE1020" s="12"/>
    </row>
    <row r="1021" spans="1:32" x14ac:dyDescent="0.25">
      <c r="B1021" s="8"/>
      <c r="C1021" s="12"/>
      <c r="D1021" s="8"/>
      <c r="E1021" s="12"/>
      <c r="F1021" s="8"/>
      <c r="G1021" s="12"/>
      <c r="H1021" s="8"/>
      <c r="I1021" s="12"/>
      <c r="J1021" s="8"/>
      <c r="K1021" s="12"/>
      <c r="L1021" s="8"/>
      <c r="M1021" s="12"/>
      <c r="N1021" s="8"/>
      <c r="O1021" s="12"/>
      <c r="P1021" s="12"/>
      <c r="Q1021" s="13"/>
      <c r="R1021" s="14"/>
      <c r="S1021" s="12"/>
      <c r="T1021" s="14"/>
      <c r="U1021" s="12"/>
      <c r="V1021" s="12"/>
      <c r="W1021" s="12"/>
      <c r="X1021" s="60"/>
      <c r="Y1021" s="20"/>
      <c r="Z1021" s="12"/>
      <c r="AA1021" s="12"/>
      <c r="AB1021" s="12"/>
      <c r="AC1021" s="16"/>
      <c r="AD1021" s="14"/>
      <c r="AE1021" s="12"/>
    </row>
    <row r="1022" spans="1:32" x14ac:dyDescent="0.25">
      <c r="A1022" s="7">
        <v>21</v>
      </c>
      <c r="B1022" s="8"/>
      <c r="C1022" s="9"/>
      <c r="D1022" s="10"/>
      <c r="E1022" s="11" t="s">
        <v>0</v>
      </c>
      <c r="F1022" s="8"/>
      <c r="G1022" s="12"/>
      <c r="H1022" s="8"/>
      <c r="I1022" s="12"/>
      <c r="J1022" s="8"/>
      <c r="K1022" s="12"/>
      <c r="L1022" s="8"/>
      <c r="M1022" s="12"/>
      <c r="N1022" s="8"/>
      <c r="O1022" s="12"/>
      <c r="P1022" s="12"/>
      <c r="Q1022" s="13"/>
      <c r="R1022" s="14"/>
      <c r="S1022" s="12"/>
      <c r="T1022" s="14"/>
      <c r="U1022" s="12"/>
      <c r="V1022" s="12"/>
      <c r="W1022" s="12"/>
      <c r="X1022" s="60"/>
      <c r="Y1022" s="15"/>
      <c r="Z1022" s="12"/>
      <c r="AA1022" s="12"/>
      <c r="AB1022" s="12"/>
      <c r="AC1022" s="16"/>
      <c r="AD1022" s="14"/>
      <c r="AE1022" s="21">
        <v>22</v>
      </c>
      <c r="AF1022" s="21"/>
    </row>
    <row r="1023" spans="1:32" ht="15.75" thickBot="1" x14ac:dyDescent="0.3">
      <c r="A1023" s="17"/>
      <c r="B1023" s="18"/>
      <c r="C1023" s="19"/>
      <c r="D1023" s="18"/>
      <c r="E1023" s="19"/>
      <c r="F1023" s="18"/>
      <c r="G1023" s="19"/>
      <c r="H1023" s="18"/>
      <c r="I1023" s="19"/>
      <c r="J1023" s="18"/>
      <c r="K1023" s="19"/>
      <c r="L1023" s="18"/>
      <c r="M1023" s="19"/>
      <c r="N1023" s="18"/>
      <c r="O1023" s="19"/>
      <c r="P1023" s="19"/>
      <c r="Q1023" s="18"/>
      <c r="R1023" s="19"/>
      <c r="S1023" s="18"/>
      <c r="T1023" s="19"/>
      <c r="U1023" s="18"/>
      <c r="V1023" s="19"/>
      <c r="W1023" s="18"/>
      <c r="X1023" s="121"/>
      <c r="Y1023" s="18"/>
      <c r="Z1023" s="19"/>
      <c r="AA1023" s="18"/>
      <c r="AB1023" s="19"/>
      <c r="AC1023" s="18"/>
      <c r="AD1023" s="19"/>
      <c r="AE1023" s="19"/>
      <c r="AF1023" s="19"/>
    </row>
    <row r="1024" spans="1:32" x14ac:dyDescent="0.25">
      <c r="A1024" s="119"/>
      <c r="Q1024" s="2"/>
      <c r="R1024" s="1"/>
      <c r="S1024" s="2"/>
      <c r="T1024" s="1"/>
      <c r="U1024" s="2"/>
      <c r="W1024" s="2"/>
      <c r="X1024" s="120"/>
      <c r="Y1024" s="2"/>
      <c r="AA1024" s="2"/>
      <c r="AC1024" s="2"/>
      <c r="AD1024" s="1"/>
    </row>
    <row r="1025" spans="1:32" ht="18" x14ac:dyDescent="0.25">
      <c r="A1025" s="22" t="s">
        <v>975</v>
      </c>
      <c r="B1025" s="23"/>
      <c r="C1025" s="24"/>
      <c r="D1025" s="23"/>
      <c r="E1025" s="24"/>
      <c r="F1025" s="23"/>
      <c r="G1025" s="24" t="s">
        <v>1</v>
      </c>
      <c r="H1025" s="23"/>
      <c r="I1025" s="24"/>
      <c r="J1025" s="23"/>
      <c r="K1025" s="24"/>
      <c r="L1025" s="23"/>
      <c r="M1025" s="24"/>
      <c r="N1025" s="23" t="s">
        <v>4</v>
      </c>
      <c r="O1025" s="24"/>
      <c r="P1025" s="24" t="s">
        <v>5</v>
      </c>
      <c r="Q1025" s="25"/>
      <c r="R1025" s="26"/>
      <c r="S1025" s="24"/>
      <c r="T1025" s="26"/>
      <c r="U1025" s="24"/>
      <c r="V1025" s="24"/>
      <c r="W1025" s="27"/>
      <c r="X1025" s="122"/>
      <c r="Y1025" s="28"/>
      <c r="Z1025" s="24"/>
      <c r="AA1025" s="24"/>
      <c r="AB1025" s="24"/>
      <c r="AC1025" s="29"/>
      <c r="AD1025" s="26"/>
      <c r="AE1025" s="27"/>
    </row>
    <row r="1026" spans="1:32" ht="42.75" x14ac:dyDescent="0.25">
      <c r="A1026" s="30"/>
      <c r="B1026" s="31" t="s">
        <v>6</v>
      </c>
      <c r="C1026" s="32" t="s">
        <v>7</v>
      </c>
      <c r="D1026" s="31" t="s">
        <v>8</v>
      </c>
      <c r="E1026" s="32" t="s">
        <v>7</v>
      </c>
      <c r="F1026" s="31" t="s">
        <v>9</v>
      </c>
      <c r="G1026" s="24" t="s">
        <v>7</v>
      </c>
      <c r="H1026" s="31" t="s">
        <v>10</v>
      </c>
      <c r="I1026" s="32" t="s">
        <v>7</v>
      </c>
      <c r="J1026" s="31" t="s">
        <v>11</v>
      </c>
      <c r="K1026" s="32" t="s">
        <v>7</v>
      </c>
      <c r="L1026" s="31" t="s">
        <v>12</v>
      </c>
      <c r="M1026" s="32" t="s">
        <v>7</v>
      </c>
      <c r="N1026" s="31" t="s">
        <v>13</v>
      </c>
      <c r="O1026" s="32" t="s">
        <v>14</v>
      </c>
      <c r="P1026" s="32" t="s">
        <v>976</v>
      </c>
      <c r="Q1026" s="33" t="s">
        <v>2</v>
      </c>
      <c r="R1026" s="32" t="s">
        <v>16</v>
      </c>
      <c r="S1026" s="32" t="s">
        <v>17</v>
      </c>
      <c r="T1026" s="32" t="s">
        <v>18</v>
      </c>
      <c r="U1026" s="32" t="s">
        <v>19</v>
      </c>
      <c r="V1026" s="32" t="s">
        <v>18</v>
      </c>
      <c r="W1026" s="34" t="s">
        <v>20</v>
      </c>
      <c r="X1026" s="123" t="s">
        <v>21</v>
      </c>
      <c r="Y1026" s="35" t="s">
        <v>22</v>
      </c>
      <c r="Z1026" s="32" t="s">
        <v>23</v>
      </c>
      <c r="AA1026" s="32" t="s">
        <v>24</v>
      </c>
      <c r="AB1026" s="32" t="s">
        <v>25</v>
      </c>
      <c r="AC1026" s="36" t="s">
        <v>26</v>
      </c>
      <c r="AD1026" s="32" t="s">
        <v>27</v>
      </c>
      <c r="AE1026" s="34" t="s">
        <v>18</v>
      </c>
      <c r="AF1026" s="34" t="s">
        <v>28</v>
      </c>
    </row>
    <row r="1027" spans="1:32" x14ac:dyDescent="0.25">
      <c r="B1027" s="8"/>
      <c r="C1027" s="12"/>
      <c r="D1027" s="8"/>
      <c r="E1027" s="12"/>
      <c r="F1027" s="8"/>
      <c r="G1027" s="12"/>
      <c r="H1027" s="8"/>
      <c r="I1027" s="12"/>
      <c r="J1027" s="8"/>
      <c r="K1027" s="12"/>
      <c r="L1027" s="8"/>
      <c r="M1027" s="12"/>
      <c r="N1027" s="8"/>
      <c r="O1027" s="12"/>
      <c r="P1027" s="12"/>
      <c r="Q1027" s="13"/>
      <c r="R1027" s="14"/>
      <c r="S1027" s="12"/>
      <c r="T1027" s="14"/>
      <c r="U1027" s="38"/>
      <c r="V1027" s="12"/>
      <c r="W1027" s="12"/>
      <c r="X1027" s="60"/>
      <c r="Y1027" s="20"/>
      <c r="Z1027" s="12"/>
      <c r="AA1027" s="12"/>
      <c r="AB1027" s="12"/>
      <c r="AC1027" s="16"/>
      <c r="AD1027" s="14"/>
      <c r="AE1027" s="12"/>
    </row>
    <row r="1028" spans="1:32" x14ac:dyDescent="0.25">
      <c r="A1028" s="40" t="s">
        <v>977</v>
      </c>
      <c r="B1028" s="41">
        <v>-2.9421225678161099E-2</v>
      </c>
      <c r="C1028" s="42">
        <v>11</v>
      </c>
      <c r="D1028" s="41">
        <v>-2.3579047573908398</v>
      </c>
      <c r="E1028" s="42">
        <v>6</v>
      </c>
      <c r="F1028" s="41">
        <v>-3.4413600785135401</v>
      </c>
      <c r="G1028" s="42">
        <v>7</v>
      </c>
      <c r="H1028" s="41">
        <v>7.0552807055280304</v>
      </c>
      <c r="I1028" s="42">
        <v>21</v>
      </c>
      <c r="J1028" s="41">
        <v>2.7810284298202599</v>
      </c>
      <c r="K1028" s="42">
        <v>16</v>
      </c>
      <c r="L1028" s="41">
        <v>-1.1388465867708499</v>
      </c>
      <c r="M1028" s="42">
        <v>23</v>
      </c>
      <c r="N1028" s="41">
        <v>5.0550239866874804</v>
      </c>
      <c r="O1028" s="43">
        <v>0.58837927498075004</v>
      </c>
      <c r="P1028" s="43">
        <v>7.13</v>
      </c>
      <c r="Q1028" s="44">
        <v>9</v>
      </c>
      <c r="R1028" s="45">
        <v>5.0000000000000001E-3</v>
      </c>
      <c r="S1028" s="45">
        <v>5.0000000000000001E-3</v>
      </c>
      <c r="T1028" s="46" t="s">
        <v>18</v>
      </c>
      <c r="U1028" s="47">
        <v>4.0000000000000001E-3</v>
      </c>
      <c r="V1028" s="47" t="s">
        <v>18</v>
      </c>
      <c r="W1028" s="47">
        <v>4.0489999999999996E-3</v>
      </c>
      <c r="X1028" s="48" t="s">
        <v>30</v>
      </c>
      <c r="Y1028" s="49">
        <v>49.220242540000001</v>
      </c>
      <c r="Z1028" s="50">
        <v>9.1889669999999896E-2</v>
      </c>
      <c r="AA1028" s="51">
        <v>604</v>
      </c>
      <c r="AB1028" s="52">
        <v>39006</v>
      </c>
      <c r="AC1028" s="48" t="s">
        <v>978</v>
      </c>
      <c r="AD1028" s="53">
        <v>50</v>
      </c>
      <c r="AE1028" s="46" t="s">
        <v>32</v>
      </c>
      <c r="AF1028" s="54">
        <v>-46.653933979999998</v>
      </c>
    </row>
    <row r="1029" spans="1:32" x14ac:dyDescent="0.25">
      <c r="A1029" s="1" t="s">
        <v>979</v>
      </c>
      <c r="B1029" s="55">
        <v>9.0235182841746905E-2</v>
      </c>
      <c r="C1029" s="37">
        <v>7</v>
      </c>
      <c r="D1029" s="55">
        <v>-2.2411256641919</v>
      </c>
      <c r="E1029" s="37">
        <v>5</v>
      </c>
      <c r="F1029" s="55">
        <v>-3.3267178799516501</v>
      </c>
      <c r="G1029" s="37">
        <v>6</v>
      </c>
      <c r="H1029" s="55">
        <v>7.1789828603542096</v>
      </c>
      <c r="I1029" s="37">
        <v>19</v>
      </c>
      <c r="J1029" s="55">
        <v>2.8444324615800798</v>
      </c>
      <c r="K1029" s="37">
        <v>14</v>
      </c>
      <c r="L1029" s="55">
        <v>-1.13393377826731</v>
      </c>
      <c r="M1029" s="37">
        <v>22</v>
      </c>
      <c r="N1029" s="55">
        <v>5.0493554567906296</v>
      </c>
      <c r="O1029" s="56">
        <v>0.61353840695793005</v>
      </c>
      <c r="P1029" s="56">
        <v>7.13</v>
      </c>
      <c r="Q1029" s="57">
        <v>9</v>
      </c>
      <c r="R1029" s="58">
        <v>5.0000000000000001E-3</v>
      </c>
      <c r="S1029" s="58">
        <v>5.0000000000000001E-3</v>
      </c>
      <c r="T1029" s="14" t="s">
        <v>18</v>
      </c>
      <c r="U1029" s="59">
        <v>2.8E-3</v>
      </c>
      <c r="V1029" s="59" t="s">
        <v>18</v>
      </c>
      <c r="W1029" s="59">
        <v>2.849E-3</v>
      </c>
      <c r="X1029" s="12" t="s">
        <v>30</v>
      </c>
      <c r="Y1029" s="60" t="s">
        <v>18</v>
      </c>
      <c r="Z1029" s="8" t="s">
        <v>18</v>
      </c>
      <c r="AA1029" s="61" t="s">
        <v>18</v>
      </c>
      <c r="AB1029" s="62">
        <v>39006</v>
      </c>
      <c r="AC1029" s="12" t="s">
        <v>978</v>
      </c>
      <c r="AD1029" s="16">
        <v>1000000</v>
      </c>
      <c r="AE1029" s="14" t="s">
        <v>18</v>
      </c>
      <c r="AF1029" s="39" t="s">
        <v>18</v>
      </c>
    </row>
    <row r="1030" spans="1:32" x14ac:dyDescent="0.25">
      <c r="A1030" s="40" t="s">
        <v>980</v>
      </c>
      <c r="B1030" s="41" t="s">
        <v>18</v>
      </c>
      <c r="C1030" s="42" t="s">
        <v>18</v>
      </c>
      <c r="D1030" s="41" t="s">
        <v>18</v>
      </c>
      <c r="E1030" s="42" t="s">
        <v>18</v>
      </c>
      <c r="F1030" s="41" t="s">
        <v>18</v>
      </c>
      <c r="G1030" s="42" t="s">
        <v>18</v>
      </c>
      <c r="H1030" s="41">
        <v>7.2451659107186401</v>
      </c>
      <c r="I1030" s="42">
        <v>18</v>
      </c>
      <c r="J1030" s="41">
        <v>2.87382642546376</v>
      </c>
      <c r="K1030" s="42">
        <v>13</v>
      </c>
      <c r="L1030" s="41">
        <v>-1.1224826675470501</v>
      </c>
      <c r="M1030" s="42">
        <v>19</v>
      </c>
      <c r="N1030" s="41">
        <v>5.0618716439241904</v>
      </c>
      <c r="O1030" s="43">
        <v>0.62509616522695899</v>
      </c>
      <c r="P1030" s="43">
        <v>7.13</v>
      </c>
      <c r="Q1030" s="44">
        <v>8</v>
      </c>
      <c r="R1030" s="45">
        <v>5.0000000000000001E-3</v>
      </c>
      <c r="S1030" s="45">
        <v>5.0000000000000001E-3</v>
      </c>
      <c r="T1030" s="46" t="s">
        <v>18</v>
      </c>
      <c r="U1030" s="47">
        <v>2.2000000000000001E-3</v>
      </c>
      <c r="V1030" s="47" t="s">
        <v>18</v>
      </c>
      <c r="W1030" s="47">
        <v>2.2490000000000001E-3</v>
      </c>
      <c r="X1030" s="48" t="s">
        <v>30</v>
      </c>
      <c r="Y1030" s="49" t="s">
        <v>18</v>
      </c>
      <c r="Z1030" s="50" t="s">
        <v>18</v>
      </c>
      <c r="AA1030" s="51" t="s">
        <v>18</v>
      </c>
      <c r="AB1030" s="52">
        <v>44519</v>
      </c>
      <c r="AC1030" s="48" t="s">
        <v>978</v>
      </c>
      <c r="AD1030" s="53" t="s">
        <v>37</v>
      </c>
      <c r="AE1030" s="46" t="s">
        <v>18</v>
      </c>
      <c r="AF1030" s="54" t="s">
        <v>18</v>
      </c>
    </row>
    <row r="1031" spans="1:32" x14ac:dyDescent="0.25">
      <c r="A1031" s="1" t="s">
        <v>981</v>
      </c>
      <c r="B1031" s="55">
        <v>0.17528062539380301</v>
      </c>
      <c r="C1031" s="37">
        <v>5</v>
      </c>
      <c r="D1031" s="55">
        <v>-2.7466860088910301</v>
      </c>
      <c r="E1031" s="37">
        <v>18</v>
      </c>
      <c r="F1031" s="55">
        <v>-4.2255204663086401</v>
      </c>
      <c r="G1031" s="37">
        <v>19</v>
      </c>
      <c r="H1031" s="55">
        <v>7.5864836997516303</v>
      </c>
      <c r="I1031" s="37">
        <v>15</v>
      </c>
      <c r="J1031" s="55">
        <v>3.01211205639932</v>
      </c>
      <c r="K1031" s="37">
        <v>10</v>
      </c>
      <c r="L1031" s="55">
        <v>-1.0079399947787999</v>
      </c>
      <c r="M1031" s="37">
        <v>11</v>
      </c>
      <c r="N1031" s="55">
        <v>5.3069000184912403</v>
      </c>
      <c r="O1031" s="56">
        <v>0.66055028930386595</v>
      </c>
      <c r="P1031" s="56">
        <v>6.8</v>
      </c>
      <c r="Q1031" s="57">
        <v>8</v>
      </c>
      <c r="R1031" s="58">
        <v>2.5000000000000001E-3</v>
      </c>
      <c r="S1031" s="58">
        <v>2.5000000000000001E-3</v>
      </c>
      <c r="T1031" s="14" t="s">
        <v>18</v>
      </c>
      <c r="U1031" s="59">
        <v>1.5E-3</v>
      </c>
      <c r="V1031" s="59" t="s">
        <v>18</v>
      </c>
      <c r="W1031" s="59">
        <v>1.5E-3</v>
      </c>
      <c r="X1031" s="12" t="s">
        <v>30</v>
      </c>
      <c r="Y1031" s="60">
        <v>557.71230151999998</v>
      </c>
      <c r="Z1031" s="8">
        <v>9.4216198099999993</v>
      </c>
      <c r="AA1031" s="61">
        <v>2772</v>
      </c>
      <c r="AB1031" s="62">
        <v>38806</v>
      </c>
      <c r="AC1031" s="12" t="s">
        <v>41</v>
      </c>
      <c r="AD1031" s="16">
        <v>250000</v>
      </c>
      <c r="AE1031" s="14" t="s">
        <v>18</v>
      </c>
      <c r="AF1031" s="39">
        <v>145.56775994</v>
      </c>
    </row>
    <row r="1032" spans="1:32" x14ac:dyDescent="0.25">
      <c r="A1032" s="40" t="s">
        <v>982</v>
      </c>
      <c r="B1032" s="41" t="s">
        <v>18</v>
      </c>
      <c r="C1032" s="42" t="s">
        <v>18</v>
      </c>
      <c r="D1032" s="41">
        <v>-2.6979223527857998</v>
      </c>
      <c r="E1032" s="42">
        <v>15</v>
      </c>
      <c r="F1032" s="41">
        <v>-4.1773882788982597</v>
      </c>
      <c r="G1032" s="42">
        <v>16</v>
      </c>
      <c r="H1032" s="41">
        <v>7.6408916635563404</v>
      </c>
      <c r="I1032" s="42">
        <v>14</v>
      </c>
      <c r="J1032" s="41">
        <v>3.0389312315953299</v>
      </c>
      <c r="K1032" s="42">
        <v>9</v>
      </c>
      <c r="L1032" s="41">
        <v>-1.0037445392136299</v>
      </c>
      <c r="M1032" s="42">
        <v>10</v>
      </c>
      <c r="N1032" s="41">
        <v>5.3069700969749301</v>
      </c>
      <c r="O1032" s="43">
        <v>0.67079373753302196</v>
      </c>
      <c r="P1032" s="43">
        <v>6.8</v>
      </c>
      <c r="Q1032" s="44">
        <v>8</v>
      </c>
      <c r="R1032" s="45">
        <v>0</v>
      </c>
      <c r="S1032" s="45">
        <v>2.5000000000000001E-3</v>
      </c>
      <c r="T1032" s="46" t="s">
        <v>18</v>
      </c>
      <c r="U1032" s="47">
        <v>1E-3</v>
      </c>
      <c r="V1032" s="47" t="s">
        <v>18</v>
      </c>
      <c r="W1032" s="47">
        <v>1E-3</v>
      </c>
      <c r="X1032" s="48" t="s">
        <v>30</v>
      </c>
      <c r="Y1032" s="49" t="s">
        <v>18</v>
      </c>
      <c r="Z1032" s="50" t="s">
        <v>18</v>
      </c>
      <c r="AA1032" s="51" t="s">
        <v>18</v>
      </c>
      <c r="AB1032" s="52">
        <v>43054</v>
      </c>
      <c r="AC1032" s="48" t="s">
        <v>41</v>
      </c>
      <c r="AD1032" s="53" t="s">
        <v>301</v>
      </c>
      <c r="AE1032" s="46" t="s">
        <v>18</v>
      </c>
      <c r="AF1032" s="54" t="s">
        <v>18</v>
      </c>
    </row>
    <row r="1033" spans="1:32" x14ac:dyDescent="0.25">
      <c r="A1033" s="1" t="s">
        <v>983</v>
      </c>
      <c r="B1033" s="55">
        <v>-0.20483610508226199</v>
      </c>
      <c r="C1033" s="37">
        <v>17</v>
      </c>
      <c r="D1033" s="55">
        <v>-2.9704661757709201</v>
      </c>
      <c r="E1033" s="37">
        <v>21</v>
      </c>
      <c r="F1033" s="55">
        <v>-4.4559900266089096</v>
      </c>
      <c r="G1033" s="37">
        <v>23</v>
      </c>
      <c r="H1033" s="55">
        <v>7.8527035425729901</v>
      </c>
      <c r="I1033" s="37">
        <v>9</v>
      </c>
      <c r="J1033" s="55">
        <v>3.1718192627824</v>
      </c>
      <c r="K1033" s="37">
        <v>8</v>
      </c>
      <c r="L1033" s="55">
        <v>-0.80880251500434697</v>
      </c>
      <c r="M1033" s="37">
        <v>6</v>
      </c>
      <c r="N1033" s="55">
        <v>4.7911119250804504</v>
      </c>
      <c r="O1033" s="56">
        <v>0.78722731681520997</v>
      </c>
      <c r="P1033" s="56">
        <v>6.47</v>
      </c>
      <c r="Q1033" s="57">
        <v>8</v>
      </c>
      <c r="R1033" s="58">
        <v>5.0000000000000001E-3</v>
      </c>
      <c r="S1033" s="58">
        <v>5.0000000000000001E-3</v>
      </c>
      <c r="T1033" s="14" t="s">
        <v>18</v>
      </c>
      <c r="U1033" s="59">
        <v>5.3E-3</v>
      </c>
      <c r="V1033" s="59" t="s">
        <v>18</v>
      </c>
      <c r="W1033" s="59">
        <v>5.3E-3</v>
      </c>
      <c r="X1033" s="12" t="s">
        <v>30</v>
      </c>
      <c r="Y1033" s="60">
        <v>130.56235572</v>
      </c>
      <c r="Z1033" s="8">
        <v>-2.2803609999999998E-2</v>
      </c>
      <c r="AA1033" s="61">
        <v>570</v>
      </c>
      <c r="AB1033" s="62">
        <v>35674</v>
      </c>
      <c r="AC1033" s="12" t="s">
        <v>41</v>
      </c>
      <c r="AD1033" s="16">
        <v>10</v>
      </c>
      <c r="AE1033" s="14" t="s">
        <v>42</v>
      </c>
      <c r="AF1033" s="39">
        <v>0.63577861000000002</v>
      </c>
    </row>
    <row r="1034" spans="1:32" x14ac:dyDescent="0.25">
      <c r="A1034" s="40" t="s">
        <v>984</v>
      </c>
      <c r="B1034" s="41" t="s">
        <v>18</v>
      </c>
      <c r="C1034" s="42" t="s">
        <v>18</v>
      </c>
      <c r="D1034" s="41">
        <v>-2.8959180467774499</v>
      </c>
      <c r="E1034" s="42">
        <v>19</v>
      </c>
      <c r="F1034" s="41">
        <v>-4.2732096050255697</v>
      </c>
      <c r="G1034" s="42">
        <v>20</v>
      </c>
      <c r="H1034" s="41">
        <v>8.0589404049566902</v>
      </c>
      <c r="I1034" s="42">
        <v>5</v>
      </c>
      <c r="J1034" s="41">
        <v>3.2708433946523701</v>
      </c>
      <c r="K1034" s="42">
        <v>5</v>
      </c>
      <c r="L1034" s="41">
        <v>-0.79082224424807901</v>
      </c>
      <c r="M1034" s="42">
        <v>4</v>
      </c>
      <c r="N1034" s="41">
        <v>4.7890944230323402</v>
      </c>
      <c r="O1034" s="43">
        <v>0.83062280597245097</v>
      </c>
      <c r="P1034" s="43">
        <v>6.47</v>
      </c>
      <c r="Q1034" s="44">
        <v>8</v>
      </c>
      <c r="R1034" s="45">
        <v>0</v>
      </c>
      <c r="S1034" s="45">
        <v>5.0000000000000001E-3</v>
      </c>
      <c r="T1034" s="46" t="s">
        <v>18</v>
      </c>
      <c r="U1034" s="47">
        <v>3.3999999999999998E-3</v>
      </c>
      <c r="V1034" s="47" t="s">
        <v>18</v>
      </c>
      <c r="W1034" s="47">
        <v>3.3999999999999998E-3</v>
      </c>
      <c r="X1034" s="48" t="s">
        <v>30</v>
      </c>
      <c r="Y1034" s="49" t="s">
        <v>18</v>
      </c>
      <c r="Z1034" s="50" t="s">
        <v>18</v>
      </c>
      <c r="AA1034" s="51" t="s">
        <v>18</v>
      </c>
      <c r="AB1034" s="52">
        <v>43112</v>
      </c>
      <c r="AC1034" s="48" t="s">
        <v>41</v>
      </c>
      <c r="AD1034" s="53">
        <v>500</v>
      </c>
      <c r="AE1034" s="46" t="s">
        <v>42</v>
      </c>
      <c r="AF1034" s="54" t="s">
        <v>18</v>
      </c>
    </row>
    <row r="1035" spans="1:32" x14ac:dyDescent="0.25">
      <c r="A1035" s="1" t="s">
        <v>985</v>
      </c>
      <c r="B1035" s="55" t="s">
        <v>18</v>
      </c>
      <c r="C1035" s="37" t="s">
        <v>18</v>
      </c>
      <c r="D1035" s="55" t="s">
        <v>18</v>
      </c>
      <c r="E1035" s="37" t="s">
        <v>18</v>
      </c>
      <c r="F1035" s="55">
        <v>-4.21544855134694</v>
      </c>
      <c r="G1035" s="37">
        <v>18</v>
      </c>
      <c r="H1035" s="65">
        <v>8.1241405957021406</v>
      </c>
      <c r="I1035" s="66">
        <v>3</v>
      </c>
      <c r="J1035" s="55">
        <v>3.30166657619024</v>
      </c>
      <c r="K1035" s="37">
        <v>4</v>
      </c>
      <c r="L1035" s="65">
        <v>-0.78520109698742002</v>
      </c>
      <c r="M1035" s="66">
        <v>3</v>
      </c>
      <c r="N1035" s="55">
        <v>4.7894473340204398</v>
      </c>
      <c r="O1035" s="56">
        <v>0.84417490296894904</v>
      </c>
      <c r="P1035" s="56">
        <v>6.47</v>
      </c>
      <c r="Q1035" s="57">
        <v>8</v>
      </c>
      <c r="R1035" s="58">
        <v>0</v>
      </c>
      <c r="S1035" s="58">
        <v>2.5000000000000001E-3</v>
      </c>
      <c r="T1035" s="14" t="s">
        <v>18</v>
      </c>
      <c r="U1035" s="59">
        <v>2.8E-3</v>
      </c>
      <c r="V1035" s="59" t="s">
        <v>18</v>
      </c>
      <c r="W1035" s="59">
        <v>2.8E-3</v>
      </c>
      <c r="X1035" s="12" t="s">
        <v>30</v>
      </c>
      <c r="Y1035" s="60" t="s">
        <v>18</v>
      </c>
      <c r="Z1035" s="8" t="s">
        <v>18</v>
      </c>
      <c r="AA1035" s="61" t="s">
        <v>18</v>
      </c>
      <c r="AB1035" s="62">
        <v>43790</v>
      </c>
      <c r="AC1035" s="12" t="s">
        <v>41</v>
      </c>
      <c r="AD1035" s="16" t="s">
        <v>75</v>
      </c>
      <c r="AE1035" s="14" t="s">
        <v>18</v>
      </c>
      <c r="AF1035" s="39" t="s">
        <v>18</v>
      </c>
    </row>
    <row r="1036" spans="1:32" x14ac:dyDescent="0.25">
      <c r="A1036" s="40" t="s">
        <v>986</v>
      </c>
      <c r="B1036" s="41" t="s">
        <v>18</v>
      </c>
      <c r="C1036" s="42" t="s">
        <v>18</v>
      </c>
      <c r="D1036" s="41" t="s">
        <v>18</v>
      </c>
      <c r="E1036" s="42" t="s">
        <v>18</v>
      </c>
      <c r="F1036" s="41">
        <v>-4.3595050084562299</v>
      </c>
      <c r="G1036" s="42">
        <v>21</v>
      </c>
      <c r="H1036" s="41">
        <v>7.9617792135570697</v>
      </c>
      <c r="I1036" s="42">
        <v>7</v>
      </c>
      <c r="J1036" s="41">
        <v>3.2239982584049298</v>
      </c>
      <c r="K1036" s="42">
        <v>7</v>
      </c>
      <c r="L1036" s="41">
        <v>-0.79812719157991097</v>
      </c>
      <c r="M1036" s="42">
        <v>5</v>
      </c>
      <c r="N1036" s="41">
        <v>4.7897593341278499</v>
      </c>
      <c r="O1036" s="43">
        <v>0.81022230671912399</v>
      </c>
      <c r="P1036" s="43">
        <v>6.47</v>
      </c>
      <c r="Q1036" s="44">
        <v>8</v>
      </c>
      <c r="R1036" s="45">
        <v>0</v>
      </c>
      <c r="S1036" s="45">
        <v>2.5000000000000001E-3</v>
      </c>
      <c r="T1036" s="46" t="s">
        <v>18</v>
      </c>
      <c r="U1036" s="47">
        <v>4.3E-3</v>
      </c>
      <c r="V1036" s="47" t="s">
        <v>18</v>
      </c>
      <c r="W1036" s="47">
        <v>4.3E-3</v>
      </c>
      <c r="X1036" s="48" t="s">
        <v>30</v>
      </c>
      <c r="Y1036" s="49" t="s">
        <v>18</v>
      </c>
      <c r="Z1036" s="50" t="s">
        <v>18</v>
      </c>
      <c r="AA1036" s="51" t="s">
        <v>18</v>
      </c>
      <c r="AB1036" s="52">
        <v>43790</v>
      </c>
      <c r="AC1036" s="48" t="s">
        <v>41</v>
      </c>
      <c r="AD1036" s="53" t="s">
        <v>75</v>
      </c>
      <c r="AE1036" s="46" t="s">
        <v>18</v>
      </c>
      <c r="AF1036" s="54" t="s">
        <v>18</v>
      </c>
    </row>
    <row r="1037" spans="1:32" x14ac:dyDescent="0.25">
      <c r="A1037" s="1" t="s">
        <v>987</v>
      </c>
      <c r="B1037" s="55">
        <v>-5.9716540915655203E-2</v>
      </c>
      <c r="C1037" s="37">
        <v>13</v>
      </c>
      <c r="D1037" s="55">
        <v>-2.4150553878426502</v>
      </c>
      <c r="E1037" s="37">
        <v>8</v>
      </c>
      <c r="F1037" s="55">
        <v>-3.52489016018554</v>
      </c>
      <c r="G1037" s="37">
        <v>8</v>
      </c>
      <c r="H1037" s="55">
        <v>6.9663271614607902</v>
      </c>
      <c r="I1037" s="37">
        <v>23</v>
      </c>
      <c r="J1037" s="55">
        <v>2.45087104707655</v>
      </c>
      <c r="K1037" s="37">
        <v>26</v>
      </c>
      <c r="L1037" s="55">
        <v>-0.90046214652791301</v>
      </c>
      <c r="M1037" s="37">
        <v>8</v>
      </c>
      <c r="N1037" s="55">
        <v>4.7503990892743202</v>
      </c>
      <c r="O1037" s="56">
        <v>0.60738429551000295</v>
      </c>
      <c r="P1037" s="56">
        <v>6.5</v>
      </c>
      <c r="Q1037" s="57">
        <v>8</v>
      </c>
      <c r="R1037" s="58">
        <v>0</v>
      </c>
      <c r="S1037" s="58">
        <v>0</v>
      </c>
      <c r="T1037" s="14" t="s">
        <v>18</v>
      </c>
      <c r="U1037" s="59">
        <v>4.0000000000000001E-3</v>
      </c>
      <c r="V1037" s="59" t="s">
        <v>18</v>
      </c>
      <c r="W1037" s="59">
        <v>4.1729310320000003E-3</v>
      </c>
      <c r="X1037" s="12" t="s">
        <v>30</v>
      </c>
      <c r="Y1037" s="60">
        <v>39.071682729999999</v>
      </c>
      <c r="Z1037" s="8">
        <v>4.3666320000000002E-2</v>
      </c>
      <c r="AA1037" s="61">
        <v>116</v>
      </c>
      <c r="AB1037" s="62">
        <v>38441</v>
      </c>
      <c r="AC1037" s="12" t="s">
        <v>988</v>
      </c>
      <c r="AD1037" s="16">
        <v>500</v>
      </c>
      <c r="AE1037" s="14" t="s">
        <v>18</v>
      </c>
      <c r="AF1037" s="39">
        <v>-1.01325109</v>
      </c>
    </row>
    <row r="1038" spans="1:32" x14ac:dyDescent="0.25">
      <c r="A1038" s="40" t="s">
        <v>989</v>
      </c>
      <c r="B1038" s="41">
        <v>-5.0666634228924097E-2</v>
      </c>
      <c r="C1038" s="42">
        <v>12</v>
      </c>
      <c r="D1038" s="41">
        <v>-2.5799079149437101</v>
      </c>
      <c r="E1038" s="42">
        <v>12</v>
      </c>
      <c r="F1038" s="41">
        <v>-3.8956864998390901</v>
      </c>
      <c r="G1038" s="42">
        <v>12</v>
      </c>
      <c r="H1038" s="41">
        <v>6.7193306378105797</v>
      </c>
      <c r="I1038" s="42">
        <v>24</v>
      </c>
      <c r="J1038" s="41">
        <v>2.50757660792457</v>
      </c>
      <c r="K1038" s="42">
        <v>23</v>
      </c>
      <c r="L1038" s="41">
        <v>-1.1837520829275501</v>
      </c>
      <c r="M1038" s="42">
        <v>26</v>
      </c>
      <c r="N1038" s="41">
        <v>5.1955616395732003</v>
      </c>
      <c r="O1038" s="43">
        <v>0.50780290247826998</v>
      </c>
      <c r="P1038" s="43">
        <v>7.01</v>
      </c>
      <c r="Q1038" s="44">
        <v>6</v>
      </c>
      <c r="R1038" s="45">
        <v>0</v>
      </c>
      <c r="S1038" s="45">
        <v>0</v>
      </c>
      <c r="T1038" s="46" t="s">
        <v>18</v>
      </c>
      <c r="U1038" s="47">
        <v>6.4999999999999997E-3</v>
      </c>
      <c r="V1038" s="47" t="s">
        <v>18</v>
      </c>
      <c r="W1038" s="47">
        <v>6.5599989975550204E-3</v>
      </c>
      <c r="X1038" s="48" t="s">
        <v>30</v>
      </c>
      <c r="Y1038" s="49">
        <v>142.44043246870899</v>
      </c>
      <c r="Z1038" s="50">
        <v>0.11987744</v>
      </c>
      <c r="AA1038" s="51">
        <v>412</v>
      </c>
      <c r="AB1038" s="52">
        <v>34687</v>
      </c>
      <c r="AC1038" s="48" t="s">
        <v>990</v>
      </c>
      <c r="AD1038" s="53">
        <v>1000</v>
      </c>
      <c r="AE1038" s="46" t="s">
        <v>52</v>
      </c>
      <c r="AF1038" s="54">
        <v>28.554609760000002</v>
      </c>
    </row>
    <row r="1039" spans="1:32" x14ac:dyDescent="0.25">
      <c r="A1039" s="1" t="s">
        <v>991</v>
      </c>
      <c r="B1039" s="65">
        <v>0.30008073647658201</v>
      </c>
      <c r="C1039" s="66">
        <v>3</v>
      </c>
      <c r="D1039" s="55">
        <v>-2.237401300253</v>
      </c>
      <c r="E1039" s="37">
        <v>4</v>
      </c>
      <c r="F1039" s="55">
        <v>-3.5573943704736899</v>
      </c>
      <c r="G1039" s="37">
        <v>9</v>
      </c>
      <c r="H1039" s="55">
        <v>7.0946618587262202</v>
      </c>
      <c r="I1039" s="37">
        <v>20</v>
      </c>
      <c r="J1039" s="55">
        <v>2.6897458741674298</v>
      </c>
      <c r="K1039" s="37">
        <v>20</v>
      </c>
      <c r="L1039" s="55">
        <v>-1.15364982133742</v>
      </c>
      <c r="M1039" s="37">
        <v>24</v>
      </c>
      <c r="N1039" s="55">
        <v>5.1947370871597602</v>
      </c>
      <c r="O1039" s="56">
        <v>0.58013571253581897</v>
      </c>
      <c r="P1039" s="56">
        <v>7.01</v>
      </c>
      <c r="Q1039" s="57">
        <v>6</v>
      </c>
      <c r="R1039" s="58">
        <v>0</v>
      </c>
      <c r="S1039" s="58">
        <v>0</v>
      </c>
      <c r="T1039" s="14" t="s">
        <v>18</v>
      </c>
      <c r="U1039" s="59">
        <v>3.0000000000000001E-3</v>
      </c>
      <c r="V1039" s="59" t="s">
        <v>18</v>
      </c>
      <c r="W1039" s="59">
        <v>3.0000000000000001E-3</v>
      </c>
      <c r="X1039" s="12" t="s">
        <v>30</v>
      </c>
      <c r="Y1039" s="60" t="s">
        <v>18</v>
      </c>
      <c r="Z1039" s="8" t="s">
        <v>18</v>
      </c>
      <c r="AA1039" s="61" t="s">
        <v>18</v>
      </c>
      <c r="AB1039" s="62">
        <v>39505</v>
      </c>
      <c r="AC1039" s="12" t="s">
        <v>990</v>
      </c>
      <c r="AD1039" s="16">
        <v>5000000</v>
      </c>
      <c r="AE1039" s="14" t="s">
        <v>18</v>
      </c>
      <c r="AF1039" s="39" t="s">
        <v>18</v>
      </c>
    </row>
    <row r="1040" spans="1:32" x14ac:dyDescent="0.25">
      <c r="A1040" s="40" t="s">
        <v>992</v>
      </c>
      <c r="B1040" s="41">
        <v>-0.15389495908012499</v>
      </c>
      <c r="C1040" s="42">
        <v>15</v>
      </c>
      <c r="D1040" s="41">
        <v>-2.73438941807574</v>
      </c>
      <c r="E1040" s="42">
        <v>17</v>
      </c>
      <c r="F1040" s="41">
        <v>-4.1821673096912999</v>
      </c>
      <c r="G1040" s="42">
        <v>17</v>
      </c>
      <c r="H1040" s="63">
        <v>8.54648303000487</v>
      </c>
      <c r="I1040" s="64">
        <v>2</v>
      </c>
      <c r="J1040" s="41">
        <v>3.2397660818713701</v>
      </c>
      <c r="K1040" s="42">
        <v>6</v>
      </c>
      <c r="L1040" s="41">
        <v>-0.90929501571616</v>
      </c>
      <c r="M1040" s="42">
        <v>9</v>
      </c>
      <c r="N1040" s="41">
        <v>5.7390103051724699</v>
      </c>
      <c r="O1040" s="43">
        <v>0.77809124488758397</v>
      </c>
      <c r="P1040" s="43">
        <v>7.93</v>
      </c>
      <c r="Q1040" s="44">
        <v>8</v>
      </c>
      <c r="R1040" s="45">
        <v>0</v>
      </c>
      <c r="S1040" s="45">
        <v>0</v>
      </c>
      <c r="T1040" s="46" t="s">
        <v>89</v>
      </c>
      <c r="U1040" s="47">
        <v>4.4999999999999997E-3</v>
      </c>
      <c r="V1040" s="47" t="s">
        <v>18</v>
      </c>
      <c r="W1040" s="47">
        <v>4.5317415194472601E-3</v>
      </c>
      <c r="X1040" s="48" t="s">
        <v>30</v>
      </c>
      <c r="Y1040" s="49">
        <v>109.60983081000001</v>
      </c>
      <c r="Z1040" s="50">
        <v>-1.822449</v>
      </c>
      <c r="AA1040" s="51">
        <v>1245</v>
      </c>
      <c r="AB1040" s="52">
        <v>36917</v>
      </c>
      <c r="AC1040" s="48" t="s">
        <v>139</v>
      </c>
      <c r="AD1040" s="53">
        <v>30</v>
      </c>
      <c r="AE1040" s="46" t="s">
        <v>42</v>
      </c>
      <c r="AF1040" s="54">
        <v>-52.383724999999998</v>
      </c>
    </row>
    <row r="1041" spans="1:32" x14ac:dyDescent="0.25">
      <c r="A1041" s="1" t="s">
        <v>993</v>
      </c>
      <c r="B1041" s="55" t="s">
        <v>18</v>
      </c>
      <c r="C1041" s="37" t="s">
        <v>18</v>
      </c>
      <c r="D1041" s="65">
        <v>-0.271955820318936</v>
      </c>
      <c r="E1041" s="66">
        <v>2</v>
      </c>
      <c r="F1041" s="65">
        <v>-2.1556438402341498</v>
      </c>
      <c r="G1041" s="66">
        <v>2</v>
      </c>
      <c r="H1041" s="55">
        <v>3.2800244473872402</v>
      </c>
      <c r="I1041" s="37">
        <v>26</v>
      </c>
      <c r="J1041" s="55">
        <v>0</v>
      </c>
      <c r="K1041" s="37">
        <v>28</v>
      </c>
      <c r="L1041" s="55">
        <v>-1.0153275407595801</v>
      </c>
      <c r="M1041" s="37">
        <v>12</v>
      </c>
      <c r="N1041" s="55">
        <v>5.2975354576194098</v>
      </c>
      <c r="O1041" s="56">
        <v>-0.15119953726619201</v>
      </c>
      <c r="P1041" s="56">
        <v>8.25</v>
      </c>
      <c r="Q1041" s="57">
        <v>8</v>
      </c>
      <c r="R1041" s="58">
        <v>0</v>
      </c>
      <c r="S1041" s="58">
        <v>0</v>
      </c>
      <c r="T1041" s="14" t="s">
        <v>18</v>
      </c>
      <c r="U1041" s="59">
        <v>5.4999999999999997E-3</v>
      </c>
      <c r="V1041" s="59" t="s">
        <v>18</v>
      </c>
      <c r="W1041" s="59">
        <v>5.5387115515152302E-3</v>
      </c>
      <c r="X1041" s="12" t="s">
        <v>30</v>
      </c>
      <c r="Y1041" s="60">
        <v>107.81909662</v>
      </c>
      <c r="Z1041" s="8">
        <v>-0.59031599999999995</v>
      </c>
      <c r="AA1041" s="61">
        <v>182</v>
      </c>
      <c r="AB1041" s="62">
        <v>43346</v>
      </c>
      <c r="AC1041" s="12" t="s">
        <v>139</v>
      </c>
      <c r="AD1041" s="16">
        <v>30</v>
      </c>
      <c r="AE1041" s="14" t="s">
        <v>42</v>
      </c>
      <c r="AF1041" s="39">
        <v>-22.539511999999998</v>
      </c>
    </row>
    <row r="1042" spans="1:32" x14ac:dyDescent="0.25">
      <c r="A1042" s="40" t="s">
        <v>994</v>
      </c>
      <c r="B1042" s="41" t="s">
        <v>18</v>
      </c>
      <c r="C1042" s="42" t="s">
        <v>18</v>
      </c>
      <c r="D1042" s="41" t="s">
        <v>18</v>
      </c>
      <c r="E1042" s="42" t="s">
        <v>18</v>
      </c>
      <c r="F1042" s="41" t="s">
        <v>18</v>
      </c>
      <c r="G1042" s="42" t="s">
        <v>18</v>
      </c>
      <c r="H1042" s="41" t="s">
        <v>18</v>
      </c>
      <c r="I1042" s="42" t="s">
        <v>18</v>
      </c>
      <c r="J1042" s="41">
        <v>2.4913163253084498</v>
      </c>
      <c r="K1042" s="42">
        <v>24</v>
      </c>
      <c r="L1042" s="41">
        <v>-1.4851485148515</v>
      </c>
      <c r="M1042" s="42">
        <v>30</v>
      </c>
      <c r="N1042" s="41" t="s">
        <v>18</v>
      </c>
      <c r="O1042" s="43" t="s">
        <v>18</v>
      </c>
      <c r="P1042" s="43" t="s">
        <v>18</v>
      </c>
      <c r="Q1042" s="44">
        <v>8</v>
      </c>
      <c r="R1042" s="45">
        <v>0</v>
      </c>
      <c r="S1042" s="45">
        <v>0</v>
      </c>
      <c r="T1042" s="46" t="s">
        <v>18</v>
      </c>
      <c r="U1042" s="47">
        <v>4.3E-3</v>
      </c>
      <c r="V1042" s="47" t="s">
        <v>18</v>
      </c>
      <c r="W1042" s="47" t="s">
        <v>18</v>
      </c>
      <c r="X1042" s="48" t="s">
        <v>30</v>
      </c>
      <c r="Y1042" s="49">
        <v>241.70625855</v>
      </c>
      <c r="Z1042" s="50">
        <v>0</v>
      </c>
      <c r="AA1042" s="51">
        <v>37</v>
      </c>
      <c r="AB1042" s="52">
        <v>45293</v>
      </c>
      <c r="AC1042" s="48" t="s">
        <v>248</v>
      </c>
      <c r="AD1042" s="53">
        <v>30</v>
      </c>
      <c r="AE1042" s="46" t="s">
        <v>18</v>
      </c>
      <c r="AF1042" s="54">
        <v>-1.7956700000000001</v>
      </c>
    </row>
    <row r="1043" spans="1:32" x14ac:dyDescent="0.25">
      <c r="A1043" s="1" t="s">
        <v>995</v>
      </c>
      <c r="B1043" s="55" t="s">
        <v>18</v>
      </c>
      <c r="C1043" s="37" t="s">
        <v>18</v>
      </c>
      <c r="D1043" s="55" t="s">
        <v>18</v>
      </c>
      <c r="E1043" s="37" t="s">
        <v>18</v>
      </c>
      <c r="F1043" s="55" t="s">
        <v>18</v>
      </c>
      <c r="G1043" s="37" t="s">
        <v>18</v>
      </c>
      <c r="H1043" s="65">
        <v>16.388256422528102</v>
      </c>
      <c r="I1043" s="66">
        <v>1</v>
      </c>
      <c r="J1043" s="65">
        <v>5.6391070414781401</v>
      </c>
      <c r="K1043" s="66">
        <v>1</v>
      </c>
      <c r="L1043" s="65">
        <v>0.58123464373465095</v>
      </c>
      <c r="M1043" s="66">
        <v>1</v>
      </c>
      <c r="N1043" s="55">
        <v>1.89288333767924</v>
      </c>
      <c r="O1043" s="56">
        <v>6.5018518681593802</v>
      </c>
      <c r="P1043" s="56" t="s">
        <v>18</v>
      </c>
      <c r="Q1043" s="57">
        <v>8</v>
      </c>
      <c r="R1043" s="58">
        <v>0</v>
      </c>
      <c r="S1043" s="58">
        <v>0</v>
      </c>
      <c r="T1043" s="14" t="s">
        <v>18</v>
      </c>
      <c r="U1043" s="59">
        <v>0.01</v>
      </c>
      <c r="V1043" s="59" t="s">
        <v>18</v>
      </c>
      <c r="W1043" s="59" t="s">
        <v>18</v>
      </c>
      <c r="X1043" s="12" t="s">
        <v>141</v>
      </c>
      <c r="Y1043" s="60">
        <v>1441.3648098399999</v>
      </c>
      <c r="Z1043" s="8" t="s">
        <v>18</v>
      </c>
      <c r="AA1043" s="61" t="s">
        <v>18</v>
      </c>
      <c r="AB1043" s="62">
        <v>41180</v>
      </c>
      <c r="AC1043" s="12" t="s">
        <v>996</v>
      </c>
      <c r="AD1043" s="16">
        <v>0</v>
      </c>
      <c r="AE1043" s="14" t="s">
        <v>18</v>
      </c>
      <c r="AF1043" s="39" t="s">
        <v>18</v>
      </c>
    </row>
    <row r="1044" spans="1:32" x14ac:dyDescent="0.25">
      <c r="A1044" s="40" t="s">
        <v>997</v>
      </c>
      <c r="B1044" s="41">
        <v>-0.101542825397993</v>
      </c>
      <c r="C1044" s="42">
        <v>14</v>
      </c>
      <c r="D1044" s="63">
        <v>-0.238228767389803</v>
      </c>
      <c r="E1044" s="64">
        <v>1</v>
      </c>
      <c r="F1044" s="63">
        <v>-4.57483512746992E-2</v>
      </c>
      <c r="G1044" s="64">
        <v>1</v>
      </c>
      <c r="H1044" s="41">
        <v>4.0915961923440696</v>
      </c>
      <c r="I1044" s="42">
        <v>25</v>
      </c>
      <c r="J1044" s="41">
        <v>2.2890598862497198</v>
      </c>
      <c r="K1044" s="42">
        <v>27</v>
      </c>
      <c r="L1044" s="63">
        <v>-0.14240082566349099</v>
      </c>
      <c r="M1044" s="64">
        <v>2</v>
      </c>
      <c r="N1044" s="41">
        <v>1.1166246029620199</v>
      </c>
      <c r="O1044" s="43">
        <v>9.48110500649978E-3</v>
      </c>
      <c r="P1044" s="43">
        <v>1.8652639099999999</v>
      </c>
      <c r="Q1044" s="44">
        <v>8</v>
      </c>
      <c r="R1044" s="45">
        <v>0</v>
      </c>
      <c r="S1044" s="45">
        <v>0</v>
      </c>
      <c r="T1044" s="46" t="s">
        <v>18</v>
      </c>
      <c r="U1044" s="47">
        <v>6.0000000000000001E-3</v>
      </c>
      <c r="V1044" s="47" t="s">
        <v>18</v>
      </c>
      <c r="W1044" s="47">
        <v>6.0070085440691598E-3</v>
      </c>
      <c r="X1044" s="48" t="s">
        <v>30</v>
      </c>
      <c r="Y1044" s="49">
        <v>354.007788375811</v>
      </c>
      <c r="Z1044" s="50">
        <v>4.1900882108299999</v>
      </c>
      <c r="AA1044" s="51">
        <v>1799</v>
      </c>
      <c r="AB1044" s="52">
        <v>36527</v>
      </c>
      <c r="AC1044" s="48" t="s">
        <v>998</v>
      </c>
      <c r="AD1044" s="53">
        <v>10</v>
      </c>
      <c r="AE1044" s="46" t="s">
        <v>18</v>
      </c>
      <c r="AF1044" s="54">
        <v>32.449045593906902</v>
      </c>
    </row>
    <row r="1045" spans="1:32" x14ac:dyDescent="0.25">
      <c r="A1045" s="1" t="s">
        <v>999</v>
      </c>
      <c r="B1045" s="55">
        <v>0.17025271919195401</v>
      </c>
      <c r="C1045" s="37">
        <v>6</v>
      </c>
      <c r="D1045" s="55">
        <v>-2.7128893858333099</v>
      </c>
      <c r="E1045" s="37">
        <v>16</v>
      </c>
      <c r="F1045" s="55">
        <v>-4.0700030429171203</v>
      </c>
      <c r="G1045" s="37">
        <v>13</v>
      </c>
      <c r="H1045" s="55">
        <v>7.5768924110271003</v>
      </c>
      <c r="I1045" s="37">
        <v>16</v>
      </c>
      <c r="J1045" s="55">
        <v>2.4717497871165</v>
      </c>
      <c r="K1045" s="37">
        <v>25</v>
      </c>
      <c r="L1045" s="55">
        <v>-1.3427577496620799</v>
      </c>
      <c r="M1045" s="37">
        <v>29</v>
      </c>
      <c r="N1045" s="55">
        <v>4.9761039778790703</v>
      </c>
      <c r="O1045" s="56">
        <v>0.70253416514953404</v>
      </c>
      <c r="P1045" s="56">
        <v>7.3182401800000001</v>
      </c>
      <c r="Q1045" s="57">
        <v>8</v>
      </c>
      <c r="R1045" s="58">
        <v>0</v>
      </c>
      <c r="S1045" s="58">
        <v>0</v>
      </c>
      <c r="T1045" s="14" t="s">
        <v>18</v>
      </c>
      <c r="U1045" s="59">
        <v>6.0000000000000001E-3</v>
      </c>
      <c r="V1045" s="59" t="s">
        <v>18</v>
      </c>
      <c r="W1045" s="59">
        <v>6.0005900130300797E-3</v>
      </c>
      <c r="X1045" s="12" t="s">
        <v>30</v>
      </c>
      <c r="Y1045" s="60">
        <v>1109.0188901961101</v>
      </c>
      <c r="Z1045" s="8">
        <v>8.0017380481389893</v>
      </c>
      <c r="AA1045" s="61">
        <v>4573</v>
      </c>
      <c r="AB1045" s="62">
        <v>34316</v>
      </c>
      <c r="AC1045" s="12" t="s">
        <v>1000</v>
      </c>
      <c r="AD1045" s="16">
        <v>10</v>
      </c>
      <c r="AE1045" s="14" t="s">
        <v>18</v>
      </c>
      <c r="AF1045" s="39">
        <v>-10.235214684658899</v>
      </c>
    </row>
    <row r="1046" spans="1:32" x14ac:dyDescent="0.25">
      <c r="A1046" s="40" t="s">
        <v>1001</v>
      </c>
      <c r="B1046" s="63">
        <v>0.37109547630975698</v>
      </c>
      <c r="C1046" s="64">
        <v>2</v>
      </c>
      <c r="D1046" s="41">
        <v>-2.5176159409248098</v>
      </c>
      <c r="E1046" s="42">
        <v>11</v>
      </c>
      <c r="F1046" s="41">
        <v>-3.8766401880417898</v>
      </c>
      <c r="G1046" s="42">
        <v>11</v>
      </c>
      <c r="H1046" s="41">
        <v>7.7925120659764398</v>
      </c>
      <c r="I1046" s="42">
        <v>11</v>
      </c>
      <c r="J1046" s="41">
        <v>2.5773655578346499</v>
      </c>
      <c r="K1046" s="42">
        <v>21</v>
      </c>
      <c r="L1046" s="41">
        <v>-1.3233243967828701</v>
      </c>
      <c r="M1046" s="42">
        <v>28</v>
      </c>
      <c r="N1046" s="41">
        <v>4.9756161730983104</v>
      </c>
      <c r="O1046" s="43">
        <v>0.74593830786484105</v>
      </c>
      <c r="P1046" s="43">
        <v>7.3182401800000001</v>
      </c>
      <c r="Q1046" s="44">
        <v>8</v>
      </c>
      <c r="R1046" s="45">
        <v>0</v>
      </c>
      <c r="S1046" s="45">
        <v>0</v>
      </c>
      <c r="T1046" s="46" t="s">
        <v>18</v>
      </c>
      <c r="U1046" s="47">
        <v>4.0000000000000001E-3</v>
      </c>
      <c r="V1046" s="47" t="s">
        <v>18</v>
      </c>
      <c r="W1046" s="47">
        <v>4.00005497116818E-3</v>
      </c>
      <c r="X1046" s="48" t="s">
        <v>30</v>
      </c>
      <c r="Y1046" s="49" t="s">
        <v>18</v>
      </c>
      <c r="Z1046" s="50" t="s">
        <v>18</v>
      </c>
      <c r="AA1046" s="51" t="s">
        <v>18</v>
      </c>
      <c r="AB1046" s="52">
        <v>39615</v>
      </c>
      <c r="AC1046" s="48" t="s">
        <v>1000</v>
      </c>
      <c r="AD1046" s="53">
        <v>100000</v>
      </c>
      <c r="AE1046" s="46" t="s">
        <v>18</v>
      </c>
      <c r="AF1046" s="54" t="s">
        <v>18</v>
      </c>
    </row>
    <row r="1047" spans="1:32" x14ac:dyDescent="0.25">
      <c r="A1047" s="1" t="s">
        <v>1002</v>
      </c>
      <c r="B1047" s="55" t="s">
        <v>18</v>
      </c>
      <c r="C1047" s="37" t="s">
        <v>18</v>
      </c>
      <c r="D1047" s="55" t="s">
        <v>18</v>
      </c>
      <c r="E1047" s="37" t="s">
        <v>18</v>
      </c>
      <c r="F1047" s="55" t="s">
        <v>18</v>
      </c>
      <c r="G1047" s="37" t="s">
        <v>18</v>
      </c>
      <c r="H1047" s="55" t="s">
        <v>18</v>
      </c>
      <c r="I1047" s="37" t="s">
        <v>18</v>
      </c>
      <c r="J1047" s="55" t="s">
        <v>18</v>
      </c>
      <c r="K1047" s="37" t="s">
        <v>18</v>
      </c>
      <c r="L1047" s="55">
        <v>-0.88221190795554305</v>
      </c>
      <c r="M1047" s="37">
        <v>7</v>
      </c>
      <c r="N1047" s="55" t="s">
        <v>18</v>
      </c>
      <c r="O1047" s="56" t="s">
        <v>18</v>
      </c>
      <c r="P1047" s="56" t="s">
        <v>18</v>
      </c>
      <c r="Q1047" s="57">
        <v>8</v>
      </c>
      <c r="R1047" s="58">
        <v>0</v>
      </c>
      <c r="S1047" s="58">
        <v>0</v>
      </c>
      <c r="T1047" s="14" t="s">
        <v>18</v>
      </c>
      <c r="U1047" s="59">
        <v>1.5E-3</v>
      </c>
      <c r="V1047" s="59" t="s">
        <v>18</v>
      </c>
      <c r="W1047" s="59">
        <v>1.4999998764858599E-3</v>
      </c>
      <c r="X1047" s="12" t="s">
        <v>30</v>
      </c>
      <c r="Y1047" s="60">
        <v>879.22150733148203</v>
      </c>
      <c r="Z1047" s="8">
        <v>77.119658453731901</v>
      </c>
      <c r="AA1047" s="61">
        <v>240</v>
      </c>
      <c r="AB1047" s="62">
        <v>45429</v>
      </c>
      <c r="AC1047" s="12" t="s">
        <v>1003</v>
      </c>
      <c r="AD1047" s="16" t="s">
        <v>70</v>
      </c>
      <c r="AE1047" s="14" t="s">
        <v>18</v>
      </c>
      <c r="AF1047" s="39">
        <v>143.57647740604901</v>
      </c>
    </row>
    <row r="1048" spans="1:32" x14ac:dyDescent="0.25">
      <c r="A1048" s="40" t="s">
        <v>1004</v>
      </c>
      <c r="B1048" s="41" t="s">
        <v>18</v>
      </c>
      <c r="C1048" s="42" t="s">
        <v>18</v>
      </c>
      <c r="D1048" s="41" t="s">
        <v>18</v>
      </c>
      <c r="E1048" s="42" t="s">
        <v>18</v>
      </c>
      <c r="F1048" s="41" t="s">
        <v>18</v>
      </c>
      <c r="G1048" s="42" t="s">
        <v>18</v>
      </c>
      <c r="H1048" s="41" t="s">
        <v>18</v>
      </c>
      <c r="I1048" s="42" t="s">
        <v>18</v>
      </c>
      <c r="J1048" s="41" t="s">
        <v>18</v>
      </c>
      <c r="K1048" s="42" t="s">
        <v>18</v>
      </c>
      <c r="L1048" s="41">
        <v>-1.02129964473138</v>
      </c>
      <c r="M1048" s="42">
        <v>14</v>
      </c>
      <c r="N1048" s="41" t="s">
        <v>18</v>
      </c>
      <c r="O1048" s="43" t="s">
        <v>18</v>
      </c>
      <c r="P1048" s="43" t="s">
        <v>18</v>
      </c>
      <c r="Q1048" s="44">
        <v>8</v>
      </c>
      <c r="R1048" s="45">
        <v>0</v>
      </c>
      <c r="S1048" s="45">
        <v>0</v>
      </c>
      <c r="T1048" s="46" t="s">
        <v>18</v>
      </c>
      <c r="U1048" s="47">
        <v>1.5E-3</v>
      </c>
      <c r="V1048" s="47" t="s">
        <v>18</v>
      </c>
      <c r="W1048" s="47">
        <v>1.5E-3</v>
      </c>
      <c r="X1048" s="48" t="s">
        <v>30</v>
      </c>
      <c r="Y1048" s="49">
        <v>754.05630170179495</v>
      </c>
      <c r="Z1048" s="50">
        <v>6.8545431155568597</v>
      </c>
      <c r="AA1048" s="51">
        <v>418</v>
      </c>
      <c r="AB1048" s="52">
        <v>45429</v>
      </c>
      <c r="AC1048" s="48" t="s">
        <v>1005</v>
      </c>
      <c r="AD1048" s="53" t="s">
        <v>159</v>
      </c>
      <c r="AE1048" s="46" t="s">
        <v>18</v>
      </c>
      <c r="AF1048" s="54">
        <v>76.430411069368006</v>
      </c>
    </row>
    <row r="1049" spans="1:32" x14ac:dyDescent="0.25">
      <c r="A1049" s="1" t="s">
        <v>1006</v>
      </c>
      <c r="B1049" s="55" t="s">
        <v>18</v>
      </c>
      <c r="C1049" s="37" t="s">
        <v>18</v>
      </c>
      <c r="D1049" s="55" t="s">
        <v>18</v>
      </c>
      <c r="E1049" s="37" t="s">
        <v>18</v>
      </c>
      <c r="F1049" s="55" t="s">
        <v>18</v>
      </c>
      <c r="G1049" s="37" t="s">
        <v>18</v>
      </c>
      <c r="H1049" s="55" t="s">
        <v>18</v>
      </c>
      <c r="I1049" s="37" t="s">
        <v>18</v>
      </c>
      <c r="J1049" s="55" t="s">
        <v>18</v>
      </c>
      <c r="K1049" s="37" t="s">
        <v>18</v>
      </c>
      <c r="L1049" s="55">
        <v>-1.0171025340285</v>
      </c>
      <c r="M1049" s="37">
        <v>13</v>
      </c>
      <c r="N1049" s="55" t="s">
        <v>18</v>
      </c>
      <c r="O1049" s="56" t="s">
        <v>18</v>
      </c>
      <c r="P1049" s="56" t="s">
        <v>18</v>
      </c>
      <c r="Q1049" s="57">
        <v>8</v>
      </c>
      <c r="R1049" s="58">
        <v>0</v>
      </c>
      <c r="S1049" s="58">
        <v>0</v>
      </c>
      <c r="T1049" s="14" t="s">
        <v>18</v>
      </c>
      <c r="U1049" s="59">
        <v>1E-3</v>
      </c>
      <c r="V1049" s="59" t="s">
        <v>18</v>
      </c>
      <c r="W1049" s="59">
        <v>1.00000011312647E-3</v>
      </c>
      <c r="X1049" s="12" t="s">
        <v>30</v>
      </c>
      <c r="Y1049" s="60" t="s">
        <v>18</v>
      </c>
      <c r="Z1049" s="8" t="s">
        <v>18</v>
      </c>
      <c r="AA1049" s="61" t="s">
        <v>18</v>
      </c>
      <c r="AB1049" s="62">
        <v>45429</v>
      </c>
      <c r="AC1049" s="12" t="s">
        <v>1005</v>
      </c>
      <c r="AD1049" s="16" t="s">
        <v>541</v>
      </c>
      <c r="AE1049" s="14" t="s">
        <v>18</v>
      </c>
      <c r="AF1049" s="39" t="s">
        <v>18</v>
      </c>
    </row>
    <row r="1050" spans="1:32" x14ac:dyDescent="0.25">
      <c r="A1050" s="40" t="s">
        <v>1007</v>
      </c>
      <c r="B1050" s="41" t="s">
        <v>18</v>
      </c>
      <c r="C1050" s="42" t="s">
        <v>18</v>
      </c>
      <c r="D1050" s="41" t="s">
        <v>18</v>
      </c>
      <c r="E1050" s="42" t="s">
        <v>18</v>
      </c>
      <c r="F1050" s="41" t="s">
        <v>18</v>
      </c>
      <c r="G1050" s="42" t="s">
        <v>18</v>
      </c>
      <c r="H1050" s="41" t="s">
        <v>18</v>
      </c>
      <c r="I1050" s="42" t="s">
        <v>18</v>
      </c>
      <c r="J1050" s="41" t="s">
        <v>18</v>
      </c>
      <c r="K1050" s="42" t="s">
        <v>18</v>
      </c>
      <c r="L1050" s="41">
        <v>-2.3489552727868199</v>
      </c>
      <c r="M1050" s="42">
        <v>35</v>
      </c>
      <c r="N1050" s="41" t="s">
        <v>18</v>
      </c>
      <c r="O1050" s="43" t="s">
        <v>18</v>
      </c>
      <c r="P1050" s="43" t="s">
        <v>18</v>
      </c>
      <c r="Q1050" s="44">
        <v>8</v>
      </c>
      <c r="R1050" s="45">
        <v>0</v>
      </c>
      <c r="S1050" s="45">
        <v>0</v>
      </c>
      <c r="T1050" s="46" t="s">
        <v>18</v>
      </c>
      <c r="U1050" s="47">
        <v>2E-3</v>
      </c>
      <c r="V1050" s="47" t="s">
        <v>18</v>
      </c>
      <c r="W1050" s="47">
        <v>1.9999981471137602E-3</v>
      </c>
      <c r="X1050" s="48" t="s">
        <v>30</v>
      </c>
      <c r="Y1050" s="49">
        <v>34.240850407356099</v>
      </c>
      <c r="Z1050" s="50">
        <v>-22.8455670818981</v>
      </c>
      <c r="AA1050" s="51">
        <v>53</v>
      </c>
      <c r="AB1050" s="52">
        <v>45429</v>
      </c>
      <c r="AC1050" s="48" t="s">
        <v>1008</v>
      </c>
      <c r="AD1050" s="53" t="s">
        <v>159</v>
      </c>
      <c r="AE1050" s="46" t="s">
        <v>18</v>
      </c>
      <c r="AF1050" s="54">
        <v>-26.832451813831302</v>
      </c>
    </row>
    <row r="1051" spans="1:32" x14ac:dyDescent="0.25">
      <c r="A1051" s="1" t="s">
        <v>1009</v>
      </c>
      <c r="B1051" s="55" t="s">
        <v>18</v>
      </c>
      <c r="C1051" s="37" t="s">
        <v>18</v>
      </c>
      <c r="D1051" s="55" t="s">
        <v>18</v>
      </c>
      <c r="E1051" s="37" t="s">
        <v>18</v>
      </c>
      <c r="F1051" s="55" t="s">
        <v>18</v>
      </c>
      <c r="G1051" s="37" t="s">
        <v>18</v>
      </c>
      <c r="H1051" s="55" t="s">
        <v>18</v>
      </c>
      <c r="I1051" s="37" t="s">
        <v>18</v>
      </c>
      <c r="J1051" s="55" t="s">
        <v>18</v>
      </c>
      <c r="K1051" s="37" t="s">
        <v>18</v>
      </c>
      <c r="L1051" s="55">
        <v>-2.3013739621978702</v>
      </c>
      <c r="M1051" s="37">
        <v>34</v>
      </c>
      <c r="N1051" s="55" t="s">
        <v>18</v>
      </c>
      <c r="O1051" s="56" t="s">
        <v>18</v>
      </c>
      <c r="P1051" s="56" t="s">
        <v>18</v>
      </c>
      <c r="Q1051" s="57">
        <v>8</v>
      </c>
      <c r="R1051" s="58">
        <v>0</v>
      </c>
      <c r="S1051" s="58">
        <v>0</v>
      </c>
      <c r="T1051" s="14" t="s">
        <v>18</v>
      </c>
      <c r="U1051" s="59">
        <v>1.5E-3</v>
      </c>
      <c r="V1051" s="59" t="s">
        <v>18</v>
      </c>
      <c r="W1051" s="59">
        <v>1.5000000908699E-3</v>
      </c>
      <c r="X1051" s="12" t="s">
        <v>30</v>
      </c>
      <c r="Y1051" s="60">
        <v>1124.67579634855</v>
      </c>
      <c r="Z1051" s="8">
        <v>59.127102721509701</v>
      </c>
      <c r="AA1051" s="61">
        <v>410</v>
      </c>
      <c r="AB1051" s="62">
        <v>45429</v>
      </c>
      <c r="AC1051" s="12" t="s">
        <v>1008</v>
      </c>
      <c r="AD1051" s="16" t="s">
        <v>1010</v>
      </c>
      <c r="AE1051" s="14" t="s">
        <v>18</v>
      </c>
      <c r="AF1051" s="39">
        <v>84.598217218911003</v>
      </c>
    </row>
    <row r="1052" spans="1:32" x14ac:dyDescent="0.25">
      <c r="A1052" s="40" t="s">
        <v>1011</v>
      </c>
      <c r="B1052" s="63">
        <v>0.50851277116299398</v>
      </c>
      <c r="C1052" s="64">
        <v>1</v>
      </c>
      <c r="D1052" s="41">
        <v>-2.3670087785765102</v>
      </c>
      <c r="E1052" s="42">
        <v>7</v>
      </c>
      <c r="F1052" s="41">
        <v>-3.6855353708586498</v>
      </c>
      <c r="G1052" s="42">
        <v>10</v>
      </c>
      <c r="H1052" s="41">
        <v>8.0042676251132292</v>
      </c>
      <c r="I1052" s="42">
        <v>6</v>
      </c>
      <c r="J1052" s="41">
        <v>2.70006542976575</v>
      </c>
      <c r="K1052" s="42">
        <v>19</v>
      </c>
      <c r="L1052" s="41">
        <v>-1.2996086206312001</v>
      </c>
      <c r="M1052" s="42">
        <v>27</v>
      </c>
      <c r="N1052" s="41">
        <v>4.9743513751246402</v>
      </c>
      <c r="O1052" s="43">
        <v>0.78869745460721197</v>
      </c>
      <c r="P1052" s="43">
        <v>7.3180293699999996</v>
      </c>
      <c r="Q1052" s="44">
        <v>8</v>
      </c>
      <c r="R1052" s="45">
        <v>0</v>
      </c>
      <c r="S1052" s="45">
        <v>0</v>
      </c>
      <c r="T1052" s="46" t="s">
        <v>18</v>
      </c>
      <c r="U1052" s="47">
        <v>3.0000000000000001E-3</v>
      </c>
      <c r="V1052" s="47" t="s">
        <v>18</v>
      </c>
      <c r="W1052" s="47">
        <v>3.0016601475754299E-3</v>
      </c>
      <c r="X1052" s="48" t="s">
        <v>30</v>
      </c>
      <c r="Y1052" s="49">
        <v>1607.26771483013</v>
      </c>
      <c r="Z1052" s="50">
        <v>2.9754408170870001</v>
      </c>
      <c r="AA1052" s="51">
        <v>1003</v>
      </c>
      <c r="AB1052" s="52">
        <v>34467</v>
      </c>
      <c r="AC1052" s="48" t="s">
        <v>1012</v>
      </c>
      <c r="AD1052" s="53">
        <v>1000000</v>
      </c>
      <c r="AE1052" s="46" t="s">
        <v>18</v>
      </c>
      <c r="AF1052" s="54">
        <v>97.250048960188906</v>
      </c>
    </row>
    <row r="1053" spans="1:32" x14ac:dyDescent="0.25">
      <c r="A1053" s="1" t="s">
        <v>1013</v>
      </c>
      <c r="B1053" s="55">
        <v>-0.352582788903055</v>
      </c>
      <c r="C1053" s="37">
        <v>18</v>
      </c>
      <c r="D1053" s="55">
        <v>-2.4409969255910902</v>
      </c>
      <c r="E1053" s="37">
        <v>9</v>
      </c>
      <c r="F1053" s="65">
        <v>-3.24653818891144</v>
      </c>
      <c r="G1053" s="66">
        <v>3</v>
      </c>
      <c r="H1053" s="55">
        <v>7.8653051300753196</v>
      </c>
      <c r="I1053" s="37">
        <v>8</v>
      </c>
      <c r="J1053" s="65">
        <v>3.6081270434375501</v>
      </c>
      <c r="K1053" s="66">
        <v>3</v>
      </c>
      <c r="L1053" s="55">
        <v>-1.6787633663914701</v>
      </c>
      <c r="M1053" s="37">
        <v>32</v>
      </c>
      <c r="N1053" s="55">
        <v>4.7792302138065796</v>
      </c>
      <c r="O1053" s="56">
        <v>0.79182119369609605</v>
      </c>
      <c r="P1053" s="56">
        <v>7.57</v>
      </c>
      <c r="Q1053" s="57">
        <v>8</v>
      </c>
      <c r="R1053" s="58">
        <v>0</v>
      </c>
      <c r="S1053" s="58">
        <v>2.5000000000000001E-3</v>
      </c>
      <c r="T1053" s="14" t="s">
        <v>18</v>
      </c>
      <c r="U1053" s="59">
        <v>4.0000000000000001E-3</v>
      </c>
      <c r="V1053" s="59" t="s">
        <v>18</v>
      </c>
      <c r="W1053" s="59">
        <v>4.0099999999999997E-3</v>
      </c>
      <c r="X1053" s="12" t="s">
        <v>30</v>
      </c>
      <c r="Y1053" s="60">
        <v>549.42412112764896</v>
      </c>
      <c r="Z1053" s="8">
        <v>58.141185869999902</v>
      </c>
      <c r="AA1053" s="61">
        <v>2148</v>
      </c>
      <c r="AB1053" s="62">
        <v>36465</v>
      </c>
      <c r="AC1053" s="12" t="s">
        <v>65</v>
      </c>
      <c r="AD1053" s="16" t="s">
        <v>56</v>
      </c>
      <c r="AE1053" s="14" t="s">
        <v>18</v>
      </c>
      <c r="AF1053" s="39">
        <v>-124.275761329999</v>
      </c>
    </row>
    <row r="1054" spans="1:32" x14ac:dyDescent="0.25">
      <c r="A1054" s="40" t="s">
        <v>1014</v>
      </c>
      <c r="B1054" s="67">
        <v>-0.354749610308779</v>
      </c>
      <c r="C1054" s="42">
        <v>19</v>
      </c>
      <c r="D1054" s="67">
        <v>-2.4454391708012402</v>
      </c>
      <c r="E1054" s="42">
        <v>10</v>
      </c>
      <c r="F1054" s="67">
        <v>-3.2522584195299702</v>
      </c>
      <c r="G1054" s="42">
        <v>4</v>
      </c>
      <c r="H1054" s="67">
        <v>7.8439259584940801</v>
      </c>
      <c r="I1054" s="42">
        <v>10</v>
      </c>
      <c r="J1054" s="68">
        <v>3.6121896693728401</v>
      </c>
      <c r="K1054" s="64">
        <v>2</v>
      </c>
      <c r="L1054" s="67">
        <v>-1.6748548459133501</v>
      </c>
      <c r="M1054" s="42">
        <v>31</v>
      </c>
      <c r="N1054" s="67">
        <v>6.4622136065683202</v>
      </c>
      <c r="O1054" s="69">
        <v>0.58229529853962503</v>
      </c>
      <c r="P1054" s="69">
        <v>7.57</v>
      </c>
      <c r="Q1054" s="70">
        <v>8</v>
      </c>
      <c r="R1054" s="71">
        <v>0</v>
      </c>
      <c r="S1054" s="71">
        <v>2.5000000000000001E-3</v>
      </c>
      <c r="T1054" s="46" t="s">
        <v>18</v>
      </c>
      <c r="U1054" s="72">
        <v>4.0000000000000001E-3</v>
      </c>
      <c r="V1054" s="72" t="s">
        <v>18</v>
      </c>
      <c r="W1054" s="72">
        <v>4.0099999999999997E-3</v>
      </c>
      <c r="X1054" s="48" t="s">
        <v>30</v>
      </c>
      <c r="Y1054" s="49" t="s">
        <v>18</v>
      </c>
      <c r="Z1054" s="50" t="s">
        <v>18</v>
      </c>
      <c r="AA1054" s="73" t="s">
        <v>18</v>
      </c>
      <c r="AB1054" s="52">
        <v>36465</v>
      </c>
      <c r="AC1054" s="48" t="s">
        <v>65</v>
      </c>
      <c r="AD1054" s="53">
        <v>30000</v>
      </c>
      <c r="AE1054" s="46" t="s">
        <v>18</v>
      </c>
      <c r="AF1054" s="54" t="s">
        <v>18</v>
      </c>
    </row>
    <row r="1055" spans="1:32" x14ac:dyDescent="0.25">
      <c r="A1055" s="1" t="s">
        <v>1015</v>
      </c>
      <c r="B1055" s="74" t="s">
        <v>18</v>
      </c>
      <c r="C1055" s="37" t="s">
        <v>18</v>
      </c>
      <c r="D1055" s="74" t="s">
        <v>18</v>
      </c>
      <c r="E1055" s="37" t="s">
        <v>18</v>
      </c>
      <c r="F1055" s="74" t="s">
        <v>18</v>
      </c>
      <c r="G1055" s="37" t="s">
        <v>18</v>
      </c>
      <c r="H1055" s="74" t="s">
        <v>18</v>
      </c>
      <c r="I1055" s="37" t="s">
        <v>18</v>
      </c>
      <c r="J1055" s="74" t="s">
        <v>18</v>
      </c>
      <c r="K1055" s="37" t="s">
        <v>18</v>
      </c>
      <c r="L1055" s="74">
        <v>-1.6787633663914701</v>
      </c>
      <c r="M1055" s="37">
        <v>32</v>
      </c>
      <c r="N1055" s="74" t="s">
        <v>18</v>
      </c>
      <c r="O1055" s="76" t="s">
        <v>18</v>
      </c>
      <c r="P1055" s="76">
        <v>7.57</v>
      </c>
      <c r="Q1055" s="77">
        <v>8</v>
      </c>
      <c r="R1055" s="78">
        <v>0</v>
      </c>
      <c r="S1055" s="78">
        <v>2.5000000000000001E-3</v>
      </c>
      <c r="T1055" s="14" t="s">
        <v>18</v>
      </c>
      <c r="U1055" s="79">
        <v>3.4999999999999901E-3</v>
      </c>
      <c r="V1055" s="79" t="s">
        <v>18</v>
      </c>
      <c r="W1055" s="79">
        <v>3.5100000000000001E-3</v>
      </c>
      <c r="X1055" s="12" t="s">
        <v>30</v>
      </c>
      <c r="Y1055" s="60" t="s">
        <v>18</v>
      </c>
      <c r="Z1055" s="8" t="s">
        <v>18</v>
      </c>
      <c r="AA1055" s="80" t="s">
        <v>18</v>
      </c>
      <c r="AB1055" s="62">
        <v>45455</v>
      </c>
      <c r="AC1055" s="12" t="s">
        <v>65</v>
      </c>
      <c r="AD1055" s="16" t="s">
        <v>68</v>
      </c>
      <c r="AE1055" s="14" t="s">
        <v>18</v>
      </c>
      <c r="AF1055" s="39" t="s">
        <v>18</v>
      </c>
    </row>
    <row r="1056" spans="1:32" x14ac:dyDescent="0.25">
      <c r="A1056" s="40" t="s">
        <v>1016</v>
      </c>
      <c r="B1056" s="67">
        <v>2.2178148745655098E-2</v>
      </c>
      <c r="C1056" s="42">
        <v>8</v>
      </c>
      <c r="D1056" s="67">
        <v>-2.67118780617179</v>
      </c>
      <c r="E1056" s="42">
        <v>13</v>
      </c>
      <c r="F1056" s="67">
        <v>-4.1297411353567002</v>
      </c>
      <c r="G1056" s="42">
        <v>14</v>
      </c>
      <c r="H1056" s="67">
        <v>7.7528288543140702</v>
      </c>
      <c r="I1056" s="42">
        <v>12</v>
      </c>
      <c r="J1056" s="67">
        <v>2.73072060682679</v>
      </c>
      <c r="K1056" s="42">
        <v>18</v>
      </c>
      <c r="L1056" s="67">
        <v>-1.12751460090849</v>
      </c>
      <c r="M1056" s="42">
        <v>20</v>
      </c>
      <c r="N1056" s="67">
        <v>5.5619210436440802</v>
      </c>
      <c r="O1056" s="69">
        <v>0.66017109345331604</v>
      </c>
      <c r="P1056" s="69">
        <v>7.68</v>
      </c>
      <c r="Q1056" s="70">
        <v>8</v>
      </c>
      <c r="R1056" s="71">
        <v>0</v>
      </c>
      <c r="S1056" s="71">
        <v>2.5000000000000001E-3</v>
      </c>
      <c r="T1056" s="46" t="s">
        <v>18</v>
      </c>
      <c r="U1056" s="72">
        <v>5.4999999999999997E-3</v>
      </c>
      <c r="V1056" s="72" t="s">
        <v>18</v>
      </c>
      <c r="W1056" s="72">
        <v>5.4999999999999997E-3</v>
      </c>
      <c r="X1056" s="48" t="s">
        <v>30</v>
      </c>
      <c r="Y1056" s="49">
        <v>665.26689329614703</v>
      </c>
      <c r="Z1056" s="50">
        <v>-9.3761615200000001</v>
      </c>
      <c r="AA1056" s="73">
        <v>4120</v>
      </c>
      <c r="AB1056" s="52">
        <v>40513</v>
      </c>
      <c r="AC1056" s="48" t="s">
        <v>65</v>
      </c>
      <c r="AD1056" s="53" t="s">
        <v>56</v>
      </c>
      <c r="AE1056" s="46" t="s">
        <v>34</v>
      </c>
      <c r="AF1056" s="54">
        <v>-20.00790391</v>
      </c>
    </row>
    <row r="1057" spans="1:32" x14ac:dyDescent="0.25">
      <c r="A1057" s="1" t="s">
        <v>1017</v>
      </c>
      <c r="B1057" s="74">
        <v>2.0470420479301501E-2</v>
      </c>
      <c r="C1057" s="37">
        <v>9</v>
      </c>
      <c r="D1057" s="74">
        <v>-2.6723239522635698</v>
      </c>
      <c r="E1057" s="37">
        <v>14</v>
      </c>
      <c r="F1057" s="74">
        <v>-4.1313230323725998</v>
      </c>
      <c r="G1057" s="37">
        <v>15</v>
      </c>
      <c r="H1057" s="74">
        <v>7.7480097250643301</v>
      </c>
      <c r="I1057" s="37">
        <v>13</v>
      </c>
      <c r="J1057" s="74">
        <v>2.7361899845120599</v>
      </c>
      <c r="K1057" s="37">
        <v>17</v>
      </c>
      <c r="L1057" s="74">
        <v>-1.1302943733698001</v>
      </c>
      <c r="M1057" s="37">
        <v>21</v>
      </c>
      <c r="N1057" s="74">
        <v>6.91314922098256</v>
      </c>
      <c r="O1057" s="76">
        <v>0.53043848044011799</v>
      </c>
      <c r="P1057" s="76">
        <v>7.68</v>
      </c>
      <c r="Q1057" s="77">
        <v>8</v>
      </c>
      <c r="R1057" s="78">
        <v>0</v>
      </c>
      <c r="S1057" s="78">
        <v>2.5000000000000001E-3</v>
      </c>
      <c r="T1057" s="14" t="s">
        <v>18</v>
      </c>
      <c r="U1057" s="79">
        <v>5.4999999999999997E-3</v>
      </c>
      <c r="V1057" s="79" t="s">
        <v>18</v>
      </c>
      <c r="W1057" s="79">
        <v>5.4999999999999997E-3</v>
      </c>
      <c r="X1057" s="12" t="s">
        <v>30</v>
      </c>
      <c r="Y1057" s="60" t="s">
        <v>18</v>
      </c>
      <c r="Z1057" s="8" t="s">
        <v>18</v>
      </c>
      <c r="AA1057" s="80" t="s">
        <v>18</v>
      </c>
      <c r="AB1057" s="62">
        <v>40513</v>
      </c>
      <c r="AC1057" s="12" t="s">
        <v>65</v>
      </c>
      <c r="AD1057" s="16">
        <v>30000</v>
      </c>
      <c r="AE1057" s="14" t="s">
        <v>18</v>
      </c>
      <c r="AF1057" s="39" t="s">
        <v>18</v>
      </c>
    </row>
    <row r="1058" spans="1:32" x14ac:dyDescent="0.25">
      <c r="A1058" s="40" t="s">
        <v>1018</v>
      </c>
      <c r="B1058" s="67" t="s">
        <v>18</v>
      </c>
      <c r="C1058" s="42" t="s">
        <v>18</v>
      </c>
      <c r="D1058" s="67" t="s">
        <v>18</v>
      </c>
      <c r="E1058" s="42" t="s">
        <v>18</v>
      </c>
      <c r="F1058" s="67" t="s">
        <v>18</v>
      </c>
      <c r="G1058" s="42" t="s">
        <v>18</v>
      </c>
      <c r="H1058" s="67" t="s">
        <v>18</v>
      </c>
      <c r="I1058" s="42" t="s">
        <v>18</v>
      </c>
      <c r="J1058" s="67" t="s">
        <v>18</v>
      </c>
      <c r="K1058" s="42" t="s">
        <v>18</v>
      </c>
      <c r="L1058" s="67">
        <v>-1.1107507702286401</v>
      </c>
      <c r="M1058" s="42">
        <v>17</v>
      </c>
      <c r="N1058" s="67" t="s">
        <v>18</v>
      </c>
      <c r="O1058" s="69" t="s">
        <v>18</v>
      </c>
      <c r="P1058" s="69">
        <v>7.68</v>
      </c>
      <c r="Q1058" s="70">
        <v>8</v>
      </c>
      <c r="R1058" s="71">
        <v>0</v>
      </c>
      <c r="S1058" s="71">
        <v>2.5000000000000001E-3</v>
      </c>
      <c r="T1058" s="46" t="s">
        <v>18</v>
      </c>
      <c r="U1058" s="72">
        <v>3.4999999999999901E-3</v>
      </c>
      <c r="V1058" s="72" t="s">
        <v>18</v>
      </c>
      <c r="W1058" s="72">
        <v>3.5000000000000001E-3</v>
      </c>
      <c r="X1058" s="48" t="s">
        <v>30</v>
      </c>
      <c r="Y1058" s="49" t="s">
        <v>18</v>
      </c>
      <c r="Z1058" s="50" t="s">
        <v>18</v>
      </c>
      <c r="AA1058" s="73" t="s">
        <v>18</v>
      </c>
      <c r="AB1058" s="52">
        <v>45455</v>
      </c>
      <c r="AC1058" s="48" t="s">
        <v>65</v>
      </c>
      <c r="AD1058" s="53" t="s">
        <v>68</v>
      </c>
      <c r="AE1058" s="46" t="s">
        <v>18</v>
      </c>
      <c r="AF1058" s="54" t="s">
        <v>18</v>
      </c>
    </row>
    <row r="1059" spans="1:32" x14ac:dyDescent="0.25">
      <c r="A1059" s="1" t="s">
        <v>1019</v>
      </c>
      <c r="B1059" s="74">
        <v>-0.18428132573898801</v>
      </c>
      <c r="C1059" s="37">
        <v>16</v>
      </c>
      <c r="D1059" s="74">
        <v>-3.35277778161411</v>
      </c>
      <c r="E1059" s="37">
        <v>22</v>
      </c>
      <c r="F1059" s="74">
        <v>-4.8924976834988803</v>
      </c>
      <c r="G1059" s="37">
        <v>24</v>
      </c>
      <c r="H1059" s="74">
        <v>7.33459200794666</v>
      </c>
      <c r="I1059" s="37">
        <v>17</v>
      </c>
      <c r="J1059" s="74">
        <v>2.8199513233580298</v>
      </c>
      <c r="K1059" s="37">
        <v>15</v>
      </c>
      <c r="L1059" s="74">
        <v>-1.1131676439271501</v>
      </c>
      <c r="M1059" s="37">
        <v>18</v>
      </c>
      <c r="N1059" s="74">
        <v>5.5421855747428896</v>
      </c>
      <c r="O1059" s="76">
        <v>0.58705768813362902</v>
      </c>
      <c r="P1059" s="76">
        <v>7.67</v>
      </c>
      <c r="Q1059" s="77">
        <v>6</v>
      </c>
      <c r="R1059" s="78">
        <v>0</v>
      </c>
      <c r="S1059" s="78">
        <v>0</v>
      </c>
      <c r="T1059" s="14" t="s">
        <v>18</v>
      </c>
      <c r="U1059" s="79">
        <v>5.0000000000000001E-3</v>
      </c>
      <c r="V1059" s="79" t="s">
        <v>18</v>
      </c>
      <c r="W1059" s="79">
        <v>5.0000000000000001E-3</v>
      </c>
      <c r="X1059" s="12" t="s">
        <v>30</v>
      </c>
      <c r="Y1059" s="60">
        <v>122.861323123796</v>
      </c>
      <c r="Z1059" s="8">
        <v>5.3855667900000004</v>
      </c>
      <c r="AA1059" s="80">
        <v>10020</v>
      </c>
      <c r="AB1059" s="62">
        <v>36052</v>
      </c>
      <c r="AC1059" s="12" t="s">
        <v>1020</v>
      </c>
      <c r="AD1059" s="16">
        <v>10</v>
      </c>
      <c r="AE1059" s="14" t="s">
        <v>18</v>
      </c>
      <c r="AF1059" s="39">
        <v>-28.173093819999998</v>
      </c>
    </row>
    <row r="1060" spans="1:32" x14ac:dyDescent="0.25">
      <c r="A1060" s="40" t="s">
        <v>1021</v>
      </c>
      <c r="B1060" s="67" t="s">
        <v>18</v>
      </c>
      <c r="C1060" s="42" t="s">
        <v>18</v>
      </c>
      <c r="D1060" s="67" t="s">
        <v>18</v>
      </c>
      <c r="E1060" s="42" t="s">
        <v>18</v>
      </c>
      <c r="F1060" s="67" t="s">
        <v>18</v>
      </c>
      <c r="G1060" s="42" t="s">
        <v>18</v>
      </c>
      <c r="H1060" s="67" t="s">
        <v>18</v>
      </c>
      <c r="I1060" s="42" t="s">
        <v>18</v>
      </c>
      <c r="J1060" s="67">
        <v>2.95135927104119</v>
      </c>
      <c r="K1060" s="42">
        <v>12</v>
      </c>
      <c r="L1060" s="67">
        <v>-1.09042527549876</v>
      </c>
      <c r="M1060" s="42">
        <v>16</v>
      </c>
      <c r="N1060" s="67" t="s">
        <v>18</v>
      </c>
      <c r="O1060" s="69" t="s">
        <v>18</v>
      </c>
      <c r="P1060" s="69">
        <v>7.67</v>
      </c>
      <c r="Q1060" s="70">
        <v>6</v>
      </c>
      <c r="R1060" s="71">
        <v>0</v>
      </c>
      <c r="S1060" s="71">
        <v>0</v>
      </c>
      <c r="T1060" s="46" t="s">
        <v>18</v>
      </c>
      <c r="U1060" s="72">
        <v>2.5000000000000001E-3</v>
      </c>
      <c r="V1060" s="72" t="s">
        <v>18</v>
      </c>
      <c r="W1060" s="72">
        <v>2.5000000000000001E-3</v>
      </c>
      <c r="X1060" s="48" t="s">
        <v>30</v>
      </c>
      <c r="Y1060" s="49" t="s">
        <v>18</v>
      </c>
      <c r="Z1060" s="50" t="s">
        <v>18</v>
      </c>
      <c r="AA1060" s="73" t="s">
        <v>18</v>
      </c>
      <c r="AB1060" s="52">
        <v>45405</v>
      </c>
      <c r="AC1060" s="48" t="s">
        <v>1020</v>
      </c>
      <c r="AD1060" s="53">
        <v>10</v>
      </c>
      <c r="AE1060" s="46" t="s">
        <v>18</v>
      </c>
      <c r="AF1060" s="54" t="s">
        <v>18</v>
      </c>
    </row>
    <row r="1061" spans="1:32" x14ac:dyDescent="0.25">
      <c r="A1061" s="1" t="s">
        <v>1022</v>
      </c>
      <c r="B1061" s="74">
        <v>1.6368613989947701E-2</v>
      </c>
      <c r="C1061" s="37">
        <v>10</v>
      </c>
      <c r="D1061" s="74">
        <v>-2.9149010546759802</v>
      </c>
      <c r="E1061" s="37">
        <v>20</v>
      </c>
      <c r="F1061" s="74">
        <v>-4.4463211205364797</v>
      </c>
      <c r="G1061" s="37">
        <v>22</v>
      </c>
      <c r="H1061" s="74">
        <v>7.0301291248205899</v>
      </c>
      <c r="I1061" s="37">
        <v>22</v>
      </c>
      <c r="J1061" s="74">
        <v>2.5570525158097102</v>
      </c>
      <c r="K1061" s="37">
        <v>22</v>
      </c>
      <c r="L1061" s="74">
        <v>-1.06100795755968</v>
      </c>
      <c r="M1061" s="37">
        <v>15</v>
      </c>
      <c r="N1061" s="74">
        <v>4.9990609732831803</v>
      </c>
      <c r="O1061" s="76">
        <v>0.58993474641562105</v>
      </c>
      <c r="P1061" s="76">
        <v>6.92</v>
      </c>
      <c r="Q1061" s="77">
        <v>6</v>
      </c>
      <c r="R1061" s="78">
        <v>0</v>
      </c>
      <c r="S1061" s="78">
        <v>2E-3</v>
      </c>
      <c r="T1061" s="14" t="s">
        <v>89</v>
      </c>
      <c r="U1061" s="79">
        <v>2.7000000000000001E-3</v>
      </c>
      <c r="V1061" s="79" t="s">
        <v>18</v>
      </c>
      <c r="W1061" s="79">
        <v>2.8439104675521002E-3</v>
      </c>
      <c r="X1061" s="12" t="s">
        <v>30</v>
      </c>
      <c r="Y1061" s="60">
        <v>102.93144918</v>
      </c>
      <c r="Z1061" s="8">
        <v>0.98937399999999998</v>
      </c>
      <c r="AA1061" s="80">
        <v>2850</v>
      </c>
      <c r="AB1061" s="62">
        <v>36082</v>
      </c>
      <c r="AC1061" s="12" t="s">
        <v>87</v>
      </c>
      <c r="AD1061" s="16">
        <v>10</v>
      </c>
      <c r="AE1061" s="14" t="s">
        <v>18</v>
      </c>
      <c r="AF1061" s="39">
        <v>3.1798299999999999</v>
      </c>
    </row>
    <row r="1062" spans="1:32" x14ac:dyDescent="0.25">
      <c r="A1062" s="126" t="s">
        <v>1023</v>
      </c>
      <c r="B1062" s="127">
        <v>0.188944765976994</v>
      </c>
      <c r="C1062" s="128">
        <v>4</v>
      </c>
      <c r="D1062" s="129">
        <v>-2.1927253370486701</v>
      </c>
      <c r="E1062" s="130">
        <v>3</v>
      </c>
      <c r="F1062" s="127">
        <v>-3.3223389208037002</v>
      </c>
      <c r="G1062" s="128">
        <v>5</v>
      </c>
      <c r="H1062" s="127">
        <v>8.0720345117113901</v>
      </c>
      <c r="I1062" s="128">
        <v>4</v>
      </c>
      <c r="J1062" s="127">
        <v>2.9653536356614598</v>
      </c>
      <c r="K1062" s="128">
        <v>11</v>
      </c>
      <c r="L1062" s="127">
        <v>-1.1689635542846599</v>
      </c>
      <c r="M1062" s="128">
        <v>25</v>
      </c>
      <c r="N1062" s="127">
        <v>5.9565028123044197</v>
      </c>
      <c r="O1062" s="131">
        <v>0.67002824983756104</v>
      </c>
      <c r="P1062" s="131">
        <v>8.4</v>
      </c>
      <c r="Q1062" s="132">
        <v>8</v>
      </c>
      <c r="R1062" s="133">
        <v>0</v>
      </c>
      <c r="S1062" s="133">
        <v>5.0000000000000001E-3</v>
      </c>
      <c r="T1062" s="134" t="s">
        <v>18</v>
      </c>
      <c r="U1062" s="135">
        <v>6.0000000000000001E-3</v>
      </c>
      <c r="V1062" s="135" t="s">
        <v>18</v>
      </c>
      <c r="W1062" s="135">
        <v>6.0000000000000001E-3</v>
      </c>
      <c r="X1062" s="136" t="s">
        <v>30</v>
      </c>
      <c r="Y1062" s="137">
        <v>208.05539038999899</v>
      </c>
      <c r="Z1062" s="138">
        <v>1.19778074</v>
      </c>
      <c r="AA1062" s="139">
        <v>1395</v>
      </c>
      <c r="AB1062" s="140">
        <v>39041</v>
      </c>
      <c r="AC1062" s="136" t="s">
        <v>1024</v>
      </c>
      <c r="AD1062" s="141">
        <v>50</v>
      </c>
      <c r="AE1062" s="134" t="s">
        <v>18</v>
      </c>
      <c r="AF1062" s="142">
        <v>-8.4427994200000001</v>
      </c>
    </row>
    <row r="1063" spans="1:32" x14ac:dyDescent="0.25">
      <c r="A1063" s="96" t="s">
        <v>95</v>
      </c>
      <c r="B1063" s="97">
        <v>1.9564602380778565E-2</v>
      </c>
      <c r="C1063" s="12"/>
      <c r="D1063" s="97">
        <v>-2.394310352187857</v>
      </c>
      <c r="E1063" s="12"/>
      <c r="F1063" s="97">
        <v>-3.7037444804014807</v>
      </c>
      <c r="G1063" s="12"/>
      <c r="H1063" s="97">
        <v>7.6465979139039542</v>
      </c>
      <c r="I1063" s="12"/>
      <c r="J1063" s="97">
        <v>2.8770080637750515</v>
      </c>
      <c r="K1063" s="12"/>
      <c r="L1063" s="97">
        <v>-1.1191383360484599</v>
      </c>
      <c r="M1063" s="37"/>
      <c r="N1063" s="97">
        <v>4.9717931042309225</v>
      </c>
      <c r="O1063" s="98">
        <v>0.84281036445873747</v>
      </c>
      <c r="P1063" s="98">
        <v>7.0642776300000003</v>
      </c>
      <c r="Q1063" s="99"/>
      <c r="R1063" s="14"/>
      <c r="S1063" s="12"/>
      <c r="T1063" s="14"/>
      <c r="U1063" s="12"/>
      <c r="V1063" s="100"/>
      <c r="X1063" s="100" t="s">
        <v>96</v>
      </c>
      <c r="Y1063" s="101">
        <v>10330.535037107535</v>
      </c>
      <c r="Z1063" s="98">
        <v>199.00223479495628</v>
      </c>
      <c r="AA1063" s="102">
        <v>34967</v>
      </c>
      <c r="AB1063" s="100"/>
      <c r="AC1063" s="100"/>
      <c r="AD1063" s="103"/>
      <c r="AE1063" s="104"/>
      <c r="AF1063" s="105">
        <v>269.8888615099346</v>
      </c>
    </row>
    <row r="1064" spans="1:32" x14ac:dyDescent="0.25">
      <c r="A1064" s="106" t="s">
        <v>1025</v>
      </c>
      <c r="B1064" s="107" t="s">
        <v>18</v>
      </c>
      <c r="C1064" s="37"/>
      <c r="D1064" s="107" t="s">
        <v>18</v>
      </c>
      <c r="E1064" s="37"/>
      <c r="F1064" s="107" t="s">
        <v>18</v>
      </c>
      <c r="G1064" s="37"/>
      <c r="H1064" s="107" t="s">
        <v>18</v>
      </c>
      <c r="I1064" s="37"/>
      <c r="J1064" s="107" t="s">
        <v>18</v>
      </c>
      <c r="K1064" s="37"/>
      <c r="L1064" s="107" t="s">
        <v>18</v>
      </c>
      <c r="M1064" s="37"/>
      <c r="N1064" s="107" t="s">
        <v>18</v>
      </c>
      <c r="O1064" s="107" t="s">
        <v>18</v>
      </c>
      <c r="P1064" s="107" t="s">
        <v>18</v>
      </c>
      <c r="Q1064" s="108"/>
      <c r="R1064" s="109"/>
      <c r="S1064" s="37"/>
      <c r="T1064" s="109"/>
      <c r="U1064" s="37"/>
      <c r="V1064" s="37"/>
      <c r="W1064" s="110"/>
      <c r="X1064" s="111"/>
      <c r="Y1064" s="112"/>
      <c r="Z1064" s="37"/>
      <c r="AA1064" s="37"/>
      <c r="AB1064" s="37"/>
      <c r="AC1064" s="113"/>
      <c r="AD1064" s="109"/>
      <c r="AE1064" s="110"/>
    </row>
    <row r="1065" spans="1:32" x14ac:dyDescent="0.25">
      <c r="A1065" s="1" t="s">
        <v>98</v>
      </c>
      <c r="B1065" s="55"/>
      <c r="C1065" s="37">
        <v>19</v>
      </c>
      <c r="D1065" s="55"/>
      <c r="E1065" s="37">
        <v>22</v>
      </c>
      <c r="F1065" s="55"/>
      <c r="G1065" s="37">
        <v>24</v>
      </c>
      <c r="H1065" s="55"/>
      <c r="I1065" s="37">
        <v>26</v>
      </c>
      <c r="J1065" s="55"/>
      <c r="K1065" s="37">
        <v>28</v>
      </c>
      <c r="L1065" s="55"/>
      <c r="M1065" s="37">
        <v>35</v>
      </c>
      <c r="N1065" s="55"/>
      <c r="O1065" s="56"/>
      <c r="P1065" s="56"/>
      <c r="Q1065" s="58"/>
      <c r="R1065" s="14"/>
      <c r="S1065" s="59"/>
      <c r="T1065" s="114"/>
      <c r="U1065" s="59"/>
      <c r="V1065" s="12"/>
      <c r="W1065" s="8"/>
      <c r="X1065" s="8"/>
      <c r="Y1065" s="61"/>
      <c r="Z1065" s="62"/>
      <c r="AA1065" s="12"/>
      <c r="AB1065" s="62"/>
      <c r="AC1065" s="16"/>
      <c r="AD1065" s="14"/>
      <c r="AE1065" s="8"/>
    </row>
    <row r="1066" spans="1:32" x14ac:dyDescent="0.25">
      <c r="B1066" s="8"/>
      <c r="C1066" s="12"/>
      <c r="D1066" s="8"/>
      <c r="E1066" s="12"/>
      <c r="F1066" s="8"/>
      <c r="G1066" s="12"/>
      <c r="H1066" s="8"/>
      <c r="I1066" s="12"/>
      <c r="J1066" s="8"/>
      <c r="K1066" s="12"/>
      <c r="L1066" s="8"/>
      <c r="M1066" s="12"/>
      <c r="N1066" s="8"/>
      <c r="O1066" s="12"/>
      <c r="P1066" s="12"/>
      <c r="Q1066" s="13"/>
      <c r="R1066" s="14"/>
      <c r="S1066" s="12"/>
      <c r="T1066" s="14"/>
      <c r="U1066" s="12"/>
      <c r="V1066" s="12"/>
      <c r="W1066" s="12"/>
      <c r="X1066" s="60"/>
      <c r="Y1066" s="20"/>
      <c r="Z1066" s="12"/>
      <c r="AA1066" s="12"/>
      <c r="AB1066" s="12"/>
      <c r="AC1066" s="16"/>
      <c r="AD1066" s="14"/>
      <c r="AE1066" s="12"/>
    </row>
    <row r="1067" spans="1:32" x14ac:dyDescent="0.25">
      <c r="X1067" s="120"/>
    </row>
    <row r="1068" spans="1:32" x14ac:dyDescent="0.25">
      <c r="X1068" s="120"/>
    </row>
    <row r="1069" spans="1:32" x14ac:dyDescent="0.25">
      <c r="X1069" s="120"/>
    </row>
    <row r="1070" spans="1:32" x14ac:dyDescent="0.25">
      <c r="X1070" s="120"/>
    </row>
    <row r="1071" spans="1:32" x14ac:dyDescent="0.25">
      <c r="X1071" s="120"/>
    </row>
    <row r="1072" spans="1:32" ht="18" x14ac:dyDescent="0.25">
      <c r="A1072" s="22" t="s">
        <v>1026</v>
      </c>
      <c r="B1072" s="23"/>
      <c r="C1072" s="24"/>
      <c r="D1072" s="23"/>
      <c r="E1072" s="24"/>
      <c r="F1072" s="23"/>
      <c r="G1072" s="24" t="s">
        <v>1</v>
      </c>
      <c r="H1072" s="23"/>
      <c r="I1072" s="24"/>
      <c r="J1072" s="23"/>
      <c r="K1072" s="24"/>
      <c r="L1072" s="23"/>
      <c r="M1072" s="24"/>
      <c r="N1072" s="23" t="s">
        <v>4</v>
      </c>
      <c r="O1072" s="24"/>
      <c r="P1072" s="24" t="s">
        <v>5</v>
      </c>
      <c r="Q1072" s="25"/>
      <c r="R1072" s="26"/>
      <c r="S1072" s="24"/>
      <c r="T1072" s="26"/>
      <c r="U1072" s="24"/>
      <c r="V1072" s="24"/>
      <c r="W1072" s="27"/>
      <c r="X1072" s="122"/>
      <c r="Y1072" s="28"/>
      <c r="Z1072" s="24"/>
      <c r="AA1072" s="24"/>
      <c r="AB1072" s="24"/>
      <c r="AC1072" s="29"/>
      <c r="AD1072" s="26"/>
      <c r="AE1072" s="27"/>
    </row>
    <row r="1073" spans="1:32" ht="42.75" x14ac:dyDescent="0.25">
      <c r="A1073" s="30"/>
      <c r="B1073" s="31" t="s">
        <v>6</v>
      </c>
      <c r="C1073" s="32" t="s">
        <v>7</v>
      </c>
      <c r="D1073" s="31" t="s">
        <v>8</v>
      </c>
      <c r="E1073" s="32" t="s">
        <v>7</v>
      </c>
      <c r="F1073" s="31" t="s">
        <v>9</v>
      </c>
      <c r="G1073" s="24" t="s">
        <v>7</v>
      </c>
      <c r="H1073" s="31" t="s">
        <v>10</v>
      </c>
      <c r="I1073" s="32" t="s">
        <v>7</v>
      </c>
      <c r="J1073" s="31" t="s">
        <v>11</v>
      </c>
      <c r="K1073" s="32" t="s">
        <v>7</v>
      </c>
      <c r="L1073" s="31" t="s">
        <v>12</v>
      </c>
      <c r="M1073" s="32" t="s">
        <v>7</v>
      </c>
      <c r="N1073" s="31" t="s">
        <v>13</v>
      </c>
      <c r="O1073" s="32" t="s">
        <v>14</v>
      </c>
      <c r="P1073" s="32" t="s">
        <v>976</v>
      </c>
      <c r="Q1073" s="33" t="s">
        <v>2</v>
      </c>
      <c r="R1073" s="32" t="s">
        <v>16</v>
      </c>
      <c r="S1073" s="32" t="s">
        <v>17</v>
      </c>
      <c r="T1073" s="32" t="s">
        <v>18</v>
      </c>
      <c r="U1073" s="32" t="s">
        <v>19</v>
      </c>
      <c r="V1073" s="32" t="s">
        <v>18</v>
      </c>
      <c r="W1073" s="34" t="s">
        <v>20</v>
      </c>
      <c r="X1073" s="123" t="s">
        <v>21</v>
      </c>
      <c r="Y1073" s="35" t="s">
        <v>22</v>
      </c>
      <c r="Z1073" s="32" t="s">
        <v>23</v>
      </c>
      <c r="AA1073" s="32" t="s">
        <v>24</v>
      </c>
      <c r="AB1073" s="32" t="s">
        <v>25</v>
      </c>
      <c r="AC1073" s="36" t="s">
        <v>26</v>
      </c>
      <c r="AD1073" s="32" t="s">
        <v>27</v>
      </c>
      <c r="AE1073" s="34" t="s">
        <v>18</v>
      </c>
      <c r="AF1073" s="34" t="s">
        <v>28</v>
      </c>
    </row>
    <row r="1074" spans="1:32" x14ac:dyDescent="0.25">
      <c r="B1074" s="8"/>
      <c r="C1074" s="12"/>
      <c r="D1074" s="8"/>
      <c r="E1074" s="12"/>
      <c r="F1074" s="8"/>
      <c r="G1074" s="12"/>
      <c r="H1074" s="8"/>
      <c r="I1074" s="12"/>
      <c r="J1074" s="8"/>
      <c r="K1074" s="12"/>
      <c r="L1074" s="8"/>
      <c r="M1074" s="12"/>
      <c r="N1074" s="8"/>
      <c r="O1074" s="12"/>
      <c r="P1074" s="12"/>
      <c r="Q1074" s="13"/>
      <c r="R1074" s="14"/>
      <c r="S1074" s="12"/>
      <c r="T1074" s="14"/>
      <c r="U1074" s="38"/>
      <c r="V1074" s="12"/>
      <c r="W1074" s="12"/>
      <c r="X1074" s="60"/>
      <c r="Y1074" s="20"/>
      <c r="Z1074" s="12"/>
      <c r="AA1074" s="12"/>
      <c r="AB1074" s="12"/>
      <c r="AC1074" s="16"/>
      <c r="AD1074" s="14"/>
      <c r="AE1074" s="12"/>
    </row>
    <row r="1075" spans="1:32" x14ac:dyDescent="0.25">
      <c r="A1075" s="40" t="s">
        <v>1027</v>
      </c>
      <c r="B1075" s="63">
        <v>0.29544221678445798</v>
      </c>
      <c r="C1075" s="64">
        <v>1</v>
      </c>
      <c r="D1075" s="63">
        <v>-1.6884011684931099</v>
      </c>
      <c r="E1075" s="64">
        <v>2</v>
      </c>
      <c r="F1075" s="63">
        <v>-6.2241065942297098</v>
      </c>
      <c r="G1075" s="64">
        <v>2</v>
      </c>
      <c r="H1075" s="63">
        <v>5.1528384279475796</v>
      </c>
      <c r="I1075" s="64">
        <v>3</v>
      </c>
      <c r="J1075" s="63">
        <v>2.0338983050846902</v>
      </c>
      <c r="K1075" s="64">
        <v>2</v>
      </c>
      <c r="L1075" s="63">
        <v>-1.79445350734094</v>
      </c>
      <c r="M1075" s="64">
        <v>2</v>
      </c>
      <c r="N1075" s="41">
        <v>5.96929098601061</v>
      </c>
      <c r="O1075" s="43">
        <v>0.17955718245750199</v>
      </c>
      <c r="P1075" s="43" t="s">
        <v>18</v>
      </c>
      <c r="Q1075" s="44">
        <v>8</v>
      </c>
      <c r="R1075" s="45">
        <v>1E-3</v>
      </c>
      <c r="S1075" s="45">
        <v>1E-3</v>
      </c>
      <c r="T1075" s="46" t="s">
        <v>18</v>
      </c>
      <c r="U1075" s="47">
        <v>6.1999999999999998E-3</v>
      </c>
      <c r="V1075" s="47" t="s">
        <v>18</v>
      </c>
      <c r="W1075" s="47">
        <v>6.1999999999999998E-3</v>
      </c>
      <c r="X1075" s="48" t="s">
        <v>117</v>
      </c>
      <c r="Y1075" s="49" t="s">
        <v>18</v>
      </c>
      <c r="Z1075" s="50" t="s">
        <v>18</v>
      </c>
      <c r="AA1075" s="51" t="s">
        <v>18</v>
      </c>
      <c r="AB1075" s="52">
        <v>40410</v>
      </c>
      <c r="AC1075" s="48" t="s">
        <v>41</v>
      </c>
      <c r="AD1075" s="53">
        <v>500</v>
      </c>
      <c r="AE1075" s="46" t="s">
        <v>18</v>
      </c>
      <c r="AF1075" s="54" t="s">
        <v>18</v>
      </c>
    </row>
    <row r="1076" spans="1:32" x14ac:dyDescent="0.25">
      <c r="A1076" s="1" t="s">
        <v>1028</v>
      </c>
      <c r="B1076" s="74" t="s">
        <v>18</v>
      </c>
      <c r="C1076" s="37" t="s">
        <v>18</v>
      </c>
      <c r="D1076" s="74" t="s">
        <v>18</v>
      </c>
      <c r="E1076" s="37" t="s">
        <v>18</v>
      </c>
      <c r="F1076" s="74" t="s">
        <v>18</v>
      </c>
      <c r="G1076" s="37" t="s">
        <v>18</v>
      </c>
      <c r="H1076" s="75">
        <v>7.2636880584892403</v>
      </c>
      <c r="I1076" s="66">
        <v>2</v>
      </c>
      <c r="J1076" s="75">
        <v>1.8167013145639701</v>
      </c>
      <c r="K1076" s="66">
        <v>3</v>
      </c>
      <c r="L1076" s="75">
        <v>-1.2315241457721999</v>
      </c>
      <c r="M1076" s="66">
        <v>1</v>
      </c>
      <c r="N1076" s="74">
        <v>5.4620584771343399</v>
      </c>
      <c r="O1076" s="76">
        <v>0.58268850737908695</v>
      </c>
      <c r="P1076" s="76" t="s">
        <v>18</v>
      </c>
      <c r="Q1076" s="77">
        <v>8</v>
      </c>
      <c r="R1076" s="78">
        <v>0</v>
      </c>
      <c r="S1076" s="78">
        <v>0</v>
      </c>
      <c r="T1076" s="14" t="s">
        <v>18</v>
      </c>
      <c r="U1076" s="79">
        <v>6.0000000000000001E-3</v>
      </c>
      <c r="V1076" s="79" t="s">
        <v>18</v>
      </c>
      <c r="W1076" s="79" t="s">
        <v>18</v>
      </c>
      <c r="X1076" s="12" t="s">
        <v>141</v>
      </c>
      <c r="Y1076" s="60">
        <v>34.221741680000001</v>
      </c>
      <c r="Z1076" s="8" t="s">
        <v>18</v>
      </c>
      <c r="AA1076" s="80" t="s">
        <v>18</v>
      </c>
      <c r="AB1076" s="62">
        <v>32801</v>
      </c>
      <c r="AC1076" s="12" t="s">
        <v>1029</v>
      </c>
      <c r="AD1076" s="16">
        <v>0</v>
      </c>
      <c r="AE1076" s="14" t="s">
        <v>18</v>
      </c>
      <c r="AF1076" s="39" t="s">
        <v>18</v>
      </c>
    </row>
    <row r="1077" spans="1:32" x14ac:dyDescent="0.25">
      <c r="A1077" s="40" t="s">
        <v>1030</v>
      </c>
      <c r="B1077" s="67" t="s">
        <v>18</v>
      </c>
      <c r="C1077" s="42" t="s">
        <v>18</v>
      </c>
      <c r="D1077" s="67" t="s">
        <v>18</v>
      </c>
      <c r="E1077" s="42" t="s">
        <v>18</v>
      </c>
      <c r="F1077" s="67" t="s">
        <v>18</v>
      </c>
      <c r="G1077" s="42" t="s">
        <v>18</v>
      </c>
      <c r="H1077" s="67" t="s">
        <v>18</v>
      </c>
      <c r="I1077" s="42" t="s">
        <v>18</v>
      </c>
      <c r="J1077" s="67" t="s">
        <v>18</v>
      </c>
      <c r="K1077" s="42" t="s">
        <v>18</v>
      </c>
      <c r="L1077" s="67">
        <v>-3.4685400366622399</v>
      </c>
      <c r="M1077" s="42">
        <v>4</v>
      </c>
      <c r="N1077" s="67" t="s">
        <v>18</v>
      </c>
      <c r="O1077" s="69" t="s">
        <v>18</v>
      </c>
      <c r="P1077" s="69" t="s">
        <v>18</v>
      </c>
      <c r="Q1077" s="70">
        <v>8</v>
      </c>
      <c r="R1077" s="71">
        <v>0</v>
      </c>
      <c r="S1077" s="71">
        <v>0</v>
      </c>
      <c r="T1077" s="46" t="s">
        <v>18</v>
      </c>
      <c r="U1077" s="72">
        <v>2.5000000000000001E-3</v>
      </c>
      <c r="V1077" s="72" t="s">
        <v>18</v>
      </c>
      <c r="W1077" s="72">
        <v>2.5000000000000001E-3</v>
      </c>
      <c r="X1077" s="48" t="s">
        <v>30</v>
      </c>
      <c r="Y1077" s="49">
        <v>153.95899787709899</v>
      </c>
      <c r="Z1077" s="50">
        <v>0.28585245548637001</v>
      </c>
      <c r="AA1077" s="73">
        <v>14</v>
      </c>
      <c r="AB1077" s="52">
        <v>45555</v>
      </c>
      <c r="AC1077" s="48" t="s">
        <v>1031</v>
      </c>
      <c r="AD1077" s="53" t="s">
        <v>37</v>
      </c>
      <c r="AE1077" s="46" t="s">
        <v>18</v>
      </c>
      <c r="AF1077" s="54">
        <v>0.62613422761938997</v>
      </c>
    </row>
    <row r="1078" spans="1:32" x14ac:dyDescent="0.25">
      <c r="A1078" s="81" t="s">
        <v>1032</v>
      </c>
      <c r="B1078" s="124">
        <v>-0.97113973577883606</v>
      </c>
      <c r="C1078" s="125">
        <v>2</v>
      </c>
      <c r="D1078" s="124">
        <v>-1.2081308009904399</v>
      </c>
      <c r="E1078" s="125">
        <v>1</v>
      </c>
      <c r="F1078" s="124">
        <v>-3.8220238218384601</v>
      </c>
      <c r="G1078" s="125">
        <v>1</v>
      </c>
      <c r="H1078" s="124">
        <v>7.6981460744059502</v>
      </c>
      <c r="I1078" s="125">
        <v>1</v>
      </c>
      <c r="J1078" s="124">
        <v>3.8318023435503301</v>
      </c>
      <c r="K1078" s="125">
        <v>1</v>
      </c>
      <c r="L1078" s="124">
        <v>-3.1250164588896201</v>
      </c>
      <c r="M1078" s="125">
        <v>3</v>
      </c>
      <c r="N1078" s="82">
        <v>7.2609314228408399</v>
      </c>
      <c r="O1078" s="84">
        <v>0.49816428589270401</v>
      </c>
      <c r="P1078" s="84">
        <v>0</v>
      </c>
      <c r="Q1078" s="85">
        <v>8</v>
      </c>
      <c r="R1078" s="86">
        <v>0</v>
      </c>
      <c r="S1078" s="86">
        <v>0</v>
      </c>
      <c r="T1078" s="87" t="s">
        <v>18</v>
      </c>
      <c r="U1078" s="88">
        <v>5.0000000000000001E-3</v>
      </c>
      <c r="V1078" s="88" t="s">
        <v>18</v>
      </c>
      <c r="W1078" s="88">
        <v>5.0017612183161199E-3</v>
      </c>
      <c r="X1078" s="89" t="s">
        <v>30</v>
      </c>
      <c r="Y1078" s="90">
        <v>192.935961747248</v>
      </c>
      <c r="Z1078" s="91">
        <v>0.65777079802987004</v>
      </c>
      <c r="AA1078" s="92">
        <v>2977</v>
      </c>
      <c r="AB1078" s="93">
        <v>37750</v>
      </c>
      <c r="AC1078" s="89" t="s">
        <v>1033</v>
      </c>
      <c r="AD1078" s="94" t="s">
        <v>154</v>
      </c>
      <c r="AE1078" s="87" t="s">
        <v>18</v>
      </c>
      <c r="AF1078" s="95">
        <v>-0.62051987026168898</v>
      </c>
    </row>
    <row r="1079" spans="1:32" x14ac:dyDescent="0.25">
      <c r="A1079" s="96" t="s">
        <v>95</v>
      </c>
      <c r="B1079" s="97">
        <v>-0.33784875949718907</v>
      </c>
      <c r="C1079" s="12"/>
      <c r="D1079" s="97">
        <v>-1.4482659847417749</v>
      </c>
      <c r="E1079" s="12"/>
      <c r="F1079" s="97">
        <v>-5.023065208034085</v>
      </c>
      <c r="G1079" s="12"/>
      <c r="H1079" s="97">
        <v>6.7048908536142564</v>
      </c>
      <c r="I1079" s="12"/>
      <c r="J1079" s="97">
        <v>2.5608006543996633</v>
      </c>
      <c r="K1079" s="12"/>
      <c r="L1079" s="97">
        <v>-2.40488353716625</v>
      </c>
      <c r="M1079" s="37"/>
      <c r="N1079" s="97">
        <v>6.2307602953285972</v>
      </c>
      <c r="O1079" s="98">
        <v>0.42013665857643101</v>
      </c>
      <c r="P1079" s="98">
        <v>0</v>
      </c>
      <c r="Q1079" s="99"/>
      <c r="R1079" s="14"/>
      <c r="S1079" s="12"/>
      <c r="T1079" s="14"/>
      <c r="U1079" s="12"/>
      <c r="V1079" s="100"/>
      <c r="X1079" s="100" t="s">
        <v>96</v>
      </c>
      <c r="Y1079" s="101">
        <v>381.11670130434698</v>
      </c>
      <c r="Z1079" s="98">
        <v>0.9436232535162401</v>
      </c>
      <c r="AA1079" s="102">
        <v>2991</v>
      </c>
      <c r="AB1079" s="100"/>
      <c r="AC1079" s="100"/>
      <c r="AD1079" s="103"/>
      <c r="AE1079" s="104"/>
      <c r="AF1079" s="105">
        <v>5.6143573577009942E-3</v>
      </c>
    </row>
    <row r="1080" spans="1:32" x14ac:dyDescent="0.25">
      <c r="A1080" s="106" t="s">
        <v>1034</v>
      </c>
      <c r="B1080" s="107" t="s">
        <v>18</v>
      </c>
      <c r="C1080" s="37"/>
      <c r="D1080" s="107" t="s">
        <v>18</v>
      </c>
      <c r="E1080" s="37"/>
      <c r="F1080" s="107" t="s">
        <v>18</v>
      </c>
      <c r="G1080" s="37"/>
      <c r="H1080" s="107" t="s">
        <v>18</v>
      </c>
      <c r="I1080" s="37"/>
      <c r="J1080" s="107" t="s">
        <v>18</v>
      </c>
      <c r="K1080" s="37"/>
      <c r="L1080" s="107" t="s">
        <v>18</v>
      </c>
      <c r="M1080" s="37"/>
      <c r="N1080" s="107" t="s">
        <v>18</v>
      </c>
      <c r="O1080" s="107" t="s">
        <v>18</v>
      </c>
      <c r="P1080" s="107" t="s">
        <v>18</v>
      </c>
      <c r="Q1080" s="108"/>
      <c r="R1080" s="109"/>
      <c r="S1080" s="37"/>
      <c r="T1080" s="109"/>
      <c r="U1080" s="37"/>
      <c r="V1080" s="37"/>
      <c r="W1080" s="110"/>
      <c r="X1080" s="111"/>
      <c r="Y1080" s="112"/>
      <c r="Z1080" s="37"/>
      <c r="AA1080" s="37"/>
      <c r="AB1080" s="37"/>
      <c r="AC1080" s="113"/>
      <c r="AD1080" s="109"/>
      <c r="AE1080" s="110"/>
    </row>
    <row r="1081" spans="1:32" x14ac:dyDescent="0.25">
      <c r="A1081" s="1" t="s">
        <v>98</v>
      </c>
      <c r="B1081" s="55"/>
      <c r="C1081" s="37">
        <v>2</v>
      </c>
      <c r="D1081" s="55"/>
      <c r="E1081" s="37">
        <v>2</v>
      </c>
      <c r="F1081" s="55"/>
      <c r="G1081" s="37">
        <v>2</v>
      </c>
      <c r="H1081" s="55"/>
      <c r="I1081" s="37">
        <v>3</v>
      </c>
      <c r="J1081" s="55"/>
      <c r="K1081" s="37">
        <v>3</v>
      </c>
      <c r="L1081" s="55"/>
      <c r="M1081" s="37">
        <v>4</v>
      </c>
      <c r="N1081" s="55"/>
      <c r="O1081" s="56"/>
      <c r="P1081" s="56"/>
      <c r="Q1081" s="58"/>
      <c r="R1081" s="14"/>
      <c r="S1081" s="59"/>
      <c r="T1081" s="114"/>
      <c r="U1081" s="59"/>
      <c r="V1081" s="12"/>
      <c r="W1081" s="8"/>
      <c r="X1081" s="8"/>
      <c r="Y1081" s="61"/>
      <c r="Z1081" s="62"/>
      <c r="AA1081" s="12"/>
      <c r="AB1081" s="62"/>
      <c r="AC1081" s="16"/>
      <c r="AD1081" s="14"/>
      <c r="AE1081" s="8"/>
    </row>
    <row r="1082" spans="1:32" x14ac:dyDescent="0.25">
      <c r="X1082" s="120"/>
    </row>
    <row r="1083" spans="1:32" x14ac:dyDescent="0.25">
      <c r="X1083" s="120"/>
    </row>
    <row r="1084" spans="1:32" x14ac:dyDescent="0.25">
      <c r="X1084" s="120"/>
    </row>
    <row r="1085" spans="1:32" x14ac:dyDescent="0.25">
      <c r="X1085" s="120"/>
    </row>
    <row r="1086" spans="1:32" ht="18" x14ac:dyDescent="0.25">
      <c r="A1086" s="22" t="s">
        <v>1035</v>
      </c>
      <c r="B1086" s="23"/>
      <c r="C1086" s="24"/>
      <c r="D1086" s="23"/>
      <c r="E1086" s="24"/>
      <c r="F1086" s="23"/>
      <c r="G1086" s="24" t="s">
        <v>1</v>
      </c>
      <c r="H1086" s="23"/>
      <c r="I1086" s="24"/>
      <c r="J1086" s="23"/>
      <c r="K1086" s="24"/>
      <c r="L1086" s="23"/>
      <c r="M1086" s="24"/>
      <c r="N1086" s="23" t="s">
        <v>4</v>
      </c>
      <c r="O1086" s="24"/>
      <c r="P1086" s="24" t="s">
        <v>5</v>
      </c>
      <c r="Q1086" s="25"/>
      <c r="R1086" s="26"/>
      <c r="S1086" s="24"/>
      <c r="T1086" s="26"/>
      <c r="U1086" s="24"/>
      <c r="V1086" s="24"/>
      <c r="W1086" s="27"/>
      <c r="X1086" s="122"/>
      <c r="Y1086" s="28"/>
      <c r="Z1086" s="24"/>
      <c r="AA1086" s="24"/>
      <c r="AB1086" s="24"/>
      <c r="AC1086" s="29"/>
      <c r="AD1086" s="26"/>
      <c r="AE1086" s="27"/>
    </row>
    <row r="1087" spans="1:32" ht="42.75" x14ac:dyDescent="0.25">
      <c r="A1087" s="30"/>
      <c r="B1087" s="31" t="s">
        <v>6</v>
      </c>
      <c r="C1087" s="32" t="s">
        <v>7</v>
      </c>
      <c r="D1087" s="31" t="s">
        <v>8</v>
      </c>
      <c r="E1087" s="32" t="s">
        <v>7</v>
      </c>
      <c r="F1087" s="31" t="s">
        <v>9</v>
      </c>
      <c r="G1087" s="24" t="s">
        <v>7</v>
      </c>
      <c r="H1087" s="31" t="s">
        <v>10</v>
      </c>
      <c r="I1087" s="32" t="s">
        <v>7</v>
      </c>
      <c r="J1087" s="31" t="s">
        <v>11</v>
      </c>
      <c r="K1087" s="32" t="s">
        <v>7</v>
      </c>
      <c r="L1087" s="31" t="s">
        <v>12</v>
      </c>
      <c r="M1087" s="32" t="s">
        <v>7</v>
      </c>
      <c r="N1087" s="31" t="s">
        <v>13</v>
      </c>
      <c r="O1087" s="32" t="s">
        <v>14</v>
      </c>
      <c r="P1087" s="32" t="s">
        <v>976</v>
      </c>
      <c r="Q1087" s="33" t="s">
        <v>2</v>
      </c>
      <c r="R1087" s="32" t="s">
        <v>16</v>
      </c>
      <c r="S1087" s="32" t="s">
        <v>17</v>
      </c>
      <c r="T1087" s="32" t="s">
        <v>18</v>
      </c>
      <c r="U1087" s="32" t="s">
        <v>19</v>
      </c>
      <c r="V1087" s="32" t="s">
        <v>18</v>
      </c>
      <c r="W1087" s="34" t="s">
        <v>20</v>
      </c>
      <c r="X1087" s="123" t="s">
        <v>21</v>
      </c>
      <c r="Y1087" s="35" t="s">
        <v>22</v>
      </c>
      <c r="Z1087" s="32" t="s">
        <v>23</v>
      </c>
      <c r="AA1087" s="32" t="s">
        <v>24</v>
      </c>
      <c r="AB1087" s="32" t="s">
        <v>25</v>
      </c>
      <c r="AC1087" s="36" t="s">
        <v>26</v>
      </c>
      <c r="AD1087" s="32" t="s">
        <v>27</v>
      </c>
      <c r="AE1087" s="34" t="s">
        <v>18</v>
      </c>
      <c r="AF1087" s="34" t="s">
        <v>28</v>
      </c>
    </row>
    <row r="1088" spans="1:32" x14ac:dyDescent="0.25">
      <c r="B1088" s="8"/>
      <c r="C1088" s="12"/>
      <c r="D1088" s="8"/>
      <c r="E1088" s="12"/>
      <c r="F1088" s="8"/>
      <c r="G1088" s="12"/>
      <c r="H1088" s="8"/>
      <c r="I1088" s="12"/>
      <c r="J1088" s="8"/>
      <c r="K1088" s="12"/>
      <c r="L1088" s="8"/>
      <c r="M1088" s="12"/>
      <c r="N1088" s="8"/>
      <c r="O1088" s="12"/>
      <c r="P1088" s="12"/>
      <c r="Q1088" s="13"/>
      <c r="R1088" s="14"/>
      <c r="S1088" s="12"/>
      <c r="T1088" s="14"/>
      <c r="U1088" s="38"/>
      <c r="V1088" s="12"/>
      <c r="W1088" s="12"/>
      <c r="X1088" s="60"/>
      <c r="Y1088" s="20"/>
      <c r="Z1088" s="12"/>
      <c r="AA1088" s="12"/>
      <c r="AB1088" s="12"/>
      <c r="AC1088" s="16"/>
      <c r="AD1088" s="14"/>
      <c r="AE1088" s="12"/>
    </row>
    <row r="1089" spans="1:32" x14ac:dyDescent="0.25">
      <c r="A1089" s="40" t="s">
        <v>1036</v>
      </c>
      <c r="B1089" s="41">
        <v>1.0641387205931601</v>
      </c>
      <c r="C1089" s="42">
        <v>10</v>
      </c>
      <c r="D1089" s="41">
        <v>-1.1934358280750099</v>
      </c>
      <c r="E1089" s="42">
        <v>29</v>
      </c>
      <c r="F1089" s="41">
        <v>-3.31230264695433</v>
      </c>
      <c r="G1089" s="42">
        <v>32</v>
      </c>
      <c r="H1089" s="41">
        <v>15.0235331032316</v>
      </c>
      <c r="I1089" s="42">
        <v>8</v>
      </c>
      <c r="J1089" s="41">
        <v>5.2121003386715197</v>
      </c>
      <c r="K1089" s="42">
        <v>11</v>
      </c>
      <c r="L1089" s="41">
        <v>-2.2766048197909901</v>
      </c>
      <c r="M1089" s="42">
        <v>37</v>
      </c>
      <c r="N1089" s="41">
        <v>5.1267942812505796</v>
      </c>
      <c r="O1089" s="43">
        <v>2.1343793305729899</v>
      </c>
      <c r="P1089" s="43">
        <v>6.84</v>
      </c>
      <c r="Q1089" s="44">
        <v>8</v>
      </c>
      <c r="R1089" s="45">
        <v>5.0000000000000001E-3</v>
      </c>
      <c r="S1089" s="45">
        <v>5.0000000000000001E-3</v>
      </c>
      <c r="T1089" s="46" t="s">
        <v>18</v>
      </c>
      <c r="U1089" s="47">
        <v>8.9999999999999993E-3</v>
      </c>
      <c r="V1089" s="47" t="s">
        <v>18</v>
      </c>
      <c r="W1089" s="47">
        <v>9.2530000000000008E-3</v>
      </c>
      <c r="X1089" s="48" t="s">
        <v>30</v>
      </c>
      <c r="Y1089" s="49">
        <v>283.33530084</v>
      </c>
      <c r="Z1089" s="50">
        <v>-0.51753826000000003</v>
      </c>
      <c r="AA1089" s="51">
        <v>928</v>
      </c>
      <c r="AB1089" s="52">
        <v>39125</v>
      </c>
      <c r="AC1089" s="48" t="s">
        <v>1037</v>
      </c>
      <c r="AD1089" s="53">
        <v>50</v>
      </c>
      <c r="AE1089" s="46" t="s">
        <v>32</v>
      </c>
      <c r="AF1089" s="54">
        <v>-0.31734733999999898</v>
      </c>
    </row>
    <row r="1090" spans="1:32" x14ac:dyDescent="0.25">
      <c r="A1090" s="1" t="s">
        <v>1038</v>
      </c>
      <c r="B1090" s="55">
        <v>1.36781216751509</v>
      </c>
      <c r="C1090" s="37">
        <v>7</v>
      </c>
      <c r="D1090" s="55">
        <v>-0.89605753848801495</v>
      </c>
      <c r="E1090" s="37">
        <v>23</v>
      </c>
      <c r="F1090" s="55">
        <v>-3.02146731666521</v>
      </c>
      <c r="G1090" s="37">
        <v>28</v>
      </c>
      <c r="H1090" s="55">
        <v>15.371762740183801</v>
      </c>
      <c r="I1090" s="37">
        <v>7</v>
      </c>
      <c r="J1090" s="55">
        <v>5.3681399531310099</v>
      </c>
      <c r="K1090" s="37">
        <v>8</v>
      </c>
      <c r="L1090" s="55">
        <v>-2.2498609636482998</v>
      </c>
      <c r="M1090" s="37">
        <v>36</v>
      </c>
      <c r="N1090" s="55">
        <v>5.1251931478307204</v>
      </c>
      <c r="O1090" s="56">
        <v>2.2029908058649799</v>
      </c>
      <c r="P1090" s="56">
        <v>6.84</v>
      </c>
      <c r="Q1090" s="57">
        <v>8</v>
      </c>
      <c r="R1090" s="58">
        <v>5.0000000000000001E-3</v>
      </c>
      <c r="S1090" s="58">
        <v>5.0000000000000001E-3</v>
      </c>
      <c r="T1090" s="14" t="s">
        <v>18</v>
      </c>
      <c r="U1090" s="59">
        <v>6.0000000000000001E-3</v>
      </c>
      <c r="V1090" s="59" t="s">
        <v>18</v>
      </c>
      <c r="W1090" s="59">
        <v>6.2529999999999999E-3</v>
      </c>
      <c r="X1090" s="12" t="s">
        <v>30</v>
      </c>
      <c r="Y1090" s="60" t="s">
        <v>18</v>
      </c>
      <c r="Z1090" s="8" t="s">
        <v>18</v>
      </c>
      <c r="AA1090" s="61" t="s">
        <v>18</v>
      </c>
      <c r="AB1090" s="62">
        <v>39125</v>
      </c>
      <c r="AC1090" s="12" t="s">
        <v>1037</v>
      </c>
      <c r="AD1090" s="16">
        <v>1000000</v>
      </c>
      <c r="AE1090" s="14" t="s">
        <v>18</v>
      </c>
      <c r="AF1090" s="39" t="s">
        <v>18</v>
      </c>
    </row>
    <row r="1091" spans="1:32" x14ac:dyDescent="0.25">
      <c r="A1091" s="40" t="s">
        <v>1039</v>
      </c>
      <c r="B1091" s="41" t="s">
        <v>18</v>
      </c>
      <c r="C1091" s="42" t="s">
        <v>18</v>
      </c>
      <c r="D1091" s="41">
        <v>-0.78165117038885201</v>
      </c>
      <c r="E1091" s="42">
        <v>22</v>
      </c>
      <c r="F1091" s="41">
        <v>-2.9099573755111701</v>
      </c>
      <c r="G1091" s="42">
        <v>27</v>
      </c>
      <c r="H1091" s="41">
        <v>15.507279870580099</v>
      </c>
      <c r="I1091" s="42">
        <v>6</v>
      </c>
      <c r="J1091" s="41">
        <v>5.4319164645078901</v>
      </c>
      <c r="K1091" s="42">
        <v>7</v>
      </c>
      <c r="L1091" s="41">
        <v>-2.2396088019560199</v>
      </c>
      <c r="M1091" s="42">
        <v>35</v>
      </c>
      <c r="N1091" s="41">
        <v>5.1197996308549003</v>
      </c>
      <c r="O1091" s="43">
        <v>2.2317807994844601</v>
      </c>
      <c r="P1091" s="43">
        <v>6.84</v>
      </c>
      <c r="Q1091" s="44">
        <v>8</v>
      </c>
      <c r="R1091" s="45">
        <v>5.0000000000000001E-3</v>
      </c>
      <c r="S1091" s="45">
        <v>5.0000000000000001E-3</v>
      </c>
      <c r="T1091" s="46" t="s">
        <v>18</v>
      </c>
      <c r="U1091" s="47">
        <v>4.8500000000000001E-3</v>
      </c>
      <c r="V1091" s="47" t="s">
        <v>18</v>
      </c>
      <c r="W1091" s="47">
        <v>5.1029999999999999E-3</v>
      </c>
      <c r="X1091" s="48" t="s">
        <v>30</v>
      </c>
      <c r="Y1091" s="49" t="s">
        <v>18</v>
      </c>
      <c r="Z1091" s="50" t="s">
        <v>18</v>
      </c>
      <c r="AA1091" s="51" t="s">
        <v>18</v>
      </c>
      <c r="AB1091" s="52">
        <v>43102</v>
      </c>
      <c r="AC1091" s="48" t="s">
        <v>1037</v>
      </c>
      <c r="AD1091" s="53" t="s">
        <v>37</v>
      </c>
      <c r="AE1091" s="46" t="s">
        <v>18</v>
      </c>
      <c r="AF1091" s="54" t="s">
        <v>18</v>
      </c>
    </row>
    <row r="1092" spans="1:32" x14ac:dyDescent="0.25">
      <c r="A1092" s="1" t="s">
        <v>1040</v>
      </c>
      <c r="B1092" s="55" t="s">
        <v>18</v>
      </c>
      <c r="C1092" s="37" t="s">
        <v>18</v>
      </c>
      <c r="D1092" s="55">
        <v>-0.95947923910961697</v>
      </c>
      <c r="E1092" s="37">
        <v>25</v>
      </c>
      <c r="F1092" s="55">
        <v>-3.0298365695686198</v>
      </c>
      <c r="G1092" s="37">
        <v>30</v>
      </c>
      <c r="H1092" s="55">
        <v>10.077350473907799</v>
      </c>
      <c r="I1092" s="37">
        <v>21</v>
      </c>
      <c r="J1092" s="55">
        <v>4.5421624418003397</v>
      </c>
      <c r="K1092" s="37">
        <v>16</v>
      </c>
      <c r="L1092" s="55">
        <v>-1.5300652957801</v>
      </c>
      <c r="M1092" s="37">
        <v>27</v>
      </c>
      <c r="N1092" s="55">
        <v>2.8180517384500701</v>
      </c>
      <c r="O1092" s="56">
        <v>2.1278321596662</v>
      </c>
      <c r="P1092" s="56">
        <v>4.8499999999999996</v>
      </c>
      <c r="Q1092" s="57">
        <v>6</v>
      </c>
      <c r="R1092" s="58">
        <v>5.0000000000000001E-3</v>
      </c>
      <c r="S1092" s="58">
        <v>5.0000000000000001E-3</v>
      </c>
      <c r="T1092" s="14" t="s">
        <v>18</v>
      </c>
      <c r="U1092" s="59">
        <v>1.0999999999999999E-2</v>
      </c>
      <c r="V1092" s="59" t="s">
        <v>18</v>
      </c>
      <c r="W1092" s="59">
        <v>1.1053E-2</v>
      </c>
      <c r="X1092" s="12" t="s">
        <v>30</v>
      </c>
      <c r="Y1092" s="60">
        <v>67.440881669999996</v>
      </c>
      <c r="Z1092" s="8">
        <v>0.23565274</v>
      </c>
      <c r="AA1092" s="61">
        <v>99</v>
      </c>
      <c r="AB1092" s="62">
        <v>42801</v>
      </c>
      <c r="AC1092" s="12" t="s">
        <v>1041</v>
      </c>
      <c r="AD1092" s="16">
        <v>50</v>
      </c>
      <c r="AE1092" s="14" t="s">
        <v>18</v>
      </c>
      <c r="AF1092" s="39">
        <v>-0.10976329</v>
      </c>
    </row>
    <row r="1093" spans="1:32" x14ac:dyDescent="0.25">
      <c r="A1093" s="40" t="s">
        <v>1042</v>
      </c>
      <c r="B1093" s="41" t="s">
        <v>18</v>
      </c>
      <c r="C1093" s="42" t="s">
        <v>18</v>
      </c>
      <c r="D1093" s="41">
        <v>-0.96024476643775603</v>
      </c>
      <c r="E1093" s="42">
        <v>26</v>
      </c>
      <c r="F1093" s="41">
        <v>-3.0294169419692398</v>
      </c>
      <c r="G1093" s="42">
        <v>29</v>
      </c>
      <c r="H1093" s="41">
        <v>10.077033148345301</v>
      </c>
      <c r="I1093" s="42">
        <v>22</v>
      </c>
      <c r="J1093" s="41">
        <v>4.5460366244078196</v>
      </c>
      <c r="K1093" s="42">
        <v>15</v>
      </c>
      <c r="L1093" s="41">
        <v>-1.5317814497647499</v>
      </c>
      <c r="M1093" s="42">
        <v>28</v>
      </c>
      <c r="N1093" s="41">
        <v>2.8180252444475702</v>
      </c>
      <c r="O1093" s="43">
        <v>2.1277395590862498</v>
      </c>
      <c r="P1093" s="43">
        <v>4.8499999999999996</v>
      </c>
      <c r="Q1093" s="44">
        <v>6</v>
      </c>
      <c r="R1093" s="45">
        <v>5.0000000000000001E-3</v>
      </c>
      <c r="S1093" s="45">
        <v>5.0000000000000001E-3</v>
      </c>
      <c r="T1093" s="46" t="s">
        <v>18</v>
      </c>
      <c r="U1093" s="47">
        <v>1.0999999999999999E-2</v>
      </c>
      <c r="V1093" s="47" t="s">
        <v>18</v>
      </c>
      <c r="W1093" s="47">
        <v>1.1053E-2</v>
      </c>
      <c r="X1093" s="48" t="s">
        <v>30</v>
      </c>
      <c r="Y1093" s="49" t="s">
        <v>18</v>
      </c>
      <c r="Z1093" s="50" t="s">
        <v>18</v>
      </c>
      <c r="AA1093" s="51" t="s">
        <v>18</v>
      </c>
      <c r="AB1093" s="52">
        <v>42801</v>
      </c>
      <c r="AC1093" s="48" t="s">
        <v>1041</v>
      </c>
      <c r="AD1093" s="53">
        <v>50</v>
      </c>
      <c r="AE1093" s="46" t="s">
        <v>18</v>
      </c>
      <c r="AF1093" s="54" t="s">
        <v>18</v>
      </c>
    </row>
    <row r="1094" spans="1:32" x14ac:dyDescent="0.25">
      <c r="A1094" s="1" t="s">
        <v>1043</v>
      </c>
      <c r="B1094" s="55" t="s">
        <v>18</v>
      </c>
      <c r="C1094" s="37" t="s">
        <v>18</v>
      </c>
      <c r="D1094" s="55">
        <v>-0.61104758227508105</v>
      </c>
      <c r="E1094" s="37">
        <v>20</v>
      </c>
      <c r="F1094" s="55">
        <v>-2.6878332590860698</v>
      </c>
      <c r="G1094" s="37">
        <v>23</v>
      </c>
      <c r="H1094" s="55">
        <v>10.4618986802893</v>
      </c>
      <c r="I1094" s="37">
        <v>19</v>
      </c>
      <c r="J1094" s="55">
        <v>4.7325933400605296</v>
      </c>
      <c r="K1094" s="37">
        <v>14</v>
      </c>
      <c r="L1094" s="55">
        <v>-1.4901290812452801</v>
      </c>
      <c r="M1094" s="37">
        <v>24</v>
      </c>
      <c r="N1094" s="55">
        <v>2.82130095305055</v>
      </c>
      <c r="O1094" s="56">
        <v>2.2616833259703899</v>
      </c>
      <c r="P1094" s="56">
        <v>4.8499999999999996</v>
      </c>
      <c r="Q1094" s="57">
        <v>6</v>
      </c>
      <c r="R1094" s="58">
        <v>5.0000000000000001E-3</v>
      </c>
      <c r="S1094" s="58">
        <v>5.0000000000000001E-3</v>
      </c>
      <c r="T1094" s="14" t="s">
        <v>18</v>
      </c>
      <c r="U1094" s="59">
        <v>7.4999999999999997E-3</v>
      </c>
      <c r="V1094" s="59" t="s">
        <v>18</v>
      </c>
      <c r="W1094" s="59">
        <v>7.5529999999999998E-3</v>
      </c>
      <c r="X1094" s="12" t="s">
        <v>30</v>
      </c>
      <c r="Y1094" s="60" t="s">
        <v>18</v>
      </c>
      <c r="Z1094" s="8" t="s">
        <v>18</v>
      </c>
      <c r="AA1094" s="61" t="s">
        <v>18</v>
      </c>
      <c r="AB1094" s="62">
        <v>42801</v>
      </c>
      <c r="AC1094" s="12" t="s">
        <v>1041</v>
      </c>
      <c r="AD1094" s="16">
        <v>1000000</v>
      </c>
      <c r="AE1094" s="14" t="s">
        <v>18</v>
      </c>
      <c r="AF1094" s="39" t="s">
        <v>18</v>
      </c>
    </row>
    <row r="1095" spans="1:32" x14ac:dyDescent="0.25">
      <c r="A1095" s="40" t="s">
        <v>1044</v>
      </c>
      <c r="B1095" s="41" t="s">
        <v>18</v>
      </c>
      <c r="C1095" s="42" t="s">
        <v>18</v>
      </c>
      <c r="D1095" s="41">
        <v>-0.61008611779689303</v>
      </c>
      <c r="E1095" s="42">
        <v>19</v>
      </c>
      <c r="F1095" s="41">
        <v>-2.6878847388125902</v>
      </c>
      <c r="G1095" s="42">
        <v>24</v>
      </c>
      <c r="H1095" s="41">
        <v>10.4697472907313</v>
      </c>
      <c r="I1095" s="42">
        <v>18</v>
      </c>
      <c r="J1095" s="41">
        <v>4.7333583114774296</v>
      </c>
      <c r="K1095" s="42">
        <v>13</v>
      </c>
      <c r="L1095" s="41">
        <v>-1.49183601550568</v>
      </c>
      <c r="M1095" s="42">
        <v>25</v>
      </c>
      <c r="N1095" s="41">
        <v>2.8177767171782602</v>
      </c>
      <c r="O1095" s="43">
        <v>2.2672974386339799</v>
      </c>
      <c r="P1095" s="43">
        <v>4.8499999999999996</v>
      </c>
      <c r="Q1095" s="44">
        <v>6</v>
      </c>
      <c r="R1095" s="45">
        <v>5.0000000000000001E-3</v>
      </c>
      <c r="S1095" s="45">
        <v>5.0000000000000001E-3</v>
      </c>
      <c r="T1095" s="46" t="s">
        <v>18</v>
      </c>
      <c r="U1095" s="47">
        <v>7.4999999999999997E-3</v>
      </c>
      <c r="V1095" s="47" t="s">
        <v>18</v>
      </c>
      <c r="W1095" s="47">
        <v>7.5529999999999998E-3</v>
      </c>
      <c r="X1095" s="48" t="s">
        <v>30</v>
      </c>
      <c r="Y1095" s="49" t="s">
        <v>18</v>
      </c>
      <c r="Z1095" s="50" t="s">
        <v>18</v>
      </c>
      <c r="AA1095" s="51" t="s">
        <v>18</v>
      </c>
      <c r="AB1095" s="52">
        <v>42801</v>
      </c>
      <c r="AC1095" s="48" t="s">
        <v>1041</v>
      </c>
      <c r="AD1095" s="53">
        <v>1000000</v>
      </c>
      <c r="AE1095" s="46" t="s">
        <v>18</v>
      </c>
      <c r="AF1095" s="54" t="s">
        <v>18</v>
      </c>
    </row>
    <row r="1096" spans="1:32" x14ac:dyDescent="0.25">
      <c r="A1096" s="1" t="s">
        <v>1045</v>
      </c>
      <c r="B1096" s="65">
        <v>2.5202484680406401</v>
      </c>
      <c r="C1096" s="66">
        <v>3</v>
      </c>
      <c r="D1096" s="55">
        <v>2.3631269200794498</v>
      </c>
      <c r="E1096" s="37">
        <v>10</v>
      </c>
      <c r="F1096" s="55">
        <v>4.7311255255818301</v>
      </c>
      <c r="G1096" s="37">
        <v>4</v>
      </c>
      <c r="H1096" s="55">
        <v>3.8070936463385099</v>
      </c>
      <c r="I1096" s="37">
        <v>36</v>
      </c>
      <c r="J1096" s="55">
        <v>8.8569600944876606E-2</v>
      </c>
      <c r="K1096" s="37">
        <v>37</v>
      </c>
      <c r="L1096" s="55">
        <v>-1.3578390960670399</v>
      </c>
      <c r="M1096" s="37">
        <v>23</v>
      </c>
      <c r="N1096" s="55">
        <v>3.68717239457879</v>
      </c>
      <c r="O1096" s="56">
        <v>-7.4288826661528307E-2</v>
      </c>
      <c r="P1096" s="56">
        <v>3.5</v>
      </c>
      <c r="Q1096" s="57">
        <v>8</v>
      </c>
      <c r="R1096" s="58">
        <v>5.0000000000000001E-3</v>
      </c>
      <c r="S1096" s="58">
        <v>5.0000000000000001E-3</v>
      </c>
      <c r="T1096" s="14" t="s">
        <v>18</v>
      </c>
      <c r="U1096" s="59">
        <v>1.2E-2</v>
      </c>
      <c r="V1096" s="59" t="s">
        <v>18</v>
      </c>
      <c r="W1096" s="59">
        <v>1.2064999999999999E-2</v>
      </c>
      <c r="X1096" s="12" t="s">
        <v>30</v>
      </c>
      <c r="Y1096" s="60">
        <v>302.07244200999997</v>
      </c>
      <c r="Z1096" s="8">
        <v>-0.84797931000000004</v>
      </c>
      <c r="AA1096" s="61">
        <v>1686</v>
      </c>
      <c r="AB1096" s="62">
        <v>39735</v>
      </c>
      <c r="AC1096" s="12" t="s">
        <v>1046</v>
      </c>
      <c r="AD1096" s="16">
        <v>50</v>
      </c>
      <c r="AE1096" s="14" t="s">
        <v>32</v>
      </c>
      <c r="AF1096" s="39">
        <v>-12.612087280000001</v>
      </c>
    </row>
    <row r="1097" spans="1:32" x14ac:dyDescent="0.25">
      <c r="A1097" s="40" t="s">
        <v>1047</v>
      </c>
      <c r="B1097" s="63">
        <v>2.9311049361061099</v>
      </c>
      <c r="C1097" s="64">
        <v>1</v>
      </c>
      <c r="D1097" s="41">
        <v>2.7737124597115801</v>
      </c>
      <c r="E1097" s="42">
        <v>9</v>
      </c>
      <c r="F1097" s="63">
        <v>5.1513271564888496</v>
      </c>
      <c r="G1097" s="64">
        <v>3</v>
      </c>
      <c r="H1097" s="41">
        <v>4.22393080249861</v>
      </c>
      <c r="I1097" s="42">
        <v>35</v>
      </c>
      <c r="J1097" s="41">
        <v>0.29131600850818001</v>
      </c>
      <c r="K1097" s="42">
        <v>36</v>
      </c>
      <c r="L1097" s="41">
        <v>-1.32841999909016</v>
      </c>
      <c r="M1097" s="42">
        <v>22</v>
      </c>
      <c r="N1097" s="41">
        <v>3.6876982236667701</v>
      </c>
      <c r="O1097" s="43">
        <v>3.8756274673135298E-2</v>
      </c>
      <c r="P1097" s="43">
        <v>3.5</v>
      </c>
      <c r="Q1097" s="44">
        <v>8</v>
      </c>
      <c r="R1097" s="45">
        <v>5.0000000000000001E-3</v>
      </c>
      <c r="S1097" s="45">
        <v>5.0000000000000001E-3</v>
      </c>
      <c r="T1097" s="46" t="s">
        <v>18</v>
      </c>
      <c r="U1097" s="47">
        <v>8.0000000000000002E-3</v>
      </c>
      <c r="V1097" s="47" t="s">
        <v>18</v>
      </c>
      <c r="W1097" s="47">
        <v>8.0649999999999993E-3</v>
      </c>
      <c r="X1097" s="48" t="s">
        <v>30</v>
      </c>
      <c r="Y1097" s="49" t="s">
        <v>18</v>
      </c>
      <c r="Z1097" s="50" t="s">
        <v>18</v>
      </c>
      <c r="AA1097" s="51" t="s">
        <v>18</v>
      </c>
      <c r="AB1097" s="52">
        <v>39735</v>
      </c>
      <c r="AC1097" s="48" t="s">
        <v>1046</v>
      </c>
      <c r="AD1097" s="53">
        <v>1000000</v>
      </c>
      <c r="AE1097" s="46" t="s">
        <v>18</v>
      </c>
      <c r="AF1097" s="54" t="s">
        <v>18</v>
      </c>
    </row>
    <row r="1098" spans="1:32" x14ac:dyDescent="0.25">
      <c r="A1098" s="1" t="s">
        <v>1048</v>
      </c>
      <c r="B1098" s="55" t="s">
        <v>18</v>
      </c>
      <c r="C1098" s="37" t="s">
        <v>18</v>
      </c>
      <c r="D1098" s="55">
        <v>3.04217656089356</v>
      </c>
      <c r="E1098" s="37">
        <v>7</v>
      </c>
      <c r="F1098" s="65">
        <v>5.4275219706711999</v>
      </c>
      <c r="G1098" s="66">
        <v>1</v>
      </c>
      <c r="H1098" s="55">
        <v>4.4991511035653504</v>
      </c>
      <c r="I1098" s="37">
        <v>31</v>
      </c>
      <c r="J1098" s="55">
        <v>0.42421275901454097</v>
      </c>
      <c r="K1098" s="37">
        <v>34</v>
      </c>
      <c r="L1098" s="55">
        <v>-1.2989095574085801</v>
      </c>
      <c r="M1098" s="37">
        <v>20</v>
      </c>
      <c r="N1098" s="55">
        <v>3.6906075781266301</v>
      </c>
      <c r="O1098" s="56">
        <v>0.113298891167145</v>
      </c>
      <c r="P1098" s="56">
        <v>3.5</v>
      </c>
      <c r="Q1098" s="57">
        <v>8</v>
      </c>
      <c r="R1098" s="58">
        <v>5.0000000000000001E-3</v>
      </c>
      <c r="S1098" s="58">
        <v>5.0000000000000001E-3</v>
      </c>
      <c r="T1098" s="14" t="s">
        <v>18</v>
      </c>
      <c r="U1098" s="59">
        <v>5.4000000000000003E-3</v>
      </c>
      <c r="V1098" s="59" t="s">
        <v>18</v>
      </c>
      <c r="W1098" s="59">
        <v>5.4650000000000002E-3</v>
      </c>
      <c r="X1098" s="12" t="s">
        <v>30</v>
      </c>
      <c r="Y1098" s="60" t="s">
        <v>18</v>
      </c>
      <c r="Z1098" s="8" t="s">
        <v>18</v>
      </c>
      <c r="AA1098" s="61" t="s">
        <v>18</v>
      </c>
      <c r="AB1098" s="62">
        <v>43042</v>
      </c>
      <c r="AC1098" s="12" t="s">
        <v>1046</v>
      </c>
      <c r="AD1098" s="16" t="s">
        <v>541</v>
      </c>
      <c r="AE1098" s="14" t="s">
        <v>18</v>
      </c>
      <c r="AF1098" s="39" t="s">
        <v>18</v>
      </c>
    </row>
    <row r="1099" spans="1:32" x14ac:dyDescent="0.25">
      <c r="A1099" s="40" t="s">
        <v>1049</v>
      </c>
      <c r="B1099" s="41" t="s">
        <v>18</v>
      </c>
      <c r="C1099" s="42" t="s">
        <v>18</v>
      </c>
      <c r="D1099" s="41">
        <v>2.9432937791760798</v>
      </c>
      <c r="E1099" s="42">
        <v>8</v>
      </c>
      <c r="F1099" s="63">
        <v>5.3256756026357897</v>
      </c>
      <c r="G1099" s="64">
        <v>2</v>
      </c>
      <c r="H1099" s="41">
        <v>4.3915434857339397</v>
      </c>
      <c r="I1099" s="42">
        <v>33</v>
      </c>
      <c r="J1099" s="41">
        <v>0.37183936539415502</v>
      </c>
      <c r="K1099" s="42">
        <v>35</v>
      </c>
      <c r="L1099" s="41">
        <v>-1.3161101632951799</v>
      </c>
      <c r="M1099" s="42">
        <v>21</v>
      </c>
      <c r="N1099" s="41">
        <v>3.6875986403011698</v>
      </c>
      <c r="O1099" s="43">
        <v>8.4210392397267506E-2</v>
      </c>
      <c r="P1099" s="43">
        <v>3.5</v>
      </c>
      <c r="Q1099" s="44">
        <v>8</v>
      </c>
      <c r="R1099" s="45">
        <v>5.0000000000000001E-3</v>
      </c>
      <c r="S1099" s="45">
        <v>5.0000000000000001E-3</v>
      </c>
      <c r="T1099" s="46" t="s">
        <v>18</v>
      </c>
      <c r="U1099" s="47">
        <v>6.3499999999999997E-3</v>
      </c>
      <c r="V1099" s="47" t="s">
        <v>18</v>
      </c>
      <c r="W1099" s="47">
        <v>6.4149999999999997E-3</v>
      </c>
      <c r="X1099" s="48" t="s">
        <v>30</v>
      </c>
      <c r="Y1099" s="49" t="s">
        <v>18</v>
      </c>
      <c r="Z1099" s="50" t="s">
        <v>18</v>
      </c>
      <c r="AA1099" s="51" t="s">
        <v>18</v>
      </c>
      <c r="AB1099" s="52">
        <v>43102</v>
      </c>
      <c r="AC1099" s="48" t="s">
        <v>1046</v>
      </c>
      <c r="AD1099" s="53" t="s">
        <v>37</v>
      </c>
      <c r="AE1099" s="46" t="s">
        <v>18</v>
      </c>
      <c r="AF1099" s="54" t="s">
        <v>18</v>
      </c>
    </row>
    <row r="1100" spans="1:32" x14ac:dyDescent="0.25">
      <c r="A1100" s="1" t="s">
        <v>1050</v>
      </c>
      <c r="B1100" s="55" t="s">
        <v>18</v>
      </c>
      <c r="C1100" s="37" t="s">
        <v>18</v>
      </c>
      <c r="D1100" s="55">
        <v>3.0562542008903</v>
      </c>
      <c r="E1100" s="37">
        <v>5</v>
      </c>
      <c r="F1100" s="55">
        <v>2.1332747634370701</v>
      </c>
      <c r="G1100" s="37">
        <v>9</v>
      </c>
      <c r="H1100" s="55">
        <v>5.2679792633154801</v>
      </c>
      <c r="I1100" s="37">
        <v>29</v>
      </c>
      <c r="J1100" s="55">
        <v>1.43850623987793</v>
      </c>
      <c r="K1100" s="37">
        <v>29</v>
      </c>
      <c r="L1100" s="55">
        <v>2.4043085208693</v>
      </c>
      <c r="M1100" s="37">
        <v>7</v>
      </c>
      <c r="N1100" s="55">
        <v>4.0630249342953402</v>
      </c>
      <c r="O1100" s="56">
        <v>0.292139458969574</v>
      </c>
      <c r="P1100" s="56">
        <v>2.5</v>
      </c>
      <c r="Q1100" s="57">
        <v>8</v>
      </c>
      <c r="R1100" s="58">
        <v>5.0000000000000001E-3</v>
      </c>
      <c r="S1100" s="58">
        <v>5.0000000000000001E-3</v>
      </c>
      <c r="T1100" s="14" t="s">
        <v>18</v>
      </c>
      <c r="U1100" s="59">
        <v>1.49E-2</v>
      </c>
      <c r="V1100" s="59" t="s">
        <v>18</v>
      </c>
      <c r="W1100" s="59">
        <v>1.4969E-2</v>
      </c>
      <c r="X1100" s="12" t="s">
        <v>30</v>
      </c>
      <c r="Y1100" s="60">
        <v>528.69697586999996</v>
      </c>
      <c r="Z1100" s="8">
        <v>-4.5176290899999998</v>
      </c>
      <c r="AA1100" s="61">
        <v>1486</v>
      </c>
      <c r="AB1100" s="62">
        <v>42345</v>
      </c>
      <c r="AC1100" s="12" t="s">
        <v>1051</v>
      </c>
      <c r="AD1100" s="16">
        <v>50</v>
      </c>
      <c r="AE1100" s="14" t="s">
        <v>32</v>
      </c>
      <c r="AF1100" s="39">
        <v>45.481866269999998</v>
      </c>
    </row>
    <row r="1101" spans="1:32" x14ac:dyDescent="0.25">
      <c r="A1101" s="40" t="s">
        <v>1052</v>
      </c>
      <c r="B1101" s="41" t="s">
        <v>18</v>
      </c>
      <c r="C1101" s="42" t="s">
        <v>18</v>
      </c>
      <c r="D1101" s="41">
        <v>3.05413326494297</v>
      </c>
      <c r="E1101" s="42">
        <v>6</v>
      </c>
      <c r="F1101" s="41">
        <v>2.1295634505238801</v>
      </c>
      <c r="G1101" s="42">
        <v>10</v>
      </c>
      <c r="H1101" s="41">
        <v>5.2607846084472101</v>
      </c>
      <c r="I1101" s="42">
        <v>30</v>
      </c>
      <c r="J1101" s="41">
        <v>1.43395133256083</v>
      </c>
      <c r="K1101" s="42">
        <v>30</v>
      </c>
      <c r="L1101" s="41">
        <v>2.3980114051761401</v>
      </c>
      <c r="M1101" s="42">
        <v>8</v>
      </c>
      <c r="N1101" s="41">
        <v>4.0551758821828896</v>
      </c>
      <c r="O1101" s="43">
        <v>0.29093072298052602</v>
      </c>
      <c r="P1101" s="43">
        <v>2.5</v>
      </c>
      <c r="Q1101" s="44">
        <v>8</v>
      </c>
      <c r="R1101" s="45">
        <v>5.0000000000000001E-3</v>
      </c>
      <c r="S1101" s="45">
        <v>5.0000000000000001E-3</v>
      </c>
      <c r="T1101" s="46" t="s">
        <v>18</v>
      </c>
      <c r="U1101" s="47">
        <v>1.49E-2</v>
      </c>
      <c r="V1101" s="47" t="s">
        <v>18</v>
      </c>
      <c r="W1101" s="47">
        <v>1.4969E-2</v>
      </c>
      <c r="X1101" s="48" t="s">
        <v>30</v>
      </c>
      <c r="Y1101" s="49" t="s">
        <v>18</v>
      </c>
      <c r="Z1101" s="50" t="s">
        <v>18</v>
      </c>
      <c r="AA1101" s="51" t="s">
        <v>18</v>
      </c>
      <c r="AB1101" s="52">
        <v>42345</v>
      </c>
      <c r="AC1101" s="48" t="s">
        <v>1051</v>
      </c>
      <c r="AD1101" s="53">
        <v>50</v>
      </c>
      <c r="AE1101" s="46" t="s">
        <v>32</v>
      </c>
      <c r="AF1101" s="54" t="s">
        <v>18</v>
      </c>
    </row>
    <row r="1102" spans="1:32" x14ac:dyDescent="0.25">
      <c r="A1102" s="1" t="s">
        <v>1053</v>
      </c>
      <c r="B1102" s="55" t="s">
        <v>18</v>
      </c>
      <c r="C1102" s="37" t="s">
        <v>18</v>
      </c>
      <c r="D1102" s="55">
        <v>3.5718800659405501</v>
      </c>
      <c r="E1102" s="37">
        <v>4</v>
      </c>
      <c r="F1102" s="55">
        <v>2.64615882531873</v>
      </c>
      <c r="G1102" s="37">
        <v>7</v>
      </c>
      <c r="H1102" s="55">
        <v>5.7919020424744803</v>
      </c>
      <c r="I1102" s="37">
        <v>28</v>
      </c>
      <c r="J1102" s="55">
        <v>1.6899607198320501</v>
      </c>
      <c r="K1102" s="37">
        <v>27</v>
      </c>
      <c r="L1102" s="55">
        <v>2.4385755038189401</v>
      </c>
      <c r="M1102" s="37">
        <v>6</v>
      </c>
      <c r="N1102" s="55">
        <v>4.0583540748173004</v>
      </c>
      <c r="O1102" s="56">
        <v>0.42157304505791598</v>
      </c>
      <c r="P1102" s="56">
        <v>2.5</v>
      </c>
      <c r="Q1102" s="57">
        <v>8</v>
      </c>
      <c r="R1102" s="58">
        <v>5.0000000000000001E-3</v>
      </c>
      <c r="S1102" s="58">
        <v>5.0000000000000001E-3</v>
      </c>
      <c r="T1102" s="14" t="s">
        <v>18</v>
      </c>
      <c r="U1102" s="59">
        <v>9.9000000000000008E-3</v>
      </c>
      <c r="V1102" s="59" t="s">
        <v>18</v>
      </c>
      <c r="W1102" s="59">
        <v>9.9690000000000004E-3</v>
      </c>
      <c r="X1102" s="12" t="s">
        <v>30</v>
      </c>
      <c r="Y1102" s="60" t="s">
        <v>18</v>
      </c>
      <c r="Z1102" s="8" t="s">
        <v>18</v>
      </c>
      <c r="AA1102" s="61" t="s">
        <v>18</v>
      </c>
      <c r="AB1102" s="62">
        <v>42345</v>
      </c>
      <c r="AC1102" s="12" t="s">
        <v>1051</v>
      </c>
      <c r="AD1102" s="16">
        <v>1000000</v>
      </c>
      <c r="AE1102" s="14" t="s">
        <v>18</v>
      </c>
      <c r="AF1102" s="39" t="s">
        <v>18</v>
      </c>
    </row>
    <row r="1103" spans="1:32" x14ac:dyDescent="0.25">
      <c r="A1103" s="40" t="s">
        <v>1054</v>
      </c>
      <c r="B1103" s="41" t="s">
        <v>18</v>
      </c>
      <c r="C1103" s="42" t="s">
        <v>18</v>
      </c>
      <c r="D1103" s="63">
        <v>3.5723690824674499</v>
      </c>
      <c r="E1103" s="64">
        <v>3</v>
      </c>
      <c r="F1103" s="41">
        <v>2.6448425028493698</v>
      </c>
      <c r="G1103" s="42">
        <v>8</v>
      </c>
      <c r="H1103" s="41">
        <v>5.7943790188572599</v>
      </c>
      <c r="I1103" s="42">
        <v>27</v>
      </c>
      <c r="J1103" s="41">
        <v>1.6875000000001299</v>
      </c>
      <c r="K1103" s="42">
        <v>28</v>
      </c>
      <c r="L1103" s="41">
        <v>2.4415838813487798</v>
      </c>
      <c r="M1103" s="42">
        <v>5</v>
      </c>
      <c r="N1103" s="41">
        <v>4.0580989254656501</v>
      </c>
      <c r="O1103" s="43">
        <v>0.42220992959902098</v>
      </c>
      <c r="P1103" s="43">
        <v>2.5</v>
      </c>
      <c r="Q1103" s="44">
        <v>8</v>
      </c>
      <c r="R1103" s="45">
        <v>5.0000000000000001E-3</v>
      </c>
      <c r="S1103" s="45">
        <v>5.0000000000000001E-3</v>
      </c>
      <c r="T1103" s="46" t="s">
        <v>18</v>
      </c>
      <c r="U1103" s="47">
        <v>9.9000000000000008E-3</v>
      </c>
      <c r="V1103" s="47" t="s">
        <v>18</v>
      </c>
      <c r="W1103" s="47">
        <v>9.9690000000000004E-3</v>
      </c>
      <c r="X1103" s="48" t="s">
        <v>30</v>
      </c>
      <c r="Y1103" s="49" t="s">
        <v>18</v>
      </c>
      <c r="Z1103" s="50" t="s">
        <v>18</v>
      </c>
      <c r="AA1103" s="51" t="s">
        <v>18</v>
      </c>
      <c r="AB1103" s="52">
        <v>42345</v>
      </c>
      <c r="AC1103" s="48" t="s">
        <v>1051</v>
      </c>
      <c r="AD1103" s="53">
        <v>1000000</v>
      </c>
      <c r="AE1103" s="46" t="s">
        <v>18</v>
      </c>
      <c r="AF1103" s="54" t="s">
        <v>18</v>
      </c>
    </row>
    <row r="1104" spans="1:32" x14ac:dyDescent="0.25">
      <c r="A1104" s="1" t="s">
        <v>1055</v>
      </c>
      <c r="B1104" s="55" t="s">
        <v>18</v>
      </c>
      <c r="C1104" s="37" t="s">
        <v>18</v>
      </c>
      <c r="D1104" s="65">
        <v>3.7787477904380902</v>
      </c>
      <c r="E1104" s="66">
        <v>1</v>
      </c>
      <c r="F1104" s="55">
        <v>2.8505165400335799</v>
      </c>
      <c r="G1104" s="37">
        <v>5</v>
      </c>
      <c r="H1104" s="55">
        <v>5.9973601715887801</v>
      </c>
      <c r="I1104" s="37">
        <v>25</v>
      </c>
      <c r="J1104" s="55">
        <v>1.79038263487281</v>
      </c>
      <c r="K1104" s="37">
        <v>25</v>
      </c>
      <c r="L1104" s="65">
        <v>2.45594450203328</v>
      </c>
      <c r="M1104" s="66">
        <v>3</v>
      </c>
      <c r="N1104" s="55">
        <v>4.0619872619197297</v>
      </c>
      <c r="O1104" s="56">
        <v>0.471776667623657</v>
      </c>
      <c r="P1104" s="56">
        <v>2.5</v>
      </c>
      <c r="Q1104" s="57">
        <v>8</v>
      </c>
      <c r="R1104" s="58">
        <v>5.0000000000000001E-3</v>
      </c>
      <c r="S1104" s="58">
        <v>5.0000000000000001E-3</v>
      </c>
      <c r="T1104" s="14" t="s">
        <v>18</v>
      </c>
      <c r="U1104" s="59">
        <v>7.9000000000000008E-3</v>
      </c>
      <c r="V1104" s="59" t="s">
        <v>18</v>
      </c>
      <c r="W1104" s="59">
        <v>7.9690000000000004E-3</v>
      </c>
      <c r="X1104" s="12" t="s">
        <v>30</v>
      </c>
      <c r="Y1104" s="60" t="s">
        <v>18</v>
      </c>
      <c r="Z1104" s="8" t="s">
        <v>18</v>
      </c>
      <c r="AA1104" s="61" t="s">
        <v>18</v>
      </c>
      <c r="AB1104" s="62">
        <v>43102</v>
      </c>
      <c r="AC1104" s="12" t="s">
        <v>1051</v>
      </c>
      <c r="AD1104" s="16" t="s">
        <v>541</v>
      </c>
      <c r="AE1104" s="14" t="s">
        <v>18</v>
      </c>
      <c r="AF1104" s="39" t="s">
        <v>18</v>
      </c>
    </row>
    <row r="1105" spans="1:32" x14ac:dyDescent="0.25">
      <c r="A1105" s="40" t="s">
        <v>1056</v>
      </c>
      <c r="B1105" s="41" t="s">
        <v>18</v>
      </c>
      <c r="C1105" s="42" t="s">
        <v>18</v>
      </c>
      <c r="D1105" s="63">
        <v>3.6152506699532498</v>
      </c>
      <c r="E1105" s="64">
        <v>2</v>
      </c>
      <c r="F1105" s="41">
        <v>2.6869169015728298</v>
      </c>
      <c r="G1105" s="42">
        <v>6</v>
      </c>
      <c r="H1105" s="41">
        <v>5.8401468379777102</v>
      </c>
      <c r="I1105" s="42">
        <v>26</v>
      </c>
      <c r="J1105" s="41">
        <v>1.70768860739189</v>
      </c>
      <c r="K1105" s="42">
        <v>26</v>
      </c>
      <c r="L1105" s="41">
        <v>2.4469030121941402</v>
      </c>
      <c r="M1105" s="42">
        <v>4</v>
      </c>
      <c r="N1105" s="41">
        <v>4.0550787224291698</v>
      </c>
      <c r="O1105" s="43">
        <v>0.43381093220635603</v>
      </c>
      <c r="P1105" s="43">
        <v>2.5</v>
      </c>
      <c r="Q1105" s="44">
        <v>8</v>
      </c>
      <c r="R1105" s="45">
        <v>5.0000000000000001E-3</v>
      </c>
      <c r="S1105" s="45">
        <v>5.0000000000000001E-3</v>
      </c>
      <c r="T1105" s="46" t="s">
        <v>18</v>
      </c>
      <c r="U1105" s="47">
        <v>9.4999999999999998E-3</v>
      </c>
      <c r="V1105" s="47" t="s">
        <v>18</v>
      </c>
      <c r="W1105" s="47">
        <v>9.5689999999999994E-3</v>
      </c>
      <c r="X1105" s="48" t="s">
        <v>30</v>
      </c>
      <c r="Y1105" s="49" t="s">
        <v>18</v>
      </c>
      <c r="Z1105" s="50" t="s">
        <v>18</v>
      </c>
      <c r="AA1105" s="51" t="s">
        <v>18</v>
      </c>
      <c r="AB1105" s="52">
        <v>43102</v>
      </c>
      <c r="AC1105" s="48" t="s">
        <v>1051</v>
      </c>
      <c r="AD1105" s="53" t="s">
        <v>37</v>
      </c>
      <c r="AE1105" s="46" t="s">
        <v>18</v>
      </c>
      <c r="AF1105" s="54" t="s">
        <v>18</v>
      </c>
    </row>
    <row r="1106" spans="1:32" x14ac:dyDescent="0.25">
      <c r="A1106" s="1" t="s">
        <v>1057</v>
      </c>
      <c r="B1106" s="55" t="s">
        <v>18</v>
      </c>
      <c r="C1106" s="37" t="s">
        <v>18</v>
      </c>
      <c r="D1106" s="55" t="s">
        <v>18</v>
      </c>
      <c r="E1106" s="37" t="s">
        <v>18</v>
      </c>
      <c r="F1106" s="55" t="s">
        <v>18</v>
      </c>
      <c r="G1106" s="37" t="s">
        <v>18</v>
      </c>
      <c r="H1106" s="55" t="s">
        <v>18</v>
      </c>
      <c r="I1106" s="37" t="s">
        <v>18</v>
      </c>
      <c r="J1106" s="55" t="s">
        <v>18</v>
      </c>
      <c r="K1106" s="37" t="s">
        <v>18</v>
      </c>
      <c r="L1106" s="55" t="s">
        <v>18</v>
      </c>
      <c r="M1106" s="37" t="s">
        <v>18</v>
      </c>
      <c r="N1106" s="55" t="s">
        <v>18</v>
      </c>
      <c r="O1106" s="56" t="s">
        <v>18</v>
      </c>
      <c r="P1106" s="56" t="s">
        <v>18</v>
      </c>
      <c r="Q1106" s="57">
        <v>9</v>
      </c>
      <c r="R1106" s="58">
        <v>5.0000000000000001E-3</v>
      </c>
      <c r="S1106" s="58">
        <v>5.0000000000000001E-3</v>
      </c>
      <c r="T1106" s="14" t="s">
        <v>18</v>
      </c>
      <c r="U1106" s="59">
        <v>1.49E-2</v>
      </c>
      <c r="V1106" s="59" t="s">
        <v>18</v>
      </c>
      <c r="W1106" s="59">
        <v>1.49E-2</v>
      </c>
      <c r="X1106" s="12" t="s">
        <v>30</v>
      </c>
      <c r="Y1106" s="60" t="s">
        <v>18</v>
      </c>
      <c r="Z1106" s="8" t="s">
        <v>18</v>
      </c>
      <c r="AA1106" s="61" t="s">
        <v>18</v>
      </c>
      <c r="AB1106" s="62">
        <v>44621</v>
      </c>
      <c r="AC1106" s="12" t="s">
        <v>1058</v>
      </c>
      <c r="AD1106" s="16">
        <v>50</v>
      </c>
      <c r="AE1106" s="14" t="s">
        <v>32</v>
      </c>
      <c r="AF1106" s="39" t="s">
        <v>18</v>
      </c>
    </row>
    <row r="1107" spans="1:32" x14ac:dyDescent="0.25">
      <c r="A1107" s="40" t="s">
        <v>1059</v>
      </c>
      <c r="B1107" s="41">
        <v>1.35545515100043</v>
      </c>
      <c r="C1107" s="42">
        <v>8</v>
      </c>
      <c r="D1107" s="41">
        <v>-1.1248955539773</v>
      </c>
      <c r="E1107" s="42">
        <v>28</v>
      </c>
      <c r="F1107" s="41">
        <v>-3.1048805859661899</v>
      </c>
      <c r="G1107" s="42">
        <v>31</v>
      </c>
      <c r="H1107" s="63">
        <v>17.616483068135299</v>
      </c>
      <c r="I1107" s="64">
        <v>3</v>
      </c>
      <c r="J1107" s="41">
        <v>6.2685928935058302</v>
      </c>
      <c r="K1107" s="42">
        <v>4</v>
      </c>
      <c r="L1107" s="41">
        <v>-1.24557232609607</v>
      </c>
      <c r="M1107" s="42">
        <v>19</v>
      </c>
      <c r="N1107" s="41">
        <v>8.20573433994754</v>
      </c>
      <c r="O1107" s="43">
        <v>1.64951400449448</v>
      </c>
      <c r="P1107" s="43">
        <v>6.39</v>
      </c>
      <c r="Q1107" s="44">
        <v>8</v>
      </c>
      <c r="R1107" s="45">
        <v>5.0000000000000001E-3</v>
      </c>
      <c r="S1107" s="45">
        <v>5.0000000000000001E-3</v>
      </c>
      <c r="T1107" s="46" t="s">
        <v>18</v>
      </c>
      <c r="U1107" s="47">
        <v>6.0000000000000001E-3</v>
      </c>
      <c r="V1107" s="47" t="s">
        <v>18</v>
      </c>
      <c r="W1107" s="47">
        <v>1.2999999999999999E-2</v>
      </c>
      <c r="X1107" s="48" t="s">
        <v>30</v>
      </c>
      <c r="Y1107" s="49">
        <v>59.802108149999903</v>
      </c>
      <c r="Z1107" s="50">
        <v>1.01383376</v>
      </c>
      <c r="AA1107" s="51">
        <v>401</v>
      </c>
      <c r="AB1107" s="52">
        <v>36852</v>
      </c>
      <c r="AC1107" s="48" t="s">
        <v>41</v>
      </c>
      <c r="AD1107" s="53">
        <v>10</v>
      </c>
      <c r="AE1107" s="46" t="s">
        <v>42</v>
      </c>
      <c r="AF1107" s="54">
        <v>-0.292450289999999</v>
      </c>
    </row>
    <row r="1108" spans="1:32" x14ac:dyDescent="0.25">
      <c r="A1108" s="1" t="s">
        <v>1060</v>
      </c>
      <c r="B1108" s="55" t="s">
        <v>18</v>
      </c>
      <c r="C1108" s="37" t="s">
        <v>18</v>
      </c>
      <c r="D1108" s="55">
        <v>-0.91666348695533795</v>
      </c>
      <c r="E1108" s="37">
        <v>24</v>
      </c>
      <c r="F1108" s="55">
        <v>-2.90037207592672</v>
      </c>
      <c r="G1108" s="37">
        <v>26</v>
      </c>
      <c r="H1108" s="65">
        <v>17.862373604227301</v>
      </c>
      <c r="I1108" s="66">
        <v>2</v>
      </c>
      <c r="J1108" s="65">
        <v>6.3801436140398202</v>
      </c>
      <c r="K1108" s="66">
        <v>2</v>
      </c>
      <c r="L1108" s="55">
        <v>-1.2273914495001701</v>
      </c>
      <c r="M1108" s="37">
        <v>18</v>
      </c>
      <c r="N1108" s="55">
        <v>8.2049506584742495</v>
      </c>
      <c r="O1108" s="56">
        <v>1.6796401124927001</v>
      </c>
      <c r="P1108" s="56">
        <v>6.39</v>
      </c>
      <c r="Q1108" s="57">
        <v>8</v>
      </c>
      <c r="R1108" s="58">
        <v>5.0000000000000001E-3</v>
      </c>
      <c r="S1108" s="58">
        <v>5.0000000000000001E-3</v>
      </c>
      <c r="T1108" s="14" t="s">
        <v>18</v>
      </c>
      <c r="U1108" s="59">
        <v>3.8999999999999998E-3</v>
      </c>
      <c r="V1108" s="59" t="s">
        <v>18</v>
      </c>
      <c r="W1108" s="59">
        <v>1.1139067306249299E-2</v>
      </c>
      <c r="X1108" s="12" t="s">
        <v>30</v>
      </c>
      <c r="Y1108" s="60" t="s">
        <v>18</v>
      </c>
      <c r="Z1108" s="8" t="s">
        <v>18</v>
      </c>
      <c r="AA1108" s="61" t="s">
        <v>18</v>
      </c>
      <c r="AB1108" s="62">
        <v>43180</v>
      </c>
      <c r="AC1108" s="12" t="s">
        <v>41</v>
      </c>
      <c r="AD1108" s="16">
        <v>500</v>
      </c>
      <c r="AE1108" s="14" t="s">
        <v>42</v>
      </c>
      <c r="AF1108" s="39" t="s">
        <v>18</v>
      </c>
    </row>
    <row r="1109" spans="1:32" x14ac:dyDescent="0.25">
      <c r="A1109" s="40" t="s">
        <v>1061</v>
      </c>
      <c r="B1109" s="41">
        <v>1.9271940041862601</v>
      </c>
      <c r="C1109" s="42">
        <v>5</v>
      </c>
      <c r="D1109" s="41">
        <v>-0.53826144418230804</v>
      </c>
      <c r="E1109" s="42">
        <v>18</v>
      </c>
      <c r="F1109" s="41">
        <v>-2.52209106419174</v>
      </c>
      <c r="G1109" s="42">
        <v>22</v>
      </c>
      <c r="H1109" s="63">
        <v>18.3809523809525</v>
      </c>
      <c r="I1109" s="64">
        <v>1</v>
      </c>
      <c r="J1109" s="63">
        <v>6.60377358490571</v>
      </c>
      <c r="K1109" s="64">
        <v>1</v>
      </c>
      <c r="L1109" s="41">
        <v>-1.1923688394276599</v>
      </c>
      <c r="M1109" s="42">
        <v>16</v>
      </c>
      <c r="N1109" s="41">
        <v>8.2556456198189103</v>
      </c>
      <c r="O1109" s="43">
        <v>1.7321410925625</v>
      </c>
      <c r="P1109" s="43" t="s">
        <v>18</v>
      </c>
      <c r="Q1109" s="44">
        <v>8</v>
      </c>
      <c r="R1109" s="45">
        <v>0</v>
      </c>
      <c r="S1109" s="45">
        <v>0</v>
      </c>
      <c r="T1109" s="46" t="s">
        <v>18</v>
      </c>
      <c r="U1109" s="47">
        <v>7.0000000000000001E-3</v>
      </c>
      <c r="V1109" s="47" t="s">
        <v>18</v>
      </c>
      <c r="W1109" s="47">
        <v>7.0000000000000001E-3</v>
      </c>
      <c r="X1109" s="48" t="s">
        <v>117</v>
      </c>
      <c r="Y1109" s="49" t="s">
        <v>18</v>
      </c>
      <c r="Z1109" s="50" t="s">
        <v>18</v>
      </c>
      <c r="AA1109" s="51" t="s">
        <v>18</v>
      </c>
      <c r="AB1109" s="52">
        <v>41781</v>
      </c>
      <c r="AC1109" s="48" t="s">
        <v>41</v>
      </c>
      <c r="AD1109" s="53" t="s">
        <v>56</v>
      </c>
      <c r="AE1109" s="46" t="s">
        <v>18</v>
      </c>
      <c r="AF1109" s="54" t="s">
        <v>18</v>
      </c>
    </row>
    <row r="1110" spans="1:32" x14ac:dyDescent="0.25">
      <c r="A1110" s="1" t="s">
        <v>1062</v>
      </c>
      <c r="B1110" s="55">
        <v>0.30083669928189199</v>
      </c>
      <c r="C1110" s="37">
        <v>16</v>
      </c>
      <c r="D1110" s="55">
        <v>-1.0861411064270701</v>
      </c>
      <c r="E1110" s="37">
        <v>27</v>
      </c>
      <c r="F1110" s="55">
        <v>1.25536117834816</v>
      </c>
      <c r="G1110" s="37">
        <v>13</v>
      </c>
      <c r="H1110" s="55">
        <v>4.3663471778486196</v>
      </c>
      <c r="I1110" s="37">
        <v>34</v>
      </c>
      <c r="J1110" s="55">
        <v>1.1351909184725599</v>
      </c>
      <c r="K1110" s="37">
        <v>31</v>
      </c>
      <c r="L1110" s="55">
        <v>-2.4875621890547799</v>
      </c>
      <c r="M1110" s="37">
        <v>39</v>
      </c>
      <c r="N1110" s="55">
        <v>7.3372120157453802</v>
      </c>
      <c r="O1110" s="56">
        <v>3.8889133911594299E-2</v>
      </c>
      <c r="P1110" s="56" t="s">
        <v>18</v>
      </c>
      <c r="Q1110" s="57">
        <v>8</v>
      </c>
      <c r="R1110" s="58">
        <v>4.4999999999999997E-3</v>
      </c>
      <c r="S1110" s="58">
        <v>4.4999999999999997E-3</v>
      </c>
      <c r="T1110" s="14" t="s">
        <v>18</v>
      </c>
      <c r="U1110" s="59">
        <v>1.15E-2</v>
      </c>
      <c r="V1110" s="59" t="s">
        <v>18</v>
      </c>
      <c r="W1110" s="59">
        <v>1.15E-2</v>
      </c>
      <c r="X1110" s="12" t="s">
        <v>117</v>
      </c>
      <c r="Y1110" s="60" t="s">
        <v>18</v>
      </c>
      <c r="Z1110" s="8" t="s">
        <v>18</v>
      </c>
      <c r="AA1110" s="61" t="s">
        <v>18</v>
      </c>
      <c r="AB1110" s="62">
        <v>41295</v>
      </c>
      <c r="AC1110" s="12" t="s">
        <v>41</v>
      </c>
      <c r="AD1110" s="16">
        <v>500</v>
      </c>
      <c r="AE1110" s="14" t="s">
        <v>42</v>
      </c>
      <c r="AF1110" s="39" t="s">
        <v>18</v>
      </c>
    </row>
    <row r="1111" spans="1:32" x14ac:dyDescent="0.25">
      <c r="A1111" s="40" t="s">
        <v>1063</v>
      </c>
      <c r="B1111" s="41" t="s">
        <v>18</v>
      </c>
      <c r="C1111" s="42" t="s">
        <v>18</v>
      </c>
      <c r="D1111" s="41">
        <v>-0.734451718738937</v>
      </c>
      <c r="E1111" s="42">
        <v>21</v>
      </c>
      <c r="F1111" s="41">
        <v>1.28379699775953</v>
      </c>
      <c r="G1111" s="42">
        <v>12</v>
      </c>
      <c r="H1111" s="41">
        <v>4.3977055449328599</v>
      </c>
      <c r="I1111" s="42">
        <v>32</v>
      </c>
      <c r="J1111" s="41">
        <v>1.0175763182237201</v>
      </c>
      <c r="K1111" s="42">
        <v>32</v>
      </c>
      <c r="L1111" s="41">
        <v>-2.4128686327077502</v>
      </c>
      <c r="M1111" s="42">
        <v>38</v>
      </c>
      <c r="N1111" s="41">
        <v>11.1437236220948</v>
      </c>
      <c r="O1111" s="43">
        <v>2.84192428349886E-2</v>
      </c>
      <c r="P1111" s="43" t="s">
        <v>18</v>
      </c>
      <c r="Q1111" s="44">
        <v>8</v>
      </c>
      <c r="R1111" s="45">
        <v>0</v>
      </c>
      <c r="S1111" s="45">
        <v>0</v>
      </c>
      <c r="T1111" s="46" t="s">
        <v>18</v>
      </c>
      <c r="U1111" s="47">
        <v>7.9000000000000008E-3</v>
      </c>
      <c r="V1111" s="47" t="s">
        <v>18</v>
      </c>
      <c r="W1111" s="47">
        <v>7.9000000000000008E-3</v>
      </c>
      <c r="X1111" s="48" t="s">
        <v>117</v>
      </c>
      <c r="Y1111" s="49" t="s">
        <v>18</v>
      </c>
      <c r="Z1111" s="50" t="s">
        <v>18</v>
      </c>
      <c r="AA1111" s="51" t="s">
        <v>18</v>
      </c>
      <c r="AB1111" s="52">
        <v>43054</v>
      </c>
      <c r="AC1111" s="48" t="s">
        <v>41</v>
      </c>
      <c r="AD1111" s="53">
        <v>500</v>
      </c>
      <c r="AE1111" s="46" t="s">
        <v>42</v>
      </c>
      <c r="AF1111" s="54" t="s">
        <v>18</v>
      </c>
    </row>
    <row r="1112" spans="1:32" x14ac:dyDescent="0.25">
      <c r="A1112" s="1" t="s">
        <v>1064</v>
      </c>
      <c r="B1112" s="55">
        <v>1.35277685714874</v>
      </c>
      <c r="C1112" s="37">
        <v>9</v>
      </c>
      <c r="D1112" s="55">
        <v>0.40744968214687599</v>
      </c>
      <c r="E1112" s="37">
        <v>15</v>
      </c>
      <c r="F1112" s="55">
        <v>-0.68522057243939305</v>
      </c>
      <c r="G1112" s="37">
        <v>15</v>
      </c>
      <c r="H1112" s="55">
        <v>11.5154517039251</v>
      </c>
      <c r="I1112" s="37">
        <v>16</v>
      </c>
      <c r="J1112" s="55">
        <v>5.0883516385362197</v>
      </c>
      <c r="K1112" s="37">
        <v>12</v>
      </c>
      <c r="L1112" s="55">
        <v>-0.88727211550927398</v>
      </c>
      <c r="M1112" s="37">
        <v>13</v>
      </c>
      <c r="N1112" s="55">
        <v>2.0597601584888898</v>
      </c>
      <c r="O1112" s="56">
        <v>3.6093728272464198</v>
      </c>
      <c r="P1112" s="56">
        <v>3.6</v>
      </c>
      <c r="Q1112" s="57">
        <v>8</v>
      </c>
      <c r="R1112" s="58">
        <v>0.01</v>
      </c>
      <c r="S1112" s="58" t="s">
        <v>1065</v>
      </c>
      <c r="T1112" s="14" t="s">
        <v>18</v>
      </c>
      <c r="U1112" s="59">
        <v>8.9999999999999993E-3</v>
      </c>
      <c r="V1112" s="59" t="s">
        <v>18</v>
      </c>
      <c r="W1112" s="59">
        <v>9.1598922940000008E-3</v>
      </c>
      <c r="X1112" s="12" t="s">
        <v>30</v>
      </c>
      <c r="Y1112" s="60">
        <v>130.55545751</v>
      </c>
      <c r="Z1112" s="8">
        <v>2.6218950000000001E-2</v>
      </c>
      <c r="AA1112" s="61">
        <v>122</v>
      </c>
      <c r="AB1112" s="62">
        <v>39370</v>
      </c>
      <c r="AC1112" s="12" t="s">
        <v>1066</v>
      </c>
      <c r="AD1112" s="16">
        <v>500</v>
      </c>
      <c r="AE1112" s="14" t="s">
        <v>18</v>
      </c>
      <c r="AF1112" s="39">
        <v>-4.5027714000000003</v>
      </c>
    </row>
    <row r="1113" spans="1:32" x14ac:dyDescent="0.25">
      <c r="A1113" s="40" t="s">
        <v>1067</v>
      </c>
      <c r="B1113" s="63">
        <v>2.5900298736139602</v>
      </c>
      <c r="C1113" s="64">
        <v>2</v>
      </c>
      <c r="D1113" s="41">
        <v>0.86040377058127504</v>
      </c>
      <c r="E1113" s="42">
        <v>12</v>
      </c>
      <c r="F1113" s="41">
        <v>2.1106279356266802</v>
      </c>
      <c r="G1113" s="42">
        <v>11</v>
      </c>
      <c r="H1113" s="41">
        <v>6.4107318459286997</v>
      </c>
      <c r="I1113" s="42">
        <v>24</v>
      </c>
      <c r="J1113" s="41">
        <v>0.65072426497336799</v>
      </c>
      <c r="K1113" s="42">
        <v>33</v>
      </c>
      <c r="L1113" s="41">
        <v>-1.5553041822795</v>
      </c>
      <c r="M1113" s="42">
        <v>29</v>
      </c>
      <c r="N1113" s="41">
        <v>5.5451141068848102</v>
      </c>
      <c r="O1113" s="43">
        <v>0.42013968401580298</v>
      </c>
      <c r="P1113" s="43">
        <v>3.6</v>
      </c>
      <c r="Q1113" s="44">
        <v>8</v>
      </c>
      <c r="R1113" s="45">
        <v>0.01</v>
      </c>
      <c r="S1113" s="45" t="s">
        <v>1065</v>
      </c>
      <c r="T1113" s="46" t="s">
        <v>18</v>
      </c>
      <c r="U1113" s="47">
        <v>1.2E-2</v>
      </c>
      <c r="V1113" s="47" t="s">
        <v>18</v>
      </c>
      <c r="W1113" s="47">
        <v>1.2159892294E-2</v>
      </c>
      <c r="X1113" s="48" t="s">
        <v>30</v>
      </c>
      <c r="Y1113" s="49">
        <v>11.23800647</v>
      </c>
      <c r="Z1113" s="50">
        <v>-0.10918456999999999</v>
      </c>
      <c r="AA1113" s="51">
        <v>98</v>
      </c>
      <c r="AB1113" s="52">
        <v>40989</v>
      </c>
      <c r="AC1113" s="48" t="s">
        <v>1068</v>
      </c>
      <c r="AD1113" s="53">
        <v>500</v>
      </c>
      <c r="AE1113" s="46" t="s">
        <v>18</v>
      </c>
      <c r="AF1113" s="54">
        <v>-1.90195318</v>
      </c>
    </row>
    <row r="1114" spans="1:32" x14ac:dyDescent="0.25">
      <c r="A1114" s="1" t="s">
        <v>1069</v>
      </c>
      <c r="B1114" s="55">
        <v>0.91842554434899903</v>
      </c>
      <c r="C1114" s="37">
        <v>12</v>
      </c>
      <c r="D1114" s="55">
        <v>5.6048804554120701E-2</v>
      </c>
      <c r="E1114" s="37">
        <v>16</v>
      </c>
      <c r="F1114" s="55">
        <v>-2.0977775679756498</v>
      </c>
      <c r="G1114" s="37">
        <v>21</v>
      </c>
      <c r="H1114" s="55">
        <v>11.809685641461201</v>
      </c>
      <c r="I1114" s="37">
        <v>15</v>
      </c>
      <c r="J1114" s="55">
        <v>4.2582689641513101</v>
      </c>
      <c r="K1114" s="37">
        <v>19</v>
      </c>
      <c r="L1114" s="55">
        <v>-1.1986725021968101</v>
      </c>
      <c r="M1114" s="37">
        <v>17</v>
      </c>
      <c r="N1114" s="55">
        <v>2.1034534774320699</v>
      </c>
      <c r="O1114" s="56">
        <v>3.6742796392463801</v>
      </c>
      <c r="P1114" s="56">
        <v>4.38</v>
      </c>
      <c r="Q1114" s="57">
        <v>8</v>
      </c>
      <c r="R1114" s="58">
        <v>0</v>
      </c>
      <c r="S1114" s="58">
        <v>0</v>
      </c>
      <c r="T1114" s="14" t="s">
        <v>18</v>
      </c>
      <c r="U1114" s="59">
        <v>0.01</v>
      </c>
      <c r="V1114" s="59" t="s">
        <v>18</v>
      </c>
      <c r="W1114" s="59">
        <v>1.0233724072917E-2</v>
      </c>
      <c r="X1114" s="12" t="s">
        <v>30</v>
      </c>
      <c r="Y1114" s="60">
        <v>120.400013143069</v>
      </c>
      <c r="Z1114" s="8">
        <v>-18.99026628</v>
      </c>
      <c r="AA1114" s="61">
        <v>1517</v>
      </c>
      <c r="AB1114" s="62">
        <v>41557</v>
      </c>
      <c r="AC1114" s="12" t="s">
        <v>1070</v>
      </c>
      <c r="AD1114" s="16">
        <v>1000</v>
      </c>
      <c r="AE1114" s="14" t="s">
        <v>34</v>
      </c>
      <c r="AF1114" s="39">
        <v>-38.184609559999998</v>
      </c>
    </row>
    <row r="1115" spans="1:32" x14ac:dyDescent="0.25">
      <c r="A1115" s="40" t="s">
        <v>1071</v>
      </c>
      <c r="B1115" s="41" t="s">
        <v>18</v>
      </c>
      <c r="C1115" s="42" t="s">
        <v>18</v>
      </c>
      <c r="D1115" s="41">
        <v>0.50860221237862802</v>
      </c>
      <c r="E1115" s="42">
        <v>14</v>
      </c>
      <c r="F1115" s="41">
        <v>-1.65482465249424</v>
      </c>
      <c r="G1115" s="42">
        <v>18</v>
      </c>
      <c r="H1115" s="41">
        <v>12.3154019662084</v>
      </c>
      <c r="I1115" s="42">
        <v>13</v>
      </c>
      <c r="J1115" s="41">
        <v>4.4960948713633702</v>
      </c>
      <c r="K1115" s="42">
        <v>17</v>
      </c>
      <c r="L1115" s="41">
        <v>-1.1600906350067901</v>
      </c>
      <c r="M1115" s="42">
        <v>14</v>
      </c>
      <c r="N1115" s="41">
        <v>2.1024433099314801</v>
      </c>
      <c r="O1115" s="43">
        <v>3.9165824686356201</v>
      </c>
      <c r="P1115" s="43">
        <v>4.38</v>
      </c>
      <c r="Q1115" s="44">
        <v>8</v>
      </c>
      <c r="R1115" s="45">
        <v>0</v>
      </c>
      <c r="S1115" s="45">
        <v>0</v>
      </c>
      <c r="T1115" s="46" t="s">
        <v>18</v>
      </c>
      <c r="U1115" s="47">
        <v>5.4999999999999997E-3</v>
      </c>
      <c r="V1115" s="47" t="s">
        <v>18</v>
      </c>
      <c r="W1115" s="47">
        <v>5.4999999999999997E-3</v>
      </c>
      <c r="X1115" s="48" t="s">
        <v>30</v>
      </c>
      <c r="Y1115" s="49" t="s">
        <v>18</v>
      </c>
      <c r="Z1115" s="50" t="s">
        <v>18</v>
      </c>
      <c r="AA1115" s="51" t="s">
        <v>18</v>
      </c>
      <c r="AB1115" s="52">
        <v>42877</v>
      </c>
      <c r="AC1115" s="48" t="s">
        <v>1070</v>
      </c>
      <c r="AD1115" s="53">
        <v>10000000</v>
      </c>
      <c r="AE1115" s="46" t="s">
        <v>18</v>
      </c>
      <c r="AF1115" s="54" t="s">
        <v>18</v>
      </c>
    </row>
    <row r="1116" spans="1:32" x14ac:dyDescent="0.25">
      <c r="A1116" s="1" t="s">
        <v>1072</v>
      </c>
      <c r="B1116" s="55">
        <v>0.306097018436779</v>
      </c>
      <c r="C1116" s="37">
        <v>15</v>
      </c>
      <c r="D1116" s="55">
        <v>-1.2140414349561399</v>
      </c>
      <c r="E1116" s="37">
        <v>30</v>
      </c>
      <c r="F1116" s="55">
        <v>-1.2628182938864401</v>
      </c>
      <c r="G1116" s="37">
        <v>16</v>
      </c>
      <c r="H1116" s="55">
        <v>12.216489827703599</v>
      </c>
      <c r="I1116" s="37">
        <v>14</v>
      </c>
      <c r="J1116" s="55">
        <v>4.3919224848321097</v>
      </c>
      <c r="K1116" s="37">
        <v>18</v>
      </c>
      <c r="L1116" s="55">
        <v>-1.16598079561042</v>
      </c>
      <c r="M1116" s="37">
        <v>15</v>
      </c>
      <c r="N1116" s="55">
        <v>3.1634367674608601</v>
      </c>
      <c r="O1116" s="56">
        <v>2.5717221706957201</v>
      </c>
      <c r="P1116" s="56">
        <v>4.84</v>
      </c>
      <c r="Q1116" s="57">
        <v>6</v>
      </c>
      <c r="R1116" s="58">
        <v>0</v>
      </c>
      <c r="S1116" s="58">
        <v>0</v>
      </c>
      <c r="T1116" s="14" t="s">
        <v>18</v>
      </c>
      <c r="U1116" s="59">
        <v>6.0000000000000001E-3</v>
      </c>
      <c r="V1116" s="59" t="s">
        <v>18</v>
      </c>
      <c r="W1116" s="59">
        <v>1.2013331981316801E-2</v>
      </c>
      <c r="X1116" s="12" t="s">
        <v>30</v>
      </c>
      <c r="Y1116" s="60">
        <v>305.38814568999999</v>
      </c>
      <c r="Z1116" s="8">
        <v>12.913106000000001</v>
      </c>
      <c r="AA1116" s="61">
        <v>504</v>
      </c>
      <c r="AB1116" s="62">
        <v>40688</v>
      </c>
      <c r="AC1116" s="12" t="s">
        <v>139</v>
      </c>
      <c r="AD1116" s="16">
        <v>30</v>
      </c>
      <c r="AE1116" s="14" t="s">
        <v>42</v>
      </c>
      <c r="AF1116" s="39">
        <v>76.954717000000002</v>
      </c>
    </row>
    <row r="1117" spans="1:32" x14ac:dyDescent="0.25">
      <c r="A1117" s="40" t="s">
        <v>1073</v>
      </c>
      <c r="B1117" s="41">
        <v>2.1490626239938999</v>
      </c>
      <c r="C1117" s="42">
        <v>4</v>
      </c>
      <c r="D1117" s="41">
        <v>1.1613164075315601</v>
      </c>
      <c r="E1117" s="42">
        <v>11</v>
      </c>
      <c r="F1117" s="41">
        <v>-1.4353763939354001</v>
      </c>
      <c r="G1117" s="42">
        <v>17</v>
      </c>
      <c r="H1117" s="41">
        <v>14.847791337302899</v>
      </c>
      <c r="I1117" s="42">
        <v>9</v>
      </c>
      <c r="J1117" s="63">
        <v>6.2815951986323997</v>
      </c>
      <c r="K1117" s="64">
        <v>3</v>
      </c>
      <c r="L1117" s="41">
        <v>-0.60475771332125705</v>
      </c>
      <c r="M1117" s="42">
        <v>11</v>
      </c>
      <c r="N1117" s="41">
        <v>4.3611964273477701</v>
      </c>
      <c r="O1117" s="43">
        <v>2.4687679538020899</v>
      </c>
      <c r="P1117" s="43" t="s">
        <v>18</v>
      </c>
      <c r="Q1117" s="44">
        <v>8</v>
      </c>
      <c r="R1117" s="45">
        <v>0</v>
      </c>
      <c r="S1117" s="45">
        <v>0</v>
      </c>
      <c r="T1117" s="46" t="s">
        <v>18</v>
      </c>
      <c r="U1117" s="47">
        <v>8.0000000000000002E-3</v>
      </c>
      <c r="V1117" s="47" t="s">
        <v>18</v>
      </c>
      <c r="W1117" s="47">
        <v>1.01E-2</v>
      </c>
      <c r="X1117" s="48" t="s">
        <v>141</v>
      </c>
      <c r="Y1117" s="49">
        <v>75.811691749999994</v>
      </c>
      <c r="Z1117" s="50">
        <v>-6.0681786002999998E-2</v>
      </c>
      <c r="AA1117" s="51">
        <v>338</v>
      </c>
      <c r="AB1117" s="52">
        <v>41157</v>
      </c>
      <c r="AC1117" s="48" t="s">
        <v>1074</v>
      </c>
      <c r="AD1117" s="53">
        <v>75000</v>
      </c>
      <c r="AE1117" s="46" t="s">
        <v>18</v>
      </c>
      <c r="AF1117" s="54">
        <v>-0.32231888985000001</v>
      </c>
    </row>
    <row r="1118" spans="1:32" x14ac:dyDescent="0.25">
      <c r="A1118" s="1" t="s">
        <v>1075</v>
      </c>
      <c r="B1118" s="55">
        <v>1.6309966552461901</v>
      </c>
      <c r="C1118" s="37">
        <v>6</v>
      </c>
      <c r="D1118" s="55">
        <v>0.653505741960547</v>
      </c>
      <c r="E1118" s="37">
        <v>13</v>
      </c>
      <c r="F1118" s="55">
        <v>-1.9309323684647299</v>
      </c>
      <c r="G1118" s="37">
        <v>20</v>
      </c>
      <c r="H1118" s="55">
        <v>14.265329299445201</v>
      </c>
      <c r="I1118" s="37">
        <v>10</v>
      </c>
      <c r="J1118" s="55">
        <v>6.0085889443470801</v>
      </c>
      <c r="K1118" s="37">
        <v>5</v>
      </c>
      <c r="L1118" s="55">
        <v>-0.64780064577096796</v>
      </c>
      <c r="M1118" s="37">
        <v>12</v>
      </c>
      <c r="N1118" s="55">
        <v>4.3609321109446304</v>
      </c>
      <c r="O1118" s="56">
        <v>2.3353539296461601</v>
      </c>
      <c r="P1118" s="56" t="s">
        <v>18</v>
      </c>
      <c r="Q1118" s="57">
        <v>8</v>
      </c>
      <c r="R1118" s="58">
        <v>0</v>
      </c>
      <c r="S1118" s="58">
        <v>0</v>
      </c>
      <c r="T1118" s="14" t="s">
        <v>18</v>
      </c>
      <c r="U1118" s="59">
        <v>1.2E-2</v>
      </c>
      <c r="V1118" s="59" t="s">
        <v>18</v>
      </c>
      <c r="W1118" s="59">
        <v>1.52E-2</v>
      </c>
      <c r="X1118" s="12" t="s">
        <v>141</v>
      </c>
      <c r="Y1118" s="60" t="s">
        <v>18</v>
      </c>
      <c r="Z1118" s="8" t="s">
        <v>18</v>
      </c>
      <c r="AA1118" s="61" t="s">
        <v>18</v>
      </c>
      <c r="AB1118" s="62">
        <v>41157</v>
      </c>
      <c r="AC1118" s="12" t="s">
        <v>1074</v>
      </c>
      <c r="AD1118" s="16">
        <v>50</v>
      </c>
      <c r="AE1118" s="14" t="s">
        <v>34</v>
      </c>
      <c r="AF1118" s="39" t="s">
        <v>18</v>
      </c>
    </row>
    <row r="1119" spans="1:32" x14ac:dyDescent="0.25">
      <c r="A1119" s="40" t="s">
        <v>1076</v>
      </c>
      <c r="B1119" s="41" t="s">
        <v>18</v>
      </c>
      <c r="C1119" s="42" t="s">
        <v>18</v>
      </c>
      <c r="D1119" s="41" t="s">
        <v>18</v>
      </c>
      <c r="E1119" s="42" t="s">
        <v>18</v>
      </c>
      <c r="F1119" s="41" t="s">
        <v>18</v>
      </c>
      <c r="G1119" s="42" t="s">
        <v>18</v>
      </c>
      <c r="H1119" s="41">
        <v>10.7674832331394</v>
      </c>
      <c r="I1119" s="42">
        <v>17</v>
      </c>
      <c r="J1119" s="41">
        <v>3.7813665544988102</v>
      </c>
      <c r="K1119" s="42">
        <v>20</v>
      </c>
      <c r="L1119" s="63">
        <v>5.3601301052887296</v>
      </c>
      <c r="M1119" s="64">
        <v>1</v>
      </c>
      <c r="N1119" s="41">
        <v>11.156461832693401</v>
      </c>
      <c r="O1119" s="43">
        <v>0.59933641831808104</v>
      </c>
      <c r="P1119" s="43" t="s">
        <v>18</v>
      </c>
      <c r="Q1119" s="44">
        <v>8</v>
      </c>
      <c r="R1119" s="45">
        <v>0</v>
      </c>
      <c r="S1119" s="45">
        <v>0</v>
      </c>
      <c r="T1119" s="46" t="s">
        <v>18</v>
      </c>
      <c r="U1119" s="47">
        <v>1.2E-2</v>
      </c>
      <c r="V1119" s="47" t="s">
        <v>18</v>
      </c>
      <c r="W1119" s="47" t="s">
        <v>18</v>
      </c>
      <c r="X1119" s="48" t="s">
        <v>141</v>
      </c>
      <c r="Y1119" s="49">
        <v>75.811691749999994</v>
      </c>
      <c r="Z1119" s="50" t="s">
        <v>18</v>
      </c>
      <c r="AA1119" s="51" t="s">
        <v>18</v>
      </c>
      <c r="AB1119" s="52">
        <v>40862</v>
      </c>
      <c r="AC1119" s="48" t="s">
        <v>1077</v>
      </c>
      <c r="AD1119" s="53" t="s">
        <v>315</v>
      </c>
      <c r="AE1119" s="46" t="s">
        <v>18</v>
      </c>
      <c r="AF1119" s="54" t="s">
        <v>18</v>
      </c>
    </row>
    <row r="1120" spans="1:32" x14ac:dyDescent="0.25">
      <c r="A1120" s="1" t="s">
        <v>1078</v>
      </c>
      <c r="B1120" s="55" t="s">
        <v>18</v>
      </c>
      <c r="C1120" s="37" t="s">
        <v>18</v>
      </c>
      <c r="D1120" s="55" t="s">
        <v>18</v>
      </c>
      <c r="E1120" s="37" t="s">
        <v>18</v>
      </c>
      <c r="F1120" s="55" t="s">
        <v>18</v>
      </c>
      <c r="G1120" s="37" t="s">
        <v>18</v>
      </c>
      <c r="H1120" s="55">
        <v>12.3932805385836</v>
      </c>
      <c r="I1120" s="37">
        <v>12</v>
      </c>
      <c r="J1120" s="55">
        <v>3.7713871931953098</v>
      </c>
      <c r="K1120" s="37">
        <v>21</v>
      </c>
      <c r="L1120" s="65">
        <v>4.4419276094225904</v>
      </c>
      <c r="M1120" s="66">
        <v>2</v>
      </c>
      <c r="N1120" s="55">
        <v>10.0934000808587</v>
      </c>
      <c r="O1120" s="56">
        <v>0.82353529185042496</v>
      </c>
      <c r="P1120" s="56" t="s">
        <v>18</v>
      </c>
      <c r="Q1120" s="57">
        <v>8</v>
      </c>
      <c r="R1120" s="58">
        <v>0</v>
      </c>
      <c r="S1120" s="58">
        <v>0</v>
      </c>
      <c r="T1120" s="14" t="s">
        <v>18</v>
      </c>
      <c r="U1120" s="59">
        <v>8.9999999999999993E-3</v>
      </c>
      <c r="V1120" s="59" t="s">
        <v>18</v>
      </c>
      <c r="W1120" s="59" t="s">
        <v>18</v>
      </c>
      <c r="X1120" s="12" t="s">
        <v>141</v>
      </c>
      <c r="Y1120" s="60">
        <v>256.68552499999998</v>
      </c>
      <c r="Z1120" s="8" t="s">
        <v>18</v>
      </c>
      <c r="AA1120" s="61" t="s">
        <v>18</v>
      </c>
      <c r="AB1120" s="62">
        <v>43482</v>
      </c>
      <c r="AC1120" s="12" t="s">
        <v>1079</v>
      </c>
      <c r="AD1120" s="16" t="s">
        <v>315</v>
      </c>
      <c r="AE1120" s="14" t="s">
        <v>18</v>
      </c>
      <c r="AF1120" s="39" t="s">
        <v>18</v>
      </c>
    </row>
    <row r="1121" spans="1:32" x14ac:dyDescent="0.25">
      <c r="A1121" s="40" t="s">
        <v>1080</v>
      </c>
      <c r="B1121" s="41" t="s">
        <v>18</v>
      </c>
      <c r="C1121" s="42" t="s">
        <v>18</v>
      </c>
      <c r="D1121" s="41" t="s">
        <v>18</v>
      </c>
      <c r="E1121" s="42" t="s">
        <v>18</v>
      </c>
      <c r="F1121" s="41" t="s">
        <v>18</v>
      </c>
      <c r="G1121" s="42" t="s">
        <v>18</v>
      </c>
      <c r="H1121" s="41">
        <v>2.1863774280905801E-2</v>
      </c>
      <c r="I1121" s="42">
        <v>37</v>
      </c>
      <c r="J1121" s="41">
        <v>-1.3245971203663101</v>
      </c>
      <c r="K1121" s="42">
        <v>38</v>
      </c>
      <c r="L1121" s="41">
        <v>0.89202889186099599</v>
      </c>
      <c r="M1121" s="42">
        <v>9</v>
      </c>
      <c r="N1121" s="41">
        <v>8.1345349719659303</v>
      </c>
      <c r="O1121" s="43">
        <v>-0.49900155287778297</v>
      </c>
      <c r="P1121" s="43" t="s">
        <v>18</v>
      </c>
      <c r="Q1121" s="44">
        <v>8</v>
      </c>
      <c r="R1121" s="45">
        <v>0</v>
      </c>
      <c r="S1121" s="45">
        <v>0</v>
      </c>
      <c r="T1121" s="46" t="s">
        <v>18</v>
      </c>
      <c r="U1121" s="47">
        <v>0.01</v>
      </c>
      <c r="V1121" s="47" t="s">
        <v>18</v>
      </c>
      <c r="W1121" s="47" t="s">
        <v>18</v>
      </c>
      <c r="X1121" s="48" t="s">
        <v>141</v>
      </c>
      <c r="Y1121" s="49">
        <v>57.955709030000001</v>
      </c>
      <c r="Z1121" s="50" t="s">
        <v>18</v>
      </c>
      <c r="AA1121" s="51" t="s">
        <v>18</v>
      </c>
      <c r="AB1121" s="52">
        <v>42303</v>
      </c>
      <c r="AC1121" s="48" t="s">
        <v>1081</v>
      </c>
      <c r="AD1121" s="53" t="s">
        <v>315</v>
      </c>
      <c r="AE1121" s="46" t="s">
        <v>18</v>
      </c>
      <c r="AF1121" s="54" t="s">
        <v>18</v>
      </c>
    </row>
    <row r="1122" spans="1:32" x14ac:dyDescent="0.25">
      <c r="A1122" s="1" t="s">
        <v>1082</v>
      </c>
      <c r="B1122" s="55">
        <v>0.77279448493325897</v>
      </c>
      <c r="C1122" s="37">
        <v>13</v>
      </c>
      <c r="D1122" s="55">
        <v>-1.79628998975999</v>
      </c>
      <c r="E1122" s="37">
        <v>32</v>
      </c>
      <c r="F1122" s="55">
        <v>-3.3246729086602498</v>
      </c>
      <c r="G1122" s="37">
        <v>33</v>
      </c>
      <c r="H1122" s="55">
        <v>16.263902363616602</v>
      </c>
      <c r="I1122" s="37">
        <v>5</v>
      </c>
      <c r="J1122" s="55">
        <v>5.9719650805867497</v>
      </c>
      <c r="K1122" s="37">
        <v>6</v>
      </c>
      <c r="L1122" s="55">
        <v>-1.4993242713561199</v>
      </c>
      <c r="M1122" s="37">
        <v>26</v>
      </c>
      <c r="N1122" s="55">
        <v>5.3877432961564402</v>
      </c>
      <c r="O1122" s="56">
        <v>2.2612237325926698</v>
      </c>
      <c r="P1122" s="56">
        <v>7.1573769800000004</v>
      </c>
      <c r="Q1122" s="57">
        <v>8</v>
      </c>
      <c r="R1122" s="58">
        <v>0</v>
      </c>
      <c r="S1122" s="58">
        <v>0</v>
      </c>
      <c r="T1122" s="14" t="s">
        <v>18</v>
      </c>
      <c r="U1122" s="59">
        <v>0.01</v>
      </c>
      <c r="V1122" s="59" t="s">
        <v>18</v>
      </c>
      <c r="W1122" s="59">
        <v>1.00215003663031E-2</v>
      </c>
      <c r="X1122" s="12" t="s">
        <v>30</v>
      </c>
      <c r="Y1122" s="60">
        <v>236.82247286184199</v>
      </c>
      <c r="Z1122" s="8">
        <v>-3.244011460901</v>
      </c>
      <c r="AA1122" s="61">
        <v>1988</v>
      </c>
      <c r="AB1122" s="62">
        <v>38244</v>
      </c>
      <c r="AC1122" s="12" t="s">
        <v>1083</v>
      </c>
      <c r="AD1122" s="16">
        <v>10</v>
      </c>
      <c r="AE1122" s="14" t="s">
        <v>18</v>
      </c>
      <c r="AF1122" s="39">
        <v>-64.241875591294004</v>
      </c>
    </row>
    <row r="1123" spans="1:32" x14ac:dyDescent="0.25">
      <c r="A1123" s="40" t="s">
        <v>1084</v>
      </c>
      <c r="B1123" s="41">
        <v>0.36875580378636902</v>
      </c>
      <c r="C1123" s="42">
        <v>14</v>
      </c>
      <c r="D1123" s="41">
        <v>-1.59404750499919</v>
      </c>
      <c r="E1123" s="42">
        <v>31</v>
      </c>
      <c r="F1123" s="41">
        <v>-2.7482820686592602</v>
      </c>
      <c r="G1123" s="42">
        <v>25</v>
      </c>
      <c r="H1123" s="41">
        <v>16.7397755128369</v>
      </c>
      <c r="I1123" s="42">
        <v>4</v>
      </c>
      <c r="J1123" s="41">
        <v>5.2701995230061804</v>
      </c>
      <c r="K1123" s="42">
        <v>9</v>
      </c>
      <c r="L1123" s="41">
        <v>-1.8494413710814599</v>
      </c>
      <c r="M1123" s="42">
        <v>31</v>
      </c>
      <c r="N1123" s="41">
        <v>5.4694367693161396</v>
      </c>
      <c r="O1123" s="43">
        <v>2.3144551604696901</v>
      </c>
      <c r="P1123" s="43">
        <v>6.01</v>
      </c>
      <c r="Q1123" s="44">
        <v>6</v>
      </c>
      <c r="R1123" s="45">
        <v>7.4999999999999997E-3</v>
      </c>
      <c r="S1123" s="45">
        <v>7.4999999999999997E-3</v>
      </c>
      <c r="T1123" s="46" t="s">
        <v>18</v>
      </c>
      <c r="U1123" s="47">
        <v>1.0500000000000001E-2</v>
      </c>
      <c r="V1123" s="47" t="s">
        <v>18</v>
      </c>
      <c r="W1123" s="47">
        <v>1.0529999999999999E-2</v>
      </c>
      <c r="X1123" s="48" t="s">
        <v>30</v>
      </c>
      <c r="Y1123" s="49">
        <v>410.40757520487699</v>
      </c>
      <c r="Z1123" s="50">
        <v>1.03194998</v>
      </c>
      <c r="AA1123" s="51">
        <v>2460</v>
      </c>
      <c r="AB1123" s="52">
        <v>38398</v>
      </c>
      <c r="AC1123" s="48" t="s">
        <v>65</v>
      </c>
      <c r="AD1123" s="53" t="s">
        <v>56</v>
      </c>
      <c r="AE1123" s="46" t="s">
        <v>18</v>
      </c>
      <c r="AF1123" s="54">
        <v>156.30803950999999</v>
      </c>
    </row>
    <row r="1124" spans="1:32" x14ac:dyDescent="0.25">
      <c r="A1124" s="1" t="s">
        <v>1085</v>
      </c>
      <c r="B1124" s="55">
        <v>6.7744179285655903E-2</v>
      </c>
      <c r="C1124" s="37">
        <v>17</v>
      </c>
      <c r="D1124" s="55">
        <v>-2.1839802305338401</v>
      </c>
      <c r="E1124" s="37">
        <v>34</v>
      </c>
      <c r="F1124" s="55">
        <v>-3.7174676084395002</v>
      </c>
      <c r="G1124" s="37">
        <v>34</v>
      </c>
      <c r="H1124" s="55">
        <v>13.282442748091199</v>
      </c>
      <c r="I1124" s="37">
        <v>11</v>
      </c>
      <c r="J1124" s="55">
        <v>5.2695581678149503</v>
      </c>
      <c r="K1124" s="37">
        <v>10</v>
      </c>
      <c r="L1124" s="55">
        <v>-1.8518518518518601</v>
      </c>
      <c r="M1124" s="37">
        <v>32</v>
      </c>
      <c r="N1124" s="55">
        <v>6.2556881159749702</v>
      </c>
      <c r="O1124" s="56">
        <v>1.4708906870473999</v>
      </c>
      <c r="P1124" s="56">
        <v>6.01</v>
      </c>
      <c r="Q1124" s="57">
        <v>6</v>
      </c>
      <c r="R1124" s="58">
        <v>7.4999999999999997E-3</v>
      </c>
      <c r="S1124" s="58">
        <v>7.4999999999999997E-3</v>
      </c>
      <c r="T1124" s="14" t="s">
        <v>18</v>
      </c>
      <c r="U1124" s="59">
        <v>1.0500000000000001E-2</v>
      </c>
      <c r="V1124" s="59" t="s">
        <v>18</v>
      </c>
      <c r="W1124" s="59">
        <v>1.0529999999999999E-2</v>
      </c>
      <c r="X1124" s="12" t="s">
        <v>30</v>
      </c>
      <c r="Y1124" s="60" t="s">
        <v>18</v>
      </c>
      <c r="Z1124" s="8" t="s">
        <v>18</v>
      </c>
      <c r="AA1124" s="61" t="s">
        <v>18</v>
      </c>
      <c r="AB1124" s="62">
        <v>38398</v>
      </c>
      <c r="AC1124" s="12" t="s">
        <v>65</v>
      </c>
      <c r="AD1124" s="16">
        <v>30000</v>
      </c>
      <c r="AE1124" s="14" t="s">
        <v>18</v>
      </c>
      <c r="AF1124" s="39" t="s">
        <v>18</v>
      </c>
    </row>
    <row r="1125" spans="1:32" x14ac:dyDescent="0.25">
      <c r="A1125" s="40" t="s">
        <v>1086</v>
      </c>
      <c r="B1125" s="41" t="s">
        <v>18</v>
      </c>
      <c r="C1125" s="42" t="s">
        <v>18</v>
      </c>
      <c r="D1125" s="41" t="s">
        <v>18</v>
      </c>
      <c r="E1125" s="42" t="s">
        <v>18</v>
      </c>
      <c r="F1125" s="41" t="s">
        <v>18</v>
      </c>
      <c r="G1125" s="42" t="s">
        <v>18</v>
      </c>
      <c r="H1125" s="41" t="s">
        <v>18</v>
      </c>
      <c r="I1125" s="42" t="s">
        <v>18</v>
      </c>
      <c r="J1125" s="41" t="s">
        <v>18</v>
      </c>
      <c r="K1125" s="42" t="s">
        <v>18</v>
      </c>
      <c r="L1125" s="41">
        <v>-1.83859420761468</v>
      </c>
      <c r="M1125" s="42">
        <v>30</v>
      </c>
      <c r="N1125" s="41" t="s">
        <v>18</v>
      </c>
      <c r="O1125" s="43" t="s">
        <v>18</v>
      </c>
      <c r="P1125" s="43">
        <v>6.01</v>
      </c>
      <c r="Q1125" s="44">
        <v>6</v>
      </c>
      <c r="R1125" s="45">
        <v>7.4999999999999997E-3</v>
      </c>
      <c r="S1125" s="45">
        <v>7.4999999999999997E-3</v>
      </c>
      <c r="T1125" s="46" t="s">
        <v>18</v>
      </c>
      <c r="U1125" s="47">
        <v>5.0000000000000001E-3</v>
      </c>
      <c r="V1125" s="47" t="s">
        <v>18</v>
      </c>
      <c r="W1125" s="47">
        <v>5.0299999999999997E-3</v>
      </c>
      <c r="X1125" s="48" t="s">
        <v>30</v>
      </c>
      <c r="Y1125" s="49" t="s">
        <v>18</v>
      </c>
      <c r="Z1125" s="50" t="s">
        <v>18</v>
      </c>
      <c r="AA1125" s="51" t="s">
        <v>18</v>
      </c>
      <c r="AB1125" s="52">
        <v>45455</v>
      </c>
      <c r="AC1125" s="48" t="s">
        <v>65</v>
      </c>
      <c r="AD1125" s="53" t="s">
        <v>68</v>
      </c>
      <c r="AE1125" s="46" t="s">
        <v>18</v>
      </c>
      <c r="AF1125" s="54" t="s">
        <v>18</v>
      </c>
    </row>
    <row r="1126" spans="1:32" x14ac:dyDescent="0.25">
      <c r="A1126" s="1" t="s">
        <v>1087</v>
      </c>
      <c r="B1126" s="55">
        <v>1.00594168812513</v>
      </c>
      <c r="C1126" s="37">
        <v>11</v>
      </c>
      <c r="D1126" s="55">
        <v>-0.276066571314381</v>
      </c>
      <c r="E1126" s="37">
        <v>17</v>
      </c>
      <c r="F1126" s="55">
        <v>0.64745652663766795</v>
      </c>
      <c r="G1126" s="37">
        <v>14</v>
      </c>
      <c r="H1126" s="55">
        <v>8.5085974365412405</v>
      </c>
      <c r="I1126" s="37">
        <v>23</v>
      </c>
      <c r="J1126" s="55">
        <v>3.5324901875273</v>
      </c>
      <c r="K1126" s="37">
        <v>23</v>
      </c>
      <c r="L1126" s="55">
        <v>-2.2331268416046002</v>
      </c>
      <c r="M1126" s="37">
        <v>34</v>
      </c>
      <c r="N1126" s="55">
        <v>4.3343068724127303</v>
      </c>
      <c r="O1126" s="56">
        <v>1.0215215972573799</v>
      </c>
      <c r="P1126" s="56">
        <v>5.87</v>
      </c>
      <c r="Q1126" s="57">
        <v>6</v>
      </c>
      <c r="R1126" s="58">
        <v>5.0000000000000001E-3</v>
      </c>
      <c r="S1126" s="58">
        <v>5.0000000000000001E-3</v>
      </c>
      <c r="T1126" s="14" t="s">
        <v>18</v>
      </c>
      <c r="U1126" s="59">
        <v>8.9999999999999993E-3</v>
      </c>
      <c r="V1126" s="59" t="s">
        <v>18</v>
      </c>
      <c r="W1126" s="59">
        <v>9.1999999999999998E-3</v>
      </c>
      <c r="X1126" s="12" t="s">
        <v>30</v>
      </c>
      <c r="Y1126" s="60">
        <v>156.451543473736</v>
      </c>
      <c r="Z1126" s="8">
        <v>10.840569629999999</v>
      </c>
      <c r="AA1126" s="61">
        <v>1760</v>
      </c>
      <c r="AB1126" s="62">
        <v>39538</v>
      </c>
      <c r="AC1126" s="12" t="s">
        <v>1088</v>
      </c>
      <c r="AD1126" s="16">
        <v>10</v>
      </c>
      <c r="AE1126" s="14" t="s">
        <v>18</v>
      </c>
      <c r="AF1126" s="39">
        <v>24.366244460000001</v>
      </c>
    </row>
    <row r="1127" spans="1:32" x14ac:dyDescent="0.25">
      <c r="A1127" s="40" t="s">
        <v>1089</v>
      </c>
      <c r="B1127" s="41" t="s">
        <v>18</v>
      </c>
      <c r="C1127" s="42" t="s">
        <v>18</v>
      </c>
      <c r="D1127" s="41" t="s">
        <v>18</v>
      </c>
      <c r="E1127" s="42" t="s">
        <v>18</v>
      </c>
      <c r="F1127" s="41" t="s">
        <v>18</v>
      </c>
      <c r="G1127" s="42" t="s">
        <v>18</v>
      </c>
      <c r="H1127" s="41" t="s">
        <v>18</v>
      </c>
      <c r="I1127" s="42" t="s">
        <v>18</v>
      </c>
      <c r="J1127" s="41">
        <v>3.770953923939</v>
      </c>
      <c r="K1127" s="42">
        <v>22</v>
      </c>
      <c r="L1127" s="41">
        <v>-2.1926797212582998</v>
      </c>
      <c r="M1127" s="42">
        <v>33</v>
      </c>
      <c r="N1127" s="41" t="s">
        <v>18</v>
      </c>
      <c r="O1127" s="43" t="s">
        <v>18</v>
      </c>
      <c r="P1127" s="43">
        <v>5.87</v>
      </c>
      <c r="Q1127" s="44">
        <v>6</v>
      </c>
      <c r="R1127" s="45">
        <v>0</v>
      </c>
      <c r="S1127" s="45">
        <v>0</v>
      </c>
      <c r="T1127" s="46" t="s">
        <v>18</v>
      </c>
      <c r="U1127" s="47">
        <v>4.4999999999999997E-3</v>
      </c>
      <c r="V1127" s="47" t="s">
        <v>18</v>
      </c>
      <c r="W1127" s="47">
        <v>4.7999999999999996E-3</v>
      </c>
      <c r="X1127" s="48" t="s">
        <v>30</v>
      </c>
      <c r="Y1127" s="49" t="s">
        <v>18</v>
      </c>
      <c r="Z1127" s="50" t="s">
        <v>18</v>
      </c>
      <c r="AA1127" s="51" t="s">
        <v>18</v>
      </c>
      <c r="AB1127" s="52">
        <v>45405</v>
      </c>
      <c r="AC1127" s="48" t="s">
        <v>1088</v>
      </c>
      <c r="AD1127" s="53">
        <v>10</v>
      </c>
      <c r="AE1127" s="46" t="s">
        <v>18</v>
      </c>
      <c r="AF1127" s="54" t="s">
        <v>18</v>
      </c>
    </row>
    <row r="1128" spans="1:32" x14ac:dyDescent="0.25">
      <c r="A1128" s="81" t="s">
        <v>1090</v>
      </c>
      <c r="B1128" s="82" t="s">
        <v>18</v>
      </c>
      <c r="C1128" s="83" t="s">
        <v>18</v>
      </c>
      <c r="D1128" s="82">
        <v>-2.1612965974824401</v>
      </c>
      <c r="E1128" s="83">
        <v>33</v>
      </c>
      <c r="F1128" s="82">
        <v>-1.7080085402381799</v>
      </c>
      <c r="G1128" s="83">
        <v>19</v>
      </c>
      <c r="H1128" s="82">
        <v>10.1761796254098</v>
      </c>
      <c r="I1128" s="83">
        <v>20</v>
      </c>
      <c r="J1128" s="82">
        <v>3.3361134278564402</v>
      </c>
      <c r="K1128" s="83">
        <v>24</v>
      </c>
      <c r="L1128" s="82">
        <v>0.17939712459253901</v>
      </c>
      <c r="M1128" s="83">
        <v>10</v>
      </c>
      <c r="N1128" s="82">
        <v>5.3949178510643696</v>
      </c>
      <c r="O1128" s="84">
        <v>1.1297985319603601</v>
      </c>
      <c r="P1128" s="84">
        <v>5.0599999999999996</v>
      </c>
      <c r="Q1128" s="85">
        <v>6</v>
      </c>
      <c r="R1128" s="86">
        <v>5.0000000000000001E-3</v>
      </c>
      <c r="S1128" s="86">
        <v>5.0000000000000001E-3</v>
      </c>
      <c r="T1128" s="87" t="s">
        <v>18</v>
      </c>
      <c r="U1128" s="88">
        <v>0.01</v>
      </c>
      <c r="V1128" s="88" t="s">
        <v>18</v>
      </c>
      <c r="W1128" s="88">
        <v>1.4999999999999999E-2</v>
      </c>
      <c r="X1128" s="89" t="s">
        <v>30</v>
      </c>
      <c r="Y1128" s="90">
        <v>3.08349319</v>
      </c>
      <c r="Z1128" s="91">
        <v>6.2842190000000006E-2</v>
      </c>
      <c r="AA1128" s="92">
        <v>409</v>
      </c>
      <c r="AB1128" s="93">
        <v>41939</v>
      </c>
      <c r="AC1128" s="89" t="s">
        <v>1091</v>
      </c>
      <c r="AD1128" s="94">
        <v>50</v>
      </c>
      <c r="AE1128" s="87" t="s">
        <v>34</v>
      </c>
      <c r="AF1128" s="95">
        <v>-0.20546681</v>
      </c>
    </row>
    <row r="1129" spans="1:32" x14ac:dyDescent="0.25">
      <c r="A1129" s="96" t="s">
        <v>95</v>
      </c>
      <c r="B1129" s="97">
        <v>1.3311420515083856</v>
      </c>
      <c r="C1129" s="12"/>
      <c r="D1129" s="97">
        <v>0.46412157446318014</v>
      </c>
      <c r="E1129" s="12"/>
      <c r="F1129" s="97">
        <v>-0.25727228448116918</v>
      </c>
      <c r="G1129" s="12"/>
      <c r="H1129" s="97">
        <v>10.054625538341565</v>
      </c>
      <c r="I1129" s="12"/>
      <c r="J1129" s="97">
        <v>3.4592235625393655</v>
      </c>
      <c r="K1129" s="12"/>
      <c r="L1129" s="97">
        <v>-0.51033371738961819</v>
      </c>
      <c r="M1129" s="37"/>
      <c r="N1129" s="97">
        <v>5.1032927231313545</v>
      </c>
      <c r="O1129" s="98">
        <v>1.3809379198241893</v>
      </c>
      <c r="P1129" s="98">
        <v>4.6608831283870966</v>
      </c>
      <c r="Q1129" s="99"/>
      <c r="R1129" s="14"/>
      <c r="S1129" s="12"/>
      <c r="T1129" s="14"/>
      <c r="U1129" s="12"/>
      <c r="V1129" s="100"/>
      <c r="X1129" s="100" t="s">
        <v>96</v>
      </c>
      <c r="Y1129" s="101">
        <v>3081.9590336135234</v>
      </c>
      <c r="Z1129" s="98">
        <v>-2.1631175069040007</v>
      </c>
      <c r="AA1129" s="102">
        <v>13796</v>
      </c>
      <c r="AB1129" s="100"/>
      <c r="AC1129" s="100"/>
      <c r="AD1129" s="103"/>
      <c r="AE1129" s="104"/>
      <c r="AF1129" s="105">
        <v>180.42022360885599</v>
      </c>
    </row>
    <row r="1130" spans="1:32" x14ac:dyDescent="0.25">
      <c r="A1130" s="106" t="s">
        <v>1092</v>
      </c>
      <c r="B1130" s="107">
        <v>2.9546786500651101</v>
      </c>
      <c r="C1130" s="37"/>
      <c r="D1130" s="107">
        <v>3.6377078054866798</v>
      </c>
      <c r="E1130" s="37"/>
      <c r="F1130" s="107">
        <v>3.1671394375682298</v>
      </c>
      <c r="G1130" s="37"/>
      <c r="H1130" s="107">
        <v>22.843120349805201</v>
      </c>
      <c r="I1130" s="37"/>
      <c r="J1130" s="107">
        <v>7.4532315796582198</v>
      </c>
      <c r="K1130" s="37"/>
      <c r="L1130" s="107">
        <v>1.5298026486516301</v>
      </c>
      <c r="M1130" s="37"/>
      <c r="N1130" s="107">
        <v>3.7789833755404101</v>
      </c>
      <c r="O1130" s="107">
        <v>4.9648567162303401</v>
      </c>
      <c r="P1130" s="107" t="s">
        <v>18</v>
      </c>
      <c r="Q1130" s="108"/>
      <c r="R1130" s="109"/>
      <c r="S1130" s="37"/>
      <c r="T1130" s="109"/>
      <c r="U1130" s="37"/>
      <c r="V1130" s="37"/>
      <c r="W1130" s="110"/>
      <c r="X1130" s="111"/>
      <c r="Y1130" s="112"/>
      <c r="Z1130" s="37"/>
      <c r="AA1130" s="37"/>
      <c r="AB1130" s="37"/>
      <c r="AC1130" s="113"/>
      <c r="AD1130" s="109"/>
      <c r="AE1130" s="110"/>
    </row>
    <row r="1131" spans="1:32" x14ac:dyDescent="0.25">
      <c r="A1131" s="1" t="s">
        <v>98</v>
      </c>
      <c r="B1131" s="55"/>
      <c r="C1131" s="37">
        <v>17</v>
      </c>
      <c r="D1131" s="55"/>
      <c r="E1131" s="37">
        <v>34</v>
      </c>
      <c r="F1131" s="55"/>
      <c r="G1131" s="37">
        <v>34</v>
      </c>
      <c r="H1131" s="55"/>
      <c r="I1131" s="37">
        <v>37</v>
      </c>
      <c r="J1131" s="55"/>
      <c r="K1131" s="37">
        <v>38</v>
      </c>
      <c r="L1131" s="55"/>
      <c r="M1131" s="37">
        <v>39</v>
      </c>
      <c r="N1131" s="55"/>
      <c r="O1131" s="56"/>
      <c r="P1131" s="56"/>
      <c r="Q1131" s="58"/>
      <c r="R1131" s="14"/>
      <c r="S1131" s="59"/>
      <c r="T1131" s="114"/>
      <c r="U1131" s="59"/>
      <c r="V1131" s="12"/>
      <c r="W1131" s="8"/>
      <c r="X1131" s="8"/>
      <c r="Y1131" s="61"/>
      <c r="Z1131" s="62"/>
      <c r="AA1131" s="12"/>
      <c r="AB1131" s="62"/>
      <c r="AC1131" s="16"/>
      <c r="AD1131" s="14"/>
      <c r="AE1131" s="8"/>
    </row>
    <row r="1132" spans="1:32" x14ac:dyDescent="0.25">
      <c r="A1132" s="96"/>
      <c r="B1132" s="97"/>
      <c r="C1132" s="12"/>
      <c r="D1132" s="97"/>
      <c r="E1132" s="12"/>
      <c r="F1132" s="97"/>
      <c r="G1132" s="12"/>
      <c r="H1132" s="97"/>
      <c r="I1132" s="12"/>
      <c r="J1132" s="97"/>
      <c r="K1132" s="12"/>
      <c r="L1132" s="97"/>
      <c r="M1132" s="37"/>
      <c r="N1132" s="97"/>
      <c r="O1132" s="98"/>
      <c r="P1132" s="98"/>
      <c r="Q1132" s="99"/>
      <c r="R1132" s="14"/>
      <c r="S1132" s="12"/>
      <c r="T1132" s="14"/>
      <c r="U1132" s="12"/>
      <c r="V1132" s="100"/>
      <c r="X1132" s="100"/>
      <c r="Y1132" s="101"/>
      <c r="Z1132" s="98"/>
      <c r="AA1132" s="102"/>
      <c r="AB1132" s="100"/>
      <c r="AC1132" s="100"/>
      <c r="AD1132" s="103"/>
      <c r="AE1132" s="104"/>
      <c r="AF1132" s="105"/>
    </row>
    <row r="1133" spans="1:32" x14ac:dyDescent="0.25">
      <c r="A1133" s="106"/>
      <c r="B1133" s="107"/>
      <c r="C1133" s="37"/>
      <c r="D1133" s="107"/>
      <c r="E1133" s="37"/>
      <c r="F1133" s="107"/>
      <c r="G1133" s="37"/>
      <c r="H1133" s="107"/>
      <c r="I1133" s="37"/>
      <c r="J1133" s="107"/>
      <c r="K1133" s="37"/>
      <c r="L1133" s="107"/>
      <c r="M1133" s="37"/>
      <c r="N1133" s="107"/>
      <c r="O1133" s="107"/>
      <c r="P1133" s="107"/>
      <c r="Q1133" s="108"/>
      <c r="R1133" s="109"/>
      <c r="S1133" s="37"/>
      <c r="T1133" s="109"/>
      <c r="U1133" s="37"/>
      <c r="V1133" s="37"/>
      <c r="W1133" s="110"/>
      <c r="X1133" s="111"/>
      <c r="Y1133" s="112"/>
      <c r="Z1133" s="37"/>
      <c r="AA1133" s="37"/>
      <c r="AB1133" s="37"/>
      <c r="AC1133" s="113"/>
      <c r="AD1133" s="109"/>
      <c r="AE1133" s="110"/>
    </row>
    <row r="1134" spans="1:32" x14ac:dyDescent="0.25">
      <c r="B1134" s="55"/>
      <c r="C1134" s="37"/>
      <c r="D1134" s="55"/>
      <c r="E1134" s="37"/>
      <c r="F1134" s="55"/>
      <c r="G1134" s="37"/>
      <c r="H1134" s="55"/>
      <c r="I1134" s="37"/>
      <c r="J1134" s="55"/>
      <c r="K1134" s="37"/>
      <c r="L1134" s="55"/>
      <c r="M1134" s="37"/>
      <c r="N1134" s="55"/>
      <c r="O1134" s="56"/>
      <c r="P1134" s="56"/>
      <c r="Q1134" s="58"/>
      <c r="R1134" s="14"/>
      <c r="S1134" s="59"/>
      <c r="T1134" s="114"/>
      <c r="U1134" s="59"/>
      <c r="V1134" s="12"/>
      <c r="W1134" s="8"/>
      <c r="X1134" s="8"/>
      <c r="Y1134" s="61"/>
      <c r="Z1134" s="62"/>
      <c r="AA1134" s="12"/>
      <c r="AB1134" s="62"/>
      <c r="AC1134" s="16"/>
      <c r="AD1134" s="14"/>
      <c r="AE1134" s="8"/>
    </row>
    <row r="1135" spans="1:32" x14ac:dyDescent="0.25">
      <c r="B1135" s="55"/>
      <c r="C1135" s="37"/>
      <c r="D1135" s="55"/>
      <c r="E1135" s="37"/>
      <c r="F1135" s="55"/>
      <c r="G1135" s="37"/>
      <c r="H1135" s="55"/>
      <c r="I1135" s="37"/>
      <c r="J1135" s="55"/>
      <c r="K1135" s="37"/>
      <c r="L1135" s="55"/>
      <c r="M1135" s="37"/>
      <c r="N1135" s="55"/>
      <c r="O1135" s="56"/>
      <c r="P1135" s="56"/>
      <c r="Q1135" s="58"/>
      <c r="R1135" s="14"/>
      <c r="S1135" s="59"/>
      <c r="T1135" s="114"/>
      <c r="U1135" s="59"/>
      <c r="V1135" s="12"/>
      <c r="W1135" s="8"/>
      <c r="X1135" s="8"/>
      <c r="Y1135" s="61"/>
      <c r="Z1135" s="62"/>
      <c r="AA1135" s="12"/>
      <c r="AB1135" s="62"/>
      <c r="AC1135" s="16"/>
      <c r="AD1135" s="14"/>
      <c r="AE1135" s="8"/>
    </row>
    <row r="1136" spans="1:32" x14ac:dyDescent="0.25">
      <c r="A1136" s="96"/>
      <c r="B1136" s="97"/>
      <c r="C1136" s="12"/>
      <c r="D1136" s="97"/>
      <c r="E1136" s="12"/>
      <c r="F1136" s="97"/>
      <c r="G1136" s="12"/>
      <c r="H1136" s="97"/>
      <c r="I1136" s="12"/>
      <c r="J1136" s="97"/>
      <c r="K1136" s="12"/>
      <c r="L1136" s="97"/>
      <c r="M1136" s="37"/>
      <c r="N1136" s="97"/>
      <c r="O1136" s="98"/>
      <c r="P1136" s="98"/>
      <c r="Q1136" s="99"/>
      <c r="R1136" s="14"/>
      <c r="S1136" s="12"/>
      <c r="T1136" s="14"/>
      <c r="U1136" s="12"/>
      <c r="V1136" s="100"/>
      <c r="X1136" s="100"/>
      <c r="Y1136" s="101"/>
      <c r="Z1136" s="98"/>
      <c r="AA1136" s="102"/>
      <c r="AB1136" s="100"/>
      <c r="AC1136" s="100"/>
      <c r="AD1136" s="103"/>
      <c r="AE1136" s="104"/>
      <c r="AF1136" s="105"/>
    </row>
    <row r="1137" spans="1:32" x14ac:dyDescent="0.25">
      <c r="A1137" s="106"/>
      <c r="B1137" s="107"/>
      <c r="C1137" s="37"/>
      <c r="D1137" s="107"/>
      <c r="E1137" s="37"/>
      <c r="F1137" s="107"/>
      <c r="G1137" s="37"/>
      <c r="H1137" s="107"/>
      <c r="I1137" s="37"/>
      <c r="J1137" s="107"/>
      <c r="K1137" s="37"/>
      <c r="L1137" s="107"/>
      <c r="M1137" s="37"/>
      <c r="N1137" s="107"/>
      <c r="O1137" s="107"/>
      <c r="P1137" s="107"/>
      <c r="Q1137" s="108"/>
      <c r="R1137" s="109"/>
      <c r="S1137" s="37"/>
      <c r="T1137" s="109"/>
      <c r="U1137" s="37"/>
      <c r="V1137" s="37"/>
      <c r="W1137" s="110"/>
      <c r="X1137" s="111"/>
      <c r="Y1137" s="112"/>
      <c r="Z1137" s="37"/>
      <c r="AA1137" s="37"/>
      <c r="AB1137" s="37"/>
      <c r="AC1137" s="113"/>
      <c r="AD1137" s="109"/>
      <c r="AE1137" s="110"/>
    </row>
    <row r="1138" spans="1:32" x14ac:dyDescent="0.25">
      <c r="B1138" s="55"/>
      <c r="C1138" s="37"/>
      <c r="D1138" s="55"/>
      <c r="E1138" s="37"/>
      <c r="F1138" s="55"/>
      <c r="G1138" s="37"/>
      <c r="H1138" s="55"/>
      <c r="I1138" s="37"/>
      <c r="J1138" s="55"/>
      <c r="K1138" s="37"/>
      <c r="L1138" s="55"/>
      <c r="M1138" s="37"/>
      <c r="N1138" s="55"/>
      <c r="O1138" s="56"/>
      <c r="P1138" s="56"/>
      <c r="Q1138" s="58"/>
      <c r="R1138" s="14"/>
      <c r="S1138" s="59"/>
      <c r="T1138" s="114"/>
      <c r="U1138" s="59"/>
      <c r="V1138" s="12"/>
      <c r="W1138" s="8"/>
      <c r="X1138" s="8"/>
      <c r="Y1138" s="61"/>
      <c r="Z1138" s="62"/>
      <c r="AA1138" s="12"/>
      <c r="AB1138" s="62"/>
      <c r="AC1138" s="16"/>
      <c r="AD1138" s="14"/>
      <c r="AE1138" s="8"/>
    </row>
    <row r="1139" spans="1:32" x14ac:dyDescent="0.25">
      <c r="X1139" s="120"/>
    </row>
    <row r="1140" spans="1:32" x14ac:dyDescent="0.25">
      <c r="X1140" s="120"/>
    </row>
    <row r="1141" spans="1:32" x14ac:dyDescent="0.25">
      <c r="X1141" s="120"/>
    </row>
    <row r="1142" spans="1:32" x14ac:dyDescent="0.25">
      <c r="X1142" s="120"/>
    </row>
    <row r="1143" spans="1:32" x14ac:dyDescent="0.25">
      <c r="B1143" s="8"/>
      <c r="C1143" s="12"/>
      <c r="D1143" s="8"/>
      <c r="E1143" s="12"/>
      <c r="F1143" s="8"/>
      <c r="G1143" s="12"/>
      <c r="H1143" s="8"/>
      <c r="I1143" s="12"/>
      <c r="J1143" s="8"/>
      <c r="K1143" s="12"/>
      <c r="L1143" s="8"/>
      <c r="M1143" s="12"/>
      <c r="N1143" s="8"/>
      <c r="O1143" s="12"/>
      <c r="P1143" s="12"/>
      <c r="Q1143" s="13"/>
      <c r="R1143" s="14"/>
      <c r="S1143" s="12"/>
      <c r="T1143" s="14"/>
      <c r="U1143" s="12"/>
      <c r="V1143" s="12"/>
      <c r="W1143" s="39"/>
      <c r="X1143" s="60"/>
      <c r="Y1143" s="20"/>
      <c r="Z1143" s="12"/>
      <c r="AA1143" s="12"/>
      <c r="AB1143" s="12"/>
      <c r="AC1143" s="16"/>
      <c r="AD1143" s="14"/>
      <c r="AE1143" s="39"/>
    </row>
    <row r="1144" spans="1:32" x14ac:dyDescent="0.25">
      <c r="A1144" s="1" t="s">
        <v>185</v>
      </c>
      <c r="B1144" s="8"/>
      <c r="C1144" s="12"/>
      <c r="D1144" s="8"/>
      <c r="E1144" s="12"/>
      <c r="F1144" s="8"/>
      <c r="G1144" s="12"/>
      <c r="H1144" s="8"/>
      <c r="I1144" s="12"/>
      <c r="J1144" s="8"/>
      <c r="K1144" s="12"/>
      <c r="L1144" s="8"/>
      <c r="M1144" s="12"/>
      <c r="N1144" s="8"/>
      <c r="O1144" s="12"/>
      <c r="P1144" s="12"/>
      <c r="Q1144" s="13"/>
      <c r="R1144" s="14"/>
      <c r="S1144" s="12"/>
      <c r="T1144" s="14"/>
      <c r="U1144" s="12"/>
      <c r="V1144" s="12"/>
      <c r="W1144" s="39"/>
      <c r="X1144" s="60"/>
      <c r="Y1144" s="20"/>
      <c r="Z1144" s="12"/>
      <c r="AA1144" s="12"/>
      <c r="AB1144" s="12"/>
      <c r="AC1144" s="16"/>
      <c r="AD1144" s="14"/>
      <c r="AE1144" s="39"/>
    </row>
    <row r="1145" spans="1:32" x14ac:dyDescent="0.25">
      <c r="B1145" s="8"/>
      <c r="C1145" s="12"/>
      <c r="D1145" s="8"/>
      <c r="E1145" s="12"/>
      <c r="F1145" s="8"/>
      <c r="G1145" s="12"/>
      <c r="H1145" s="8"/>
      <c r="I1145" s="12"/>
      <c r="J1145" s="8"/>
      <c r="K1145" s="12"/>
      <c r="L1145" s="8"/>
      <c r="M1145" s="12"/>
      <c r="N1145" s="8"/>
      <c r="O1145" s="12"/>
      <c r="P1145" s="12"/>
      <c r="Q1145" s="13"/>
      <c r="R1145" s="14"/>
      <c r="S1145" s="12"/>
      <c r="T1145" s="14"/>
      <c r="U1145" s="12"/>
      <c r="V1145" s="12"/>
      <c r="W1145" s="12"/>
      <c r="X1145" s="60"/>
      <c r="Y1145" s="20"/>
      <c r="Z1145" s="12"/>
      <c r="AA1145" s="12"/>
      <c r="AB1145" s="12"/>
      <c r="AC1145" s="16"/>
      <c r="AD1145" s="14"/>
      <c r="AE1145" s="12"/>
    </row>
    <row r="1146" spans="1:32" x14ac:dyDescent="0.25">
      <c r="B1146" s="8"/>
      <c r="C1146" s="12"/>
      <c r="D1146" s="8"/>
      <c r="E1146" s="12"/>
      <c r="F1146" s="8"/>
      <c r="G1146" s="12"/>
      <c r="H1146" s="8"/>
      <c r="I1146" s="12"/>
      <c r="J1146" s="8"/>
      <c r="K1146" s="12"/>
      <c r="L1146" s="8"/>
      <c r="M1146" s="12"/>
      <c r="N1146" s="8"/>
      <c r="O1146" s="12"/>
      <c r="P1146" s="12"/>
      <c r="Q1146" s="13"/>
      <c r="R1146" s="14"/>
      <c r="S1146" s="12"/>
      <c r="T1146" s="14"/>
      <c r="U1146" s="12"/>
      <c r="V1146" s="12"/>
      <c r="W1146" s="12"/>
      <c r="X1146" s="60"/>
      <c r="Y1146" s="20"/>
      <c r="Z1146" s="12"/>
      <c r="AA1146" s="12"/>
      <c r="AB1146" s="12"/>
      <c r="AC1146" s="16"/>
      <c r="AD1146" s="14"/>
      <c r="AE1146" s="12"/>
    </row>
    <row r="1147" spans="1:32" x14ac:dyDescent="0.25">
      <c r="B1147" s="8"/>
      <c r="C1147" s="12"/>
      <c r="D1147" s="8"/>
      <c r="E1147" s="12"/>
      <c r="F1147" s="8"/>
      <c r="G1147" s="12"/>
      <c r="H1147" s="8"/>
      <c r="I1147" s="12"/>
      <c r="J1147" s="8"/>
      <c r="K1147" s="12"/>
      <c r="L1147" s="8"/>
      <c r="M1147" s="12"/>
      <c r="N1147" s="8"/>
      <c r="O1147" s="12"/>
      <c r="P1147" s="12"/>
      <c r="Q1147" s="13"/>
      <c r="R1147" s="14"/>
      <c r="S1147" s="12"/>
      <c r="T1147" s="14"/>
      <c r="U1147" s="12"/>
      <c r="V1147" s="12"/>
      <c r="W1147" s="12"/>
      <c r="X1147" s="60"/>
      <c r="Y1147" s="20"/>
      <c r="Z1147" s="12"/>
      <c r="AA1147" s="12"/>
      <c r="AB1147" s="12"/>
      <c r="AC1147" s="16"/>
      <c r="AD1147" s="14"/>
      <c r="AE1147" s="12"/>
    </row>
    <row r="1148" spans="1:32" x14ac:dyDescent="0.25">
      <c r="A1148" s="7">
        <v>23</v>
      </c>
      <c r="B1148" s="8"/>
      <c r="C1148" s="9"/>
      <c r="D1148" s="10"/>
      <c r="E1148" s="11" t="s">
        <v>0</v>
      </c>
      <c r="F1148" s="8"/>
      <c r="G1148" s="12"/>
      <c r="H1148" s="8"/>
      <c r="I1148" s="12"/>
      <c r="J1148" s="8"/>
      <c r="K1148" s="12"/>
      <c r="L1148" s="8"/>
      <c r="M1148" s="12"/>
      <c r="N1148" s="8"/>
      <c r="O1148" s="12"/>
      <c r="P1148" s="12"/>
      <c r="Q1148" s="13"/>
      <c r="R1148" s="14"/>
      <c r="S1148" s="12"/>
      <c r="T1148" s="14"/>
      <c r="U1148" s="12"/>
      <c r="V1148" s="12"/>
      <c r="W1148" s="12"/>
      <c r="X1148" s="60"/>
      <c r="Y1148" s="15"/>
      <c r="Z1148" s="12"/>
      <c r="AA1148" s="12"/>
      <c r="AB1148" s="12"/>
      <c r="AC1148" s="16"/>
      <c r="AD1148" s="14"/>
      <c r="AE1148" s="21">
        <v>24</v>
      </c>
      <c r="AF1148" s="21"/>
    </row>
    <row r="1149" spans="1:32" ht="15.75" thickBot="1" x14ac:dyDescent="0.3">
      <c r="A1149" s="17"/>
      <c r="B1149" s="18"/>
      <c r="C1149" s="19"/>
      <c r="D1149" s="18"/>
      <c r="E1149" s="19"/>
      <c r="F1149" s="18"/>
      <c r="G1149" s="19"/>
      <c r="H1149" s="18"/>
      <c r="I1149" s="19"/>
      <c r="J1149" s="18"/>
      <c r="K1149" s="19"/>
      <c r="L1149" s="18"/>
      <c r="M1149" s="19"/>
      <c r="N1149" s="18"/>
      <c r="O1149" s="19"/>
      <c r="P1149" s="19"/>
      <c r="Q1149" s="18"/>
      <c r="R1149" s="19"/>
      <c r="S1149" s="18"/>
      <c r="T1149" s="19"/>
      <c r="U1149" s="18"/>
      <c r="V1149" s="19"/>
      <c r="W1149" s="18"/>
      <c r="X1149" s="121"/>
      <c r="Y1149" s="18"/>
      <c r="Z1149" s="19"/>
      <c r="AA1149" s="18"/>
      <c r="AB1149" s="19"/>
      <c r="AC1149" s="18"/>
      <c r="AD1149" s="19"/>
      <c r="AE1149" s="19"/>
      <c r="AF1149" s="19"/>
    </row>
    <row r="1150" spans="1:32" x14ac:dyDescent="0.25">
      <c r="X1150" s="120"/>
    </row>
    <row r="1151" spans="1:32" ht="18" x14ac:dyDescent="0.25">
      <c r="A1151" s="22" t="s">
        <v>1093</v>
      </c>
      <c r="B1151" s="23"/>
      <c r="C1151" s="24"/>
      <c r="D1151" s="23"/>
      <c r="E1151" s="24"/>
      <c r="F1151" s="23"/>
      <c r="G1151" s="24" t="s">
        <v>1</v>
      </c>
      <c r="H1151" s="23"/>
      <c r="I1151" s="24"/>
      <c r="J1151" s="23"/>
      <c r="K1151" s="24"/>
      <c r="L1151" s="23"/>
      <c r="M1151" s="24"/>
      <c r="N1151" s="23" t="s">
        <v>4</v>
      </c>
      <c r="O1151" s="24"/>
      <c r="P1151" s="24" t="s">
        <v>5</v>
      </c>
      <c r="Q1151" s="25"/>
      <c r="R1151" s="26"/>
      <c r="S1151" s="24"/>
      <c r="T1151" s="26"/>
      <c r="U1151" s="24"/>
      <c r="V1151" s="24"/>
      <c r="W1151" s="27"/>
      <c r="X1151" s="122"/>
      <c r="Y1151" s="28"/>
      <c r="Z1151" s="24"/>
      <c r="AA1151" s="24"/>
      <c r="AB1151" s="24"/>
      <c r="AC1151" s="29"/>
      <c r="AD1151" s="26"/>
      <c r="AE1151" s="27"/>
    </row>
    <row r="1152" spans="1:32" ht="42.75" x14ac:dyDescent="0.25">
      <c r="A1152" s="30"/>
      <c r="B1152" s="31" t="s">
        <v>6</v>
      </c>
      <c r="C1152" s="32" t="s">
        <v>7</v>
      </c>
      <c r="D1152" s="31" t="s">
        <v>8</v>
      </c>
      <c r="E1152" s="32" t="s">
        <v>7</v>
      </c>
      <c r="F1152" s="31" t="s">
        <v>9</v>
      </c>
      <c r="G1152" s="24" t="s">
        <v>7</v>
      </c>
      <c r="H1152" s="31" t="s">
        <v>10</v>
      </c>
      <c r="I1152" s="32" t="s">
        <v>7</v>
      </c>
      <c r="J1152" s="31" t="s">
        <v>11</v>
      </c>
      <c r="K1152" s="32" t="s">
        <v>7</v>
      </c>
      <c r="L1152" s="31" t="s">
        <v>12</v>
      </c>
      <c r="M1152" s="32" t="s">
        <v>7</v>
      </c>
      <c r="N1152" s="31" t="s">
        <v>13</v>
      </c>
      <c r="O1152" s="32" t="s">
        <v>14</v>
      </c>
      <c r="P1152" s="32" t="s">
        <v>976</v>
      </c>
      <c r="Q1152" s="33" t="s">
        <v>2</v>
      </c>
      <c r="R1152" s="32" t="s">
        <v>16</v>
      </c>
      <c r="S1152" s="32" t="s">
        <v>17</v>
      </c>
      <c r="T1152" s="32" t="s">
        <v>18</v>
      </c>
      <c r="U1152" s="32" t="s">
        <v>19</v>
      </c>
      <c r="V1152" s="32" t="s">
        <v>18</v>
      </c>
      <c r="W1152" s="34" t="s">
        <v>20</v>
      </c>
      <c r="X1152" s="123" t="s">
        <v>21</v>
      </c>
      <c r="Y1152" s="35" t="s">
        <v>22</v>
      </c>
      <c r="Z1152" s="32" t="s">
        <v>23</v>
      </c>
      <c r="AA1152" s="32" t="s">
        <v>24</v>
      </c>
      <c r="AB1152" s="32" t="s">
        <v>25</v>
      </c>
      <c r="AC1152" s="36" t="s">
        <v>26</v>
      </c>
      <c r="AD1152" s="32" t="s">
        <v>27</v>
      </c>
      <c r="AE1152" s="34" t="s">
        <v>18</v>
      </c>
      <c r="AF1152" s="34" t="s">
        <v>28</v>
      </c>
    </row>
    <row r="1153" spans="1:32" x14ac:dyDescent="0.25">
      <c r="B1153" s="8"/>
      <c r="C1153" s="12"/>
      <c r="D1153" s="8"/>
      <c r="E1153" s="12"/>
      <c r="F1153" s="8"/>
      <c r="G1153" s="12"/>
      <c r="H1153" s="8"/>
      <c r="I1153" s="12"/>
      <c r="J1153" s="8"/>
      <c r="K1153" s="12"/>
      <c r="L1153" s="8"/>
      <c r="M1153" s="12"/>
      <c r="N1153" s="8"/>
      <c r="O1153" s="12"/>
      <c r="P1153" s="12"/>
      <c r="Q1153" s="13"/>
      <c r="R1153" s="14"/>
      <c r="S1153" s="12"/>
      <c r="T1153" s="14"/>
      <c r="U1153" s="38"/>
      <c r="V1153" s="12"/>
      <c r="W1153" s="12"/>
      <c r="X1153" s="60"/>
      <c r="Y1153" s="20"/>
      <c r="Z1153" s="12"/>
      <c r="AA1153" s="12"/>
      <c r="AB1153" s="12"/>
      <c r="AC1153" s="16"/>
      <c r="AD1153" s="14"/>
      <c r="AE1153" s="12"/>
    </row>
    <row r="1154" spans="1:32" x14ac:dyDescent="0.25">
      <c r="A1154" s="40" t="s">
        <v>1094</v>
      </c>
      <c r="B1154" s="41">
        <v>1.3743628668415799</v>
      </c>
      <c r="C1154" s="42">
        <v>5</v>
      </c>
      <c r="D1154" s="41">
        <v>-0.28236875893567998</v>
      </c>
      <c r="E1154" s="42">
        <v>16</v>
      </c>
      <c r="F1154" s="41">
        <v>-1.3240731191905699</v>
      </c>
      <c r="G1154" s="42">
        <v>23</v>
      </c>
      <c r="H1154" s="41">
        <v>9.6076152526425993</v>
      </c>
      <c r="I1154" s="42">
        <v>8</v>
      </c>
      <c r="J1154" s="41">
        <v>3.8814581694203798</v>
      </c>
      <c r="K1154" s="42">
        <v>12</v>
      </c>
      <c r="L1154" s="41">
        <v>-0.18647313778851199</v>
      </c>
      <c r="M1154" s="42">
        <v>16</v>
      </c>
      <c r="N1154" s="41">
        <v>2.9772100244196502</v>
      </c>
      <c r="O1154" s="43">
        <v>1.85630367024219</v>
      </c>
      <c r="P1154" s="43">
        <v>4.37</v>
      </c>
      <c r="Q1154" s="44">
        <v>8</v>
      </c>
      <c r="R1154" s="45">
        <v>5.0000000000000001E-3</v>
      </c>
      <c r="S1154" s="45">
        <v>5.0000000000000001E-3</v>
      </c>
      <c r="T1154" s="46" t="s">
        <v>18</v>
      </c>
      <c r="U1154" s="47">
        <v>6.4999999999999997E-3</v>
      </c>
      <c r="V1154" s="47" t="s">
        <v>18</v>
      </c>
      <c r="W1154" s="47">
        <v>6.5700000000000003E-3</v>
      </c>
      <c r="X1154" s="48" t="s">
        <v>30</v>
      </c>
      <c r="Y1154" s="49">
        <v>642.34178309000004</v>
      </c>
      <c r="Z1154" s="50">
        <v>1.6171112400000001</v>
      </c>
      <c r="AA1154" s="51">
        <v>1744</v>
      </c>
      <c r="AB1154" s="52">
        <v>36726</v>
      </c>
      <c r="AC1154" s="48" t="s">
        <v>1095</v>
      </c>
      <c r="AD1154" s="53">
        <v>50</v>
      </c>
      <c r="AE1154" s="46" t="s">
        <v>32</v>
      </c>
      <c r="AF1154" s="54">
        <v>84.965449729999904</v>
      </c>
    </row>
    <row r="1155" spans="1:32" x14ac:dyDescent="0.25">
      <c r="A1155" s="1" t="s">
        <v>1096</v>
      </c>
      <c r="B1155" s="65">
        <v>1.6481038782409601</v>
      </c>
      <c r="C1155" s="66">
        <v>1</v>
      </c>
      <c r="D1155" s="55">
        <v>-1.3459338864985E-2</v>
      </c>
      <c r="E1155" s="37">
        <v>12</v>
      </c>
      <c r="F1155" s="55">
        <v>-1.05761619096469</v>
      </c>
      <c r="G1155" s="37">
        <v>18</v>
      </c>
      <c r="H1155" s="55">
        <v>9.9043390941284404</v>
      </c>
      <c r="I1155" s="37">
        <v>7</v>
      </c>
      <c r="J1155" s="55">
        <v>4.0218098144166401</v>
      </c>
      <c r="K1155" s="37">
        <v>8</v>
      </c>
      <c r="L1155" s="55">
        <v>-0.16802688430149701</v>
      </c>
      <c r="M1155" s="37">
        <v>13</v>
      </c>
      <c r="N1155" s="55">
        <v>2.9798081940142702</v>
      </c>
      <c r="O1155" s="56">
        <v>1.9542632806351701</v>
      </c>
      <c r="P1155" s="56">
        <v>4.37</v>
      </c>
      <c r="Q1155" s="57">
        <v>8</v>
      </c>
      <c r="R1155" s="58">
        <v>5.0000000000000001E-3</v>
      </c>
      <c r="S1155" s="58">
        <v>5.0000000000000001E-3</v>
      </c>
      <c r="T1155" s="14" t="s">
        <v>18</v>
      </c>
      <c r="U1155" s="59">
        <v>3.8E-3</v>
      </c>
      <c r="V1155" s="59" t="s">
        <v>18</v>
      </c>
      <c r="W1155" s="59">
        <v>3.8700000000000002E-3</v>
      </c>
      <c r="X1155" s="12" t="s">
        <v>30</v>
      </c>
      <c r="Y1155" s="60" t="s">
        <v>18</v>
      </c>
      <c r="Z1155" s="8" t="s">
        <v>18</v>
      </c>
      <c r="AA1155" s="61" t="s">
        <v>18</v>
      </c>
      <c r="AB1155" s="62">
        <v>39022</v>
      </c>
      <c r="AC1155" s="12" t="s">
        <v>1095</v>
      </c>
      <c r="AD1155" s="16">
        <v>1000000</v>
      </c>
      <c r="AE1155" s="14" t="s">
        <v>18</v>
      </c>
      <c r="AF1155" s="39" t="s">
        <v>18</v>
      </c>
    </row>
    <row r="1156" spans="1:32" x14ac:dyDescent="0.25">
      <c r="A1156" s="40" t="s">
        <v>1097</v>
      </c>
      <c r="B1156" s="41" t="s">
        <v>18</v>
      </c>
      <c r="C1156" s="42" t="s">
        <v>18</v>
      </c>
      <c r="D1156" s="41">
        <v>2.2751405358212198E-2</v>
      </c>
      <c r="E1156" s="42">
        <v>11</v>
      </c>
      <c r="F1156" s="41">
        <v>-1.0208582181361401</v>
      </c>
      <c r="G1156" s="42">
        <v>17</v>
      </c>
      <c r="H1156" s="41">
        <v>9.9468805332776498</v>
      </c>
      <c r="I1156" s="42">
        <v>6</v>
      </c>
      <c r="J1156" s="41">
        <v>4.0410013798540296</v>
      </c>
      <c r="K1156" s="42">
        <v>7</v>
      </c>
      <c r="L1156" s="41">
        <v>-0.16078691005394399</v>
      </c>
      <c r="M1156" s="42">
        <v>11</v>
      </c>
      <c r="N1156" s="41">
        <v>2.97916774882041</v>
      </c>
      <c r="O1156" s="43">
        <v>1.96896303619346</v>
      </c>
      <c r="P1156" s="43">
        <v>4.37</v>
      </c>
      <c r="Q1156" s="44">
        <v>8</v>
      </c>
      <c r="R1156" s="45">
        <v>5.0000000000000001E-3</v>
      </c>
      <c r="S1156" s="45">
        <v>5.0000000000000001E-3</v>
      </c>
      <c r="T1156" s="46" t="s">
        <v>18</v>
      </c>
      <c r="U1156" s="47">
        <v>3.4499999999999999E-3</v>
      </c>
      <c r="V1156" s="47" t="s">
        <v>18</v>
      </c>
      <c r="W1156" s="47">
        <v>3.5199999999999902E-3</v>
      </c>
      <c r="X1156" s="48" t="s">
        <v>30</v>
      </c>
      <c r="Y1156" s="49" t="s">
        <v>18</v>
      </c>
      <c r="Z1156" s="50" t="s">
        <v>18</v>
      </c>
      <c r="AA1156" s="51" t="s">
        <v>18</v>
      </c>
      <c r="AB1156" s="52">
        <v>43102</v>
      </c>
      <c r="AC1156" s="48" t="s">
        <v>1095</v>
      </c>
      <c r="AD1156" s="53" t="s">
        <v>37</v>
      </c>
      <c r="AE1156" s="46" t="s">
        <v>18</v>
      </c>
      <c r="AF1156" s="54" t="s">
        <v>18</v>
      </c>
    </row>
    <row r="1157" spans="1:32" x14ac:dyDescent="0.25">
      <c r="A1157" s="1" t="s">
        <v>1098</v>
      </c>
      <c r="B1157" s="55">
        <v>0.60131161749234996</v>
      </c>
      <c r="C1157" s="37">
        <v>17</v>
      </c>
      <c r="D1157" s="55">
        <v>-0.86901896093659603</v>
      </c>
      <c r="E1157" s="37">
        <v>28</v>
      </c>
      <c r="F1157" s="55">
        <v>-1.77377702568368</v>
      </c>
      <c r="G1157" s="37">
        <v>31</v>
      </c>
      <c r="H1157" s="55">
        <v>8.5614950021730891</v>
      </c>
      <c r="I1157" s="37">
        <v>26</v>
      </c>
      <c r="J1157" s="55">
        <v>3.44909187718152</v>
      </c>
      <c r="K1157" s="37">
        <v>31</v>
      </c>
      <c r="L1157" s="55">
        <v>-0.33059735522117301</v>
      </c>
      <c r="M1157" s="37">
        <v>21</v>
      </c>
      <c r="N1157" s="55">
        <v>3.0296026788232702</v>
      </c>
      <c r="O1157" s="56">
        <v>1.4789020607424299</v>
      </c>
      <c r="P1157" s="56">
        <v>4.18</v>
      </c>
      <c r="Q1157" s="57">
        <v>8</v>
      </c>
      <c r="R1157" s="58">
        <v>5.0000000000000001E-3</v>
      </c>
      <c r="S1157" s="58">
        <v>5.0000000000000001E-3</v>
      </c>
      <c r="T1157" s="14" t="s">
        <v>18</v>
      </c>
      <c r="U1157" s="59">
        <v>8.5000000000000006E-3</v>
      </c>
      <c r="V1157" s="59" t="s">
        <v>18</v>
      </c>
      <c r="W1157" s="59">
        <v>8.5000000000000006E-3</v>
      </c>
      <c r="X1157" s="12" t="s">
        <v>30</v>
      </c>
      <c r="Y1157" s="60">
        <v>683.94426644999999</v>
      </c>
      <c r="Z1157" s="8">
        <v>1.53498197</v>
      </c>
      <c r="AA1157" s="61">
        <v>3623</v>
      </c>
      <c r="AB1157" s="62">
        <v>36462</v>
      </c>
      <c r="AC1157" s="12" t="s">
        <v>41</v>
      </c>
      <c r="AD1157" s="16">
        <v>10</v>
      </c>
      <c r="AE1157" s="14" t="s">
        <v>42</v>
      </c>
      <c r="AF1157" s="39">
        <v>31.137970199999899</v>
      </c>
    </row>
    <row r="1158" spans="1:32" x14ac:dyDescent="0.25">
      <c r="A1158" s="40" t="s">
        <v>1099</v>
      </c>
      <c r="B1158" s="41" t="s">
        <v>18</v>
      </c>
      <c r="C1158" s="42" t="s">
        <v>18</v>
      </c>
      <c r="D1158" s="41">
        <v>-0.57140822173402595</v>
      </c>
      <c r="E1158" s="42">
        <v>23</v>
      </c>
      <c r="F1158" s="41">
        <v>-1.47856806544518</v>
      </c>
      <c r="G1158" s="42">
        <v>27</v>
      </c>
      <c r="H1158" s="41">
        <v>8.8841506751954995</v>
      </c>
      <c r="I1158" s="42">
        <v>19</v>
      </c>
      <c r="J1158" s="41">
        <v>3.6047297989631102</v>
      </c>
      <c r="K1158" s="42">
        <v>24</v>
      </c>
      <c r="L1158" s="41">
        <v>-0.30663656172657999</v>
      </c>
      <c r="M1158" s="42">
        <v>20</v>
      </c>
      <c r="N1158" s="41">
        <v>3.0274407603273001</v>
      </c>
      <c r="O1158" s="43">
        <v>1.5865351953065701</v>
      </c>
      <c r="P1158" s="43">
        <v>4.18</v>
      </c>
      <c r="Q1158" s="44">
        <v>8</v>
      </c>
      <c r="R1158" s="45">
        <v>0</v>
      </c>
      <c r="S1158" s="45">
        <v>5.0000000000000001E-3</v>
      </c>
      <c r="T1158" s="46" t="s">
        <v>18</v>
      </c>
      <c r="U1158" s="47">
        <v>5.4999999999999997E-3</v>
      </c>
      <c r="V1158" s="47" t="s">
        <v>18</v>
      </c>
      <c r="W1158" s="47">
        <v>5.4999999999999997E-3</v>
      </c>
      <c r="X1158" s="48" t="s">
        <v>30</v>
      </c>
      <c r="Y1158" s="49" t="s">
        <v>18</v>
      </c>
      <c r="Z1158" s="50" t="s">
        <v>18</v>
      </c>
      <c r="AA1158" s="51" t="s">
        <v>18</v>
      </c>
      <c r="AB1158" s="52">
        <v>43054</v>
      </c>
      <c r="AC1158" s="48" t="s">
        <v>41</v>
      </c>
      <c r="AD1158" s="53">
        <v>500</v>
      </c>
      <c r="AE1158" s="46" t="s">
        <v>42</v>
      </c>
      <c r="AF1158" s="54" t="s">
        <v>18</v>
      </c>
    </row>
    <row r="1159" spans="1:32" x14ac:dyDescent="0.25">
      <c r="A1159" s="1" t="s">
        <v>1100</v>
      </c>
      <c r="B1159" s="55">
        <v>-0.673689371576491</v>
      </c>
      <c r="C1159" s="37">
        <v>29</v>
      </c>
      <c r="D1159" s="55">
        <v>-3.5293429876578202</v>
      </c>
      <c r="E1159" s="37">
        <v>40</v>
      </c>
      <c r="F1159" s="55">
        <v>-5.4238793644700003</v>
      </c>
      <c r="G1159" s="37">
        <v>41</v>
      </c>
      <c r="H1159" s="55" t="s">
        <v>18</v>
      </c>
      <c r="I1159" s="37" t="s">
        <v>18</v>
      </c>
      <c r="J1159" s="55" t="s">
        <v>18</v>
      </c>
      <c r="K1159" s="37" t="s">
        <v>18</v>
      </c>
      <c r="L1159" s="55" t="s">
        <v>18</v>
      </c>
      <c r="M1159" s="37" t="s">
        <v>18</v>
      </c>
      <c r="N1159" s="55" t="s">
        <v>18</v>
      </c>
      <c r="O1159" s="56" t="s">
        <v>18</v>
      </c>
      <c r="P1159" s="56" t="s">
        <v>18</v>
      </c>
      <c r="Q1159" s="57">
        <v>8</v>
      </c>
      <c r="R1159" s="58" t="s">
        <v>1101</v>
      </c>
      <c r="S1159" s="58">
        <v>0</v>
      </c>
      <c r="T1159" s="14" t="s">
        <v>18</v>
      </c>
      <c r="U1159" s="59">
        <v>8.0000000000000002E-3</v>
      </c>
      <c r="V1159" s="59" t="s">
        <v>18</v>
      </c>
      <c r="W1159" s="59">
        <v>1.0999999999999999E-2</v>
      </c>
      <c r="X1159" s="12" t="s">
        <v>141</v>
      </c>
      <c r="Y1159" s="60">
        <v>6.0541329099999999</v>
      </c>
      <c r="Z1159" s="8" t="s">
        <v>18</v>
      </c>
      <c r="AA1159" s="61" t="s">
        <v>18</v>
      </c>
      <c r="AB1159" s="62">
        <v>35978</v>
      </c>
      <c r="AC1159" s="12" t="s">
        <v>1102</v>
      </c>
      <c r="AD1159" s="16">
        <v>5000</v>
      </c>
      <c r="AE1159" s="14" t="s">
        <v>18</v>
      </c>
      <c r="AF1159" s="39" t="s">
        <v>18</v>
      </c>
    </row>
    <row r="1160" spans="1:32" x14ac:dyDescent="0.25">
      <c r="A1160" s="40" t="s">
        <v>1103</v>
      </c>
      <c r="B1160" s="41">
        <v>1.0147629399956499</v>
      </c>
      <c r="C1160" s="42">
        <v>12</v>
      </c>
      <c r="D1160" s="41">
        <v>-1.0872235998748201</v>
      </c>
      <c r="E1160" s="42">
        <v>30</v>
      </c>
      <c r="F1160" s="41">
        <v>-2.61129792869444</v>
      </c>
      <c r="G1160" s="42">
        <v>40</v>
      </c>
      <c r="H1160" s="41">
        <v>8.85744087052122</v>
      </c>
      <c r="I1160" s="42">
        <v>21</v>
      </c>
      <c r="J1160" s="41">
        <v>3.3802379499041399</v>
      </c>
      <c r="K1160" s="42">
        <v>34</v>
      </c>
      <c r="L1160" s="41">
        <v>-0.72346026881662195</v>
      </c>
      <c r="M1160" s="42">
        <v>48</v>
      </c>
      <c r="N1160" s="41">
        <v>3.1570764777123399</v>
      </c>
      <c r="O1160" s="43">
        <v>1.5129286689791299</v>
      </c>
      <c r="P1160" s="43">
        <v>4.83</v>
      </c>
      <c r="Q1160" s="44">
        <v>8</v>
      </c>
      <c r="R1160" s="45">
        <v>0</v>
      </c>
      <c r="S1160" s="45">
        <v>5.0000000000000001E-3</v>
      </c>
      <c r="T1160" s="46" t="s">
        <v>18</v>
      </c>
      <c r="U1160" s="47">
        <v>8.9999999999999993E-3</v>
      </c>
      <c r="V1160" s="47" t="s">
        <v>18</v>
      </c>
      <c r="W1160" s="47">
        <v>8.9999999999999993E-3</v>
      </c>
      <c r="X1160" s="48" t="s">
        <v>30</v>
      </c>
      <c r="Y1160" s="49">
        <v>303.65894481999999</v>
      </c>
      <c r="Z1160" s="50">
        <v>-1.5180737099999999</v>
      </c>
      <c r="AA1160" s="51">
        <v>13166</v>
      </c>
      <c r="AB1160" s="52">
        <v>36655</v>
      </c>
      <c r="AC1160" s="48" t="s">
        <v>41</v>
      </c>
      <c r="AD1160" s="53">
        <v>10</v>
      </c>
      <c r="AE1160" s="46" t="s">
        <v>42</v>
      </c>
      <c r="AF1160" s="54">
        <v>-14.49505725</v>
      </c>
    </row>
    <row r="1161" spans="1:32" x14ac:dyDescent="0.25">
      <c r="A1161" s="1" t="s">
        <v>1104</v>
      </c>
      <c r="B1161" s="55" t="s">
        <v>18</v>
      </c>
      <c r="C1161" s="37" t="s">
        <v>18</v>
      </c>
      <c r="D1161" s="55" t="s">
        <v>18</v>
      </c>
      <c r="E1161" s="37" t="s">
        <v>18</v>
      </c>
      <c r="F1161" s="55" t="s">
        <v>18</v>
      </c>
      <c r="G1161" s="37" t="s">
        <v>18</v>
      </c>
      <c r="H1161" s="55">
        <v>9.3464651700624994</v>
      </c>
      <c r="I1161" s="37">
        <v>12</v>
      </c>
      <c r="J1161" s="55">
        <v>3.6140026070692302</v>
      </c>
      <c r="K1161" s="37">
        <v>21</v>
      </c>
      <c r="L1161" s="55">
        <v>-0.68538420447444803</v>
      </c>
      <c r="M1161" s="37">
        <v>45</v>
      </c>
      <c r="N1161" s="55">
        <v>3.1556207269956502</v>
      </c>
      <c r="O1161" s="56">
        <v>1.66859590184179</v>
      </c>
      <c r="P1161" s="56">
        <v>4.83</v>
      </c>
      <c r="Q1161" s="57">
        <v>8</v>
      </c>
      <c r="R1161" s="58">
        <v>0</v>
      </c>
      <c r="S1161" s="58">
        <v>5.0000000000000001E-3</v>
      </c>
      <c r="T1161" s="14" t="s">
        <v>18</v>
      </c>
      <c r="U1161" s="59">
        <v>4.4999999999999997E-3</v>
      </c>
      <c r="V1161" s="59" t="s">
        <v>18</v>
      </c>
      <c r="W1161" s="59">
        <v>4.4999999999999997E-3</v>
      </c>
      <c r="X1161" s="12" t="s">
        <v>30</v>
      </c>
      <c r="Y1161" s="60" t="s">
        <v>18</v>
      </c>
      <c r="Z1161" s="8" t="s">
        <v>18</v>
      </c>
      <c r="AA1161" s="61" t="s">
        <v>18</v>
      </c>
      <c r="AB1161" s="62">
        <v>45229</v>
      </c>
      <c r="AC1161" s="12" t="s">
        <v>41</v>
      </c>
      <c r="AD1161" s="16">
        <v>10</v>
      </c>
      <c r="AE1161" s="14" t="s">
        <v>32</v>
      </c>
      <c r="AF1161" s="39" t="s">
        <v>18</v>
      </c>
    </row>
    <row r="1162" spans="1:32" x14ac:dyDescent="0.25">
      <c r="A1162" s="40" t="s">
        <v>1105</v>
      </c>
      <c r="B1162" s="41">
        <v>1.29036081296856</v>
      </c>
      <c r="C1162" s="42">
        <v>6</v>
      </c>
      <c r="D1162" s="41">
        <v>1.2041302927444999</v>
      </c>
      <c r="E1162" s="42">
        <v>4</v>
      </c>
      <c r="F1162" s="41">
        <v>1.10271824144849</v>
      </c>
      <c r="G1162" s="42">
        <v>4</v>
      </c>
      <c r="H1162" s="41">
        <v>7.9749103942652502</v>
      </c>
      <c r="I1162" s="42">
        <v>31</v>
      </c>
      <c r="J1162" s="41">
        <v>3.6113499570077998</v>
      </c>
      <c r="K1162" s="42">
        <v>22</v>
      </c>
      <c r="L1162" s="41">
        <v>-0.165700082850017</v>
      </c>
      <c r="M1162" s="42">
        <v>12</v>
      </c>
      <c r="N1162" s="41">
        <v>3.2428870234564702</v>
      </c>
      <c r="O1162" s="43">
        <v>1.2007513702664601</v>
      </c>
      <c r="P1162" s="43" t="s">
        <v>18</v>
      </c>
      <c r="Q1162" s="44">
        <v>8</v>
      </c>
      <c r="R1162" s="45">
        <v>4.4999999999999997E-3</v>
      </c>
      <c r="S1162" s="45">
        <v>4.4999999999999997E-3</v>
      </c>
      <c r="T1162" s="46" t="s">
        <v>18</v>
      </c>
      <c r="U1162" s="47">
        <v>8.0000000000000002E-3</v>
      </c>
      <c r="V1162" s="47" t="s">
        <v>18</v>
      </c>
      <c r="W1162" s="47">
        <v>8.0000000000000002E-3</v>
      </c>
      <c r="X1162" s="48" t="s">
        <v>117</v>
      </c>
      <c r="Y1162" s="49" t="s">
        <v>18</v>
      </c>
      <c r="Z1162" s="50" t="s">
        <v>18</v>
      </c>
      <c r="AA1162" s="51" t="s">
        <v>18</v>
      </c>
      <c r="AB1162" s="52">
        <v>41526</v>
      </c>
      <c r="AC1162" s="48" t="s">
        <v>41</v>
      </c>
      <c r="AD1162" s="53" t="s">
        <v>1106</v>
      </c>
      <c r="AE1162" s="46" t="s">
        <v>42</v>
      </c>
      <c r="AF1162" s="54" t="s">
        <v>18</v>
      </c>
    </row>
    <row r="1163" spans="1:32" x14ac:dyDescent="0.25">
      <c r="A1163" s="1" t="s">
        <v>1107</v>
      </c>
      <c r="B1163" s="55">
        <v>0.68341257928703403</v>
      </c>
      <c r="C1163" s="37">
        <v>16</v>
      </c>
      <c r="D1163" s="55">
        <v>-0.98623767695407105</v>
      </c>
      <c r="E1163" s="37">
        <v>29</v>
      </c>
      <c r="F1163" s="55">
        <v>-1.8251075259778899</v>
      </c>
      <c r="G1163" s="37">
        <v>33</v>
      </c>
      <c r="H1163" s="55">
        <v>8.8733431516937902</v>
      </c>
      <c r="I1163" s="37">
        <v>20</v>
      </c>
      <c r="J1163" s="55">
        <v>3.5057486739007802</v>
      </c>
      <c r="K1163" s="37">
        <v>27</v>
      </c>
      <c r="L1163" s="55">
        <v>-0.37836577085544798</v>
      </c>
      <c r="M1163" s="37">
        <v>26</v>
      </c>
      <c r="N1163" s="55">
        <v>3.2036656038004701</v>
      </c>
      <c r="O1163" s="56">
        <v>1.49589076612057</v>
      </c>
      <c r="P1163" s="56" t="s">
        <v>18</v>
      </c>
      <c r="Q1163" s="57">
        <v>8</v>
      </c>
      <c r="R1163" s="58" t="s">
        <v>1101</v>
      </c>
      <c r="S1163" s="58">
        <v>0</v>
      </c>
      <c r="T1163" s="14" t="s">
        <v>18</v>
      </c>
      <c r="U1163" s="59">
        <v>8.0000000000000002E-3</v>
      </c>
      <c r="V1163" s="59" t="s">
        <v>18</v>
      </c>
      <c r="W1163" s="59">
        <v>1.0699999999999999E-2</v>
      </c>
      <c r="X1163" s="12" t="s">
        <v>141</v>
      </c>
      <c r="Y1163" s="60">
        <v>4.6672808799999999</v>
      </c>
      <c r="Z1163" s="8" t="s">
        <v>18</v>
      </c>
      <c r="AA1163" s="61" t="s">
        <v>18</v>
      </c>
      <c r="AB1163" s="62">
        <v>36936</v>
      </c>
      <c r="AC1163" s="12" t="s">
        <v>1102</v>
      </c>
      <c r="AD1163" s="16">
        <v>5000</v>
      </c>
      <c r="AE1163" s="14" t="s">
        <v>18</v>
      </c>
      <c r="AF1163" s="39" t="s">
        <v>18</v>
      </c>
    </row>
    <row r="1164" spans="1:32" x14ac:dyDescent="0.25">
      <c r="A1164" s="40" t="s">
        <v>1108</v>
      </c>
      <c r="B1164" s="41" t="s">
        <v>18</v>
      </c>
      <c r="C1164" s="42" t="s">
        <v>18</v>
      </c>
      <c r="D1164" s="41">
        <v>-1.14486362049444</v>
      </c>
      <c r="E1164" s="42">
        <v>31</v>
      </c>
      <c r="F1164" s="41">
        <v>-1.8071373393580601</v>
      </c>
      <c r="G1164" s="42">
        <v>32</v>
      </c>
      <c r="H1164" s="41">
        <v>8.4053846995732293</v>
      </c>
      <c r="I1164" s="42">
        <v>27</v>
      </c>
      <c r="J1164" s="41">
        <v>3.3062161034626598</v>
      </c>
      <c r="K1164" s="42">
        <v>35</v>
      </c>
      <c r="L1164" s="41">
        <v>-0.48226665327036899</v>
      </c>
      <c r="M1164" s="42">
        <v>40</v>
      </c>
      <c r="N1164" s="41">
        <v>3.1927620487021402</v>
      </c>
      <c r="O1164" s="43">
        <v>1.3544308270954699</v>
      </c>
      <c r="P1164" s="43" t="s">
        <v>18</v>
      </c>
      <c r="Q1164" s="44">
        <v>9</v>
      </c>
      <c r="R1164" s="45">
        <v>0.02</v>
      </c>
      <c r="S1164" s="45">
        <v>0</v>
      </c>
      <c r="T1164" s="46" t="s">
        <v>18</v>
      </c>
      <c r="U1164" s="47">
        <v>1.0999999999999999E-2</v>
      </c>
      <c r="V1164" s="47" t="s">
        <v>18</v>
      </c>
      <c r="W1164" s="47">
        <v>1.0999999999999999E-2</v>
      </c>
      <c r="X1164" s="48" t="s">
        <v>141</v>
      </c>
      <c r="Y1164" s="49" t="s">
        <v>18</v>
      </c>
      <c r="Z1164" s="50" t="s">
        <v>18</v>
      </c>
      <c r="AA1164" s="51" t="s">
        <v>18</v>
      </c>
      <c r="AB1164" s="52">
        <v>42536</v>
      </c>
      <c r="AC1164" s="48" t="s">
        <v>41</v>
      </c>
      <c r="AD1164" s="53">
        <v>10</v>
      </c>
      <c r="AE1164" s="46" t="s">
        <v>32</v>
      </c>
      <c r="AF1164" s="54" t="s">
        <v>18</v>
      </c>
    </row>
    <row r="1165" spans="1:32" x14ac:dyDescent="0.25">
      <c r="A1165" s="1" t="s">
        <v>1109</v>
      </c>
      <c r="B1165" s="55" t="s">
        <v>18</v>
      </c>
      <c r="C1165" s="37" t="s">
        <v>18</v>
      </c>
      <c r="D1165" s="55">
        <v>-0.60953606714568798</v>
      </c>
      <c r="E1165" s="37">
        <v>24</v>
      </c>
      <c r="F1165" s="55">
        <v>-1.2716295994328599</v>
      </c>
      <c r="G1165" s="37">
        <v>22</v>
      </c>
      <c r="H1165" s="55">
        <v>9.0058848255570805</v>
      </c>
      <c r="I1165" s="37">
        <v>17</v>
      </c>
      <c r="J1165" s="55">
        <v>3.5953260761011299</v>
      </c>
      <c r="K1165" s="37">
        <v>25</v>
      </c>
      <c r="L1165" s="55">
        <v>-0.42238648363253001</v>
      </c>
      <c r="M1165" s="37">
        <v>29</v>
      </c>
      <c r="N1165" s="55">
        <v>3.1890881292002899</v>
      </c>
      <c r="O1165" s="56">
        <v>1.5442895488628301</v>
      </c>
      <c r="P1165" s="56" t="s">
        <v>18</v>
      </c>
      <c r="Q1165" s="57">
        <v>9</v>
      </c>
      <c r="R1165" s="58">
        <v>0.02</v>
      </c>
      <c r="S1165" s="58">
        <v>0</v>
      </c>
      <c r="T1165" s="14" t="s">
        <v>18</v>
      </c>
      <c r="U1165" s="59">
        <v>5.5999999999999999E-3</v>
      </c>
      <c r="V1165" s="59" t="s">
        <v>18</v>
      </c>
      <c r="W1165" s="59">
        <v>5.5999999999999999E-3</v>
      </c>
      <c r="X1165" s="12" t="s">
        <v>141</v>
      </c>
      <c r="Y1165" s="60" t="s">
        <v>18</v>
      </c>
      <c r="Z1165" s="8" t="s">
        <v>18</v>
      </c>
      <c r="AA1165" s="61" t="s">
        <v>18</v>
      </c>
      <c r="AB1165" s="62">
        <v>42536</v>
      </c>
      <c r="AC1165" s="12" t="s">
        <v>41</v>
      </c>
      <c r="AD1165" s="16" t="s">
        <v>75</v>
      </c>
      <c r="AE1165" s="14" t="s">
        <v>18</v>
      </c>
      <c r="AF1165" s="39" t="s">
        <v>18</v>
      </c>
    </row>
    <row r="1166" spans="1:32" x14ac:dyDescent="0.25">
      <c r="A1166" s="40" t="s">
        <v>1110</v>
      </c>
      <c r="B1166" s="41" t="s">
        <v>18</v>
      </c>
      <c r="C1166" s="42" t="s">
        <v>18</v>
      </c>
      <c r="D1166" s="41">
        <v>-0.84647726849251803</v>
      </c>
      <c r="E1166" s="42">
        <v>27</v>
      </c>
      <c r="F1166" s="41">
        <v>-1.5132727627146001</v>
      </c>
      <c r="G1166" s="42">
        <v>28</v>
      </c>
      <c r="H1166" s="41">
        <v>8.7276785714284397</v>
      </c>
      <c r="I1166" s="42">
        <v>22</v>
      </c>
      <c r="J1166" s="41">
        <v>3.4621920135937598</v>
      </c>
      <c r="K1166" s="42">
        <v>30</v>
      </c>
      <c r="L1166" s="41">
        <v>-0.44962190884941799</v>
      </c>
      <c r="M1166" s="42">
        <v>35</v>
      </c>
      <c r="N1166" s="41">
        <v>3.1951311383822598</v>
      </c>
      <c r="O1166" s="43">
        <v>1.4542968701280099</v>
      </c>
      <c r="P1166" s="43" t="s">
        <v>18</v>
      </c>
      <c r="Q1166" s="44">
        <v>9</v>
      </c>
      <c r="R1166" s="45">
        <v>0</v>
      </c>
      <c r="S1166" s="45">
        <v>0</v>
      </c>
      <c r="T1166" s="46" t="s">
        <v>18</v>
      </c>
      <c r="U1166" s="47">
        <v>8.0000000000000002E-3</v>
      </c>
      <c r="V1166" s="47" t="s">
        <v>18</v>
      </c>
      <c r="W1166" s="47">
        <v>8.0000000000000002E-3</v>
      </c>
      <c r="X1166" s="48" t="s">
        <v>141</v>
      </c>
      <c r="Y1166" s="49" t="s">
        <v>18</v>
      </c>
      <c r="Z1166" s="50" t="s">
        <v>18</v>
      </c>
      <c r="AA1166" s="51" t="s">
        <v>18</v>
      </c>
      <c r="AB1166" s="52">
        <v>43053</v>
      </c>
      <c r="AC1166" s="48" t="s">
        <v>41</v>
      </c>
      <c r="AD1166" s="53">
        <v>10</v>
      </c>
      <c r="AE1166" s="46" t="s">
        <v>32</v>
      </c>
      <c r="AF1166" s="54" t="s">
        <v>18</v>
      </c>
    </row>
    <row r="1167" spans="1:32" x14ac:dyDescent="0.25">
      <c r="A1167" s="1" t="s">
        <v>1111</v>
      </c>
      <c r="B1167" s="55">
        <v>1.13701498984932</v>
      </c>
      <c r="C1167" s="37">
        <v>10</v>
      </c>
      <c r="D1167" s="55">
        <v>-0.61354086495682902</v>
      </c>
      <c r="E1167" s="37">
        <v>25</v>
      </c>
      <c r="F1167" s="55">
        <v>-1.69101427681174</v>
      </c>
      <c r="G1167" s="37">
        <v>30</v>
      </c>
      <c r="H1167" s="65">
        <v>10.9735291304778</v>
      </c>
      <c r="I1167" s="66">
        <v>1</v>
      </c>
      <c r="J1167" s="55">
        <v>4.1217528378975699</v>
      </c>
      <c r="K1167" s="37">
        <v>5</v>
      </c>
      <c r="L1167" s="55">
        <v>-0.20728529315765501</v>
      </c>
      <c r="M1167" s="37">
        <v>18</v>
      </c>
      <c r="N1167" s="55">
        <v>2.7097775576548702</v>
      </c>
      <c r="O1167" s="56">
        <v>2.5435740117400201</v>
      </c>
      <c r="P1167" s="56">
        <v>4.3</v>
      </c>
      <c r="Q1167" s="57">
        <v>8</v>
      </c>
      <c r="R1167" s="58">
        <v>0.01</v>
      </c>
      <c r="S1167" s="58" t="s">
        <v>1065</v>
      </c>
      <c r="T1167" s="14" t="s">
        <v>18</v>
      </c>
      <c r="U1167" s="59">
        <v>6.4999999999999997E-3</v>
      </c>
      <c r="V1167" s="59" t="s">
        <v>18</v>
      </c>
      <c r="W1167" s="59">
        <v>6.6527153989999997E-3</v>
      </c>
      <c r="X1167" s="12" t="s">
        <v>30</v>
      </c>
      <c r="Y1167" s="60">
        <v>285.15334801999899</v>
      </c>
      <c r="Z1167" s="8">
        <v>-0.31809947</v>
      </c>
      <c r="AA1167" s="61">
        <v>259</v>
      </c>
      <c r="AB1167" s="62">
        <v>36164</v>
      </c>
      <c r="AC1167" s="12" t="s">
        <v>1066</v>
      </c>
      <c r="AD1167" s="16">
        <v>500</v>
      </c>
      <c r="AE1167" s="14" t="s">
        <v>18</v>
      </c>
      <c r="AF1167" s="39">
        <v>-25.43319434</v>
      </c>
    </row>
    <row r="1168" spans="1:32" x14ac:dyDescent="0.25">
      <c r="A1168" s="40" t="s">
        <v>1112</v>
      </c>
      <c r="B1168" s="41">
        <v>0.20078859281231701</v>
      </c>
      <c r="C1168" s="42">
        <v>26</v>
      </c>
      <c r="D1168" s="41">
        <v>-1.5281260696280501</v>
      </c>
      <c r="E1168" s="42">
        <v>38</v>
      </c>
      <c r="F1168" s="41">
        <v>-2.4314260624549702</v>
      </c>
      <c r="G1168" s="42">
        <v>38</v>
      </c>
      <c r="H1168" s="41">
        <v>7.9864409543918899</v>
      </c>
      <c r="I1168" s="42">
        <v>30</v>
      </c>
      <c r="J1168" s="41">
        <v>3.5805274925217301</v>
      </c>
      <c r="K1168" s="42">
        <v>26</v>
      </c>
      <c r="L1168" s="41">
        <v>-0.45034362824595198</v>
      </c>
      <c r="M1168" s="42">
        <v>36</v>
      </c>
      <c r="N1168" s="41">
        <v>3.5049136249391202</v>
      </c>
      <c r="O1168" s="43">
        <v>1.11427327891116</v>
      </c>
      <c r="P1168" s="43">
        <v>5.2</v>
      </c>
      <c r="Q1168" s="44">
        <v>6</v>
      </c>
      <c r="R1168" s="45">
        <v>3.0000000000000001E-3</v>
      </c>
      <c r="S1168" s="45">
        <v>0</v>
      </c>
      <c r="T1168" s="46" t="s">
        <v>18</v>
      </c>
      <c r="U1168" s="47">
        <v>4.0000000000000001E-3</v>
      </c>
      <c r="V1168" s="47" t="s">
        <v>18</v>
      </c>
      <c r="W1168" s="47">
        <v>4.0401999999999999E-3</v>
      </c>
      <c r="X1168" s="48" t="s">
        <v>30</v>
      </c>
      <c r="Y1168" s="49">
        <v>11.124089769999999</v>
      </c>
      <c r="Z1168" s="50">
        <v>0</v>
      </c>
      <c r="AA1168" s="51">
        <v>49</v>
      </c>
      <c r="AB1168" s="52">
        <v>38651</v>
      </c>
      <c r="AC1168" s="48" t="s">
        <v>220</v>
      </c>
      <c r="AD1168" s="53">
        <v>500</v>
      </c>
      <c r="AE1168" s="46" t="s">
        <v>18</v>
      </c>
      <c r="AF1168" s="54">
        <v>-0.28071457999999999</v>
      </c>
    </row>
    <row r="1169" spans="1:32" x14ac:dyDescent="0.25">
      <c r="A1169" s="1" t="s">
        <v>1113</v>
      </c>
      <c r="B1169" s="55" t="s">
        <v>18</v>
      </c>
      <c r="C1169" s="37" t="s">
        <v>18</v>
      </c>
      <c r="D1169" s="55" t="s">
        <v>18</v>
      </c>
      <c r="E1169" s="37" t="s">
        <v>18</v>
      </c>
      <c r="F1169" s="55">
        <v>-1.4700134804843299</v>
      </c>
      <c r="G1169" s="37">
        <v>25</v>
      </c>
      <c r="H1169" s="55">
        <v>9.1608956208281995</v>
      </c>
      <c r="I1169" s="37">
        <v>14</v>
      </c>
      <c r="J1169" s="55">
        <v>3.7178295913737802</v>
      </c>
      <c r="K1169" s="37">
        <v>16</v>
      </c>
      <c r="L1169" s="55">
        <v>-0.21206041642842699</v>
      </c>
      <c r="M1169" s="37">
        <v>19</v>
      </c>
      <c r="N1169" s="55">
        <v>2.8705883483864101</v>
      </c>
      <c r="O1169" s="56">
        <v>1.76963244014179</v>
      </c>
      <c r="P1169" s="56">
        <v>4.3</v>
      </c>
      <c r="Q1169" s="57">
        <v>9</v>
      </c>
      <c r="R1169" s="58">
        <v>0.02</v>
      </c>
      <c r="S1169" s="58">
        <v>0.02</v>
      </c>
      <c r="T1169" s="14" t="s">
        <v>18</v>
      </c>
      <c r="U1169" s="59">
        <v>7.4999999999999997E-3</v>
      </c>
      <c r="V1169" s="59" t="s">
        <v>18</v>
      </c>
      <c r="W1169" s="59">
        <v>7.6042834900763596E-3</v>
      </c>
      <c r="X1169" s="12" t="s">
        <v>30</v>
      </c>
      <c r="Y1169" s="60">
        <v>145.446289726337</v>
      </c>
      <c r="Z1169" s="8">
        <v>9.8430740000000003E-2</v>
      </c>
      <c r="AA1169" s="61">
        <v>1089</v>
      </c>
      <c r="AB1169" s="62">
        <v>44060</v>
      </c>
      <c r="AC1169" s="12" t="s">
        <v>1114</v>
      </c>
      <c r="AD1169" s="16" t="s">
        <v>129</v>
      </c>
      <c r="AE1169" s="14" t="s">
        <v>18</v>
      </c>
      <c r="AF1169" s="39">
        <v>17.06434054</v>
      </c>
    </row>
    <row r="1170" spans="1:32" x14ac:dyDescent="0.25">
      <c r="A1170" s="40" t="s">
        <v>1115</v>
      </c>
      <c r="B1170" s="41" t="s">
        <v>18</v>
      </c>
      <c r="C1170" s="42" t="s">
        <v>18</v>
      </c>
      <c r="D1170" s="41" t="s">
        <v>18</v>
      </c>
      <c r="E1170" s="42" t="s">
        <v>18</v>
      </c>
      <c r="F1170" s="41">
        <v>-1.1236004030756599</v>
      </c>
      <c r="G1170" s="42">
        <v>19</v>
      </c>
      <c r="H1170" s="41">
        <v>9.5444783034038299</v>
      </c>
      <c r="I1170" s="42">
        <v>10</v>
      </c>
      <c r="J1170" s="41">
        <v>3.9003007615024701</v>
      </c>
      <c r="K1170" s="42">
        <v>11</v>
      </c>
      <c r="L1170" s="41">
        <v>-0.18238265520460401</v>
      </c>
      <c r="M1170" s="42">
        <v>15</v>
      </c>
      <c r="N1170" s="41">
        <v>2.8701448285833902</v>
      </c>
      <c r="O1170" s="43">
        <v>1.90355165765968</v>
      </c>
      <c r="P1170" s="43">
        <v>4.3</v>
      </c>
      <c r="Q1170" s="44">
        <v>9</v>
      </c>
      <c r="R1170" s="45">
        <v>0.02</v>
      </c>
      <c r="S1170" s="45">
        <v>0.02</v>
      </c>
      <c r="T1170" s="46" t="s">
        <v>18</v>
      </c>
      <c r="U1170" s="47">
        <v>4.0000000000000001E-3</v>
      </c>
      <c r="V1170" s="47" t="s">
        <v>18</v>
      </c>
      <c r="W1170" s="47">
        <v>4.0000000000000001E-3</v>
      </c>
      <c r="X1170" s="48" t="s">
        <v>30</v>
      </c>
      <c r="Y1170" s="49" t="s">
        <v>18</v>
      </c>
      <c r="Z1170" s="50" t="s">
        <v>18</v>
      </c>
      <c r="AA1170" s="51" t="s">
        <v>18</v>
      </c>
      <c r="AB1170" s="52">
        <v>44060</v>
      </c>
      <c r="AC1170" s="48" t="s">
        <v>1114</v>
      </c>
      <c r="AD1170" s="53" t="s">
        <v>70</v>
      </c>
      <c r="AE1170" s="46" t="s">
        <v>18</v>
      </c>
      <c r="AF1170" s="54" t="s">
        <v>18</v>
      </c>
    </row>
    <row r="1171" spans="1:32" x14ac:dyDescent="0.25">
      <c r="A1171" s="1" t="s">
        <v>1116</v>
      </c>
      <c r="B1171" s="55">
        <v>0.94394971461824095</v>
      </c>
      <c r="C1171" s="37">
        <v>13</v>
      </c>
      <c r="D1171" s="55">
        <v>-0.487048553069868</v>
      </c>
      <c r="E1171" s="37">
        <v>20</v>
      </c>
      <c r="F1171" s="55">
        <v>-1.6094176584088999</v>
      </c>
      <c r="G1171" s="37">
        <v>29</v>
      </c>
      <c r="H1171" s="55">
        <v>9.5741835327191005</v>
      </c>
      <c r="I1171" s="37">
        <v>9</v>
      </c>
      <c r="J1171" s="55">
        <v>3.7739785223966198</v>
      </c>
      <c r="K1171" s="37">
        <v>14</v>
      </c>
      <c r="L1171" s="55">
        <v>-0.37432823579339702</v>
      </c>
      <c r="M1171" s="37">
        <v>25</v>
      </c>
      <c r="N1171" s="55">
        <v>3.2441978051738798</v>
      </c>
      <c r="O1171" s="56">
        <v>1.6932303470300001</v>
      </c>
      <c r="P1171" s="56">
        <v>4.3499999999999996</v>
      </c>
      <c r="Q1171" s="57">
        <v>8</v>
      </c>
      <c r="R1171" s="58">
        <v>0</v>
      </c>
      <c r="S1171" s="58">
        <v>0</v>
      </c>
      <c r="T1171" s="14" t="s">
        <v>18</v>
      </c>
      <c r="U1171" s="59">
        <v>7.4999999999999997E-3</v>
      </c>
      <c r="V1171" s="59" t="s">
        <v>18</v>
      </c>
      <c r="W1171" s="59">
        <v>7.5779284947064497E-3</v>
      </c>
      <c r="X1171" s="12" t="s">
        <v>30</v>
      </c>
      <c r="Y1171" s="60">
        <v>422.05969191371003</v>
      </c>
      <c r="Z1171" s="8">
        <v>-12.23422978</v>
      </c>
      <c r="AA1171" s="61">
        <v>483</v>
      </c>
      <c r="AB1171" s="62">
        <v>37020</v>
      </c>
      <c r="AC1171" s="12" t="s">
        <v>1117</v>
      </c>
      <c r="AD1171" s="16">
        <v>1000</v>
      </c>
      <c r="AE1171" s="14" t="s">
        <v>18</v>
      </c>
      <c r="AF1171" s="39">
        <v>-67.085943839999999</v>
      </c>
    </row>
    <row r="1172" spans="1:32" x14ac:dyDescent="0.25">
      <c r="A1172" s="40" t="s">
        <v>1118</v>
      </c>
      <c r="B1172" s="41" t="s">
        <v>18</v>
      </c>
      <c r="C1172" s="42" t="s">
        <v>18</v>
      </c>
      <c r="D1172" s="41">
        <v>-0.137691305070264</v>
      </c>
      <c r="E1172" s="42">
        <v>13</v>
      </c>
      <c r="F1172" s="41">
        <v>-1.2634372440192101</v>
      </c>
      <c r="G1172" s="42">
        <v>21</v>
      </c>
      <c r="H1172" s="41">
        <v>9.9588767965437395</v>
      </c>
      <c r="I1172" s="42">
        <v>5</v>
      </c>
      <c r="J1172" s="41">
        <v>3.9575867654997898</v>
      </c>
      <c r="K1172" s="42">
        <v>9</v>
      </c>
      <c r="L1172" s="41">
        <v>-0.34446410420511098</v>
      </c>
      <c r="M1172" s="42">
        <v>22</v>
      </c>
      <c r="N1172" s="41">
        <v>3.2429191179176202</v>
      </c>
      <c r="O1172" s="43">
        <v>1.81252360160236</v>
      </c>
      <c r="P1172" s="43">
        <v>4.3499999999999996</v>
      </c>
      <c r="Q1172" s="44">
        <v>8</v>
      </c>
      <c r="R1172" s="45">
        <v>0</v>
      </c>
      <c r="S1172" s="45">
        <v>0</v>
      </c>
      <c r="T1172" s="46" t="s">
        <v>18</v>
      </c>
      <c r="U1172" s="47">
        <v>4.0000000000000001E-3</v>
      </c>
      <c r="V1172" s="47" t="s">
        <v>18</v>
      </c>
      <c r="W1172" s="47">
        <v>4.0000000000000001E-3</v>
      </c>
      <c r="X1172" s="48" t="s">
        <v>30</v>
      </c>
      <c r="Y1172" s="49" t="s">
        <v>18</v>
      </c>
      <c r="Z1172" s="50" t="s">
        <v>18</v>
      </c>
      <c r="AA1172" s="51" t="s">
        <v>18</v>
      </c>
      <c r="AB1172" s="52">
        <v>42877</v>
      </c>
      <c r="AC1172" s="48" t="s">
        <v>1117</v>
      </c>
      <c r="AD1172" s="53">
        <v>10000000</v>
      </c>
      <c r="AE1172" s="46" t="s">
        <v>18</v>
      </c>
      <c r="AF1172" s="54" t="s">
        <v>18</v>
      </c>
    </row>
    <row r="1173" spans="1:32" x14ac:dyDescent="0.25">
      <c r="A1173" s="1" t="s">
        <v>1119</v>
      </c>
      <c r="B1173" s="65">
        <v>1.4541180191505401</v>
      </c>
      <c r="C1173" s="66">
        <v>3</v>
      </c>
      <c r="D1173" s="65">
        <v>1.3316439835499401</v>
      </c>
      <c r="E1173" s="66">
        <v>3</v>
      </c>
      <c r="F1173" s="65">
        <v>1.6451028407277599</v>
      </c>
      <c r="G1173" s="66">
        <v>3</v>
      </c>
      <c r="H1173" s="55">
        <v>7.1348676405788902</v>
      </c>
      <c r="I1173" s="37">
        <v>37</v>
      </c>
      <c r="J1173" s="55">
        <v>3.50383129216047</v>
      </c>
      <c r="K1173" s="37">
        <v>28</v>
      </c>
      <c r="L1173" s="65">
        <v>0.18065988399733601</v>
      </c>
      <c r="M1173" s="66">
        <v>3</v>
      </c>
      <c r="N1173" s="55">
        <v>1.3047918655912101</v>
      </c>
      <c r="O1173" s="56">
        <v>2.3404945753279902</v>
      </c>
      <c r="P1173" s="56">
        <v>2.2200000000000002</v>
      </c>
      <c r="Q1173" s="57">
        <v>8</v>
      </c>
      <c r="R1173" s="58">
        <v>0</v>
      </c>
      <c r="S1173" s="58">
        <v>0</v>
      </c>
      <c r="T1173" s="14" t="s">
        <v>18</v>
      </c>
      <c r="U1173" s="59">
        <v>5.4999999999999997E-3</v>
      </c>
      <c r="V1173" s="59" t="s">
        <v>18</v>
      </c>
      <c r="W1173" s="59">
        <v>5.5595246065812598E-3</v>
      </c>
      <c r="X1173" s="12" t="s">
        <v>30</v>
      </c>
      <c r="Y1173" s="60">
        <v>1525.25191012972</v>
      </c>
      <c r="Z1173" s="8">
        <v>0.56589367000000002</v>
      </c>
      <c r="AA1173" s="61">
        <v>2322</v>
      </c>
      <c r="AB1173" s="62">
        <v>35674</v>
      </c>
      <c r="AC1173" s="12" t="s">
        <v>1120</v>
      </c>
      <c r="AD1173" s="16">
        <v>1000</v>
      </c>
      <c r="AE1173" s="14" t="s">
        <v>18</v>
      </c>
      <c r="AF1173" s="39">
        <v>-104.21988820999999</v>
      </c>
    </row>
    <row r="1174" spans="1:32" x14ac:dyDescent="0.25">
      <c r="A1174" s="40" t="s">
        <v>1121</v>
      </c>
      <c r="B1174" s="41" t="s">
        <v>18</v>
      </c>
      <c r="C1174" s="42" t="s">
        <v>18</v>
      </c>
      <c r="D1174" s="63">
        <v>1.53432317482213</v>
      </c>
      <c r="E1174" s="64">
        <v>2</v>
      </c>
      <c r="F1174" s="63">
        <v>1.8485861222409901</v>
      </c>
      <c r="G1174" s="64">
        <v>2</v>
      </c>
      <c r="H1174" s="41">
        <v>7.3516174132878396</v>
      </c>
      <c r="I1174" s="42">
        <v>36</v>
      </c>
      <c r="J1174" s="41">
        <v>3.6081664340704198</v>
      </c>
      <c r="K1174" s="42">
        <v>23</v>
      </c>
      <c r="L1174" s="63">
        <v>0.19842511239618299</v>
      </c>
      <c r="M1174" s="64">
        <v>2</v>
      </c>
      <c r="N1174" s="41">
        <v>1.3047861555162401</v>
      </c>
      <c r="O1174" s="43">
        <v>2.50662381895313</v>
      </c>
      <c r="P1174" s="43">
        <v>2.2200000000000002</v>
      </c>
      <c r="Q1174" s="44">
        <v>8</v>
      </c>
      <c r="R1174" s="45">
        <v>0</v>
      </c>
      <c r="S1174" s="45">
        <v>0</v>
      </c>
      <c r="T1174" s="46" t="s">
        <v>18</v>
      </c>
      <c r="U1174" s="47">
        <v>3.5000000000000001E-3</v>
      </c>
      <c r="V1174" s="47" t="s">
        <v>18</v>
      </c>
      <c r="W1174" s="47" t="s">
        <v>18</v>
      </c>
      <c r="X1174" s="48" t="s">
        <v>30</v>
      </c>
      <c r="Y1174" s="49" t="s">
        <v>18</v>
      </c>
      <c r="Z1174" s="50" t="s">
        <v>18</v>
      </c>
      <c r="AA1174" s="51" t="s">
        <v>18</v>
      </c>
      <c r="AB1174" s="52">
        <v>42751</v>
      </c>
      <c r="AC1174" s="48" t="s">
        <v>1120</v>
      </c>
      <c r="AD1174" s="53">
        <v>10000000</v>
      </c>
      <c r="AE1174" s="46" t="s">
        <v>18</v>
      </c>
      <c r="AF1174" s="54" t="s">
        <v>18</v>
      </c>
    </row>
    <row r="1175" spans="1:32" x14ac:dyDescent="0.25">
      <c r="A1175" s="1" t="s">
        <v>1122</v>
      </c>
      <c r="B1175" s="65">
        <v>1.4609429122251101</v>
      </c>
      <c r="C1175" s="66">
        <v>2</v>
      </c>
      <c r="D1175" s="55">
        <v>0.29141560524776899</v>
      </c>
      <c r="E1175" s="37">
        <v>8</v>
      </c>
      <c r="F1175" s="55">
        <v>-0.53605269390805099</v>
      </c>
      <c r="G1175" s="37">
        <v>10</v>
      </c>
      <c r="H1175" s="65">
        <v>10.2929288226554</v>
      </c>
      <c r="I1175" s="66">
        <v>3</v>
      </c>
      <c r="J1175" s="65">
        <v>4.1735292706717297</v>
      </c>
      <c r="K1175" s="66">
        <v>3</v>
      </c>
      <c r="L1175" s="55">
        <v>-0.20373774509808701</v>
      </c>
      <c r="M1175" s="37">
        <v>17</v>
      </c>
      <c r="N1175" s="55">
        <v>2.6851839427708302</v>
      </c>
      <c r="O1175" s="56">
        <v>2.31340556096684</v>
      </c>
      <c r="P1175" s="56">
        <v>4.0599999999999996</v>
      </c>
      <c r="Q1175" s="57">
        <v>8</v>
      </c>
      <c r="R1175" s="58">
        <v>0</v>
      </c>
      <c r="S1175" s="58">
        <v>0</v>
      </c>
      <c r="T1175" s="14" t="s">
        <v>18</v>
      </c>
      <c r="U1175" s="59">
        <v>8.5000000000000006E-3</v>
      </c>
      <c r="V1175" s="59" t="s">
        <v>18</v>
      </c>
      <c r="W1175" s="59">
        <v>8.6465409088821409E-3</v>
      </c>
      <c r="X1175" s="12" t="s">
        <v>30</v>
      </c>
      <c r="Y1175" s="60">
        <v>276.12410427324801</v>
      </c>
      <c r="Z1175" s="8">
        <v>25.524939399999901</v>
      </c>
      <c r="AA1175" s="61">
        <v>1248</v>
      </c>
      <c r="AB1175" s="62">
        <v>36418</v>
      </c>
      <c r="AC1175" s="12" t="s">
        <v>1123</v>
      </c>
      <c r="AD1175" s="16">
        <v>1000</v>
      </c>
      <c r="AE1175" s="14" t="s">
        <v>52</v>
      </c>
      <c r="AF1175" s="39">
        <v>61.745058169999901</v>
      </c>
    </row>
    <row r="1176" spans="1:32" x14ac:dyDescent="0.25">
      <c r="A1176" s="40" t="s">
        <v>1124</v>
      </c>
      <c r="B1176" s="41" t="s">
        <v>18</v>
      </c>
      <c r="C1176" s="42" t="s">
        <v>18</v>
      </c>
      <c r="D1176" s="41">
        <v>0.69378494815019998</v>
      </c>
      <c r="E1176" s="42">
        <v>7</v>
      </c>
      <c r="F1176" s="41">
        <v>-0.13630804300559499</v>
      </c>
      <c r="G1176" s="42">
        <v>8</v>
      </c>
      <c r="H1176" s="63">
        <v>10.7360879874881</v>
      </c>
      <c r="I1176" s="64">
        <v>2</v>
      </c>
      <c r="J1176" s="63">
        <v>4.3838456855882502</v>
      </c>
      <c r="K1176" s="64">
        <v>2</v>
      </c>
      <c r="L1176" s="41">
        <v>-0.17010515591453501</v>
      </c>
      <c r="M1176" s="42">
        <v>14</v>
      </c>
      <c r="N1176" s="41">
        <v>2.68432967311107</v>
      </c>
      <c r="O1176" s="43">
        <v>2.4792329708684702</v>
      </c>
      <c r="P1176" s="43">
        <v>4.0599999999999996</v>
      </c>
      <c r="Q1176" s="44">
        <v>8</v>
      </c>
      <c r="R1176" s="45">
        <v>0</v>
      </c>
      <c r="S1176" s="45">
        <v>0</v>
      </c>
      <c r="T1176" s="46" t="s">
        <v>18</v>
      </c>
      <c r="U1176" s="47">
        <v>4.4999999999999997E-3</v>
      </c>
      <c r="V1176" s="47" t="s">
        <v>18</v>
      </c>
      <c r="W1176" s="47">
        <v>4.4999999999999997E-3</v>
      </c>
      <c r="X1176" s="48" t="s">
        <v>30</v>
      </c>
      <c r="Y1176" s="49" t="s">
        <v>18</v>
      </c>
      <c r="Z1176" s="50" t="s">
        <v>18</v>
      </c>
      <c r="AA1176" s="51" t="s">
        <v>18</v>
      </c>
      <c r="AB1176" s="52">
        <v>42877</v>
      </c>
      <c r="AC1176" s="48" t="s">
        <v>1123</v>
      </c>
      <c r="AD1176" s="53">
        <v>10000000</v>
      </c>
      <c r="AE1176" s="46" t="s">
        <v>18</v>
      </c>
      <c r="AF1176" s="54" t="s">
        <v>18</v>
      </c>
    </row>
    <row r="1177" spans="1:32" x14ac:dyDescent="0.25">
      <c r="A1177" s="1" t="s">
        <v>1125</v>
      </c>
      <c r="B1177" s="55" t="s">
        <v>18</v>
      </c>
      <c r="C1177" s="37" t="s">
        <v>18</v>
      </c>
      <c r="D1177" s="55" t="s">
        <v>18</v>
      </c>
      <c r="E1177" s="37" t="s">
        <v>18</v>
      </c>
      <c r="F1177" s="55" t="s">
        <v>18</v>
      </c>
      <c r="G1177" s="37" t="s">
        <v>18</v>
      </c>
      <c r="H1177" s="55" t="s">
        <v>18</v>
      </c>
      <c r="I1177" s="37" t="s">
        <v>18</v>
      </c>
      <c r="J1177" s="55">
        <v>3.6619437238075698</v>
      </c>
      <c r="K1177" s="37">
        <v>19</v>
      </c>
      <c r="L1177" s="55">
        <v>-2.8868360277101102E-2</v>
      </c>
      <c r="M1177" s="37">
        <v>8</v>
      </c>
      <c r="N1177" s="55" t="s">
        <v>18</v>
      </c>
      <c r="O1177" s="56" t="s">
        <v>18</v>
      </c>
      <c r="P1177" s="56" t="s">
        <v>18</v>
      </c>
      <c r="Q1177" s="57">
        <v>8</v>
      </c>
      <c r="R1177" s="58">
        <v>0</v>
      </c>
      <c r="S1177" s="58">
        <v>0</v>
      </c>
      <c r="T1177" s="14" t="s">
        <v>18</v>
      </c>
      <c r="U1177" s="59">
        <v>6.4999999999999997E-3</v>
      </c>
      <c r="V1177" s="59" t="s">
        <v>18</v>
      </c>
      <c r="W1177" s="59" t="s">
        <v>18</v>
      </c>
      <c r="X1177" s="12" t="s">
        <v>30</v>
      </c>
      <c r="Y1177" s="60">
        <v>362.74822806999998</v>
      </c>
      <c r="Z1177" s="8">
        <v>0.85</v>
      </c>
      <c r="AA1177" s="61">
        <v>38</v>
      </c>
      <c r="AB1177" s="62">
        <v>45293</v>
      </c>
      <c r="AC1177" s="12" t="s">
        <v>248</v>
      </c>
      <c r="AD1177" s="16">
        <v>30</v>
      </c>
      <c r="AE1177" s="14" t="s">
        <v>18</v>
      </c>
      <c r="AF1177" s="39">
        <v>32.554886000000003</v>
      </c>
    </row>
    <row r="1178" spans="1:32" x14ac:dyDescent="0.25">
      <c r="A1178" s="40" t="s">
        <v>1126</v>
      </c>
      <c r="B1178" s="41">
        <v>1.2196779469091801</v>
      </c>
      <c r="C1178" s="42">
        <v>9</v>
      </c>
      <c r="D1178" s="41">
        <v>-0.32759218380867799</v>
      </c>
      <c r="E1178" s="42">
        <v>18</v>
      </c>
      <c r="F1178" s="41">
        <v>-1.2300322735701199</v>
      </c>
      <c r="G1178" s="42">
        <v>20</v>
      </c>
      <c r="H1178" s="41">
        <v>10.239471511147901</v>
      </c>
      <c r="I1178" s="42">
        <v>4</v>
      </c>
      <c r="J1178" s="41">
        <v>4.0597596622280596</v>
      </c>
      <c r="K1178" s="42">
        <v>6</v>
      </c>
      <c r="L1178" s="41">
        <v>-0.35454375816384998</v>
      </c>
      <c r="M1178" s="42">
        <v>23</v>
      </c>
      <c r="N1178" s="41">
        <v>2.8487025859518802</v>
      </c>
      <c r="O1178" s="43">
        <v>2.1618480582308699</v>
      </c>
      <c r="P1178" s="43">
        <v>4.42</v>
      </c>
      <c r="Q1178" s="44">
        <v>8</v>
      </c>
      <c r="R1178" s="45">
        <v>0</v>
      </c>
      <c r="S1178" s="45">
        <v>0</v>
      </c>
      <c r="T1178" s="46" t="s">
        <v>89</v>
      </c>
      <c r="U1178" s="47">
        <v>7.0000000000000001E-3</v>
      </c>
      <c r="V1178" s="47" t="s">
        <v>18</v>
      </c>
      <c r="W1178" s="47">
        <v>7.0233135103585703E-3</v>
      </c>
      <c r="X1178" s="48" t="s">
        <v>30</v>
      </c>
      <c r="Y1178" s="49">
        <v>341.09880663000001</v>
      </c>
      <c r="Z1178" s="50">
        <v>-17.578175999999999</v>
      </c>
      <c r="AA1178" s="51">
        <v>983</v>
      </c>
      <c r="AB1178" s="52">
        <v>38705</v>
      </c>
      <c r="AC1178" s="48" t="s">
        <v>139</v>
      </c>
      <c r="AD1178" s="53">
        <v>30</v>
      </c>
      <c r="AE1178" s="46" t="s">
        <v>42</v>
      </c>
      <c r="AF1178" s="54">
        <v>30.927996</v>
      </c>
    </row>
    <row r="1179" spans="1:32" x14ac:dyDescent="0.25">
      <c r="A1179" s="1" t="s">
        <v>1127</v>
      </c>
      <c r="B1179" s="55" t="s">
        <v>18</v>
      </c>
      <c r="C1179" s="37" t="s">
        <v>18</v>
      </c>
      <c r="D1179" s="55" t="s">
        <v>18</v>
      </c>
      <c r="E1179" s="37" t="s">
        <v>18</v>
      </c>
      <c r="F1179" s="55" t="s">
        <v>18</v>
      </c>
      <c r="G1179" s="37" t="s">
        <v>18</v>
      </c>
      <c r="H1179" s="55">
        <v>8.9475114977361301</v>
      </c>
      <c r="I1179" s="37">
        <v>18</v>
      </c>
      <c r="J1179" s="55">
        <v>3.4474076738355501</v>
      </c>
      <c r="K1179" s="37">
        <v>32</v>
      </c>
      <c r="L1179" s="55">
        <v>-0.50405359206856504</v>
      </c>
      <c r="M1179" s="37">
        <v>42</v>
      </c>
      <c r="N1179" s="55">
        <v>3.0218994637473799</v>
      </c>
      <c r="O1179" s="56">
        <v>1.6104116628919001</v>
      </c>
      <c r="P1179" s="56" t="s">
        <v>18</v>
      </c>
      <c r="Q1179" s="57">
        <v>8</v>
      </c>
      <c r="R1179" s="58">
        <v>0</v>
      </c>
      <c r="S1179" s="58">
        <v>0</v>
      </c>
      <c r="T1179" s="14" t="s">
        <v>18</v>
      </c>
      <c r="U1179" s="59">
        <v>6.0000000000000001E-3</v>
      </c>
      <c r="V1179" s="59" t="s">
        <v>18</v>
      </c>
      <c r="W1179" s="59" t="s">
        <v>18</v>
      </c>
      <c r="X1179" s="12" t="s">
        <v>141</v>
      </c>
      <c r="Y1179" s="60">
        <v>469.20794834999998</v>
      </c>
      <c r="Z1179" s="8" t="s">
        <v>18</v>
      </c>
      <c r="AA1179" s="61" t="s">
        <v>18</v>
      </c>
      <c r="AB1179" s="62">
        <v>37879</v>
      </c>
      <c r="AC1179" s="12" t="s">
        <v>1128</v>
      </c>
      <c r="AD1179" s="16">
        <v>0</v>
      </c>
      <c r="AE1179" s="14" t="s">
        <v>18</v>
      </c>
      <c r="AF1179" s="39" t="s">
        <v>18</v>
      </c>
    </row>
    <row r="1180" spans="1:32" x14ac:dyDescent="0.25">
      <c r="A1180" s="40" t="s">
        <v>1129</v>
      </c>
      <c r="B1180" s="41" t="s">
        <v>18</v>
      </c>
      <c r="C1180" s="42" t="s">
        <v>18</v>
      </c>
      <c r="D1180" s="41" t="s">
        <v>18</v>
      </c>
      <c r="E1180" s="42" t="s">
        <v>18</v>
      </c>
      <c r="F1180" s="41" t="s">
        <v>18</v>
      </c>
      <c r="G1180" s="42" t="s">
        <v>18</v>
      </c>
      <c r="H1180" s="41">
        <v>8.6968012540326196</v>
      </c>
      <c r="I1180" s="42">
        <v>23</v>
      </c>
      <c r="J1180" s="41">
        <v>3.26770144726289</v>
      </c>
      <c r="K1180" s="42">
        <v>38</v>
      </c>
      <c r="L1180" s="41">
        <v>-0.40734535337089101</v>
      </c>
      <c r="M1180" s="42">
        <v>28</v>
      </c>
      <c r="N1180" s="41">
        <v>3.06796341581502</v>
      </c>
      <c r="O1180" s="43">
        <v>1.5045133436103399</v>
      </c>
      <c r="P1180" s="43" t="s">
        <v>18</v>
      </c>
      <c r="Q1180" s="44">
        <v>8</v>
      </c>
      <c r="R1180" s="45">
        <v>0</v>
      </c>
      <c r="S1180" s="45">
        <v>0</v>
      </c>
      <c r="T1180" s="46" t="s">
        <v>18</v>
      </c>
      <c r="U1180" s="47">
        <v>6.0000000000000001E-3</v>
      </c>
      <c r="V1180" s="47" t="s">
        <v>18</v>
      </c>
      <c r="W1180" s="47" t="s">
        <v>18</v>
      </c>
      <c r="X1180" s="48" t="s">
        <v>141</v>
      </c>
      <c r="Y1180" s="49">
        <v>1812.8751651600001</v>
      </c>
      <c r="Z1180" s="50" t="s">
        <v>18</v>
      </c>
      <c r="AA1180" s="51" t="s">
        <v>18</v>
      </c>
      <c r="AB1180" s="52">
        <v>43475</v>
      </c>
      <c r="AC1180" s="48" t="s">
        <v>1130</v>
      </c>
      <c r="AD1180" s="53">
        <v>0</v>
      </c>
      <c r="AE1180" s="46" t="s">
        <v>18</v>
      </c>
      <c r="AF1180" s="54" t="s">
        <v>18</v>
      </c>
    </row>
    <row r="1181" spans="1:32" x14ac:dyDescent="0.25">
      <c r="A1181" s="1" t="s">
        <v>1131</v>
      </c>
      <c r="B1181" s="55">
        <v>0.58592301286373105</v>
      </c>
      <c r="C1181" s="37">
        <v>18</v>
      </c>
      <c r="D1181" s="55">
        <v>-1.5056273128709301</v>
      </c>
      <c r="E1181" s="37">
        <v>37</v>
      </c>
      <c r="F1181" s="55">
        <v>-2.5450446025987299</v>
      </c>
      <c r="G1181" s="37">
        <v>39</v>
      </c>
      <c r="H1181" s="55">
        <v>6.1145108987072003</v>
      </c>
      <c r="I1181" s="37">
        <v>43</v>
      </c>
      <c r="J1181" s="55">
        <v>2.7620256503249001</v>
      </c>
      <c r="K1181" s="37">
        <v>45</v>
      </c>
      <c r="L1181" s="55">
        <v>-0.60906097784581004</v>
      </c>
      <c r="M1181" s="37">
        <v>43</v>
      </c>
      <c r="N1181" s="55">
        <v>3.16339908644601</v>
      </c>
      <c r="O1181" s="56">
        <v>0.64282168828759301</v>
      </c>
      <c r="P1181" s="56" t="s">
        <v>18</v>
      </c>
      <c r="Q1181" s="57">
        <v>8</v>
      </c>
      <c r="R1181" s="58">
        <v>0</v>
      </c>
      <c r="S1181" s="58">
        <v>0</v>
      </c>
      <c r="T1181" s="14" t="s">
        <v>18</v>
      </c>
      <c r="U1181" s="59">
        <v>6.0000000000000001E-3</v>
      </c>
      <c r="V1181" s="59" t="s">
        <v>18</v>
      </c>
      <c r="W1181" s="59">
        <v>8.5000000000000006E-3</v>
      </c>
      <c r="X1181" s="12" t="s">
        <v>141</v>
      </c>
      <c r="Y1181" s="60">
        <v>5237.8969557800001</v>
      </c>
      <c r="Z1181" s="8">
        <v>-5.439646068E-3</v>
      </c>
      <c r="AA1181" s="61">
        <v>202</v>
      </c>
      <c r="AB1181" s="62">
        <v>35251</v>
      </c>
      <c r="AC1181" s="12" t="s">
        <v>1132</v>
      </c>
      <c r="AD1181" s="16">
        <v>50</v>
      </c>
      <c r="AE1181" s="14" t="s">
        <v>18</v>
      </c>
      <c r="AF1181" s="39">
        <v>-0.86919464134499902</v>
      </c>
    </row>
    <row r="1182" spans="1:32" x14ac:dyDescent="0.25">
      <c r="A1182" s="40" t="s">
        <v>1133</v>
      </c>
      <c r="B1182" s="41" t="s">
        <v>18</v>
      </c>
      <c r="C1182" s="42" t="s">
        <v>18</v>
      </c>
      <c r="D1182" s="41" t="s">
        <v>18</v>
      </c>
      <c r="E1182" s="42" t="s">
        <v>18</v>
      </c>
      <c r="F1182" s="41" t="s">
        <v>18</v>
      </c>
      <c r="G1182" s="42" t="s">
        <v>18</v>
      </c>
      <c r="H1182" s="41">
        <v>4.7258948464004202</v>
      </c>
      <c r="I1182" s="42">
        <v>45</v>
      </c>
      <c r="J1182" s="41">
        <v>0.94338390316932497</v>
      </c>
      <c r="K1182" s="42">
        <v>48</v>
      </c>
      <c r="L1182" s="41">
        <v>-0.76331564591606205</v>
      </c>
      <c r="M1182" s="42">
        <v>49</v>
      </c>
      <c r="N1182" s="41">
        <v>3.6173384840987701</v>
      </c>
      <c r="O1182" s="43">
        <v>0.17827623596870601</v>
      </c>
      <c r="P1182" s="43" t="s">
        <v>18</v>
      </c>
      <c r="Q1182" s="44">
        <v>8</v>
      </c>
      <c r="R1182" s="45">
        <v>0</v>
      </c>
      <c r="S1182" s="45">
        <v>0</v>
      </c>
      <c r="T1182" s="46" t="s">
        <v>18</v>
      </c>
      <c r="U1182" s="47">
        <v>6.9999999999999897E-3</v>
      </c>
      <c r="V1182" s="47" t="s">
        <v>18</v>
      </c>
      <c r="W1182" s="47" t="s">
        <v>18</v>
      </c>
      <c r="X1182" s="48" t="s">
        <v>141</v>
      </c>
      <c r="Y1182" s="49">
        <v>454.75135893999999</v>
      </c>
      <c r="Z1182" s="50" t="s">
        <v>18</v>
      </c>
      <c r="AA1182" s="51" t="s">
        <v>18</v>
      </c>
      <c r="AB1182" s="52">
        <v>43494</v>
      </c>
      <c r="AC1182" s="48" t="s">
        <v>1031</v>
      </c>
      <c r="AD1182" s="53">
        <v>0</v>
      </c>
      <c r="AE1182" s="46" t="s">
        <v>18</v>
      </c>
      <c r="AF1182" s="54" t="s">
        <v>18</v>
      </c>
    </row>
    <row r="1183" spans="1:32" x14ac:dyDescent="0.25">
      <c r="A1183" s="1" t="s">
        <v>1134</v>
      </c>
      <c r="B1183" s="55">
        <v>1.0259946125991299</v>
      </c>
      <c r="C1183" s="37">
        <v>11</v>
      </c>
      <c r="D1183" s="55">
        <v>-0.36667353883753601</v>
      </c>
      <c r="E1183" s="37">
        <v>19</v>
      </c>
      <c r="F1183" s="55">
        <v>-0.78233368174498397</v>
      </c>
      <c r="G1183" s="37">
        <v>13</v>
      </c>
      <c r="H1183" s="55">
        <v>9.1422100505084796</v>
      </c>
      <c r="I1183" s="37">
        <v>15</v>
      </c>
      <c r="J1183" s="55">
        <v>3.6538885563991599</v>
      </c>
      <c r="K1183" s="37">
        <v>20</v>
      </c>
      <c r="L1183" s="55">
        <v>-0.46150455670926899</v>
      </c>
      <c r="M1183" s="37">
        <v>37</v>
      </c>
      <c r="N1183" s="55">
        <v>3.0948583816041899</v>
      </c>
      <c r="O1183" s="56">
        <v>1.6353577673736699</v>
      </c>
      <c r="P1183" s="56">
        <v>4.5551016999999998</v>
      </c>
      <c r="Q1183" s="57">
        <v>8</v>
      </c>
      <c r="R1183" s="58">
        <v>0</v>
      </c>
      <c r="S1183" s="58">
        <v>0</v>
      </c>
      <c r="T1183" s="14" t="s">
        <v>18</v>
      </c>
      <c r="U1183" s="59">
        <v>6.0000000000000001E-3</v>
      </c>
      <c r="V1183" s="59" t="s">
        <v>18</v>
      </c>
      <c r="W1183" s="59">
        <v>5.9965191971491499E-3</v>
      </c>
      <c r="X1183" s="12" t="s">
        <v>30</v>
      </c>
      <c r="Y1183" s="60">
        <v>2799.5233517687502</v>
      </c>
      <c r="Z1183" s="8">
        <v>12.638572293989199</v>
      </c>
      <c r="AA1183" s="61">
        <v>4540</v>
      </c>
      <c r="AB1183" s="62">
        <v>39356</v>
      </c>
      <c r="AC1183" s="12" t="s">
        <v>1135</v>
      </c>
      <c r="AD1183" s="16">
        <v>10</v>
      </c>
      <c r="AE1183" s="14" t="s">
        <v>18</v>
      </c>
      <c r="AF1183" s="39">
        <v>117.38483400038101</v>
      </c>
    </row>
    <row r="1184" spans="1:32" x14ac:dyDescent="0.25">
      <c r="A1184" s="40" t="s">
        <v>1136</v>
      </c>
      <c r="B1184" s="41">
        <v>1.2282731060548799</v>
      </c>
      <c r="C1184" s="42">
        <v>8</v>
      </c>
      <c r="D1184" s="41">
        <v>-0.16698417105714899</v>
      </c>
      <c r="E1184" s="42">
        <v>14</v>
      </c>
      <c r="F1184" s="41">
        <v>-0.58317254901076798</v>
      </c>
      <c r="G1184" s="42">
        <v>11</v>
      </c>
      <c r="H1184" s="41">
        <v>9.3601596733121397</v>
      </c>
      <c r="I1184" s="42">
        <v>11</v>
      </c>
      <c r="J1184" s="41">
        <v>3.7581841610364801</v>
      </c>
      <c r="K1184" s="42">
        <v>15</v>
      </c>
      <c r="L1184" s="41">
        <v>-0.44484357378551298</v>
      </c>
      <c r="M1184" s="42">
        <v>32</v>
      </c>
      <c r="N1184" s="41">
        <v>3.0952810282083298</v>
      </c>
      <c r="O1184" s="43">
        <v>1.70554798351779</v>
      </c>
      <c r="P1184" s="43">
        <v>4.5551016999999998</v>
      </c>
      <c r="Q1184" s="44">
        <v>8</v>
      </c>
      <c r="R1184" s="45">
        <v>0</v>
      </c>
      <c r="S1184" s="45">
        <v>0</v>
      </c>
      <c r="T1184" s="46" t="s">
        <v>18</v>
      </c>
      <c r="U1184" s="47">
        <v>4.0000000000000001E-3</v>
      </c>
      <c r="V1184" s="47" t="s">
        <v>18</v>
      </c>
      <c r="W1184" s="47">
        <v>4.0016954809598999E-3</v>
      </c>
      <c r="X1184" s="48" t="s">
        <v>30</v>
      </c>
      <c r="Y1184" s="49" t="s">
        <v>18</v>
      </c>
      <c r="Z1184" s="50" t="s">
        <v>18</v>
      </c>
      <c r="AA1184" s="51" t="s">
        <v>18</v>
      </c>
      <c r="AB1184" s="52">
        <v>36591</v>
      </c>
      <c r="AC1184" s="48" t="s">
        <v>1135</v>
      </c>
      <c r="AD1184" s="53">
        <v>100000</v>
      </c>
      <c r="AE1184" s="46" t="s">
        <v>18</v>
      </c>
      <c r="AF1184" s="54" t="s">
        <v>18</v>
      </c>
    </row>
    <row r="1185" spans="1:32" x14ac:dyDescent="0.25">
      <c r="A1185" s="1" t="s">
        <v>1137</v>
      </c>
      <c r="B1185" s="55">
        <v>1.25009404021698</v>
      </c>
      <c r="C1185" s="37">
        <v>7</v>
      </c>
      <c r="D1185" s="65">
        <v>1.7259451908682999</v>
      </c>
      <c r="E1185" s="66">
        <v>1</v>
      </c>
      <c r="F1185" s="65">
        <v>2.4138841363686199</v>
      </c>
      <c r="G1185" s="66">
        <v>1</v>
      </c>
      <c r="H1185" s="55">
        <v>9.0194230769230508</v>
      </c>
      <c r="I1185" s="37">
        <v>16</v>
      </c>
      <c r="J1185" s="55">
        <v>3.11846870526435</v>
      </c>
      <c r="K1185" s="37">
        <v>40</v>
      </c>
      <c r="L1185" s="65">
        <v>0.745236201756727</v>
      </c>
      <c r="M1185" s="66">
        <v>1</v>
      </c>
      <c r="N1185" s="55">
        <v>1.19311249307038</v>
      </c>
      <c r="O1185" s="56">
        <v>4.1391015083446598</v>
      </c>
      <c r="P1185" s="56">
        <v>4.5551016999999998</v>
      </c>
      <c r="Q1185" s="57">
        <v>8</v>
      </c>
      <c r="R1185" s="58">
        <v>0</v>
      </c>
      <c r="S1185" s="58">
        <v>0</v>
      </c>
      <c r="T1185" s="14" t="s">
        <v>18</v>
      </c>
      <c r="U1185" s="59">
        <v>4.0000000000000001E-3</v>
      </c>
      <c r="V1185" s="59" t="s">
        <v>18</v>
      </c>
      <c r="W1185" s="59">
        <v>4.0452219904891298E-3</v>
      </c>
      <c r="X1185" s="12" t="s">
        <v>30</v>
      </c>
      <c r="Y1185" s="60" t="s">
        <v>18</v>
      </c>
      <c r="Z1185" s="8" t="s">
        <v>18</v>
      </c>
      <c r="AA1185" s="61" t="s">
        <v>18</v>
      </c>
      <c r="AB1185" s="62">
        <v>41897</v>
      </c>
      <c r="AC1185" s="12" t="s">
        <v>1135</v>
      </c>
      <c r="AD1185" s="16">
        <v>10000000</v>
      </c>
      <c r="AE1185" s="14" t="s">
        <v>18</v>
      </c>
      <c r="AF1185" s="39" t="s">
        <v>18</v>
      </c>
    </row>
    <row r="1186" spans="1:32" x14ac:dyDescent="0.25">
      <c r="A1186" s="40" t="s">
        <v>1138</v>
      </c>
      <c r="B1186" s="41">
        <v>0.32282216308225897</v>
      </c>
      <c r="C1186" s="42">
        <v>24</v>
      </c>
      <c r="D1186" s="41">
        <v>-1.4436659580901701</v>
      </c>
      <c r="E1186" s="42">
        <v>36</v>
      </c>
      <c r="F1186" s="41">
        <v>-2.3112602062977201</v>
      </c>
      <c r="G1186" s="42">
        <v>36</v>
      </c>
      <c r="H1186" s="41">
        <v>6.5124836322317998</v>
      </c>
      <c r="I1186" s="42">
        <v>42</v>
      </c>
      <c r="J1186" s="41">
        <v>2.88862820900634</v>
      </c>
      <c r="K1186" s="42">
        <v>44</v>
      </c>
      <c r="L1186" s="41">
        <v>-0.69820799873411199</v>
      </c>
      <c r="M1186" s="42">
        <v>47</v>
      </c>
      <c r="N1186" s="41">
        <v>3.3101738219620098</v>
      </c>
      <c r="O1186" s="43">
        <v>0.73454579903603601</v>
      </c>
      <c r="P1186" s="43">
        <v>5.0375972000000004</v>
      </c>
      <c r="Q1186" s="44">
        <v>8</v>
      </c>
      <c r="R1186" s="45">
        <v>0</v>
      </c>
      <c r="S1186" s="45">
        <v>0</v>
      </c>
      <c r="T1186" s="46" t="s">
        <v>18</v>
      </c>
      <c r="U1186" s="47">
        <v>6.0000000000000001E-3</v>
      </c>
      <c r="V1186" s="47" t="s">
        <v>18</v>
      </c>
      <c r="W1186" s="47">
        <v>5.9997063014274703E-3</v>
      </c>
      <c r="X1186" s="48" t="s">
        <v>30</v>
      </c>
      <c r="Y1186" s="49">
        <v>47.045691301657499</v>
      </c>
      <c r="Z1186" s="50">
        <v>-9.4188029040999904E-2</v>
      </c>
      <c r="AA1186" s="51">
        <v>428</v>
      </c>
      <c r="AB1186" s="52">
        <v>40637</v>
      </c>
      <c r="AC1186" s="48" t="s">
        <v>1139</v>
      </c>
      <c r="AD1186" s="53">
        <v>50000</v>
      </c>
      <c r="AE1186" s="46" t="s">
        <v>18</v>
      </c>
      <c r="AF1186" s="54">
        <v>-4.4566948998999996</v>
      </c>
    </row>
    <row r="1187" spans="1:32" x14ac:dyDescent="0.25">
      <c r="A1187" s="1" t="s">
        <v>1140</v>
      </c>
      <c r="B1187" s="55">
        <v>0.52371153326080599</v>
      </c>
      <c r="C1187" s="37">
        <v>20</v>
      </c>
      <c r="D1187" s="55">
        <v>-1.2460545908838401</v>
      </c>
      <c r="E1187" s="37">
        <v>33</v>
      </c>
      <c r="F1187" s="55">
        <v>-2.1149567591521601</v>
      </c>
      <c r="G1187" s="37">
        <v>34</v>
      </c>
      <c r="H1187" s="55">
        <v>6.7257864570660502</v>
      </c>
      <c r="I1187" s="37">
        <v>40</v>
      </c>
      <c r="J1187" s="55">
        <v>2.9922560232038098</v>
      </c>
      <c r="K1187" s="37">
        <v>43</v>
      </c>
      <c r="L1187" s="55">
        <v>-0.68124024846872799</v>
      </c>
      <c r="M1187" s="37">
        <v>44</v>
      </c>
      <c r="N1187" s="55">
        <v>3.3093118547320199</v>
      </c>
      <c r="O1187" s="56">
        <v>0.79919246536215904</v>
      </c>
      <c r="P1187" s="56">
        <v>5.0375972000000004</v>
      </c>
      <c r="Q1187" s="57">
        <v>8</v>
      </c>
      <c r="R1187" s="58">
        <v>0</v>
      </c>
      <c r="S1187" s="58">
        <v>0</v>
      </c>
      <c r="T1187" s="14" t="s">
        <v>18</v>
      </c>
      <c r="U1187" s="59">
        <v>4.0000000000000001E-3</v>
      </c>
      <c r="V1187" s="59" t="s">
        <v>18</v>
      </c>
      <c r="W1187" s="59">
        <v>4.0054446684543799E-3</v>
      </c>
      <c r="X1187" s="12" t="s">
        <v>30</v>
      </c>
      <c r="Y1187" s="60" t="s">
        <v>18</v>
      </c>
      <c r="Z1187" s="8" t="s">
        <v>18</v>
      </c>
      <c r="AA1187" s="61" t="s">
        <v>18</v>
      </c>
      <c r="AB1187" s="62">
        <v>40637</v>
      </c>
      <c r="AC1187" s="12" t="s">
        <v>1139</v>
      </c>
      <c r="AD1187" s="16">
        <v>250000</v>
      </c>
      <c r="AE1187" s="14" t="s">
        <v>18</v>
      </c>
      <c r="AF1187" s="39" t="s">
        <v>18</v>
      </c>
    </row>
    <row r="1188" spans="1:32" x14ac:dyDescent="0.25">
      <c r="A1188" s="40" t="s">
        <v>1141</v>
      </c>
      <c r="B1188" s="41" t="s">
        <v>18</v>
      </c>
      <c r="C1188" s="42" t="s">
        <v>18</v>
      </c>
      <c r="D1188" s="41" t="s">
        <v>18</v>
      </c>
      <c r="E1188" s="42" t="s">
        <v>18</v>
      </c>
      <c r="F1188" s="41" t="s">
        <v>18</v>
      </c>
      <c r="G1188" s="42" t="s">
        <v>18</v>
      </c>
      <c r="H1188" s="41" t="s">
        <v>18</v>
      </c>
      <c r="I1188" s="42" t="s">
        <v>18</v>
      </c>
      <c r="J1188" s="41" t="s">
        <v>18</v>
      </c>
      <c r="K1188" s="42" t="s">
        <v>18</v>
      </c>
      <c r="L1188" s="41">
        <v>-1.06566768050089</v>
      </c>
      <c r="M1188" s="42">
        <v>53</v>
      </c>
      <c r="N1188" s="41" t="s">
        <v>18</v>
      </c>
      <c r="O1188" s="43" t="s">
        <v>18</v>
      </c>
      <c r="P1188" s="43" t="s">
        <v>18</v>
      </c>
      <c r="Q1188" s="44">
        <v>8</v>
      </c>
      <c r="R1188" s="45">
        <v>0</v>
      </c>
      <c r="S1188" s="45">
        <v>0</v>
      </c>
      <c r="T1188" s="46" t="s">
        <v>18</v>
      </c>
      <c r="U1188" s="47">
        <v>1.5E-3</v>
      </c>
      <c r="V1188" s="47" t="s">
        <v>18</v>
      </c>
      <c r="W1188" s="47">
        <v>1.5E-3</v>
      </c>
      <c r="X1188" s="48" t="s">
        <v>30</v>
      </c>
      <c r="Y1188" s="49">
        <v>792.13800884794205</v>
      </c>
      <c r="Z1188" s="50">
        <v>8.3640959072106291</v>
      </c>
      <c r="AA1188" s="51">
        <v>11</v>
      </c>
      <c r="AB1188" s="52">
        <v>45555</v>
      </c>
      <c r="AC1188" s="48" t="s">
        <v>1005</v>
      </c>
      <c r="AD1188" s="53" t="s">
        <v>70</v>
      </c>
      <c r="AE1188" s="46" t="s">
        <v>18</v>
      </c>
      <c r="AF1188" s="54">
        <v>-6.3398845831373896</v>
      </c>
    </row>
    <row r="1189" spans="1:32" x14ac:dyDescent="0.25">
      <c r="A1189" s="1" t="s">
        <v>1142</v>
      </c>
      <c r="B1189" s="55" t="s">
        <v>18</v>
      </c>
      <c r="C1189" s="37" t="s">
        <v>18</v>
      </c>
      <c r="D1189" s="55" t="s">
        <v>18</v>
      </c>
      <c r="E1189" s="37" t="s">
        <v>18</v>
      </c>
      <c r="F1189" s="55" t="s">
        <v>18</v>
      </c>
      <c r="G1189" s="37" t="s">
        <v>18</v>
      </c>
      <c r="H1189" s="55" t="s">
        <v>18</v>
      </c>
      <c r="I1189" s="37" t="s">
        <v>18</v>
      </c>
      <c r="J1189" s="55" t="s">
        <v>18</v>
      </c>
      <c r="K1189" s="37" t="s">
        <v>18</v>
      </c>
      <c r="L1189" s="55">
        <v>-0.92568521062884601</v>
      </c>
      <c r="M1189" s="37">
        <v>50</v>
      </c>
      <c r="N1189" s="55" t="s">
        <v>18</v>
      </c>
      <c r="O1189" s="56" t="s">
        <v>18</v>
      </c>
      <c r="P1189" s="56" t="s">
        <v>18</v>
      </c>
      <c r="Q1189" s="57">
        <v>8</v>
      </c>
      <c r="R1189" s="58">
        <v>0</v>
      </c>
      <c r="S1189" s="58">
        <v>0</v>
      </c>
      <c r="T1189" s="14" t="s">
        <v>18</v>
      </c>
      <c r="U1189" s="59">
        <v>1.5E-3</v>
      </c>
      <c r="V1189" s="59" t="s">
        <v>18</v>
      </c>
      <c r="W1189" s="59">
        <v>1.5E-3</v>
      </c>
      <c r="X1189" s="12" t="s">
        <v>30</v>
      </c>
      <c r="Y1189" s="60">
        <v>305.22133482601703</v>
      </c>
      <c r="Z1189" s="8">
        <v>-10.3104744807214</v>
      </c>
      <c r="AA1189" s="61">
        <v>409</v>
      </c>
      <c r="AB1189" s="62">
        <v>45555</v>
      </c>
      <c r="AC1189" s="12" t="s">
        <v>1003</v>
      </c>
      <c r="AD1189" s="16" t="s">
        <v>70</v>
      </c>
      <c r="AE1189" s="14" t="s">
        <v>18</v>
      </c>
      <c r="AF1189" s="39">
        <v>9.8606646217832097</v>
      </c>
    </row>
    <row r="1190" spans="1:32" x14ac:dyDescent="0.25">
      <c r="A1190" s="40" t="s">
        <v>1143</v>
      </c>
      <c r="B1190" s="41" t="s">
        <v>18</v>
      </c>
      <c r="C1190" s="42" t="s">
        <v>18</v>
      </c>
      <c r="D1190" s="41" t="s">
        <v>18</v>
      </c>
      <c r="E1190" s="42" t="s">
        <v>18</v>
      </c>
      <c r="F1190" s="41" t="s">
        <v>18</v>
      </c>
      <c r="G1190" s="42" t="s">
        <v>18</v>
      </c>
      <c r="H1190" s="41">
        <v>7.9526287508322202</v>
      </c>
      <c r="I1190" s="42">
        <v>33</v>
      </c>
      <c r="J1190" s="63">
        <v>4.54744681311014</v>
      </c>
      <c r="K1190" s="64">
        <v>1</v>
      </c>
      <c r="L1190" s="41">
        <v>-3.0704237690018399</v>
      </c>
      <c r="M1190" s="42">
        <v>55</v>
      </c>
      <c r="N1190" s="41">
        <v>6.3821145348612101</v>
      </c>
      <c r="O1190" s="43">
        <v>0.60663583714356895</v>
      </c>
      <c r="P1190" s="43" t="s">
        <v>18</v>
      </c>
      <c r="Q1190" s="44">
        <v>8</v>
      </c>
      <c r="R1190" s="45">
        <v>0</v>
      </c>
      <c r="S1190" s="45">
        <v>0</v>
      </c>
      <c r="T1190" s="46" t="s">
        <v>18</v>
      </c>
      <c r="U1190" s="47">
        <v>5.0000000000000001E-3</v>
      </c>
      <c r="V1190" s="47" t="s">
        <v>18</v>
      </c>
      <c r="W1190" s="47">
        <v>5.0475767970144898E-3</v>
      </c>
      <c r="X1190" s="48" t="s">
        <v>30</v>
      </c>
      <c r="Y1190" s="49">
        <v>114.875637589684</v>
      </c>
      <c r="Z1190" s="50">
        <v>1.01443112683E-2</v>
      </c>
      <c r="AA1190" s="51">
        <v>119</v>
      </c>
      <c r="AB1190" s="52">
        <v>44539</v>
      </c>
      <c r="AC1190" s="48" t="s">
        <v>1144</v>
      </c>
      <c r="AD1190" s="53" t="s">
        <v>154</v>
      </c>
      <c r="AE1190" s="46" t="s">
        <v>39</v>
      </c>
      <c r="AF1190" s="54">
        <v>4.2758383286851398</v>
      </c>
    </row>
    <row r="1191" spans="1:32" x14ac:dyDescent="0.25">
      <c r="A1191" s="1" t="s">
        <v>1145</v>
      </c>
      <c r="B1191" s="55">
        <v>0.50002245776805598</v>
      </c>
      <c r="C1191" s="37">
        <v>21</v>
      </c>
      <c r="D1191" s="55">
        <v>-1.3093462750494</v>
      </c>
      <c r="E1191" s="37">
        <v>34</v>
      </c>
      <c r="F1191" s="55">
        <v>-2.4076715355726899</v>
      </c>
      <c r="G1191" s="37">
        <v>37</v>
      </c>
      <c r="H1191" s="55">
        <v>7.9869898956245402</v>
      </c>
      <c r="I1191" s="37">
        <v>29</v>
      </c>
      <c r="J1191" s="55">
        <v>2.99515232812006</v>
      </c>
      <c r="K1191" s="37">
        <v>42</v>
      </c>
      <c r="L1191" s="55">
        <v>-1.04387918215882</v>
      </c>
      <c r="M1191" s="37">
        <v>52</v>
      </c>
      <c r="N1191" s="55">
        <v>3.2984400617332099</v>
      </c>
      <c r="O1191" s="56">
        <v>1.1841902430512901</v>
      </c>
      <c r="P1191" s="56">
        <v>0</v>
      </c>
      <c r="Q1191" s="57">
        <v>6</v>
      </c>
      <c r="R1191" s="58">
        <v>0</v>
      </c>
      <c r="S1191" s="58">
        <v>0</v>
      </c>
      <c r="T1191" s="14" t="s">
        <v>18</v>
      </c>
      <c r="U1191" s="59">
        <v>7.0000000000000001E-3</v>
      </c>
      <c r="V1191" s="59" t="s">
        <v>18</v>
      </c>
      <c r="W1191" s="59">
        <v>7.2035742300817496E-3</v>
      </c>
      <c r="X1191" s="12" t="s">
        <v>30</v>
      </c>
      <c r="Y1191" s="60">
        <v>188.57903272443099</v>
      </c>
      <c r="Z1191" s="8">
        <v>0.59938152659600297</v>
      </c>
      <c r="AA1191" s="61">
        <v>23515</v>
      </c>
      <c r="AB1191" s="62">
        <v>40189</v>
      </c>
      <c r="AC1191" s="12" t="s">
        <v>899</v>
      </c>
      <c r="AD1191" s="16">
        <v>10</v>
      </c>
      <c r="AE1191" s="14" t="s">
        <v>34</v>
      </c>
      <c r="AF1191" s="39">
        <v>10.3034584279399</v>
      </c>
    </row>
    <row r="1192" spans="1:32" x14ac:dyDescent="0.25">
      <c r="A1192" s="40" t="s">
        <v>1146</v>
      </c>
      <c r="B1192" s="41" t="s">
        <v>18</v>
      </c>
      <c r="C1192" s="42" t="s">
        <v>18</v>
      </c>
      <c r="D1192" s="41" t="s">
        <v>18</v>
      </c>
      <c r="E1192" s="42" t="s">
        <v>18</v>
      </c>
      <c r="F1192" s="41" t="s">
        <v>18</v>
      </c>
      <c r="G1192" s="42" t="s">
        <v>18</v>
      </c>
      <c r="H1192" s="41" t="s">
        <v>18</v>
      </c>
      <c r="I1192" s="42" t="s">
        <v>18</v>
      </c>
      <c r="J1192" s="41" t="s">
        <v>18</v>
      </c>
      <c r="K1192" s="42" t="s">
        <v>18</v>
      </c>
      <c r="L1192" s="41">
        <v>-0.46480100706882599</v>
      </c>
      <c r="M1192" s="42">
        <v>38</v>
      </c>
      <c r="N1192" s="41" t="s">
        <v>18</v>
      </c>
      <c r="O1192" s="43" t="s">
        <v>18</v>
      </c>
      <c r="P1192" s="43" t="s">
        <v>18</v>
      </c>
      <c r="Q1192" s="44">
        <v>9</v>
      </c>
      <c r="R1192" s="45">
        <v>2.5000000000000001E-3</v>
      </c>
      <c r="S1192" s="45">
        <v>2.5000000000000001E-3</v>
      </c>
      <c r="T1192" s="46" t="s">
        <v>18</v>
      </c>
      <c r="U1192" s="47">
        <v>6.4999999999999997E-3</v>
      </c>
      <c r="V1192" s="47" t="s">
        <v>18</v>
      </c>
      <c r="W1192" s="47">
        <v>6.5100000000000002E-3</v>
      </c>
      <c r="X1192" s="48" t="s">
        <v>30</v>
      </c>
      <c r="Y1192" s="49">
        <v>143.77776689713599</v>
      </c>
      <c r="Z1192" s="50">
        <v>3.5526590022590503E-2</v>
      </c>
      <c r="AA1192" s="51">
        <v>89</v>
      </c>
      <c r="AB1192" s="52">
        <v>45433</v>
      </c>
      <c r="AC1192" s="48" t="s">
        <v>65</v>
      </c>
      <c r="AD1192" s="53">
        <v>0</v>
      </c>
      <c r="AE1192" s="46" t="s">
        <v>18</v>
      </c>
      <c r="AF1192" s="54">
        <v>139.86069461009501</v>
      </c>
    </row>
    <row r="1193" spans="1:32" x14ac:dyDescent="0.25">
      <c r="A1193" s="1" t="s">
        <v>1147</v>
      </c>
      <c r="B1193" s="55" t="s">
        <v>18</v>
      </c>
      <c r="C1193" s="37" t="s">
        <v>18</v>
      </c>
      <c r="D1193" s="55" t="s">
        <v>18</v>
      </c>
      <c r="E1193" s="37" t="s">
        <v>18</v>
      </c>
      <c r="F1193" s="55" t="s">
        <v>18</v>
      </c>
      <c r="G1193" s="37" t="s">
        <v>18</v>
      </c>
      <c r="H1193" s="55" t="s">
        <v>18</v>
      </c>
      <c r="I1193" s="37" t="s">
        <v>18</v>
      </c>
      <c r="J1193" s="55" t="s">
        <v>18</v>
      </c>
      <c r="K1193" s="37" t="s">
        <v>18</v>
      </c>
      <c r="L1193" s="55">
        <v>-0.46480100706882599</v>
      </c>
      <c r="M1193" s="37">
        <v>38</v>
      </c>
      <c r="N1193" s="55" t="s">
        <v>18</v>
      </c>
      <c r="O1193" s="56" t="s">
        <v>18</v>
      </c>
      <c r="P1193" s="56" t="s">
        <v>18</v>
      </c>
      <c r="Q1193" s="57" t="s">
        <v>446</v>
      </c>
      <c r="R1193" s="58">
        <v>2.5000000000000001E-3</v>
      </c>
      <c r="S1193" s="58">
        <v>2.5000000000000001E-3</v>
      </c>
      <c r="T1193" s="14" t="s">
        <v>18</v>
      </c>
      <c r="U1193" s="59">
        <v>6.4999999999999997E-3</v>
      </c>
      <c r="V1193" s="59" t="s">
        <v>18</v>
      </c>
      <c r="W1193" s="59">
        <v>6.5100000000000002E-3</v>
      </c>
      <c r="X1193" s="12" t="s">
        <v>30</v>
      </c>
      <c r="Y1193" s="60" t="s">
        <v>18</v>
      </c>
      <c r="Z1193" s="8" t="s">
        <v>18</v>
      </c>
      <c r="AA1193" s="61" t="s">
        <v>18</v>
      </c>
      <c r="AB1193" s="62">
        <v>45433</v>
      </c>
      <c r="AC1193" s="12" t="s">
        <v>65</v>
      </c>
      <c r="AD1193" s="16" t="s">
        <v>73</v>
      </c>
      <c r="AE1193" s="14" t="s">
        <v>18</v>
      </c>
      <c r="AF1193" s="39" t="s">
        <v>18</v>
      </c>
    </row>
    <row r="1194" spans="1:32" x14ac:dyDescent="0.25">
      <c r="A1194" s="40" t="s">
        <v>1148</v>
      </c>
      <c r="B1194" s="41" t="s">
        <v>18</v>
      </c>
      <c r="C1194" s="42" t="s">
        <v>18</v>
      </c>
      <c r="D1194" s="41" t="s">
        <v>18</v>
      </c>
      <c r="E1194" s="42" t="s">
        <v>18</v>
      </c>
      <c r="F1194" s="41" t="s">
        <v>18</v>
      </c>
      <c r="G1194" s="42" t="s">
        <v>18</v>
      </c>
      <c r="H1194" s="41" t="s">
        <v>18</v>
      </c>
      <c r="I1194" s="42" t="s">
        <v>18</v>
      </c>
      <c r="J1194" s="41" t="s">
        <v>18</v>
      </c>
      <c r="K1194" s="42" t="s">
        <v>18</v>
      </c>
      <c r="L1194" s="41">
        <v>-0.44504643962847101</v>
      </c>
      <c r="M1194" s="42">
        <v>33</v>
      </c>
      <c r="N1194" s="41" t="s">
        <v>18</v>
      </c>
      <c r="O1194" s="43" t="s">
        <v>18</v>
      </c>
      <c r="P1194" s="43" t="s">
        <v>18</v>
      </c>
      <c r="Q1194" s="44" t="s">
        <v>446</v>
      </c>
      <c r="R1194" s="45">
        <v>2.5000000000000001E-3</v>
      </c>
      <c r="S1194" s="45">
        <v>2.5000000000000001E-3</v>
      </c>
      <c r="T1194" s="46" t="s">
        <v>18</v>
      </c>
      <c r="U1194" s="47">
        <v>3.4999999999999901E-3</v>
      </c>
      <c r="V1194" s="47" t="s">
        <v>18</v>
      </c>
      <c r="W1194" s="47">
        <v>3.5100000000000001E-3</v>
      </c>
      <c r="X1194" s="48" t="s">
        <v>30</v>
      </c>
      <c r="Y1194" s="49" t="s">
        <v>18</v>
      </c>
      <c r="Z1194" s="50" t="s">
        <v>18</v>
      </c>
      <c r="AA1194" s="51" t="s">
        <v>18</v>
      </c>
      <c r="AB1194" s="52">
        <v>45437</v>
      </c>
      <c r="AC1194" s="48" t="s">
        <v>65</v>
      </c>
      <c r="AD1194" s="53" t="s">
        <v>68</v>
      </c>
      <c r="AE1194" s="46" t="s">
        <v>18</v>
      </c>
      <c r="AF1194" s="54" t="s">
        <v>18</v>
      </c>
    </row>
    <row r="1195" spans="1:32" x14ac:dyDescent="0.25">
      <c r="A1195" s="1" t="s">
        <v>1149</v>
      </c>
      <c r="B1195" s="55">
        <v>0.353868917426791</v>
      </c>
      <c r="C1195" s="37">
        <v>22</v>
      </c>
      <c r="D1195" s="55">
        <v>0.74617035893025296</v>
      </c>
      <c r="E1195" s="37">
        <v>6</v>
      </c>
      <c r="F1195" s="55">
        <v>0.76300510461986204</v>
      </c>
      <c r="G1195" s="37">
        <v>6</v>
      </c>
      <c r="H1195" s="55">
        <v>5.6408649326229199</v>
      </c>
      <c r="I1195" s="37">
        <v>44</v>
      </c>
      <c r="J1195" s="55">
        <v>2.74306613837242</v>
      </c>
      <c r="K1195" s="37">
        <v>47</v>
      </c>
      <c r="L1195" s="55">
        <v>0</v>
      </c>
      <c r="M1195" s="37">
        <v>4</v>
      </c>
      <c r="N1195" s="55">
        <v>0.67706577225919695</v>
      </c>
      <c r="O1195" s="56">
        <v>2.3038464493449902</v>
      </c>
      <c r="P1195" s="56">
        <v>1.35</v>
      </c>
      <c r="Q1195" s="57">
        <v>8</v>
      </c>
      <c r="R1195" s="58">
        <v>0</v>
      </c>
      <c r="S1195" s="58">
        <v>5.0000000000000001E-3</v>
      </c>
      <c r="T1195" s="14" t="s">
        <v>18</v>
      </c>
      <c r="U1195" s="59">
        <v>6.0000000000000001E-3</v>
      </c>
      <c r="V1195" s="59" t="s">
        <v>18</v>
      </c>
      <c r="W1195" s="59">
        <v>6.0099999999999997E-3</v>
      </c>
      <c r="X1195" s="12" t="s">
        <v>30</v>
      </c>
      <c r="Y1195" s="60">
        <v>225.58141337125701</v>
      </c>
      <c r="Z1195" s="8">
        <v>5.1940627099999999</v>
      </c>
      <c r="AA1195" s="61">
        <v>10531</v>
      </c>
      <c r="AB1195" s="62">
        <v>35011</v>
      </c>
      <c r="AC1195" s="12" t="s">
        <v>65</v>
      </c>
      <c r="AD1195" s="16" t="s">
        <v>56</v>
      </c>
      <c r="AE1195" s="14" t="s">
        <v>18</v>
      </c>
      <c r="AF1195" s="39">
        <v>2.8465809100000001</v>
      </c>
    </row>
    <row r="1196" spans="1:32" x14ac:dyDescent="0.25">
      <c r="A1196" s="40" t="s">
        <v>1150</v>
      </c>
      <c r="B1196" s="41">
        <v>4.76514166303676E-2</v>
      </c>
      <c r="C1196" s="42">
        <v>27</v>
      </c>
      <c r="D1196" s="41">
        <v>0.13591609857008799</v>
      </c>
      <c r="E1196" s="42">
        <v>9</v>
      </c>
      <c r="F1196" s="41">
        <v>-0.26145664383158101</v>
      </c>
      <c r="G1196" s="42">
        <v>9</v>
      </c>
      <c r="H1196" s="41">
        <v>2.42232754081108</v>
      </c>
      <c r="I1196" s="42">
        <v>46</v>
      </c>
      <c r="J1196" s="41">
        <v>2.7469624933967598</v>
      </c>
      <c r="K1196" s="42">
        <v>46</v>
      </c>
      <c r="L1196" s="41">
        <v>0</v>
      </c>
      <c r="M1196" s="42">
        <v>4</v>
      </c>
      <c r="N1196" s="41">
        <v>3.1249772708522898</v>
      </c>
      <c r="O1196" s="43">
        <v>-0.53078204180572497</v>
      </c>
      <c r="P1196" s="43">
        <v>1.35</v>
      </c>
      <c r="Q1196" s="44">
        <v>8</v>
      </c>
      <c r="R1196" s="45">
        <v>0</v>
      </c>
      <c r="S1196" s="45">
        <v>5.0000000000000001E-3</v>
      </c>
      <c r="T1196" s="46" t="s">
        <v>18</v>
      </c>
      <c r="U1196" s="47">
        <v>6.0000000000000001E-3</v>
      </c>
      <c r="V1196" s="47" t="s">
        <v>18</v>
      </c>
      <c r="W1196" s="47">
        <v>6.0099999999999997E-3</v>
      </c>
      <c r="X1196" s="48" t="s">
        <v>30</v>
      </c>
      <c r="Y1196" s="49" t="s">
        <v>18</v>
      </c>
      <c r="Z1196" s="50" t="s">
        <v>18</v>
      </c>
      <c r="AA1196" s="51" t="s">
        <v>18</v>
      </c>
      <c r="AB1196" s="52">
        <v>35011</v>
      </c>
      <c r="AC1196" s="48" t="s">
        <v>65</v>
      </c>
      <c r="AD1196" s="53">
        <v>30000</v>
      </c>
      <c r="AE1196" s="46" t="s">
        <v>18</v>
      </c>
      <c r="AF1196" s="54" t="s">
        <v>18</v>
      </c>
    </row>
    <row r="1197" spans="1:32" x14ac:dyDescent="0.25">
      <c r="A1197" s="1" t="s">
        <v>1151</v>
      </c>
      <c r="B1197" s="55" t="s">
        <v>18</v>
      </c>
      <c r="C1197" s="37" t="s">
        <v>18</v>
      </c>
      <c r="D1197" s="55" t="s">
        <v>18</v>
      </c>
      <c r="E1197" s="37" t="s">
        <v>18</v>
      </c>
      <c r="F1197" s="55" t="s">
        <v>18</v>
      </c>
      <c r="G1197" s="37" t="s">
        <v>18</v>
      </c>
      <c r="H1197" s="55" t="s">
        <v>18</v>
      </c>
      <c r="I1197" s="37" t="s">
        <v>18</v>
      </c>
      <c r="J1197" s="55" t="s">
        <v>18</v>
      </c>
      <c r="K1197" s="37" t="s">
        <v>18</v>
      </c>
      <c r="L1197" s="55">
        <v>0</v>
      </c>
      <c r="M1197" s="37">
        <v>4</v>
      </c>
      <c r="N1197" s="55" t="s">
        <v>18</v>
      </c>
      <c r="O1197" s="56" t="s">
        <v>18</v>
      </c>
      <c r="P1197" s="56">
        <v>1.35</v>
      </c>
      <c r="Q1197" s="57">
        <v>8</v>
      </c>
      <c r="R1197" s="58">
        <v>0</v>
      </c>
      <c r="S1197" s="58">
        <v>5.0000000000000001E-3</v>
      </c>
      <c r="T1197" s="14" t="s">
        <v>18</v>
      </c>
      <c r="U1197" s="59">
        <v>3.4999999999999901E-3</v>
      </c>
      <c r="V1197" s="59" t="s">
        <v>18</v>
      </c>
      <c r="W1197" s="59">
        <v>3.5100000000000001E-3</v>
      </c>
      <c r="X1197" s="12" t="s">
        <v>30</v>
      </c>
      <c r="Y1197" s="60" t="s">
        <v>18</v>
      </c>
      <c r="Z1197" s="8" t="s">
        <v>18</v>
      </c>
      <c r="AA1197" s="61" t="s">
        <v>18</v>
      </c>
      <c r="AB1197" s="62">
        <v>45455</v>
      </c>
      <c r="AC1197" s="12" t="s">
        <v>65</v>
      </c>
      <c r="AD1197" s="16" t="s">
        <v>68</v>
      </c>
      <c r="AE1197" s="14" t="s">
        <v>18</v>
      </c>
      <c r="AF1197" s="39" t="s">
        <v>18</v>
      </c>
    </row>
    <row r="1198" spans="1:32" x14ac:dyDescent="0.25">
      <c r="A1198" s="40" t="s">
        <v>1152</v>
      </c>
      <c r="B1198" s="41">
        <v>0.90945328483504895</v>
      </c>
      <c r="C1198" s="42">
        <v>14</v>
      </c>
      <c r="D1198" s="41">
        <v>-0.50328108120790604</v>
      </c>
      <c r="E1198" s="42">
        <v>21</v>
      </c>
      <c r="F1198" s="41">
        <v>-0.956514697171995</v>
      </c>
      <c r="G1198" s="42">
        <v>15</v>
      </c>
      <c r="H1198" s="41">
        <v>8.5723240871335307</v>
      </c>
      <c r="I1198" s="42">
        <v>24</v>
      </c>
      <c r="J1198" s="41">
        <v>3.7022253268135601</v>
      </c>
      <c r="K1198" s="42">
        <v>17</v>
      </c>
      <c r="L1198" s="41">
        <v>-0.44546630262976</v>
      </c>
      <c r="M1198" s="42">
        <v>34</v>
      </c>
      <c r="N1198" s="41">
        <v>3.24688255862233</v>
      </c>
      <c r="O1198" s="43">
        <v>1.3832698438617499</v>
      </c>
      <c r="P1198" s="43">
        <v>4.3499999999999996</v>
      </c>
      <c r="Q1198" s="44">
        <v>8</v>
      </c>
      <c r="R1198" s="45">
        <v>2.5000000000000001E-3</v>
      </c>
      <c r="S1198" s="45">
        <v>2.5000000000000001E-3</v>
      </c>
      <c r="T1198" s="46" t="s">
        <v>18</v>
      </c>
      <c r="U1198" s="47">
        <v>6.3E-3</v>
      </c>
      <c r="V1198" s="47" t="s">
        <v>18</v>
      </c>
      <c r="W1198" s="47">
        <v>6.3800000000000003E-3</v>
      </c>
      <c r="X1198" s="48" t="s">
        <v>30</v>
      </c>
      <c r="Y1198" s="49">
        <v>1703.16302035021</v>
      </c>
      <c r="Z1198" s="50">
        <v>15.955818130000001</v>
      </c>
      <c r="AA1198" s="51">
        <v>7696</v>
      </c>
      <c r="AB1198" s="52">
        <v>36871</v>
      </c>
      <c r="AC1198" s="48" t="s">
        <v>65</v>
      </c>
      <c r="AD1198" s="53" t="s">
        <v>56</v>
      </c>
      <c r="AE1198" s="46" t="s">
        <v>18</v>
      </c>
      <c r="AF1198" s="54">
        <v>148.54340195999899</v>
      </c>
    </row>
    <row r="1199" spans="1:32" x14ac:dyDescent="0.25">
      <c r="A1199" s="1" t="s">
        <v>1153</v>
      </c>
      <c r="B1199" s="55">
        <v>0.90821354245507102</v>
      </c>
      <c r="C1199" s="37">
        <v>15</v>
      </c>
      <c r="D1199" s="55">
        <v>-0.506842322542011</v>
      </c>
      <c r="E1199" s="37">
        <v>22</v>
      </c>
      <c r="F1199" s="55">
        <v>-0.96088797191509201</v>
      </c>
      <c r="G1199" s="37">
        <v>16</v>
      </c>
      <c r="H1199" s="55">
        <v>8.5620186417474304</v>
      </c>
      <c r="I1199" s="37">
        <v>25</v>
      </c>
      <c r="J1199" s="55">
        <v>3.6996079219866198</v>
      </c>
      <c r="K1199" s="37">
        <v>18</v>
      </c>
      <c r="L1199" s="55">
        <v>-0.44397258951833701</v>
      </c>
      <c r="M1199" s="37">
        <v>31</v>
      </c>
      <c r="N1199" s="55">
        <v>5.3761004719900702</v>
      </c>
      <c r="O1199" s="56">
        <v>0.83350549489603398</v>
      </c>
      <c r="P1199" s="56">
        <v>4.3499999999999996</v>
      </c>
      <c r="Q1199" s="57">
        <v>8</v>
      </c>
      <c r="R1199" s="58">
        <v>2.5000000000000001E-3</v>
      </c>
      <c r="S1199" s="58">
        <v>2.5000000000000001E-3</v>
      </c>
      <c r="T1199" s="14" t="s">
        <v>18</v>
      </c>
      <c r="U1199" s="59">
        <v>6.3E-3</v>
      </c>
      <c r="V1199" s="59" t="s">
        <v>18</v>
      </c>
      <c r="W1199" s="59">
        <v>6.3800000000000003E-3</v>
      </c>
      <c r="X1199" s="12" t="s">
        <v>30</v>
      </c>
      <c r="Y1199" s="60" t="s">
        <v>18</v>
      </c>
      <c r="Z1199" s="8" t="s">
        <v>18</v>
      </c>
      <c r="AA1199" s="61" t="s">
        <v>18</v>
      </c>
      <c r="AB1199" s="62">
        <v>36871</v>
      </c>
      <c r="AC1199" s="12" t="s">
        <v>65</v>
      </c>
      <c r="AD1199" s="16">
        <v>30000</v>
      </c>
      <c r="AE1199" s="14" t="s">
        <v>18</v>
      </c>
      <c r="AF1199" s="39" t="s">
        <v>18</v>
      </c>
    </row>
    <row r="1200" spans="1:32" x14ac:dyDescent="0.25">
      <c r="A1200" s="40" t="s">
        <v>1154</v>
      </c>
      <c r="B1200" s="67" t="s">
        <v>18</v>
      </c>
      <c r="C1200" s="42" t="s">
        <v>18</v>
      </c>
      <c r="D1200" s="67" t="s">
        <v>18</v>
      </c>
      <c r="E1200" s="42" t="s">
        <v>18</v>
      </c>
      <c r="F1200" s="67" t="s">
        <v>18</v>
      </c>
      <c r="G1200" s="42" t="s">
        <v>18</v>
      </c>
      <c r="H1200" s="67" t="s">
        <v>18</v>
      </c>
      <c r="I1200" s="42" t="s">
        <v>18</v>
      </c>
      <c r="J1200" s="67" t="s">
        <v>18</v>
      </c>
      <c r="K1200" s="42" t="s">
        <v>18</v>
      </c>
      <c r="L1200" s="67">
        <v>-0.43109642189967901</v>
      </c>
      <c r="M1200" s="42">
        <v>30</v>
      </c>
      <c r="N1200" s="67" t="s">
        <v>18</v>
      </c>
      <c r="O1200" s="69" t="s">
        <v>18</v>
      </c>
      <c r="P1200" s="69">
        <v>4.3499999999999996</v>
      </c>
      <c r="Q1200" s="70">
        <v>8</v>
      </c>
      <c r="R1200" s="71">
        <v>2.5000000000000001E-3</v>
      </c>
      <c r="S1200" s="71">
        <v>2.5000000000000001E-3</v>
      </c>
      <c r="T1200" s="46" t="s">
        <v>18</v>
      </c>
      <c r="U1200" s="72">
        <v>3.4999999999999901E-3</v>
      </c>
      <c r="V1200" s="72" t="s">
        <v>18</v>
      </c>
      <c r="W1200" s="72">
        <v>3.5799999999999998E-3</v>
      </c>
      <c r="X1200" s="48" t="s">
        <v>30</v>
      </c>
      <c r="Y1200" s="49" t="s">
        <v>18</v>
      </c>
      <c r="Z1200" s="50" t="s">
        <v>18</v>
      </c>
      <c r="AA1200" s="73" t="s">
        <v>18</v>
      </c>
      <c r="AB1200" s="52">
        <v>45455</v>
      </c>
      <c r="AC1200" s="48" t="s">
        <v>65</v>
      </c>
      <c r="AD1200" s="53" t="s">
        <v>68</v>
      </c>
      <c r="AE1200" s="46" t="s">
        <v>18</v>
      </c>
      <c r="AF1200" s="54" t="s">
        <v>18</v>
      </c>
    </row>
    <row r="1201" spans="1:32" x14ac:dyDescent="0.25">
      <c r="A1201" s="1" t="s">
        <v>1155</v>
      </c>
      <c r="B1201" s="74">
        <v>0.340776112367424</v>
      </c>
      <c r="C1201" s="37">
        <v>23</v>
      </c>
      <c r="D1201" s="74">
        <v>-0.20254670490436</v>
      </c>
      <c r="E1201" s="37">
        <v>15</v>
      </c>
      <c r="F1201" s="74">
        <v>0.10786944508844799</v>
      </c>
      <c r="G1201" s="37">
        <v>7</v>
      </c>
      <c r="H1201" s="74">
        <v>6.6553417262001</v>
      </c>
      <c r="I1201" s="37">
        <v>41</v>
      </c>
      <c r="J1201" s="74">
        <v>3.4005880716214199</v>
      </c>
      <c r="K1201" s="37">
        <v>33</v>
      </c>
      <c r="L1201" s="74">
        <v>-1.0000864005529899</v>
      </c>
      <c r="M1201" s="37">
        <v>51</v>
      </c>
      <c r="N1201" s="74">
        <v>3.07454793338868</v>
      </c>
      <c r="O1201" s="76">
        <v>0.83730435327192798</v>
      </c>
      <c r="P1201" s="76">
        <v>5.14</v>
      </c>
      <c r="Q1201" s="77">
        <v>6</v>
      </c>
      <c r="R1201" s="78">
        <v>0</v>
      </c>
      <c r="S1201" s="78">
        <v>0</v>
      </c>
      <c r="T1201" s="14" t="s">
        <v>18</v>
      </c>
      <c r="U1201" s="79">
        <v>1.5E-3</v>
      </c>
      <c r="V1201" s="79" t="s">
        <v>18</v>
      </c>
      <c r="W1201" s="79">
        <v>6.1999999999999998E-3</v>
      </c>
      <c r="X1201" s="12" t="s">
        <v>30</v>
      </c>
      <c r="Y1201" s="60">
        <v>32.425624700523997</v>
      </c>
      <c r="Z1201" s="8">
        <v>1.2012726299999901</v>
      </c>
      <c r="AA1201" s="80">
        <v>1131</v>
      </c>
      <c r="AB1201" s="62">
        <v>39160</v>
      </c>
      <c r="AC1201" s="12" t="s">
        <v>1156</v>
      </c>
      <c r="AD1201" s="16">
        <v>10</v>
      </c>
      <c r="AE1201" s="14" t="s">
        <v>18</v>
      </c>
      <c r="AF1201" s="39">
        <v>-1.7037288399999999</v>
      </c>
    </row>
    <row r="1202" spans="1:32" x14ac:dyDescent="0.25">
      <c r="A1202" s="40" t="s">
        <v>1157</v>
      </c>
      <c r="B1202" s="67">
        <v>1.68587891032023E-2</v>
      </c>
      <c r="C1202" s="42">
        <v>28</v>
      </c>
      <c r="D1202" s="67">
        <v>-1.1655026439640199</v>
      </c>
      <c r="E1202" s="42">
        <v>32</v>
      </c>
      <c r="F1202" s="67">
        <v>-1.47363530498294</v>
      </c>
      <c r="G1202" s="42">
        <v>26</v>
      </c>
      <c r="H1202" s="67">
        <v>8.1770702704295495</v>
      </c>
      <c r="I1202" s="42">
        <v>28</v>
      </c>
      <c r="J1202" s="67">
        <v>3.79957389279366</v>
      </c>
      <c r="K1202" s="42">
        <v>13</v>
      </c>
      <c r="L1202" s="67">
        <v>-0.385153585936159</v>
      </c>
      <c r="M1202" s="42">
        <v>27</v>
      </c>
      <c r="N1202" s="67">
        <v>2.9688606980781</v>
      </c>
      <c r="O1202" s="69">
        <v>1.3796743363036801</v>
      </c>
      <c r="P1202" s="69">
        <v>4.03</v>
      </c>
      <c r="Q1202" s="70">
        <v>8</v>
      </c>
      <c r="R1202" s="71">
        <v>0</v>
      </c>
      <c r="S1202" s="71">
        <v>0</v>
      </c>
      <c r="T1202" s="46" t="s">
        <v>18</v>
      </c>
      <c r="U1202" s="72">
        <v>5.0000000000000001E-3</v>
      </c>
      <c r="V1202" s="72" t="s">
        <v>18</v>
      </c>
      <c r="W1202" s="72">
        <v>5.0000000000000001E-3</v>
      </c>
      <c r="X1202" s="48" t="s">
        <v>30</v>
      </c>
      <c r="Y1202" s="49">
        <v>186.79789095076401</v>
      </c>
      <c r="Z1202" s="50">
        <v>8.32260943</v>
      </c>
      <c r="AA1202" s="73">
        <v>2648</v>
      </c>
      <c r="AB1202" s="52">
        <v>38068</v>
      </c>
      <c r="AC1202" s="48" t="s">
        <v>1158</v>
      </c>
      <c r="AD1202" s="53">
        <v>10</v>
      </c>
      <c r="AE1202" s="46" t="s">
        <v>18</v>
      </c>
      <c r="AF1202" s="54">
        <v>12.153958679999899</v>
      </c>
    </row>
    <row r="1203" spans="1:32" x14ac:dyDescent="0.25">
      <c r="A1203" s="1" t="s">
        <v>1159</v>
      </c>
      <c r="B1203" s="74" t="s">
        <v>18</v>
      </c>
      <c r="C1203" s="37" t="s">
        <v>18</v>
      </c>
      <c r="D1203" s="74" t="s">
        <v>18</v>
      </c>
      <c r="E1203" s="37" t="s">
        <v>18</v>
      </c>
      <c r="F1203" s="74" t="s">
        <v>18</v>
      </c>
      <c r="G1203" s="37" t="s">
        <v>18</v>
      </c>
      <c r="H1203" s="74" t="s">
        <v>18</v>
      </c>
      <c r="I1203" s="37" t="s">
        <v>18</v>
      </c>
      <c r="J1203" s="74">
        <v>3.9323026328982502</v>
      </c>
      <c r="K1203" s="37">
        <v>10</v>
      </c>
      <c r="L1203" s="74">
        <v>-0.36332878371364502</v>
      </c>
      <c r="M1203" s="37">
        <v>24</v>
      </c>
      <c r="N1203" s="74" t="s">
        <v>18</v>
      </c>
      <c r="O1203" s="76" t="s">
        <v>18</v>
      </c>
      <c r="P1203" s="76">
        <v>4.03</v>
      </c>
      <c r="Q1203" s="77">
        <v>8</v>
      </c>
      <c r="R1203" s="78">
        <v>0</v>
      </c>
      <c r="S1203" s="78">
        <v>0</v>
      </c>
      <c r="T1203" s="14" t="s">
        <v>18</v>
      </c>
      <c r="U1203" s="79">
        <v>2.5000000000000001E-3</v>
      </c>
      <c r="V1203" s="79" t="s">
        <v>18</v>
      </c>
      <c r="W1203" s="79">
        <v>2.5000000000000001E-3</v>
      </c>
      <c r="X1203" s="12" t="s">
        <v>30</v>
      </c>
      <c r="Y1203" s="60" t="s">
        <v>18</v>
      </c>
      <c r="Z1203" s="8" t="s">
        <v>18</v>
      </c>
      <c r="AA1203" s="80" t="s">
        <v>18</v>
      </c>
      <c r="AB1203" s="62">
        <v>45405</v>
      </c>
      <c r="AC1203" s="12" t="s">
        <v>1158</v>
      </c>
      <c r="AD1203" s="16">
        <v>10</v>
      </c>
      <c r="AE1203" s="14" t="s">
        <v>18</v>
      </c>
      <c r="AF1203" s="39" t="s">
        <v>18</v>
      </c>
    </row>
    <row r="1204" spans="1:32" x14ac:dyDescent="0.25">
      <c r="A1204" s="40" t="s">
        <v>1160</v>
      </c>
      <c r="B1204" s="67">
        <v>0.28108457753133198</v>
      </c>
      <c r="C1204" s="42">
        <v>25</v>
      </c>
      <c r="D1204" s="67">
        <v>-1.31175546470448</v>
      </c>
      <c r="E1204" s="42">
        <v>35</v>
      </c>
      <c r="F1204" s="67">
        <v>-2.18734865862521</v>
      </c>
      <c r="G1204" s="42">
        <v>35</v>
      </c>
      <c r="H1204" s="67">
        <v>6.9077522737116901</v>
      </c>
      <c r="I1204" s="42">
        <v>39</v>
      </c>
      <c r="J1204" s="67">
        <v>3.0097543164153899</v>
      </c>
      <c r="K1204" s="42">
        <v>41</v>
      </c>
      <c r="L1204" s="67">
        <v>-0.50382910116886204</v>
      </c>
      <c r="M1204" s="42">
        <v>41</v>
      </c>
      <c r="N1204" s="67">
        <v>3.3439234656983401</v>
      </c>
      <c r="O1204" s="69">
        <v>0.84533720507589905</v>
      </c>
      <c r="P1204" s="69">
        <v>4.6100000000000003</v>
      </c>
      <c r="Q1204" s="70">
        <v>6</v>
      </c>
      <c r="R1204" s="71">
        <v>0</v>
      </c>
      <c r="S1204" s="71">
        <v>2E-3</v>
      </c>
      <c r="T1204" s="46" t="s">
        <v>89</v>
      </c>
      <c r="U1204" s="72">
        <v>3.2000000000000002E-3</v>
      </c>
      <c r="V1204" s="72" t="s">
        <v>18</v>
      </c>
      <c r="W1204" s="72">
        <v>3.3591096486935098E-3</v>
      </c>
      <c r="X1204" s="48" t="s">
        <v>30</v>
      </c>
      <c r="Y1204" s="49">
        <v>80.72777644</v>
      </c>
      <c r="Z1204" s="50">
        <v>-0.14260100000000001</v>
      </c>
      <c r="AA1204" s="73">
        <v>2734</v>
      </c>
      <c r="AB1204" s="52">
        <v>37148</v>
      </c>
      <c r="AC1204" s="48" t="s">
        <v>87</v>
      </c>
      <c r="AD1204" s="53">
        <v>10</v>
      </c>
      <c r="AE1204" s="46" t="s">
        <v>18</v>
      </c>
      <c r="AF1204" s="54">
        <v>7.9228199999999998</v>
      </c>
    </row>
    <row r="1205" spans="1:32" x14ac:dyDescent="0.25">
      <c r="A1205" s="1" t="s">
        <v>1161</v>
      </c>
      <c r="B1205" s="74">
        <v>0.533414802507858</v>
      </c>
      <c r="C1205" s="37">
        <v>19</v>
      </c>
      <c r="D1205" s="74">
        <v>-0.75898383562886795</v>
      </c>
      <c r="E1205" s="37">
        <v>26</v>
      </c>
      <c r="F1205" s="74">
        <v>-1.33069340943176</v>
      </c>
      <c r="G1205" s="37">
        <v>24</v>
      </c>
      <c r="H1205" s="74">
        <v>7.7838337632001702</v>
      </c>
      <c r="I1205" s="37">
        <v>34</v>
      </c>
      <c r="J1205" s="74">
        <v>3.2901179872219402</v>
      </c>
      <c r="K1205" s="37">
        <v>37</v>
      </c>
      <c r="L1205" s="74">
        <v>-0.69161874656713496</v>
      </c>
      <c r="M1205" s="37">
        <v>46</v>
      </c>
      <c r="N1205" s="74">
        <v>3.4556495435155199</v>
      </c>
      <c r="O1205" s="76">
        <v>1.0715277574712101</v>
      </c>
      <c r="P1205" s="76">
        <v>6.09</v>
      </c>
      <c r="Q1205" s="77">
        <v>8</v>
      </c>
      <c r="R1205" s="78">
        <v>5.0000000000000001E-3</v>
      </c>
      <c r="S1205" s="78">
        <v>5.0000000000000001E-3</v>
      </c>
      <c r="T1205" s="14" t="s">
        <v>18</v>
      </c>
      <c r="U1205" s="79">
        <v>8.0000000000000002E-3</v>
      </c>
      <c r="V1205" s="79" t="s">
        <v>18</v>
      </c>
      <c r="W1205" s="79">
        <v>8.0000000000000002E-3</v>
      </c>
      <c r="X1205" s="12" t="s">
        <v>30</v>
      </c>
      <c r="Y1205" s="60">
        <v>189.41315763999901</v>
      </c>
      <c r="Z1205" s="8">
        <v>6.41952371</v>
      </c>
      <c r="AA1205" s="80">
        <v>3483</v>
      </c>
      <c r="AB1205" s="62">
        <v>39874</v>
      </c>
      <c r="AC1205" s="12" t="s">
        <v>1162</v>
      </c>
      <c r="AD1205" s="16">
        <v>50</v>
      </c>
      <c r="AE1205" s="14" t="s">
        <v>34</v>
      </c>
      <c r="AF1205" s="39">
        <v>-4.2275511200000002</v>
      </c>
    </row>
    <row r="1206" spans="1:32" x14ac:dyDescent="0.25">
      <c r="A1206" s="40" t="s">
        <v>1163</v>
      </c>
      <c r="B1206" s="67">
        <v>1.39900375587966</v>
      </c>
      <c r="C1206" s="42">
        <v>4</v>
      </c>
      <c r="D1206" s="67">
        <v>0.86455086463683695</v>
      </c>
      <c r="E1206" s="42">
        <v>5</v>
      </c>
      <c r="F1206" s="67">
        <v>0.80739506606035605</v>
      </c>
      <c r="G1206" s="42">
        <v>5</v>
      </c>
      <c r="H1206" s="67">
        <v>7.1258907363420603</v>
      </c>
      <c r="I1206" s="42">
        <v>38</v>
      </c>
      <c r="J1206" s="67">
        <v>3.2627361190612199</v>
      </c>
      <c r="K1206" s="42">
        <v>39</v>
      </c>
      <c r="L1206" s="67">
        <v>-5.5401662049891998E-2</v>
      </c>
      <c r="M1206" s="42">
        <v>9</v>
      </c>
      <c r="N1206" s="67">
        <v>1.45724505003225</v>
      </c>
      <c r="O1206" s="69">
        <v>2.08947793581053</v>
      </c>
      <c r="P1206" s="69">
        <v>2.54</v>
      </c>
      <c r="Q1206" s="70">
        <v>8</v>
      </c>
      <c r="R1206" s="71">
        <v>0</v>
      </c>
      <c r="S1206" s="71">
        <v>0</v>
      </c>
      <c r="T1206" s="46" t="s">
        <v>18</v>
      </c>
      <c r="U1206" s="72">
        <v>6.8999999999999999E-3</v>
      </c>
      <c r="V1206" s="72" t="s">
        <v>18</v>
      </c>
      <c r="W1206" s="72">
        <v>6.8999999999999999E-3</v>
      </c>
      <c r="X1206" s="48" t="s">
        <v>30</v>
      </c>
      <c r="Y1206" s="49">
        <v>314.22492571999999</v>
      </c>
      <c r="Z1206" s="50">
        <v>5.97606093</v>
      </c>
      <c r="AA1206" s="73">
        <v>24324</v>
      </c>
      <c r="AB1206" s="52">
        <v>36091</v>
      </c>
      <c r="AC1206" s="48" t="s">
        <v>1164</v>
      </c>
      <c r="AD1206" s="53">
        <v>50</v>
      </c>
      <c r="AE1206" s="46" t="s">
        <v>18</v>
      </c>
      <c r="AF1206" s="54">
        <v>25.623056649999999</v>
      </c>
    </row>
    <row r="1207" spans="1:32" x14ac:dyDescent="0.25">
      <c r="A1207" s="1" t="s">
        <v>1165</v>
      </c>
      <c r="B1207" s="74" t="s">
        <v>18</v>
      </c>
      <c r="C1207" s="37" t="s">
        <v>18</v>
      </c>
      <c r="D1207" s="74">
        <v>-0.315864715608005</v>
      </c>
      <c r="E1207" s="37">
        <v>17</v>
      </c>
      <c r="F1207" s="74">
        <v>-0.95059161409405402</v>
      </c>
      <c r="G1207" s="37">
        <v>14</v>
      </c>
      <c r="H1207" s="74">
        <v>7.59414225941428</v>
      </c>
      <c r="I1207" s="37">
        <v>35</v>
      </c>
      <c r="J1207" s="74">
        <v>3.2938341032337299</v>
      </c>
      <c r="K1207" s="37">
        <v>36</v>
      </c>
      <c r="L1207" s="74">
        <v>-5.8297706956822397E-2</v>
      </c>
      <c r="M1207" s="37">
        <v>10</v>
      </c>
      <c r="N1207" s="74">
        <v>2.0914650372685499</v>
      </c>
      <c r="O1207" s="76">
        <v>1.6797473730528401</v>
      </c>
      <c r="P1207" s="76" t="s">
        <v>18</v>
      </c>
      <c r="Q1207" s="77">
        <v>9</v>
      </c>
      <c r="R1207" s="78">
        <v>0</v>
      </c>
      <c r="S1207" s="78">
        <v>0</v>
      </c>
      <c r="T1207" s="14" t="s">
        <v>18</v>
      </c>
      <c r="U1207" s="79">
        <v>6.9999999999999897E-3</v>
      </c>
      <c r="V1207" s="79" t="s">
        <v>18</v>
      </c>
      <c r="W1207" s="79">
        <v>7.0000000000000001E-3</v>
      </c>
      <c r="X1207" s="12" t="s">
        <v>30</v>
      </c>
      <c r="Y1207" s="60">
        <v>102.4061043</v>
      </c>
      <c r="Z1207" s="8">
        <v>1.5572161599999901</v>
      </c>
      <c r="AA1207" s="80">
        <v>2923</v>
      </c>
      <c r="AB1207" s="62">
        <v>43607</v>
      </c>
      <c r="AC1207" s="12" t="s">
        <v>180</v>
      </c>
      <c r="AD1207" s="16">
        <v>50</v>
      </c>
      <c r="AE1207" s="14" t="s">
        <v>18</v>
      </c>
      <c r="AF1207" s="39">
        <v>2.6996423499999902</v>
      </c>
    </row>
    <row r="1208" spans="1:32" x14ac:dyDescent="0.25">
      <c r="A1208" s="40" t="s">
        <v>1166</v>
      </c>
      <c r="B1208" s="67" t="s">
        <v>18</v>
      </c>
      <c r="C1208" s="42" t="s">
        <v>18</v>
      </c>
      <c r="D1208" s="67">
        <v>-1.79593179274062</v>
      </c>
      <c r="E1208" s="42">
        <v>39</v>
      </c>
      <c r="F1208" s="67">
        <v>-5.9089393326688704</v>
      </c>
      <c r="G1208" s="42">
        <v>42</v>
      </c>
      <c r="H1208" s="67">
        <v>9.3452947482135507</v>
      </c>
      <c r="I1208" s="42">
        <v>13</v>
      </c>
      <c r="J1208" s="67">
        <v>4.1600983380916698</v>
      </c>
      <c r="K1208" s="42">
        <v>4</v>
      </c>
      <c r="L1208" s="67">
        <v>-2.93466418944513</v>
      </c>
      <c r="M1208" s="42">
        <v>54</v>
      </c>
      <c r="N1208" s="67">
        <v>6.88297585357342</v>
      </c>
      <c r="O1208" s="69">
        <v>0.76482694447488897</v>
      </c>
      <c r="P1208" s="69" t="s">
        <v>18</v>
      </c>
      <c r="Q1208" s="70">
        <v>9</v>
      </c>
      <c r="R1208" s="71">
        <v>0</v>
      </c>
      <c r="S1208" s="71">
        <v>0</v>
      </c>
      <c r="T1208" s="46" t="s">
        <v>18</v>
      </c>
      <c r="U1208" s="72">
        <v>6.9999999999999897E-3</v>
      </c>
      <c r="V1208" s="72" t="s">
        <v>18</v>
      </c>
      <c r="W1208" s="72">
        <v>7.0000000000000001E-3</v>
      </c>
      <c r="X1208" s="48" t="s">
        <v>30</v>
      </c>
      <c r="Y1208" s="49" t="s">
        <v>18</v>
      </c>
      <c r="Z1208" s="50" t="s">
        <v>18</v>
      </c>
      <c r="AA1208" s="73" t="s">
        <v>18</v>
      </c>
      <c r="AB1208" s="52">
        <v>43616</v>
      </c>
      <c r="AC1208" s="48" t="s">
        <v>180</v>
      </c>
      <c r="AD1208" s="53">
        <v>0</v>
      </c>
      <c r="AE1208" s="46" t="s">
        <v>18</v>
      </c>
      <c r="AF1208" s="54" t="s">
        <v>18</v>
      </c>
    </row>
    <row r="1209" spans="1:32" x14ac:dyDescent="0.25">
      <c r="A1209" s="81" t="s">
        <v>1167</v>
      </c>
      <c r="B1209" s="82" t="s">
        <v>18</v>
      </c>
      <c r="C1209" s="83" t="s">
        <v>18</v>
      </c>
      <c r="D1209" s="82">
        <v>4.0097775054492801E-2</v>
      </c>
      <c r="E1209" s="83">
        <v>10</v>
      </c>
      <c r="F1209" s="82">
        <v>-0.59052166819067997</v>
      </c>
      <c r="G1209" s="83">
        <v>12</v>
      </c>
      <c r="H1209" s="82">
        <v>7.9687017399359501</v>
      </c>
      <c r="I1209" s="83">
        <v>32</v>
      </c>
      <c r="J1209" s="82">
        <v>3.4731129748396898</v>
      </c>
      <c r="K1209" s="83">
        <v>29</v>
      </c>
      <c r="L1209" s="82">
        <v>-2.85986653956182E-2</v>
      </c>
      <c r="M1209" s="83">
        <v>7</v>
      </c>
      <c r="N1209" s="82">
        <v>2.0880137993154202</v>
      </c>
      <c r="O1209" s="84">
        <v>1.8619093341145601</v>
      </c>
      <c r="P1209" s="84" t="s">
        <v>18</v>
      </c>
      <c r="Q1209" s="85">
        <v>9</v>
      </c>
      <c r="R1209" s="86">
        <v>0</v>
      </c>
      <c r="S1209" s="86">
        <v>0</v>
      </c>
      <c r="T1209" s="87" t="s">
        <v>18</v>
      </c>
      <c r="U1209" s="88">
        <v>3.4999999999999901E-3</v>
      </c>
      <c r="V1209" s="88" t="s">
        <v>18</v>
      </c>
      <c r="W1209" s="88">
        <v>3.5000000000000001E-3</v>
      </c>
      <c r="X1209" s="89" t="s">
        <v>30</v>
      </c>
      <c r="Y1209" s="90" t="s">
        <v>18</v>
      </c>
      <c r="Z1209" s="91" t="s">
        <v>18</v>
      </c>
      <c r="AA1209" s="92" t="s">
        <v>18</v>
      </c>
      <c r="AB1209" s="93">
        <v>43607</v>
      </c>
      <c r="AC1209" s="89" t="s">
        <v>180</v>
      </c>
      <c r="AD1209" s="94" t="s">
        <v>68</v>
      </c>
      <c r="AE1209" s="87" t="s">
        <v>18</v>
      </c>
      <c r="AF1209" s="95" t="s">
        <v>18</v>
      </c>
    </row>
    <row r="1210" spans="1:32" x14ac:dyDescent="0.25">
      <c r="A1210" s="96" t="s">
        <v>95</v>
      </c>
      <c r="B1210" s="97">
        <v>0.77869943528954988</v>
      </c>
      <c r="C1210" s="12"/>
      <c r="D1210" s="97">
        <v>-0.4260566546945227</v>
      </c>
      <c r="E1210" s="12"/>
      <c r="F1210" s="97">
        <v>-1.1732139751081285</v>
      </c>
      <c r="G1210" s="12"/>
      <c r="H1210" s="97">
        <v>8.3258462762430128</v>
      </c>
      <c r="I1210" s="12"/>
      <c r="J1210" s="97">
        <v>3.5167654218348545</v>
      </c>
      <c r="K1210" s="12"/>
      <c r="L1210" s="97">
        <v>-0.45917990499942762</v>
      </c>
      <c r="M1210" s="37"/>
      <c r="N1210" s="97">
        <v>3.0639433943722549</v>
      </c>
      <c r="O1210" s="98">
        <v>1.5429300225718845</v>
      </c>
      <c r="P1210" s="98">
        <v>3.9497360972222202</v>
      </c>
      <c r="Q1210" s="99"/>
      <c r="R1210" s="14"/>
      <c r="S1210" s="12"/>
      <c r="T1210" s="14"/>
      <c r="U1210" s="12"/>
      <c r="V1210" s="100"/>
      <c r="X1210" s="100" t="s">
        <v>96</v>
      </c>
      <c r="Y1210" s="101">
        <v>20210.305042341384</v>
      </c>
      <c r="Z1210" s="98">
        <v>54.264359233256208</v>
      </c>
      <c r="AA1210" s="102">
        <v>109787</v>
      </c>
      <c r="AB1210" s="100"/>
      <c r="AC1210" s="100"/>
      <c r="AD1210" s="103"/>
      <c r="AE1210" s="104"/>
      <c r="AF1210" s="105">
        <v>510.75879887450048</v>
      </c>
    </row>
    <row r="1211" spans="1:32" x14ac:dyDescent="0.25">
      <c r="A1211" s="106" t="s">
        <v>1168</v>
      </c>
      <c r="B1211" s="107">
        <v>1.0158863337836199</v>
      </c>
      <c r="C1211" s="37"/>
      <c r="D1211" s="107">
        <v>-0.52827976293368095</v>
      </c>
      <c r="E1211" s="37"/>
      <c r="F1211" s="107">
        <v>-1.29991148737246</v>
      </c>
      <c r="G1211" s="37"/>
      <c r="H1211" s="107">
        <v>8.6978270590642701</v>
      </c>
      <c r="I1211" s="37"/>
      <c r="J1211" s="107">
        <v>3.8640223346356901</v>
      </c>
      <c r="K1211" s="37"/>
      <c r="L1211" s="107">
        <v>-0.39759843599705902</v>
      </c>
      <c r="M1211" s="37"/>
      <c r="N1211" s="107">
        <v>3.2018203857619398</v>
      </c>
      <c r="O1211" s="107">
        <v>1.4419352573192701</v>
      </c>
      <c r="P1211" s="107" t="s">
        <v>18</v>
      </c>
      <c r="Q1211" s="108"/>
      <c r="R1211" s="109"/>
      <c r="S1211" s="37"/>
      <c r="T1211" s="109"/>
      <c r="U1211" s="37"/>
      <c r="V1211" s="37"/>
      <c r="W1211" s="110"/>
      <c r="X1211" s="111"/>
      <c r="Y1211" s="112"/>
      <c r="Z1211" s="37"/>
      <c r="AA1211" s="37"/>
      <c r="AB1211" s="37"/>
      <c r="AC1211" s="113"/>
      <c r="AD1211" s="109"/>
      <c r="AE1211" s="110"/>
    </row>
    <row r="1212" spans="1:32" x14ac:dyDescent="0.25">
      <c r="A1212" s="1" t="s">
        <v>98</v>
      </c>
      <c r="B1212" s="55"/>
      <c r="C1212" s="37">
        <v>29</v>
      </c>
      <c r="D1212" s="55"/>
      <c r="E1212" s="37">
        <v>40</v>
      </c>
      <c r="F1212" s="55"/>
      <c r="G1212" s="37">
        <v>42</v>
      </c>
      <c r="H1212" s="55"/>
      <c r="I1212" s="37">
        <v>46</v>
      </c>
      <c r="J1212" s="55"/>
      <c r="K1212" s="37">
        <v>48</v>
      </c>
      <c r="L1212" s="55"/>
      <c r="M1212" s="37">
        <v>55</v>
      </c>
      <c r="N1212" s="55"/>
      <c r="O1212" s="56"/>
      <c r="P1212" s="56"/>
      <c r="Q1212" s="58"/>
      <c r="R1212" s="14"/>
      <c r="S1212" s="59"/>
      <c r="T1212" s="114"/>
      <c r="U1212" s="59"/>
      <c r="V1212" s="12"/>
      <c r="W1212" s="8"/>
      <c r="X1212" s="8"/>
      <c r="Y1212" s="61"/>
      <c r="Z1212" s="62"/>
      <c r="AA1212" s="12"/>
      <c r="AB1212" s="62"/>
      <c r="AC1212" s="16"/>
      <c r="AD1212" s="14"/>
      <c r="AE1212" s="8"/>
    </row>
    <row r="1213" spans="1:32" x14ac:dyDescent="0.25">
      <c r="X1213" s="120"/>
    </row>
    <row r="1214" spans="1:32" x14ac:dyDescent="0.25">
      <c r="X1214" s="120"/>
    </row>
    <row r="1215" spans="1:32" x14ac:dyDescent="0.25">
      <c r="X1215" s="120"/>
    </row>
    <row r="1216" spans="1:32" x14ac:dyDescent="0.25">
      <c r="X1216" s="120"/>
    </row>
    <row r="1217" spans="1:32" ht="18" x14ac:dyDescent="0.25">
      <c r="A1217" s="22" t="s">
        <v>1169</v>
      </c>
      <c r="B1217" s="23"/>
      <c r="C1217" s="24"/>
      <c r="D1217" s="23"/>
      <c r="E1217" s="24"/>
      <c r="F1217" s="23"/>
      <c r="G1217" s="24" t="s">
        <v>1</v>
      </c>
      <c r="H1217" s="23"/>
      <c r="I1217" s="24"/>
      <c r="J1217" s="23"/>
      <c r="K1217" s="24"/>
      <c r="L1217" s="23"/>
      <c r="M1217" s="24"/>
      <c r="N1217" s="23" t="s">
        <v>4</v>
      </c>
      <c r="O1217" s="24"/>
      <c r="P1217" s="24" t="s">
        <v>5</v>
      </c>
      <c r="Q1217" s="25"/>
      <c r="R1217" s="26"/>
      <c r="S1217" s="24"/>
      <c r="T1217" s="26"/>
      <c r="U1217" s="24"/>
      <c r="V1217" s="24"/>
      <c r="W1217" s="27"/>
      <c r="X1217" s="122"/>
      <c r="Y1217" s="28"/>
      <c r="Z1217" s="24"/>
      <c r="AA1217" s="24"/>
      <c r="AB1217" s="24"/>
      <c r="AC1217" s="29"/>
      <c r="AD1217" s="26"/>
      <c r="AE1217" s="27"/>
    </row>
    <row r="1218" spans="1:32" ht="42.75" x14ac:dyDescent="0.25">
      <c r="A1218" s="30"/>
      <c r="B1218" s="31" t="s">
        <v>6</v>
      </c>
      <c r="C1218" s="32" t="s">
        <v>7</v>
      </c>
      <c r="D1218" s="31" t="s">
        <v>8</v>
      </c>
      <c r="E1218" s="32" t="s">
        <v>7</v>
      </c>
      <c r="F1218" s="31" t="s">
        <v>9</v>
      </c>
      <c r="G1218" s="24" t="s">
        <v>7</v>
      </c>
      <c r="H1218" s="31" t="s">
        <v>10</v>
      </c>
      <c r="I1218" s="32" t="s">
        <v>7</v>
      </c>
      <c r="J1218" s="31" t="s">
        <v>11</v>
      </c>
      <c r="K1218" s="32" t="s">
        <v>7</v>
      </c>
      <c r="L1218" s="31" t="s">
        <v>12</v>
      </c>
      <c r="M1218" s="32" t="s">
        <v>7</v>
      </c>
      <c r="N1218" s="31" t="s">
        <v>13</v>
      </c>
      <c r="O1218" s="32" t="s">
        <v>14</v>
      </c>
      <c r="P1218" s="32" t="s">
        <v>976</v>
      </c>
      <c r="Q1218" s="33" t="s">
        <v>2</v>
      </c>
      <c r="R1218" s="32" t="s">
        <v>16</v>
      </c>
      <c r="S1218" s="32" t="s">
        <v>17</v>
      </c>
      <c r="T1218" s="32" t="s">
        <v>18</v>
      </c>
      <c r="U1218" s="32" t="s">
        <v>19</v>
      </c>
      <c r="V1218" s="32" t="s">
        <v>18</v>
      </c>
      <c r="W1218" s="34" t="s">
        <v>20</v>
      </c>
      <c r="X1218" s="123" t="s">
        <v>21</v>
      </c>
      <c r="Y1218" s="35" t="s">
        <v>22</v>
      </c>
      <c r="Z1218" s="32" t="s">
        <v>23</v>
      </c>
      <c r="AA1218" s="32" t="s">
        <v>24</v>
      </c>
      <c r="AB1218" s="32" t="s">
        <v>25</v>
      </c>
      <c r="AC1218" s="36" t="s">
        <v>26</v>
      </c>
      <c r="AD1218" s="32" t="s">
        <v>27</v>
      </c>
      <c r="AE1218" s="34" t="s">
        <v>18</v>
      </c>
      <c r="AF1218" s="34" t="s">
        <v>28</v>
      </c>
    </row>
    <row r="1219" spans="1:32" x14ac:dyDescent="0.25">
      <c r="B1219" s="8"/>
      <c r="C1219" s="12"/>
      <c r="D1219" s="8"/>
      <c r="E1219" s="12"/>
      <c r="F1219" s="8"/>
      <c r="G1219" s="12"/>
      <c r="H1219" s="8"/>
      <c r="I1219" s="12"/>
      <c r="J1219" s="8"/>
      <c r="K1219" s="12"/>
      <c r="L1219" s="8"/>
      <c r="M1219" s="12"/>
      <c r="N1219" s="8"/>
      <c r="O1219" s="12"/>
      <c r="P1219" s="12"/>
      <c r="Q1219" s="13"/>
      <c r="R1219" s="14"/>
      <c r="S1219" s="12"/>
      <c r="T1219" s="14"/>
      <c r="U1219" s="38"/>
      <c r="V1219" s="12"/>
      <c r="W1219" s="12"/>
      <c r="X1219" s="60"/>
      <c r="Y1219" s="20"/>
      <c r="Z1219" s="12"/>
      <c r="AA1219" s="12"/>
      <c r="AB1219" s="12"/>
      <c r="AC1219" s="16"/>
      <c r="AD1219" s="14"/>
      <c r="AE1219" s="12"/>
    </row>
    <row r="1220" spans="1:32" x14ac:dyDescent="0.25">
      <c r="A1220" s="40" t="s">
        <v>1170</v>
      </c>
      <c r="B1220" s="41">
        <v>1.6030404199538399</v>
      </c>
      <c r="C1220" s="42">
        <v>5</v>
      </c>
      <c r="D1220" s="41">
        <v>0.39634169277276099</v>
      </c>
      <c r="E1220" s="42">
        <v>8</v>
      </c>
      <c r="F1220" s="41">
        <v>-0.55594037659311102</v>
      </c>
      <c r="G1220" s="42">
        <v>8</v>
      </c>
      <c r="H1220" s="41">
        <v>9.3199162558249498</v>
      </c>
      <c r="I1220" s="42">
        <v>16</v>
      </c>
      <c r="J1220" s="41">
        <v>3.2663476874003901</v>
      </c>
      <c r="K1220" s="42">
        <v>18</v>
      </c>
      <c r="L1220" s="41">
        <v>-0.55903673669978005</v>
      </c>
      <c r="M1220" s="42">
        <v>10</v>
      </c>
      <c r="N1220" s="41">
        <v>2.5602967023188001</v>
      </c>
      <c r="O1220" s="43">
        <v>2.0462108527693799</v>
      </c>
      <c r="P1220" s="43">
        <v>4.8</v>
      </c>
      <c r="Q1220" s="44">
        <v>8</v>
      </c>
      <c r="R1220" s="45">
        <v>5.0000000000000001E-3</v>
      </c>
      <c r="S1220" s="45">
        <v>5.0000000000000001E-3</v>
      </c>
      <c r="T1220" s="46" t="s">
        <v>18</v>
      </c>
      <c r="U1220" s="47">
        <v>7.0000000000000001E-3</v>
      </c>
      <c r="V1220" s="47" t="s">
        <v>18</v>
      </c>
      <c r="W1220" s="47">
        <v>1.1665E-2</v>
      </c>
      <c r="X1220" s="48" t="s">
        <v>30</v>
      </c>
      <c r="Y1220" s="49">
        <v>241.74182206999899</v>
      </c>
      <c r="Z1220" s="50">
        <v>11.5733806</v>
      </c>
      <c r="AA1220" s="51">
        <v>3934</v>
      </c>
      <c r="AB1220" s="52">
        <v>39149</v>
      </c>
      <c r="AC1220" s="48" t="s">
        <v>801</v>
      </c>
      <c r="AD1220" s="53">
        <v>50</v>
      </c>
      <c r="AE1220" s="46" t="s">
        <v>32</v>
      </c>
      <c r="AF1220" s="54">
        <v>59.036302730000003</v>
      </c>
    </row>
    <row r="1221" spans="1:32" x14ac:dyDescent="0.25">
      <c r="A1221" s="1" t="s">
        <v>1171</v>
      </c>
      <c r="B1221" s="65">
        <v>2.0100906662998401</v>
      </c>
      <c r="C1221" s="66">
        <v>3</v>
      </c>
      <c r="D1221" s="55">
        <v>0.79817741198397996</v>
      </c>
      <c r="E1221" s="37">
        <v>6</v>
      </c>
      <c r="F1221" s="55">
        <v>-0.156848000368392</v>
      </c>
      <c r="G1221" s="37">
        <v>6</v>
      </c>
      <c r="H1221" s="55">
        <v>9.7548647965633108</v>
      </c>
      <c r="I1221" s="37">
        <v>13</v>
      </c>
      <c r="J1221" s="55">
        <v>3.4725117636549498</v>
      </c>
      <c r="K1221" s="37">
        <v>17</v>
      </c>
      <c r="L1221" s="55">
        <v>-0.52679798442506398</v>
      </c>
      <c r="M1221" s="37">
        <v>9</v>
      </c>
      <c r="N1221" s="55">
        <v>2.5628337788726698</v>
      </c>
      <c r="O1221" s="56">
        <v>2.2138991167146802</v>
      </c>
      <c r="P1221" s="56">
        <v>4.8</v>
      </c>
      <c r="Q1221" s="57">
        <v>8</v>
      </c>
      <c r="R1221" s="58">
        <v>5.0000000000000001E-3</v>
      </c>
      <c r="S1221" s="58">
        <v>5.0000000000000001E-3</v>
      </c>
      <c r="T1221" s="14" t="s">
        <v>18</v>
      </c>
      <c r="U1221" s="59">
        <v>3.0000000000000001E-3</v>
      </c>
      <c r="V1221" s="59" t="s">
        <v>18</v>
      </c>
      <c r="W1221" s="59">
        <v>7.6649999999999999E-3</v>
      </c>
      <c r="X1221" s="12" t="s">
        <v>30</v>
      </c>
      <c r="Y1221" s="60" t="s">
        <v>18</v>
      </c>
      <c r="Z1221" s="8" t="s">
        <v>18</v>
      </c>
      <c r="AA1221" s="61" t="s">
        <v>18</v>
      </c>
      <c r="AB1221" s="62">
        <v>39149</v>
      </c>
      <c r="AC1221" s="12" t="s">
        <v>801</v>
      </c>
      <c r="AD1221" s="16">
        <v>300000</v>
      </c>
      <c r="AE1221" s="14" t="s">
        <v>18</v>
      </c>
      <c r="AF1221" s="39" t="s">
        <v>18</v>
      </c>
    </row>
    <row r="1222" spans="1:32" x14ac:dyDescent="0.25">
      <c r="A1222" s="40" t="s">
        <v>1172</v>
      </c>
      <c r="B1222" s="41">
        <v>1.7114936129996701</v>
      </c>
      <c r="C1222" s="42">
        <v>4</v>
      </c>
      <c r="D1222" s="41">
        <v>1.2035002574337801</v>
      </c>
      <c r="E1222" s="42">
        <v>4</v>
      </c>
      <c r="F1222" s="63">
        <v>1.3778688520440701</v>
      </c>
      <c r="G1222" s="64">
        <v>2</v>
      </c>
      <c r="H1222" s="41">
        <v>8.8004757401197704</v>
      </c>
      <c r="I1222" s="42">
        <v>18</v>
      </c>
      <c r="J1222" s="41">
        <v>3.83247863247861</v>
      </c>
      <c r="K1222" s="42">
        <v>14</v>
      </c>
      <c r="L1222" s="41">
        <v>0.11471443358099701</v>
      </c>
      <c r="M1222" s="42">
        <v>5</v>
      </c>
      <c r="N1222" s="41">
        <v>1.28511578878078</v>
      </c>
      <c r="O1222" s="43">
        <v>3.67240557161522</v>
      </c>
      <c r="P1222" s="43">
        <v>2.12</v>
      </c>
      <c r="Q1222" s="44">
        <v>8</v>
      </c>
      <c r="R1222" s="45">
        <v>0</v>
      </c>
      <c r="S1222" s="45">
        <v>0</v>
      </c>
      <c r="T1222" s="46" t="s">
        <v>18</v>
      </c>
      <c r="U1222" s="47">
        <v>7.4999999999999997E-3</v>
      </c>
      <c r="V1222" s="47" t="s">
        <v>18</v>
      </c>
      <c r="W1222" s="47">
        <v>7.52434540202536E-3</v>
      </c>
      <c r="X1222" s="48" t="s">
        <v>30</v>
      </c>
      <c r="Y1222" s="49">
        <v>1177.2146608414901</v>
      </c>
      <c r="Z1222" s="50">
        <v>49.735579369999897</v>
      </c>
      <c r="AA1222" s="51">
        <v>2497</v>
      </c>
      <c r="AB1222" s="52">
        <v>39188</v>
      </c>
      <c r="AC1222" s="48" t="s">
        <v>1117</v>
      </c>
      <c r="AD1222" s="53">
        <v>1000</v>
      </c>
      <c r="AE1222" s="46" t="s">
        <v>18</v>
      </c>
      <c r="AF1222" s="54">
        <v>84.610317479999907</v>
      </c>
    </row>
    <row r="1223" spans="1:32" x14ac:dyDescent="0.25">
      <c r="A1223" s="1" t="s">
        <v>1173</v>
      </c>
      <c r="B1223" s="65">
        <v>2.0588276626231301</v>
      </c>
      <c r="C1223" s="66">
        <v>2</v>
      </c>
      <c r="D1223" s="65">
        <v>1.5587569392080101</v>
      </c>
      <c r="E1223" s="66">
        <v>3</v>
      </c>
      <c r="F1223" s="65">
        <v>1.7344303110244199</v>
      </c>
      <c r="G1223" s="66">
        <v>1</v>
      </c>
      <c r="H1223" s="55">
        <v>9.1831149612470799</v>
      </c>
      <c r="I1223" s="37">
        <v>17</v>
      </c>
      <c r="J1223" s="55">
        <v>4.0163512295609403</v>
      </c>
      <c r="K1223" s="37">
        <v>12</v>
      </c>
      <c r="L1223" s="55">
        <v>0.14503083454708801</v>
      </c>
      <c r="M1223" s="37">
        <v>4</v>
      </c>
      <c r="N1223" s="55">
        <v>1.28521875897264</v>
      </c>
      <c r="O1223" s="56">
        <v>3.96983437130576</v>
      </c>
      <c r="P1223" s="56">
        <v>2.12</v>
      </c>
      <c r="Q1223" s="57">
        <v>8</v>
      </c>
      <c r="R1223" s="58">
        <v>0</v>
      </c>
      <c r="S1223" s="58">
        <v>0</v>
      </c>
      <c r="T1223" s="14" t="s">
        <v>18</v>
      </c>
      <c r="U1223" s="59">
        <v>4.0000000000000001E-3</v>
      </c>
      <c r="V1223" s="59" t="s">
        <v>18</v>
      </c>
      <c r="W1223" s="59">
        <v>4.0000000000000001E-3</v>
      </c>
      <c r="X1223" s="12" t="s">
        <v>30</v>
      </c>
      <c r="Y1223" s="60" t="s">
        <v>18</v>
      </c>
      <c r="Z1223" s="8" t="s">
        <v>18</v>
      </c>
      <c r="AA1223" s="61" t="s">
        <v>18</v>
      </c>
      <c r="AB1223" s="62">
        <v>39188</v>
      </c>
      <c r="AC1223" s="12" t="s">
        <v>1117</v>
      </c>
      <c r="AD1223" s="16">
        <v>5000000</v>
      </c>
      <c r="AE1223" s="14" t="s">
        <v>18</v>
      </c>
      <c r="AF1223" s="39" t="s">
        <v>18</v>
      </c>
    </row>
    <row r="1224" spans="1:32" x14ac:dyDescent="0.25">
      <c r="A1224" s="40" t="s">
        <v>1174</v>
      </c>
      <c r="B1224" s="41" t="s">
        <v>18</v>
      </c>
      <c r="C1224" s="42" t="s">
        <v>18</v>
      </c>
      <c r="D1224" s="41">
        <v>-5.9969478080224001E-2</v>
      </c>
      <c r="E1224" s="42">
        <v>11</v>
      </c>
      <c r="F1224" s="41">
        <v>-0.94440931421098095</v>
      </c>
      <c r="G1224" s="42">
        <v>10</v>
      </c>
      <c r="H1224" s="41">
        <v>10.2681910460518</v>
      </c>
      <c r="I1224" s="42">
        <v>12</v>
      </c>
      <c r="J1224" s="41">
        <v>4.1477444747198602</v>
      </c>
      <c r="K1224" s="42">
        <v>9</v>
      </c>
      <c r="L1224" s="41">
        <v>-0.41493775933607502</v>
      </c>
      <c r="M1224" s="42">
        <v>8</v>
      </c>
      <c r="N1224" s="41">
        <v>2.86457304663604</v>
      </c>
      <c r="O1224" s="43">
        <v>2.1598966366339001</v>
      </c>
      <c r="P1224" s="43">
        <v>4.3899999999999997</v>
      </c>
      <c r="Q1224" s="44">
        <v>9</v>
      </c>
      <c r="R1224" s="45">
        <v>0</v>
      </c>
      <c r="S1224" s="45">
        <v>0</v>
      </c>
      <c r="T1224" s="46" t="s">
        <v>18</v>
      </c>
      <c r="U1224" s="47">
        <v>7.0000000000000001E-3</v>
      </c>
      <c r="V1224" s="47" t="s">
        <v>18</v>
      </c>
      <c r="W1224" s="47">
        <v>7.0648559508543702E-3</v>
      </c>
      <c r="X1224" s="48" t="s">
        <v>30</v>
      </c>
      <c r="Y1224" s="49">
        <v>328.14414908999998</v>
      </c>
      <c r="Z1224" s="50">
        <v>-11.093873</v>
      </c>
      <c r="AA1224" s="51">
        <v>367</v>
      </c>
      <c r="AB1224" s="52">
        <v>43558</v>
      </c>
      <c r="AC1224" s="48" t="s">
        <v>139</v>
      </c>
      <c r="AD1224" s="53">
        <v>30</v>
      </c>
      <c r="AE1224" s="46" t="s">
        <v>18</v>
      </c>
      <c r="AF1224" s="54">
        <v>26.443588999999999</v>
      </c>
    </row>
    <row r="1225" spans="1:32" x14ac:dyDescent="0.25">
      <c r="A1225" s="1" t="s">
        <v>1175</v>
      </c>
      <c r="B1225" s="55" t="s">
        <v>18</v>
      </c>
      <c r="C1225" s="37" t="s">
        <v>18</v>
      </c>
      <c r="D1225" s="55" t="s">
        <v>18</v>
      </c>
      <c r="E1225" s="37" t="s">
        <v>18</v>
      </c>
      <c r="F1225" s="55" t="s">
        <v>18</v>
      </c>
      <c r="G1225" s="37" t="s">
        <v>18</v>
      </c>
      <c r="H1225" s="65">
        <v>14.3048079594776</v>
      </c>
      <c r="I1225" s="66">
        <v>1</v>
      </c>
      <c r="J1225" s="55">
        <v>3.9662902925199299</v>
      </c>
      <c r="K1225" s="37">
        <v>13</v>
      </c>
      <c r="L1225" s="65">
        <v>4.69588181688058</v>
      </c>
      <c r="M1225" s="66">
        <v>1</v>
      </c>
      <c r="N1225" s="55">
        <v>10.201453336760199</v>
      </c>
      <c r="O1225" s="56">
        <v>1.0021904002056501</v>
      </c>
      <c r="P1225" s="56" t="s">
        <v>18</v>
      </c>
      <c r="Q1225" s="57">
        <v>8</v>
      </c>
      <c r="R1225" s="58">
        <v>0</v>
      </c>
      <c r="S1225" s="58">
        <v>0</v>
      </c>
      <c r="T1225" s="14" t="s">
        <v>18</v>
      </c>
      <c r="U1225" s="59">
        <v>0.01</v>
      </c>
      <c r="V1225" s="59" t="s">
        <v>18</v>
      </c>
      <c r="W1225" s="59" t="s">
        <v>18</v>
      </c>
      <c r="X1225" s="12" t="s">
        <v>141</v>
      </c>
      <c r="Y1225" s="60">
        <v>335.876155769999</v>
      </c>
      <c r="Z1225" s="8" t="s">
        <v>18</v>
      </c>
      <c r="AA1225" s="61" t="s">
        <v>18</v>
      </c>
      <c r="AB1225" s="62">
        <v>41059</v>
      </c>
      <c r="AC1225" s="12" t="s">
        <v>1176</v>
      </c>
      <c r="AD1225" s="16" t="s">
        <v>315</v>
      </c>
      <c r="AE1225" s="14" t="s">
        <v>18</v>
      </c>
      <c r="AF1225" s="39" t="s">
        <v>18</v>
      </c>
    </row>
    <row r="1226" spans="1:32" x14ac:dyDescent="0.25">
      <c r="A1226" s="40" t="s">
        <v>1177</v>
      </c>
      <c r="B1226" s="41" t="s">
        <v>18</v>
      </c>
      <c r="C1226" s="42" t="s">
        <v>18</v>
      </c>
      <c r="D1226" s="41" t="s">
        <v>18</v>
      </c>
      <c r="E1226" s="42" t="s">
        <v>18</v>
      </c>
      <c r="F1226" s="41" t="s">
        <v>18</v>
      </c>
      <c r="G1226" s="42" t="s">
        <v>18</v>
      </c>
      <c r="H1226" s="41">
        <v>10.6788889017326</v>
      </c>
      <c r="I1226" s="42">
        <v>9</v>
      </c>
      <c r="J1226" s="41">
        <v>3.2537474388007301</v>
      </c>
      <c r="K1226" s="42">
        <v>19</v>
      </c>
      <c r="L1226" s="41">
        <v>-3.6118185936477301</v>
      </c>
      <c r="M1226" s="42">
        <v>20</v>
      </c>
      <c r="N1226" s="41">
        <v>8.0690712608382995</v>
      </c>
      <c r="O1226" s="43">
        <v>0.81767521084162498</v>
      </c>
      <c r="P1226" s="43" t="s">
        <v>18</v>
      </c>
      <c r="Q1226" s="44">
        <v>6</v>
      </c>
      <c r="R1226" s="45">
        <v>0</v>
      </c>
      <c r="S1226" s="45">
        <v>0</v>
      </c>
      <c r="T1226" s="46" t="s">
        <v>18</v>
      </c>
      <c r="U1226" s="47">
        <v>0.01</v>
      </c>
      <c r="V1226" s="47" t="s">
        <v>18</v>
      </c>
      <c r="W1226" s="47" t="s">
        <v>18</v>
      </c>
      <c r="X1226" s="48" t="s">
        <v>141</v>
      </c>
      <c r="Y1226" s="49">
        <v>66.403521130000001</v>
      </c>
      <c r="Z1226" s="50" t="s">
        <v>18</v>
      </c>
      <c r="AA1226" s="51" t="s">
        <v>18</v>
      </c>
      <c r="AB1226" s="52">
        <v>44217</v>
      </c>
      <c r="AC1226" s="48" t="s">
        <v>1178</v>
      </c>
      <c r="AD1226" s="53">
        <v>0</v>
      </c>
      <c r="AE1226" s="46" t="s">
        <v>18</v>
      </c>
      <c r="AF1226" s="54" t="s">
        <v>18</v>
      </c>
    </row>
    <row r="1227" spans="1:32" x14ac:dyDescent="0.25">
      <c r="A1227" s="1" t="s">
        <v>1179</v>
      </c>
      <c r="B1227" s="55" t="s">
        <v>18</v>
      </c>
      <c r="C1227" s="37" t="s">
        <v>18</v>
      </c>
      <c r="D1227" s="55" t="s">
        <v>18</v>
      </c>
      <c r="E1227" s="37" t="s">
        <v>18</v>
      </c>
      <c r="F1227" s="55" t="s">
        <v>18</v>
      </c>
      <c r="G1227" s="37" t="s">
        <v>18</v>
      </c>
      <c r="H1227" s="65">
        <v>12.469077750434</v>
      </c>
      <c r="I1227" s="66">
        <v>2</v>
      </c>
      <c r="J1227" s="65">
        <v>5.97739248230386</v>
      </c>
      <c r="K1227" s="66">
        <v>1</v>
      </c>
      <c r="L1227" s="55">
        <v>-6.2855576178473598</v>
      </c>
      <c r="M1227" s="37">
        <v>22</v>
      </c>
      <c r="N1227" s="55">
        <v>13.571732005325799</v>
      </c>
      <c r="O1227" s="56">
        <v>0.61805437875665903</v>
      </c>
      <c r="P1227" s="56" t="s">
        <v>18</v>
      </c>
      <c r="Q1227" s="57">
        <v>8</v>
      </c>
      <c r="R1227" s="58">
        <v>0</v>
      </c>
      <c r="S1227" s="58">
        <v>0</v>
      </c>
      <c r="T1227" s="14" t="s">
        <v>18</v>
      </c>
      <c r="U1227" s="59">
        <v>6.0000000000000001E-3</v>
      </c>
      <c r="V1227" s="59" t="s">
        <v>18</v>
      </c>
      <c r="W1227" s="59" t="s">
        <v>18</v>
      </c>
      <c r="X1227" s="12" t="s">
        <v>141</v>
      </c>
      <c r="Y1227" s="60">
        <v>273.30785058999999</v>
      </c>
      <c r="Z1227" s="8" t="s">
        <v>18</v>
      </c>
      <c r="AA1227" s="61" t="s">
        <v>18</v>
      </c>
      <c r="AB1227" s="62">
        <v>37879</v>
      </c>
      <c r="AC1227" s="12" t="s">
        <v>1180</v>
      </c>
      <c r="AD1227" s="16">
        <v>0</v>
      </c>
      <c r="AE1227" s="14" t="s">
        <v>18</v>
      </c>
      <c r="AF1227" s="39" t="s">
        <v>18</v>
      </c>
    </row>
    <row r="1228" spans="1:32" x14ac:dyDescent="0.25">
      <c r="A1228" s="40" t="s">
        <v>1181</v>
      </c>
      <c r="B1228" s="63">
        <v>3.11918104235329</v>
      </c>
      <c r="C1228" s="64">
        <v>1</v>
      </c>
      <c r="D1228" s="41">
        <v>0.53256184813652496</v>
      </c>
      <c r="E1228" s="42">
        <v>7</v>
      </c>
      <c r="F1228" s="41">
        <v>-0.50642573422010595</v>
      </c>
      <c r="G1228" s="42">
        <v>7</v>
      </c>
      <c r="H1228" s="41">
        <v>10.8599508599507</v>
      </c>
      <c r="I1228" s="42">
        <v>8</v>
      </c>
      <c r="J1228" s="41">
        <v>4.2702082024394601</v>
      </c>
      <c r="K1228" s="42">
        <v>8</v>
      </c>
      <c r="L1228" s="63">
        <v>0.45012766371916801</v>
      </c>
      <c r="M1228" s="64">
        <v>3</v>
      </c>
      <c r="N1228" s="41">
        <v>6.9984980083847796</v>
      </c>
      <c r="O1228" s="43">
        <v>0.96862805341923897</v>
      </c>
      <c r="P1228" s="43" t="s">
        <v>18</v>
      </c>
      <c r="Q1228" s="44">
        <v>8</v>
      </c>
      <c r="R1228" s="45">
        <v>0</v>
      </c>
      <c r="S1228" s="45">
        <v>0</v>
      </c>
      <c r="T1228" s="46" t="s">
        <v>18</v>
      </c>
      <c r="U1228" s="47">
        <v>7.0000000000000001E-3</v>
      </c>
      <c r="V1228" s="47" t="s">
        <v>18</v>
      </c>
      <c r="W1228" s="47">
        <v>1.01E-2</v>
      </c>
      <c r="X1228" s="48" t="s">
        <v>141</v>
      </c>
      <c r="Y1228" s="49">
        <v>1456.25986696</v>
      </c>
      <c r="Z1228" s="50">
        <v>1.733884981681</v>
      </c>
      <c r="AA1228" s="51">
        <v>526</v>
      </c>
      <c r="AB1228" s="52">
        <v>40224</v>
      </c>
      <c r="AC1228" s="48" t="s">
        <v>142</v>
      </c>
      <c r="AD1228" s="53">
        <v>50</v>
      </c>
      <c r="AE1228" s="46" t="s">
        <v>34</v>
      </c>
      <c r="AF1228" s="54">
        <v>4.8901919425949902</v>
      </c>
    </row>
    <row r="1229" spans="1:32" x14ac:dyDescent="0.25">
      <c r="A1229" s="1" t="s">
        <v>1182</v>
      </c>
      <c r="B1229" s="55">
        <v>-0.138829875227686</v>
      </c>
      <c r="C1229" s="37">
        <v>8</v>
      </c>
      <c r="D1229" s="55">
        <v>-1.7007358002731701</v>
      </c>
      <c r="E1229" s="37">
        <v>14</v>
      </c>
      <c r="F1229" s="55">
        <v>-4.6872390921678102</v>
      </c>
      <c r="G1229" s="37">
        <v>13</v>
      </c>
      <c r="H1229" s="55">
        <v>11.500757153104299</v>
      </c>
      <c r="I1229" s="37">
        <v>6</v>
      </c>
      <c r="J1229" s="65">
        <v>4.8557203276406504</v>
      </c>
      <c r="K1229" s="66">
        <v>3</v>
      </c>
      <c r="L1229" s="55">
        <v>-2.5572139303483299</v>
      </c>
      <c r="M1229" s="37">
        <v>15</v>
      </c>
      <c r="N1229" s="55">
        <v>6.0874904559091298</v>
      </c>
      <c r="O1229" s="56">
        <v>1.21885165153259</v>
      </c>
      <c r="P1229" s="56" t="s">
        <v>18</v>
      </c>
      <c r="Q1229" s="57">
        <v>8</v>
      </c>
      <c r="R1229" s="58">
        <v>0</v>
      </c>
      <c r="S1229" s="58">
        <v>0</v>
      </c>
      <c r="T1229" s="14" t="s">
        <v>18</v>
      </c>
      <c r="U1229" s="59">
        <v>7.0000000000000001E-3</v>
      </c>
      <c r="V1229" s="59" t="s">
        <v>18</v>
      </c>
      <c r="W1229" s="59">
        <v>1.0200000000000001E-2</v>
      </c>
      <c r="X1229" s="12" t="s">
        <v>141</v>
      </c>
      <c r="Y1229" s="60" t="s">
        <v>18</v>
      </c>
      <c r="Z1229" s="8" t="s">
        <v>18</v>
      </c>
      <c r="AA1229" s="61" t="s">
        <v>18</v>
      </c>
      <c r="AB1229" s="62">
        <v>40224</v>
      </c>
      <c r="AC1229" s="12" t="s">
        <v>142</v>
      </c>
      <c r="AD1229" s="16">
        <v>50</v>
      </c>
      <c r="AE1229" s="14" t="s">
        <v>34</v>
      </c>
      <c r="AF1229" s="39" t="s">
        <v>18</v>
      </c>
    </row>
    <row r="1230" spans="1:32" x14ac:dyDescent="0.25">
      <c r="A1230" s="40" t="s">
        <v>1183</v>
      </c>
      <c r="B1230" s="41" t="s">
        <v>18</v>
      </c>
      <c r="C1230" s="42" t="s">
        <v>18</v>
      </c>
      <c r="D1230" s="41" t="s">
        <v>18</v>
      </c>
      <c r="E1230" s="42" t="s">
        <v>18</v>
      </c>
      <c r="F1230" s="41" t="s">
        <v>18</v>
      </c>
      <c r="G1230" s="42" t="s">
        <v>18</v>
      </c>
      <c r="H1230" s="41">
        <v>5.8033350347963299</v>
      </c>
      <c r="I1230" s="42">
        <v>21</v>
      </c>
      <c r="J1230" s="41">
        <v>1.70709126515626</v>
      </c>
      <c r="K1230" s="42">
        <v>21</v>
      </c>
      <c r="L1230" s="63">
        <v>3.1556784180739301</v>
      </c>
      <c r="M1230" s="64">
        <v>2</v>
      </c>
      <c r="N1230" s="41">
        <v>10.256317654420601</v>
      </c>
      <c r="O1230" s="43">
        <v>0.167928269735623</v>
      </c>
      <c r="P1230" s="43" t="s">
        <v>18</v>
      </c>
      <c r="Q1230" s="44">
        <v>8</v>
      </c>
      <c r="R1230" s="45">
        <v>0</v>
      </c>
      <c r="S1230" s="45">
        <v>0</v>
      </c>
      <c r="T1230" s="46" t="s">
        <v>18</v>
      </c>
      <c r="U1230" s="47">
        <v>1.0999999999999999E-2</v>
      </c>
      <c r="V1230" s="47" t="s">
        <v>18</v>
      </c>
      <c r="W1230" s="47" t="s">
        <v>18</v>
      </c>
      <c r="X1230" s="48" t="s">
        <v>141</v>
      </c>
      <c r="Y1230" s="49">
        <v>249.10415259999999</v>
      </c>
      <c r="Z1230" s="50" t="s">
        <v>18</v>
      </c>
      <c r="AA1230" s="51" t="s">
        <v>18</v>
      </c>
      <c r="AB1230" s="52">
        <v>41177</v>
      </c>
      <c r="AC1230" s="48" t="s">
        <v>1184</v>
      </c>
      <c r="AD1230" s="53">
        <v>0</v>
      </c>
      <c r="AE1230" s="46" t="s">
        <v>18</v>
      </c>
      <c r="AF1230" s="54" t="s">
        <v>18</v>
      </c>
    </row>
    <row r="1231" spans="1:32" x14ac:dyDescent="0.25">
      <c r="A1231" s="1" t="s">
        <v>1185</v>
      </c>
      <c r="B1231" s="55" t="s">
        <v>18</v>
      </c>
      <c r="C1231" s="37" t="s">
        <v>18</v>
      </c>
      <c r="D1231" s="55">
        <v>-2.7930628510083801</v>
      </c>
      <c r="E1231" s="37">
        <v>17</v>
      </c>
      <c r="F1231" s="55">
        <v>-7.1935960438018602</v>
      </c>
      <c r="G1231" s="37">
        <v>17</v>
      </c>
      <c r="H1231" s="55">
        <v>10.4514500845266</v>
      </c>
      <c r="I1231" s="37">
        <v>10</v>
      </c>
      <c r="J1231" s="55">
        <v>3.5412833495948699</v>
      </c>
      <c r="K1231" s="37">
        <v>16</v>
      </c>
      <c r="L1231" s="55">
        <v>-2.1138632196692302</v>
      </c>
      <c r="M1231" s="37">
        <v>14</v>
      </c>
      <c r="N1231" s="55">
        <v>8.8886855730015597</v>
      </c>
      <c r="O1231" s="56">
        <v>0.71669097472022403</v>
      </c>
      <c r="P1231" s="56" t="s">
        <v>18</v>
      </c>
      <c r="Q1231" s="57">
        <v>8</v>
      </c>
      <c r="R1231" s="58">
        <v>0</v>
      </c>
      <c r="S1231" s="58">
        <v>0</v>
      </c>
      <c r="T1231" s="14" t="s">
        <v>18</v>
      </c>
      <c r="U1231" s="59">
        <v>7.4999999999999997E-3</v>
      </c>
      <c r="V1231" s="59" t="s">
        <v>18</v>
      </c>
      <c r="W1231" s="59">
        <v>7.7952493572977597E-3</v>
      </c>
      <c r="X1231" s="12" t="s">
        <v>30</v>
      </c>
      <c r="Y1231" s="60">
        <v>31.945833795431501</v>
      </c>
      <c r="Z1231" s="8">
        <v>1.0462117186435</v>
      </c>
      <c r="AA1231" s="61">
        <v>6857</v>
      </c>
      <c r="AB1231" s="62">
        <v>43564</v>
      </c>
      <c r="AC1231" s="12" t="s">
        <v>1186</v>
      </c>
      <c r="AD1231" s="16" t="s">
        <v>165</v>
      </c>
      <c r="AE1231" s="14" t="s">
        <v>39</v>
      </c>
      <c r="AF1231" s="39">
        <v>0.98980049375956902</v>
      </c>
    </row>
    <row r="1232" spans="1:32" x14ac:dyDescent="0.25">
      <c r="A1232" s="40" t="s">
        <v>1187</v>
      </c>
      <c r="B1232" s="41" t="s">
        <v>18</v>
      </c>
      <c r="C1232" s="42" t="s">
        <v>18</v>
      </c>
      <c r="D1232" s="41">
        <v>4.9055710350809301E-2</v>
      </c>
      <c r="E1232" s="42">
        <v>10</v>
      </c>
      <c r="F1232" s="41">
        <v>-1.5556008011965501</v>
      </c>
      <c r="G1232" s="42">
        <v>11</v>
      </c>
      <c r="H1232" s="41">
        <v>11.1014843107865</v>
      </c>
      <c r="I1232" s="42">
        <v>7</v>
      </c>
      <c r="J1232" s="41">
        <v>4.5247580327486903</v>
      </c>
      <c r="K1232" s="42">
        <v>6</v>
      </c>
      <c r="L1232" s="41">
        <v>-1.1299498230339</v>
      </c>
      <c r="M1232" s="42">
        <v>12</v>
      </c>
      <c r="N1232" s="41">
        <v>3.48681361419768</v>
      </c>
      <c r="O1232" s="43">
        <v>2.0134356837916201</v>
      </c>
      <c r="P1232" s="43">
        <v>0</v>
      </c>
      <c r="Q1232" s="44">
        <v>6</v>
      </c>
      <c r="R1232" s="45">
        <v>0</v>
      </c>
      <c r="S1232" s="45">
        <v>0</v>
      </c>
      <c r="T1232" s="46" t="s">
        <v>18</v>
      </c>
      <c r="U1232" s="47">
        <v>2E-3</v>
      </c>
      <c r="V1232" s="47" t="s">
        <v>18</v>
      </c>
      <c r="W1232" s="47">
        <v>2.0226819386152E-3</v>
      </c>
      <c r="X1232" s="48" t="s">
        <v>30</v>
      </c>
      <c r="Y1232" s="49">
        <v>811.17387563840998</v>
      </c>
      <c r="Z1232" s="50">
        <v>0.44082197748700103</v>
      </c>
      <c r="AA1232" s="51">
        <v>813</v>
      </c>
      <c r="AB1232" s="52">
        <v>42067</v>
      </c>
      <c r="AC1232" s="48" t="s">
        <v>1188</v>
      </c>
      <c r="AD1232" s="53">
        <v>100000</v>
      </c>
      <c r="AE1232" s="46" t="s">
        <v>18</v>
      </c>
      <c r="AF1232" s="54">
        <v>5.2533739317770101</v>
      </c>
    </row>
    <row r="1233" spans="1:32" x14ac:dyDescent="0.25">
      <c r="A1233" s="1" t="s">
        <v>1189</v>
      </c>
      <c r="B1233" s="55" t="s">
        <v>18</v>
      </c>
      <c r="C1233" s="37" t="s">
        <v>18</v>
      </c>
      <c r="D1233" s="55">
        <v>-2.1691891195750101</v>
      </c>
      <c r="E1233" s="37">
        <v>16</v>
      </c>
      <c r="F1233" s="55">
        <v>-6.5948911791668099</v>
      </c>
      <c r="G1233" s="37">
        <v>16</v>
      </c>
      <c r="H1233" s="65">
        <v>11.8070326628104</v>
      </c>
      <c r="I1233" s="66">
        <v>3</v>
      </c>
      <c r="J1233" s="65">
        <v>5.0751879512114604</v>
      </c>
      <c r="K1233" s="66">
        <v>2</v>
      </c>
      <c r="L1233" s="55">
        <v>-3.5624576095902101</v>
      </c>
      <c r="M1233" s="37">
        <v>19</v>
      </c>
      <c r="N1233" s="55">
        <v>7.6998396856839797</v>
      </c>
      <c r="O1233" s="56">
        <v>1.00340054091575</v>
      </c>
      <c r="P1233" s="56" t="s">
        <v>18</v>
      </c>
      <c r="Q1233" s="57">
        <v>8</v>
      </c>
      <c r="R1233" s="58">
        <v>0</v>
      </c>
      <c r="S1233" s="58">
        <v>0</v>
      </c>
      <c r="T1233" s="14" t="s">
        <v>18</v>
      </c>
      <c r="U1233" s="59">
        <v>7.4999999999999997E-3</v>
      </c>
      <c r="V1233" s="59" t="s">
        <v>18</v>
      </c>
      <c r="W1233" s="59">
        <v>7.9033294185170706E-3</v>
      </c>
      <c r="X1233" s="12" t="s">
        <v>30</v>
      </c>
      <c r="Y1233" s="60">
        <v>343.049408533791</v>
      </c>
      <c r="Z1233" s="8">
        <v>-0.28800588669242</v>
      </c>
      <c r="AA1233" s="61">
        <v>16449</v>
      </c>
      <c r="AB1233" s="62">
        <v>43564</v>
      </c>
      <c r="AC1233" s="12" t="s">
        <v>1186</v>
      </c>
      <c r="AD1233" s="16" t="s">
        <v>154</v>
      </c>
      <c r="AE1233" s="14" t="s">
        <v>39</v>
      </c>
      <c r="AF1233" s="39">
        <v>12.3393806572338</v>
      </c>
    </row>
    <row r="1234" spans="1:32" x14ac:dyDescent="0.25">
      <c r="A1234" s="40" t="s">
        <v>1190</v>
      </c>
      <c r="B1234" s="41">
        <v>-1.6287430294834799</v>
      </c>
      <c r="C1234" s="42">
        <v>10</v>
      </c>
      <c r="D1234" s="41">
        <v>-1.3512271196035399</v>
      </c>
      <c r="E1234" s="42">
        <v>13</v>
      </c>
      <c r="F1234" s="41">
        <v>-5.4478169427809204</v>
      </c>
      <c r="G1234" s="42">
        <v>14</v>
      </c>
      <c r="H1234" s="41">
        <v>6.7455642291569502</v>
      </c>
      <c r="I1234" s="42">
        <v>20</v>
      </c>
      <c r="J1234" s="41">
        <v>2.0858799506283798</v>
      </c>
      <c r="K1234" s="42">
        <v>20</v>
      </c>
      <c r="L1234" s="41">
        <v>-1.94671509213755</v>
      </c>
      <c r="M1234" s="42">
        <v>13</v>
      </c>
      <c r="N1234" s="41">
        <v>7.71245742256691</v>
      </c>
      <c r="O1234" s="43">
        <v>0.34548714189718899</v>
      </c>
      <c r="P1234" s="43">
        <v>0</v>
      </c>
      <c r="Q1234" s="44">
        <v>8</v>
      </c>
      <c r="R1234" s="45">
        <v>0</v>
      </c>
      <c r="S1234" s="45">
        <v>0</v>
      </c>
      <c r="T1234" s="46" t="s">
        <v>18</v>
      </c>
      <c r="U1234" s="47">
        <v>4.0000000000000001E-3</v>
      </c>
      <c r="V1234" s="47" t="s">
        <v>18</v>
      </c>
      <c r="W1234" s="47">
        <v>4.0292668796265097E-3</v>
      </c>
      <c r="X1234" s="48" t="s">
        <v>30</v>
      </c>
      <c r="Y1234" s="49">
        <v>341.54107137321802</v>
      </c>
      <c r="Z1234" s="50">
        <v>14.1118999390683</v>
      </c>
      <c r="AA1234" s="51">
        <v>75</v>
      </c>
      <c r="AB1234" s="52">
        <v>41592</v>
      </c>
      <c r="AC1234" s="48" t="s">
        <v>1191</v>
      </c>
      <c r="AD1234" s="53" t="s">
        <v>165</v>
      </c>
      <c r="AE1234" s="46" t="s">
        <v>18</v>
      </c>
      <c r="AF1234" s="54">
        <v>55.9702986249793</v>
      </c>
    </row>
    <row r="1235" spans="1:32" x14ac:dyDescent="0.25">
      <c r="A1235" s="1" t="s">
        <v>1192</v>
      </c>
      <c r="B1235" s="55">
        <v>-1.5728329741371101</v>
      </c>
      <c r="C1235" s="37">
        <v>9</v>
      </c>
      <c r="D1235" s="55">
        <v>-1.84630445349099</v>
      </c>
      <c r="E1235" s="37">
        <v>15</v>
      </c>
      <c r="F1235" s="55">
        <v>-5.7109208881077702</v>
      </c>
      <c r="G1235" s="37">
        <v>15</v>
      </c>
      <c r="H1235" s="55">
        <v>9.5109477497855792</v>
      </c>
      <c r="I1235" s="37">
        <v>14</v>
      </c>
      <c r="J1235" s="55">
        <v>4.4840311430885498</v>
      </c>
      <c r="K1235" s="37">
        <v>7</v>
      </c>
      <c r="L1235" s="55">
        <v>-4.0121430766091599</v>
      </c>
      <c r="M1235" s="37">
        <v>21</v>
      </c>
      <c r="N1235" s="55">
        <v>7.2421582795982404</v>
      </c>
      <c r="O1235" s="56">
        <v>0.74976798116268994</v>
      </c>
      <c r="P1235" s="56">
        <v>0</v>
      </c>
      <c r="Q1235" s="57">
        <v>6</v>
      </c>
      <c r="R1235" s="58">
        <v>0</v>
      </c>
      <c r="S1235" s="58">
        <v>0</v>
      </c>
      <c r="T1235" s="14" t="s">
        <v>18</v>
      </c>
      <c r="U1235" s="59">
        <v>6.4999999999999997E-3</v>
      </c>
      <c r="V1235" s="59" t="s">
        <v>18</v>
      </c>
      <c r="W1235" s="59">
        <v>7.0566750097647499E-3</v>
      </c>
      <c r="X1235" s="12" t="s">
        <v>30</v>
      </c>
      <c r="Y1235" s="60">
        <v>2220.7347576724801</v>
      </c>
      <c r="Z1235" s="8">
        <v>-18.5745940288345</v>
      </c>
      <c r="AA1235" s="61">
        <v>75535</v>
      </c>
      <c r="AB1235" s="62">
        <v>40301</v>
      </c>
      <c r="AC1235" s="12" t="s">
        <v>1193</v>
      </c>
      <c r="AD1235" s="16" t="s">
        <v>154</v>
      </c>
      <c r="AE1235" s="14" t="s">
        <v>39</v>
      </c>
      <c r="AF1235" s="39">
        <v>-193.37949402582299</v>
      </c>
    </row>
    <row r="1236" spans="1:32" x14ac:dyDescent="0.25">
      <c r="A1236" s="40" t="s">
        <v>1194</v>
      </c>
      <c r="B1236" s="41" t="s">
        <v>18</v>
      </c>
      <c r="C1236" s="42" t="s">
        <v>18</v>
      </c>
      <c r="D1236" s="41">
        <v>-0.82296551424965103</v>
      </c>
      <c r="E1236" s="42">
        <v>12</v>
      </c>
      <c r="F1236" s="41">
        <v>-1.8476774763542101</v>
      </c>
      <c r="G1236" s="42">
        <v>12</v>
      </c>
      <c r="H1236" s="41">
        <v>10.312396111642901</v>
      </c>
      <c r="I1236" s="42">
        <v>11</v>
      </c>
      <c r="J1236" s="41">
        <v>4.1377891555958302</v>
      </c>
      <c r="K1236" s="42">
        <v>10</v>
      </c>
      <c r="L1236" s="41">
        <v>-0.82446938777548295</v>
      </c>
      <c r="M1236" s="42">
        <v>11</v>
      </c>
      <c r="N1236" s="41">
        <v>3.1322810438847299</v>
      </c>
      <c r="O1236" s="43">
        <v>1.98940857065751</v>
      </c>
      <c r="P1236" s="43">
        <v>4.7834707999999999</v>
      </c>
      <c r="Q1236" s="44">
        <v>8</v>
      </c>
      <c r="R1236" s="45">
        <v>0</v>
      </c>
      <c r="S1236" s="45">
        <v>0</v>
      </c>
      <c r="T1236" s="46" t="s">
        <v>18</v>
      </c>
      <c r="U1236" s="47">
        <v>7.4999999999999997E-3</v>
      </c>
      <c r="V1236" s="47" t="s">
        <v>18</v>
      </c>
      <c r="W1236" s="47">
        <v>7.9119773632965896E-3</v>
      </c>
      <c r="X1236" s="48" t="s">
        <v>30</v>
      </c>
      <c r="Y1236" s="49">
        <v>442.62968628516597</v>
      </c>
      <c r="Z1236" s="50">
        <v>2.4917278724990002</v>
      </c>
      <c r="AA1236" s="51">
        <v>5492</v>
      </c>
      <c r="AB1236" s="52">
        <v>43564</v>
      </c>
      <c r="AC1236" s="48" t="s">
        <v>1195</v>
      </c>
      <c r="AD1236" s="53">
        <v>10</v>
      </c>
      <c r="AE1236" s="46" t="s">
        <v>32</v>
      </c>
      <c r="AF1236" s="54">
        <v>62.965767338923897</v>
      </c>
    </row>
    <row r="1237" spans="1:32" x14ac:dyDescent="0.25">
      <c r="A1237" s="1" t="s">
        <v>1196</v>
      </c>
      <c r="B1237" s="55" t="s">
        <v>18</v>
      </c>
      <c r="C1237" s="37" t="s">
        <v>18</v>
      </c>
      <c r="D1237" s="65">
        <v>1.7825059557553899</v>
      </c>
      <c r="E1237" s="66">
        <v>1</v>
      </c>
      <c r="F1237" s="65">
        <v>1.3592325969797401</v>
      </c>
      <c r="G1237" s="66">
        <v>3</v>
      </c>
      <c r="H1237" s="55">
        <v>11.5188415336515</v>
      </c>
      <c r="I1237" s="37">
        <v>4</v>
      </c>
      <c r="J1237" s="55">
        <v>4.8340938974398204</v>
      </c>
      <c r="K1237" s="37">
        <v>5</v>
      </c>
      <c r="L1237" s="55">
        <v>-2.65728239011783</v>
      </c>
      <c r="M1237" s="37">
        <v>18</v>
      </c>
      <c r="N1237" s="55">
        <v>5.9479692399538102</v>
      </c>
      <c r="O1237" s="56">
        <v>1.25048262295295</v>
      </c>
      <c r="P1237" s="56" t="s">
        <v>18</v>
      </c>
      <c r="Q1237" s="57">
        <v>8</v>
      </c>
      <c r="R1237" s="58">
        <v>2.5000000000000001E-3</v>
      </c>
      <c r="S1237" s="58">
        <v>2.5000000000000001E-3</v>
      </c>
      <c r="T1237" s="14" t="s">
        <v>18</v>
      </c>
      <c r="U1237" s="59">
        <v>5.0000000000000001E-3</v>
      </c>
      <c r="V1237" s="59" t="s">
        <v>18</v>
      </c>
      <c r="W1237" s="59">
        <v>5.0899999999999999E-3</v>
      </c>
      <c r="X1237" s="12" t="s">
        <v>30</v>
      </c>
      <c r="Y1237" s="60">
        <v>212.67405441431899</v>
      </c>
      <c r="Z1237" s="8">
        <v>-2.7436657999999898</v>
      </c>
      <c r="AA1237" s="61">
        <v>2580</v>
      </c>
      <c r="AB1237" s="62">
        <v>42171</v>
      </c>
      <c r="AC1237" s="12" t="s">
        <v>65</v>
      </c>
      <c r="AD1237" s="16" t="s">
        <v>56</v>
      </c>
      <c r="AE1237" s="14" t="s">
        <v>18</v>
      </c>
      <c r="AF1237" s="39">
        <v>-167.3119418</v>
      </c>
    </row>
    <row r="1238" spans="1:32" x14ac:dyDescent="0.25">
      <c r="A1238" s="40" t="s">
        <v>1197</v>
      </c>
      <c r="B1238" s="41" t="s">
        <v>18</v>
      </c>
      <c r="C1238" s="42" t="s">
        <v>18</v>
      </c>
      <c r="D1238" s="63">
        <v>1.7808863714091101</v>
      </c>
      <c r="E1238" s="64">
        <v>2</v>
      </c>
      <c r="F1238" s="41">
        <v>1.3564202021505201</v>
      </c>
      <c r="G1238" s="42">
        <v>4</v>
      </c>
      <c r="H1238" s="41">
        <v>11.504320176954501</v>
      </c>
      <c r="I1238" s="42">
        <v>5</v>
      </c>
      <c r="J1238" s="41">
        <v>4.8403094624082703</v>
      </c>
      <c r="K1238" s="42">
        <v>4</v>
      </c>
      <c r="L1238" s="41">
        <v>-2.6524221771965402</v>
      </c>
      <c r="M1238" s="42">
        <v>16</v>
      </c>
      <c r="N1238" s="41">
        <v>7.4203972215424701</v>
      </c>
      <c r="O1238" s="43">
        <v>1.00039264719859</v>
      </c>
      <c r="P1238" s="43" t="s">
        <v>18</v>
      </c>
      <c r="Q1238" s="44">
        <v>8</v>
      </c>
      <c r="R1238" s="45">
        <v>2.5000000000000001E-3</v>
      </c>
      <c r="S1238" s="45">
        <v>2.5000000000000001E-3</v>
      </c>
      <c r="T1238" s="46" t="s">
        <v>18</v>
      </c>
      <c r="U1238" s="47">
        <v>5.0000000000000001E-3</v>
      </c>
      <c r="V1238" s="47" t="s">
        <v>18</v>
      </c>
      <c r="W1238" s="47">
        <v>5.0899999999999999E-3</v>
      </c>
      <c r="X1238" s="48" t="s">
        <v>30</v>
      </c>
      <c r="Y1238" s="49" t="s">
        <v>18</v>
      </c>
      <c r="Z1238" s="50" t="s">
        <v>18</v>
      </c>
      <c r="AA1238" s="51" t="s">
        <v>18</v>
      </c>
      <c r="AB1238" s="52">
        <v>42171</v>
      </c>
      <c r="AC1238" s="48" t="s">
        <v>65</v>
      </c>
      <c r="AD1238" s="53">
        <v>30000</v>
      </c>
      <c r="AE1238" s="46" t="s">
        <v>18</v>
      </c>
      <c r="AF1238" s="54" t="s">
        <v>18</v>
      </c>
    </row>
    <row r="1239" spans="1:32" x14ac:dyDescent="0.25">
      <c r="A1239" s="1" t="s">
        <v>1198</v>
      </c>
      <c r="B1239" s="55" t="s">
        <v>18</v>
      </c>
      <c r="C1239" s="37" t="s">
        <v>18</v>
      </c>
      <c r="D1239" s="55" t="s">
        <v>18</v>
      </c>
      <c r="E1239" s="37" t="s">
        <v>18</v>
      </c>
      <c r="F1239" s="55" t="s">
        <v>18</v>
      </c>
      <c r="G1239" s="37" t="s">
        <v>18</v>
      </c>
      <c r="H1239" s="55" t="s">
        <v>18</v>
      </c>
      <c r="I1239" s="37" t="s">
        <v>18</v>
      </c>
      <c r="J1239" s="55" t="s">
        <v>18</v>
      </c>
      <c r="K1239" s="37" t="s">
        <v>18</v>
      </c>
      <c r="L1239" s="55">
        <v>-2.65728239011781</v>
      </c>
      <c r="M1239" s="37">
        <v>17</v>
      </c>
      <c r="N1239" s="55" t="s">
        <v>18</v>
      </c>
      <c r="O1239" s="56" t="s">
        <v>18</v>
      </c>
      <c r="P1239" s="56" t="s">
        <v>18</v>
      </c>
      <c r="Q1239" s="57">
        <v>8</v>
      </c>
      <c r="R1239" s="58">
        <v>2.5000000000000001E-3</v>
      </c>
      <c r="S1239" s="58">
        <v>2.5000000000000001E-3</v>
      </c>
      <c r="T1239" s="14" t="s">
        <v>18</v>
      </c>
      <c r="U1239" s="59">
        <v>3.4999999999999901E-3</v>
      </c>
      <c r="V1239" s="59" t="s">
        <v>18</v>
      </c>
      <c r="W1239" s="59">
        <v>3.5899999999999999E-3</v>
      </c>
      <c r="X1239" s="12" t="s">
        <v>30</v>
      </c>
      <c r="Y1239" s="60" t="s">
        <v>18</v>
      </c>
      <c r="Z1239" s="8" t="s">
        <v>18</v>
      </c>
      <c r="AA1239" s="61" t="s">
        <v>18</v>
      </c>
      <c r="AB1239" s="62">
        <v>45455</v>
      </c>
      <c r="AC1239" s="12" t="s">
        <v>65</v>
      </c>
      <c r="AD1239" s="16" t="s">
        <v>68</v>
      </c>
      <c r="AE1239" s="14" t="s">
        <v>18</v>
      </c>
      <c r="AF1239" s="39" t="s">
        <v>18</v>
      </c>
    </row>
    <row r="1240" spans="1:32" x14ac:dyDescent="0.25">
      <c r="A1240" s="40" t="s">
        <v>1199</v>
      </c>
      <c r="B1240" s="67">
        <v>1.5962009857925099</v>
      </c>
      <c r="C1240" s="42">
        <v>6</v>
      </c>
      <c r="D1240" s="67">
        <v>0.33733666596296102</v>
      </c>
      <c r="E1240" s="42">
        <v>9</v>
      </c>
      <c r="F1240" s="67">
        <v>-0.72862333118432998</v>
      </c>
      <c r="G1240" s="42">
        <v>9</v>
      </c>
      <c r="H1240" s="67">
        <v>8.7073007367716606</v>
      </c>
      <c r="I1240" s="42">
        <v>19</v>
      </c>
      <c r="J1240" s="67">
        <v>3.70607028753999</v>
      </c>
      <c r="K1240" s="42">
        <v>15</v>
      </c>
      <c r="L1240" s="67">
        <v>6.1652281134394402E-2</v>
      </c>
      <c r="M1240" s="42">
        <v>7</v>
      </c>
      <c r="N1240" s="67">
        <v>2.0151418239572498</v>
      </c>
      <c r="O1240" s="69">
        <v>2.2957646576240398</v>
      </c>
      <c r="P1240" s="69">
        <v>3.07</v>
      </c>
      <c r="Q1240" s="70">
        <v>6</v>
      </c>
      <c r="R1240" s="71">
        <v>5.0000000000000001E-3</v>
      </c>
      <c r="S1240" s="71">
        <v>5.0000000000000001E-3</v>
      </c>
      <c r="T1240" s="46" t="s">
        <v>18</v>
      </c>
      <c r="U1240" s="72">
        <v>0.01</v>
      </c>
      <c r="V1240" s="72" t="s">
        <v>18</v>
      </c>
      <c r="W1240" s="72">
        <v>1.5299999999999999E-2</v>
      </c>
      <c r="X1240" s="48" t="s">
        <v>30</v>
      </c>
      <c r="Y1240" s="49">
        <v>10.919622710000001</v>
      </c>
      <c r="Z1240" s="50">
        <v>7.7881080000000005E-2</v>
      </c>
      <c r="AA1240" s="73">
        <v>1748</v>
      </c>
      <c r="AB1240" s="52">
        <v>39353</v>
      </c>
      <c r="AC1240" s="48" t="s">
        <v>781</v>
      </c>
      <c r="AD1240" s="53">
        <v>20</v>
      </c>
      <c r="AE1240" s="46" t="s">
        <v>32</v>
      </c>
      <c r="AF1240" s="54">
        <v>-9.1518719999999901E-2</v>
      </c>
    </row>
    <row r="1241" spans="1:32" x14ac:dyDescent="0.25">
      <c r="A1241" s="81" t="s">
        <v>1200</v>
      </c>
      <c r="B1241" s="82">
        <v>1.36618944212503</v>
      </c>
      <c r="C1241" s="83">
        <v>7</v>
      </c>
      <c r="D1241" s="82">
        <v>1.1665599948877701</v>
      </c>
      <c r="E1241" s="83">
        <v>5</v>
      </c>
      <c r="F1241" s="82">
        <v>-0.14669290401603199</v>
      </c>
      <c r="G1241" s="83">
        <v>5</v>
      </c>
      <c r="H1241" s="82">
        <v>9.4457274826789099</v>
      </c>
      <c r="I1241" s="83">
        <v>15</v>
      </c>
      <c r="J1241" s="82">
        <v>4.0756940758770401</v>
      </c>
      <c r="K1241" s="83">
        <v>11</v>
      </c>
      <c r="L1241" s="82">
        <v>7.7432070955918406E-2</v>
      </c>
      <c r="M1241" s="83">
        <v>6</v>
      </c>
      <c r="N1241" s="82">
        <v>2.0080478240048198</v>
      </c>
      <c r="O1241" s="84">
        <v>2.6716087442325098</v>
      </c>
      <c r="P1241" s="84">
        <v>3.07</v>
      </c>
      <c r="Q1241" s="85">
        <v>6</v>
      </c>
      <c r="R1241" s="86">
        <v>5.0000000000000001E-3</v>
      </c>
      <c r="S1241" s="86">
        <v>5.0000000000000001E-3</v>
      </c>
      <c r="T1241" s="87" t="s">
        <v>18</v>
      </c>
      <c r="U1241" s="88">
        <v>4.0000000000000001E-3</v>
      </c>
      <c r="V1241" s="88" t="s">
        <v>18</v>
      </c>
      <c r="W1241" s="88">
        <v>8.9999999999999993E-3</v>
      </c>
      <c r="X1241" s="89" t="s">
        <v>30</v>
      </c>
      <c r="Y1241" s="90">
        <v>80.994537039999997</v>
      </c>
      <c r="Z1241" s="91">
        <v>8.3738655000000008</v>
      </c>
      <c r="AA1241" s="92">
        <v>2344</v>
      </c>
      <c r="AB1241" s="93">
        <v>39391</v>
      </c>
      <c r="AC1241" s="89" t="s">
        <v>781</v>
      </c>
      <c r="AD1241" s="94">
        <v>50</v>
      </c>
      <c r="AE1241" s="87" t="s">
        <v>34</v>
      </c>
      <c r="AF1241" s="95">
        <v>28.208206969999999</v>
      </c>
    </row>
    <row r="1242" spans="1:32" x14ac:dyDescent="0.25">
      <c r="A1242" s="96" t="s">
        <v>95</v>
      </c>
      <c r="B1242" s="97">
        <v>1.0124617953299035</v>
      </c>
      <c r="C1242" s="12"/>
      <c r="D1242" s="97">
        <v>-6.6927734610580561E-2</v>
      </c>
      <c r="E1242" s="12"/>
      <c r="F1242" s="97">
        <v>-1.779337065998243</v>
      </c>
      <c r="G1242" s="12"/>
      <c r="H1242" s="97">
        <v>10.192783120860378</v>
      </c>
      <c r="I1242" s="12"/>
      <c r="J1242" s="97">
        <v>4.003380052514693</v>
      </c>
      <c r="K1242" s="12"/>
      <c r="L1242" s="97">
        <v>-1.2187013758936354</v>
      </c>
      <c r="M1242" s="37"/>
      <c r="N1242" s="97">
        <v>5.7760186916957714</v>
      </c>
      <c r="O1242" s="98">
        <v>1.5662863846992092</v>
      </c>
      <c r="P1242" s="98">
        <v>2.6503155272727272</v>
      </c>
      <c r="Q1242" s="99"/>
      <c r="R1242" s="14"/>
      <c r="S1242" s="12"/>
      <c r="T1242" s="14"/>
      <c r="U1242" s="12"/>
      <c r="V1242" s="100"/>
      <c r="X1242" s="100" t="s">
        <v>96</v>
      </c>
      <c r="Y1242" s="101">
        <v>8623.7150265143046</v>
      </c>
      <c r="Z1242" s="98">
        <v>56.885114323851788</v>
      </c>
      <c r="AA1242" s="102">
        <v>119217</v>
      </c>
      <c r="AB1242" s="100"/>
      <c r="AC1242" s="100"/>
      <c r="AD1242" s="103"/>
      <c r="AE1242" s="104"/>
      <c r="AF1242" s="105">
        <v>-20.075725376554516</v>
      </c>
    </row>
    <row r="1243" spans="1:32" x14ac:dyDescent="0.25">
      <c r="A1243" s="106" t="s">
        <v>1201</v>
      </c>
      <c r="B1243" s="107">
        <v>0.90233333335605304</v>
      </c>
      <c r="C1243" s="37"/>
      <c r="D1243" s="107">
        <v>-0.89744026443938596</v>
      </c>
      <c r="E1243" s="37"/>
      <c r="F1243" s="107">
        <v>-3.0641376235751299</v>
      </c>
      <c r="G1243" s="37"/>
      <c r="H1243" s="107">
        <v>10.4736655517363</v>
      </c>
      <c r="I1243" s="37"/>
      <c r="J1243" s="107">
        <v>4.5512895320340503</v>
      </c>
      <c r="K1243" s="37"/>
      <c r="L1243" s="107">
        <v>-1.7572717054582201</v>
      </c>
      <c r="M1243" s="37"/>
      <c r="N1243" s="107">
        <v>4.6430359041636002</v>
      </c>
      <c r="O1243" s="107">
        <v>1.3768267845555999</v>
      </c>
      <c r="P1243" s="107" t="s">
        <v>18</v>
      </c>
      <c r="Q1243" s="108"/>
      <c r="R1243" s="109"/>
      <c r="S1243" s="37"/>
      <c r="T1243" s="109"/>
      <c r="U1243" s="37"/>
      <c r="V1243" s="37"/>
      <c r="W1243" s="110"/>
      <c r="X1243" s="111"/>
      <c r="Y1243" s="112"/>
      <c r="Z1243" s="37"/>
      <c r="AA1243" s="37"/>
      <c r="AB1243" s="37"/>
      <c r="AC1243" s="113"/>
      <c r="AD1243" s="109"/>
      <c r="AE1243" s="110"/>
    </row>
    <row r="1244" spans="1:32" x14ac:dyDescent="0.25">
      <c r="A1244" s="1" t="s">
        <v>98</v>
      </c>
      <c r="B1244" s="55"/>
      <c r="C1244" s="37">
        <v>10</v>
      </c>
      <c r="D1244" s="55"/>
      <c r="E1244" s="37">
        <v>17</v>
      </c>
      <c r="F1244" s="55"/>
      <c r="G1244" s="37">
        <v>17</v>
      </c>
      <c r="H1244" s="55"/>
      <c r="I1244" s="37">
        <v>21</v>
      </c>
      <c r="J1244" s="55"/>
      <c r="K1244" s="37">
        <v>21</v>
      </c>
      <c r="L1244" s="55"/>
      <c r="M1244" s="37">
        <v>22</v>
      </c>
      <c r="N1244" s="55"/>
      <c r="O1244" s="56"/>
      <c r="P1244" s="56"/>
      <c r="Q1244" s="58"/>
      <c r="R1244" s="14"/>
      <c r="S1244" s="59"/>
      <c r="T1244" s="114"/>
      <c r="U1244" s="59"/>
      <c r="V1244" s="12"/>
      <c r="W1244" s="8"/>
      <c r="X1244" s="8"/>
      <c r="Y1244" s="61"/>
      <c r="Z1244" s="62"/>
      <c r="AA1244" s="12"/>
      <c r="AB1244" s="62"/>
      <c r="AC1244" s="16"/>
      <c r="AD1244" s="14"/>
      <c r="AE1244" s="8"/>
    </row>
    <row r="1245" spans="1:32" x14ac:dyDescent="0.25">
      <c r="B1245" s="55"/>
      <c r="C1245" s="37"/>
      <c r="D1245" s="55"/>
      <c r="E1245" s="37"/>
      <c r="F1245" s="55"/>
      <c r="G1245" s="37"/>
      <c r="H1245" s="55"/>
      <c r="I1245" s="37"/>
      <c r="J1245" s="55"/>
      <c r="K1245" s="37"/>
      <c r="L1245" s="55"/>
      <c r="M1245" s="37"/>
      <c r="N1245" s="55"/>
      <c r="O1245" s="56"/>
      <c r="P1245" s="56"/>
      <c r="Q1245" s="58"/>
      <c r="R1245" s="14"/>
      <c r="S1245" s="59"/>
      <c r="T1245" s="114"/>
      <c r="U1245" s="59"/>
      <c r="V1245" s="12"/>
      <c r="W1245" s="8"/>
      <c r="X1245" s="60"/>
      <c r="Y1245" s="61"/>
      <c r="Z1245" s="62"/>
      <c r="AA1245" s="12"/>
      <c r="AB1245" s="62"/>
      <c r="AC1245" s="16"/>
      <c r="AD1245" s="14"/>
      <c r="AE1245" s="8"/>
    </row>
    <row r="1246" spans="1:32" x14ac:dyDescent="0.25">
      <c r="B1246" s="55"/>
      <c r="C1246" s="37"/>
      <c r="D1246" s="55"/>
      <c r="E1246" s="37"/>
      <c r="F1246" s="55"/>
      <c r="G1246" s="37"/>
      <c r="H1246" s="55"/>
      <c r="I1246" s="37"/>
      <c r="J1246" s="55"/>
      <c r="K1246" s="37"/>
      <c r="L1246" s="55"/>
      <c r="M1246" s="37"/>
      <c r="N1246" s="55"/>
      <c r="O1246" s="56"/>
      <c r="P1246" s="56"/>
      <c r="Q1246" s="58"/>
      <c r="R1246" s="14"/>
      <c r="S1246" s="59"/>
      <c r="T1246" s="114"/>
      <c r="U1246" s="59"/>
      <c r="V1246" s="12"/>
      <c r="W1246" s="8"/>
      <c r="X1246" s="60"/>
      <c r="Y1246" s="61"/>
      <c r="Z1246" s="62"/>
      <c r="AA1246" s="12"/>
      <c r="AB1246" s="62"/>
      <c r="AC1246" s="16"/>
      <c r="AD1246" s="14"/>
      <c r="AE1246" s="8"/>
    </row>
    <row r="1247" spans="1:32" x14ac:dyDescent="0.25">
      <c r="B1247" s="74"/>
      <c r="C1247" s="37"/>
      <c r="D1247" s="74"/>
      <c r="E1247" s="37"/>
      <c r="F1247" s="74"/>
      <c r="G1247" s="37"/>
      <c r="H1247" s="74"/>
      <c r="I1247" s="37"/>
      <c r="J1247" s="74"/>
      <c r="K1247" s="37"/>
      <c r="L1247" s="74"/>
      <c r="M1247" s="37"/>
      <c r="N1247" s="74"/>
      <c r="O1247" s="76"/>
      <c r="P1247" s="76"/>
      <c r="Q1247" s="78"/>
      <c r="R1247" s="78"/>
      <c r="S1247" s="14"/>
      <c r="T1247" s="79"/>
      <c r="U1247" s="14"/>
      <c r="V1247" s="79"/>
      <c r="W1247" s="12"/>
      <c r="X1247" s="60"/>
      <c r="Y1247" s="8"/>
      <c r="Z1247" s="80"/>
      <c r="AA1247" s="62"/>
      <c r="AB1247" s="12"/>
      <c r="AC1247" s="16"/>
      <c r="AD1247" s="14"/>
      <c r="AE1247" s="39"/>
    </row>
    <row r="1248" spans="1:32" x14ac:dyDescent="0.25">
      <c r="B1248" s="74"/>
      <c r="C1248" s="37"/>
      <c r="D1248" s="74"/>
      <c r="E1248" s="37"/>
      <c r="F1248" s="74"/>
      <c r="G1248" s="37"/>
      <c r="H1248" s="74"/>
      <c r="I1248" s="37"/>
      <c r="J1248" s="74"/>
      <c r="K1248" s="37"/>
      <c r="L1248" s="74"/>
      <c r="M1248" s="37"/>
      <c r="N1248" s="74"/>
      <c r="O1248" s="76"/>
      <c r="P1248" s="76"/>
      <c r="Q1248" s="78"/>
      <c r="R1248" s="78"/>
      <c r="S1248" s="14"/>
      <c r="T1248" s="79"/>
      <c r="U1248" s="14"/>
      <c r="V1248" s="79"/>
      <c r="W1248" s="12"/>
      <c r="X1248" s="60"/>
      <c r="Y1248" s="8"/>
      <c r="Z1248" s="80"/>
      <c r="AA1248" s="62"/>
      <c r="AB1248" s="12"/>
      <c r="AC1248" s="16"/>
      <c r="AD1248" s="14"/>
      <c r="AE1248" s="39"/>
    </row>
    <row r="1249" spans="1:32" ht="18" x14ac:dyDescent="0.25">
      <c r="A1249" s="22" t="s">
        <v>1202</v>
      </c>
      <c r="B1249" s="23"/>
      <c r="C1249" s="24"/>
      <c r="D1249" s="23"/>
      <c r="E1249" s="24"/>
      <c r="F1249" s="23"/>
      <c r="G1249" s="24" t="s">
        <v>1</v>
      </c>
      <c r="H1249" s="23"/>
      <c r="I1249" s="24"/>
      <c r="J1249" s="23"/>
      <c r="K1249" s="24"/>
      <c r="L1249" s="23"/>
      <c r="M1249" s="24"/>
      <c r="N1249" s="23" t="s">
        <v>4</v>
      </c>
      <c r="O1249" s="24"/>
      <c r="P1249" s="24" t="s">
        <v>5</v>
      </c>
      <c r="Q1249" s="25"/>
      <c r="R1249" s="26"/>
      <c r="S1249" s="24"/>
      <c r="T1249" s="26"/>
      <c r="U1249" s="24"/>
      <c r="V1249" s="24"/>
      <c r="W1249" s="27"/>
      <c r="X1249" s="122"/>
      <c r="Y1249" s="28"/>
      <c r="Z1249" s="24"/>
      <c r="AA1249" s="24"/>
      <c r="AB1249" s="24"/>
      <c r="AC1249" s="29"/>
      <c r="AD1249" s="26"/>
      <c r="AE1249" s="27"/>
    </row>
    <row r="1250" spans="1:32" ht="42.75" x14ac:dyDescent="0.25">
      <c r="A1250" s="30"/>
      <c r="B1250" s="31" t="s">
        <v>6</v>
      </c>
      <c r="C1250" s="32" t="s">
        <v>7</v>
      </c>
      <c r="D1250" s="31" t="s">
        <v>8</v>
      </c>
      <c r="E1250" s="32" t="s">
        <v>7</v>
      </c>
      <c r="F1250" s="31" t="s">
        <v>9</v>
      </c>
      <c r="G1250" s="24" t="s">
        <v>7</v>
      </c>
      <c r="H1250" s="31" t="s">
        <v>10</v>
      </c>
      <c r="I1250" s="32" t="s">
        <v>7</v>
      </c>
      <c r="J1250" s="31" t="s">
        <v>11</v>
      </c>
      <c r="K1250" s="32" t="s">
        <v>7</v>
      </c>
      <c r="L1250" s="31" t="s">
        <v>12</v>
      </c>
      <c r="M1250" s="32" t="s">
        <v>7</v>
      </c>
      <c r="N1250" s="31" t="s">
        <v>13</v>
      </c>
      <c r="O1250" s="32" t="s">
        <v>14</v>
      </c>
      <c r="P1250" s="32" t="s">
        <v>976</v>
      </c>
      <c r="Q1250" s="33" t="s">
        <v>2</v>
      </c>
      <c r="R1250" s="32" t="s">
        <v>16</v>
      </c>
      <c r="S1250" s="32" t="s">
        <v>17</v>
      </c>
      <c r="T1250" s="32" t="s">
        <v>18</v>
      </c>
      <c r="U1250" s="32" t="s">
        <v>19</v>
      </c>
      <c r="V1250" s="32" t="s">
        <v>18</v>
      </c>
      <c r="W1250" s="34" t="s">
        <v>20</v>
      </c>
      <c r="X1250" s="123" t="s">
        <v>21</v>
      </c>
      <c r="Y1250" s="35" t="s">
        <v>22</v>
      </c>
      <c r="Z1250" s="32" t="s">
        <v>23</v>
      </c>
      <c r="AA1250" s="32" t="s">
        <v>24</v>
      </c>
      <c r="AB1250" s="32" t="s">
        <v>25</v>
      </c>
      <c r="AC1250" s="36" t="s">
        <v>26</v>
      </c>
      <c r="AD1250" s="32" t="s">
        <v>27</v>
      </c>
      <c r="AE1250" s="34" t="s">
        <v>18</v>
      </c>
      <c r="AF1250" s="34" t="s">
        <v>28</v>
      </c>
    </row>
    <row r="1251" spans="1:32" ht="18" x14ac:dyDescent="0.25">
      <c r="A1251" s="30"/>
      <c r="B1251" s="31"/>
      <c r="C1251" s="32"/>
      <c r="D1251" s="31"/>
      <c r="E1251" s="32"/>
      <c r="F1251" s="31"/>
      <c r="G1251" s="24"/>
      <c r="H1251" s="31"/>
      <c r="I1251" s="32"/>
      <c r="J1251" s="31"/>
      <c r="K1251" s="32"/>
      <c r="L1251" s="31"/>
      <c r="M1251" s="32"/>
      <c r="N1251" s="31"/>
      <c r="O1251" s="32"/>
      <c r="P1251" s="32"/>
      <c r="Q1251" s="33"/>
      <c r="R1251" s="32"/>
      <c r="S1251" s="32"/>
      <c r="T1251" s="32"/>
      <c r="U1251" s="32"/>
      <c r="V1251" s="32"/>
      <c r="W1251" s="34"/>
      <c r="X1251" s="123"/>
      <c r="Y1251" s="35"/>
      <c r="Z1251" s="32"/>
      <c r="AA1251" s="32"/>
      <c r="AB1251" s="32"/>
      <c r="AC1251" s="36"/>
      <c r="AD1251" s="32"/>
      <c r="AE1251" s="34"/>
      <c r="AF1251" s="34"/>
    </row>
    <row r="1252" spans="1:32" x14ac:dyDescent="0.25">
      <c r="A1252" s="40" t="s">
        <v>1203</v>
      </c>
      <c r="B1252" s="41" t="s">
        <v>18</v>
      </c>
      <c r="C1252" s="42" t="s">
        <v>18</v>
      </c>
      <c r="D1252" s="41">
        <v>2.5798698063525798</v>
      </c>
      <c r="E1252" s="42">
        <v>10</v>
      </c>
      <c r="F1252" s="41">
        <v>2.4457090005577302</v>
      </c>
      <c r="G1252" s="42">
        <v>9</v>
      </c>
      <c r="H1252" s="41">
        <v>12.3837335947717</v>
      </c>
      <c r="I1252" s="42">
        <v>15</v>
      </c>
      <c r="J1252" s="41">
        <v>4.4578442984818603</v>
      </c>
      <c r="K1252" s="42">
        <v>22</v>
      </c>
      <c r="L1252" s="41">
        <v>0.60147257077673899</v>
      </c>
      <c r="M1252" s="42">
        <v>11</v>
      </c>
      <c r="N1252" s="41">
        <v>1.88606412318435</v>
      </c>
      <c r="O1252" s="43">
        <v>4.4021431379136802</v>
      </c>
      <c r="P1252" s="43">
        <v>2.67</v>
      </c>
      <c r="Q1252" s="44">
        <v>8</v>
      </c>
      <c r="R1252" s="45">
        <v>5.0000000000000001E-3</v>
      </c>
      <c r="S1252" s="45">
        <v>5.0000000000000001E-3</v>
      </c>
      <c r="T1252" s="46" t="s">
        <v>18</v>
      </c>
      <c r="U1252" s="47">
        <v>8.0000000000000002E-3</v>
      </c>
      <c r="V1252" s="47" t="s">
        <v>18</v>
      </c>
      <c r="W1252" s="47">
        <v>8.0770000000000008E-3</v>
      </c>
      <c r="X1252" s="48" t="s">
        <v>30</v>
      </c>
      <c r="Y1252" s="49">
        <v>289.93486053999999</v>
      </c>
      <c r="Z1252" s="50">
        <v>1.2838587100000001</v>
      </c>
      <c r="AA1252" s="51">
        <v>1000</v>
      </c>
      <c r="AB1252" s="52">
        <v>43753</v>
      </c>
      <c r="AC1252" s="48" t="s">
        <v>1204</v>
      </c>
      <c r="AD1252" s="53">
        <v>50</v>
      </c>
      <c r="AE1252" s="46" t="s">
        <v>32</v>
      </c>
      <c r="AF1252" s="54">
        <v>1.4117232500000001</v>
      </c>
    </row>
    <row r="1253" spans="1:32" x14ac:dyDescent="0.25">
      <c r="A1253" s="1" t="s">
        <v>1205</v>
      </c>
      <c r="B1253" s="55" t="s">
        <v>18</v>
      </c>
      <c r="C1253" s="37" t="s">
        <v>18</v>
      </c>
      <c r="D1253" s="55">
        <v>2.5800566977683701</v>
      </c>
      <c r="E1253" s="37">
        <v>9</v>
      </c>
      <c r="F1253" s="55">
        <v>2.4459511176231499</v>
      </c>
      <c r="G1253" s="37">
        <v>8</v>
      </c>
      <c r="H1253" s="55">
        <v>12.3855949064863</v>
      </c>
      <c r="I1253" s="37">
        <v>14</v>
      </c>
      <c r="J1253" s="55">
        <v>4.45677300046236</v>
      </c>
      <c r="K1253" s="37">
        <v>23</v>
      </c>
      <c r="L1253" s="55">
        <v>0.60557485083265705</v>
      </c>
      <c r="M1253" s="37">
        <v>9</v>
      </c>
      <c r="N1253" s="55">
        <v>1.8886400930501599</v>
      </c>
      <c r="O1253" s="56">
        <v>4.3971244599831696</v>
      </c>
      <c r="P1253" s="56">
        <v>2.67</v>
      </c>
      <c r="Q1253" s="57">
        <v>8</v>
      </c>
      <c r="R1253" s="58">
        <v>5.0000000000000001E-3</v>
      </c>
      <c r="S1253" s="58">
        <v>5.0000000000000001E-3</v>
      </c>
      <c r="T1253" s="14" t="s">
        <v>18</v>
      </c>
      <c r="U1253" s="59">
        <v>8.0000000000000002E-3</v>
      </c>
      <c r="V1253" s="59" t="s">
        <v>18</v>
      </c>
      <c r="W1253" s="59">
        <v>8.0770000000000008E-3</v>
      </c>
      <c r="X1253" s="12" t="s">
        <v>30</v>
      </c>
      <c r="Y1253" s="60" t="s">
        <v>18</v>
      </c>
      <c r="Z1253" s="8" t="s">
        <v>18</v>
      </c>
      <c r="AA1253" s="61" t="s">
        <v>18</v>
      </c>
      <c r="AB1253" s="62">
        <v>43753</v>
      </c>
      <c r="AC1253" s="12" t="s">
        <v>1204</v>
      </c>
      <c r="AD1253" s="16">
        <v>50</v>
      </c>
      <c r="AE1253" s="14" t="s">
        <v>32</v>
      </c>
      <c r="AF1253" s="39" t="s">
        <v>18</v>
      </c>
    </row>
    <row r="1254" spans="1:32" x14ac:dyDescent="0.25">
      <c r="A1254" s="40" t="s">
        <v>1206</v>
      </c>
      <c r="B1254" s="41" t="s">
        <v>18</v>
      </c>
      <c r="C1254" s="42" t="s">
        <v>18</v>
      </c>
      <c r="D1254" s="41">
        <v>2.7862737319274502</v>
      </c>
      <c r="E1254" s="42">
        <v>4</v>
      </c>
      <c r="F1254" s="41">
        <v>2.6546473867965901</v>
      </c>
      <c r="G1254" s="42">
        <v>5</v>
      </c>
      <c r="H1254" s="41">
        <v>12.619478653819399</v>
      </c>
      <c r="I1254" s="42">
        <v>13</v>
      </c>
      <c r="J1254" s="41">
        <v>4.5667947076397803</v>
      </c>
      <c r="K1254" s="42">
        <v>19</v>
      </c>
      <c r="L1254" s="41">
        <v>0.62634767429923199</v>
      </c>
      <c r="M1254" s="42">
        <v>6</v>
      </c>
      <c r="N1254" s="41">
        <v>1.89318407521776</v>
      </c>
      <c r="O1254" s="43">
        <v>4.5101104580159097</v>
      </c>
      <c r="P1254" s="43">
        <v>2.67</v>
      </c>
      <c r="Q1254" s="44">
        <v>8</v>
      </c>
      <c r="R1254" s="45">
        <v>5.0000000000000001E-3</v>
      </c>
      <c r="S1254" s="45">
        <v>5.0000000000000001E-3</v>
      </c>
      <c r="T1254" s="46" t="s">
        <v>18</v>
      </c>
      <c r="U1254" s="47">
        <v>6.0000000000000001E-3</v>
      </c>
      <c r="V1254" s="47" t="s">
        <v>18</v>
      </c>
      <c r="W1254" s="47">
        <v>6.0769999999999999E-3</v>
      </c>
      <c r="X1254" s="48" t="s">
        <v>30</v>
      </c>
      <c r="Y1254" s="49" t="s">
        <v>18</v>
      </c>
      <c r="Z1254" s="50" t="s">
        <v>18</v>
      </c>
      <c r="AA1254" s="51" t="s">
        <v>18</v>
      </c>
      <c r="AB1254" s="52">
        <v>43753</v>
      </c>
      <c r="AC1254" s="48" t="s">
        <v>1204</v>
      </c>
      <c r="AD1254" s="53" t="s">
        <v>68</v>
      </c>
      <c r="AE1254" s="46" t="s">
        <v>18</v>
      </c>
      <c r="AF1254" s="54" t="s">
        <v>18</v>
      </c>
    </row>
    <row r="1255" spans="1:32" x14ac:dyDescent="0.25">
      <c r="A1255" s="1" t="s">
        <v>1207</v>
      </c>
      <c r="B1255" s="55" t="s">
        <v>18</v>
      </c>
      <c r="C1255" s="37" t="s">
        <v>18</v>
      </c>
      <c r="D1255" s="55">
        <v>2.7859913709008701</v>
      </c>
      <c r="E1255" s="37">
        <v>5</v>
      </c>
      <c r="F1255" s="55">
        <v>2.65255605099272</v>
      </c>
      <c r="G1255" s="37">
        <v>6</v>
      </c>
      <c r="H1255" s="55">
        <v>12.6221257278201</v>
      </c>
      <c r="I1255" s="37">
        <v>12</v>
      </c>
      <c r="J1255" s="55">
        <v>4.5629466739967901</v>
      </c>
      <c r="K1255" s="37">
        <v>20</v>
      </c>
      <c r="L1255" s="55">
        <v>0.62604708579494495</v>
      </c>
      <c r="M1255" s="37">
        <v>7</v>
      </c>
      <c r="N1255" s="55">
        <v>1.89293013961223</v>
      </c>
      <c r="O1255" s="56">
        <v>4.5121138872770103</v>
      </c>
      <c r="P1255" s="56">
        <v>2.67</v>
      </c>
      <c r="Q1255" s="57">
        <v>8</v>
      </c>
      <c r="R1255" s="58">
        <v>5.0000000000000001E-3</v>
      </c>
      <c r="S1255" s="58">
        <v>5.0000000000000001E-3</v>
      </c>
      <c r="T1255" s="14" t="s">
        <v>18</v>
      </c>
      <c r="U1255" s="59">
        <v>6.0000000000000001E-3</v>
      </c>
      <c r="V1255" s="59" t="s">
        <v>18</v>
      </c>
      <c r="W1255" s="59">
        <v>6.0769999999999999E-3</v>
      </c>
      <c r="X1255" s="12" t="s">
        <v>30</v>
      </c>
      <c r="Y1255" s="60" t="s">
        <v>18</v>
      </c>
      <c r="Z1255" s="8" t="s">
        <v>18</v>
      </c>
      <c r="AA1255" s="61" t="s">
        <v>18</v>
      </c>
      <c r="AB1255" s="62">
        <v>43753</v>
      </c>
      <c r="AC1255" s="12" t="s">
        <v>1204</v>
      </c>
      <c r="AD1255" s="16" t="s">
        <v>68</v>
      </c>
      <c r="AE1255" s="14" t="s">
        <v>18</v>
      </c>
      <c r="AF1255" s="39" t="s">
        <v>18</v>
      </c>
    </row>
    <row r="1256" spans="1:32" x14ac:dyDescent="0.25">
      <c r="A1256" s="40" t="s">
        <v>1208</v>
      </c>
      <c r="B1256" s="41" t="s">
        <v>18</v>
      </c>
      <c r="C1256" s="42" t="s">
        <v>18</v>
      </c>
      <c r="D1256" s="63">
        <v>2.9920347318995901</v>
      </c>
      <c r="E1256" s="64">
        <v>3</v>
      </c>
      <c r="F1256" s="41">
        <v>2.8596396479986201</v>
      </c>
      <c r="G1256" s="42">
        <v>4</v>
      </c>
      <c r="H1256" s="41">
        <v>12.8536465981401</v>
      </c>
      <c r="I1256" s="42">
        <v>11</v>
      </c>
      <c r="J1256" s="41">
        <v>4.6762916553164597</v>
      </c>
      <c r="K1256" s="42">
        <v>17</v>
      </c>
      <c r="L1256" s="41">
        <v>0.64606251091328104</v>
      </c>
      <c r="M1256" s="42">
        <v>4</v>
      </c>
      <c r="N1256" s="41">
        <v>1.8882709501898101</v>
      </c>
      <c r="O1256" s="43">
        <v>4.6458572272309198</v>
      </c>
      <c r="P1256" s="43">
        <v>2.67</v>
      </c>
      <c r="Q1256" s="44">
        <v>8</v>
      </c>
      <c r="R1256" s="45">
        <v>5.0000000000000001E-3</v>
      </c>
      <c r="S1256" s="45">
        <v>5.0000000000000001E-3</v>
      </c>
      <c r="T1256" s="46" t="s">
        <v>18</v>
      </c>
      <c r="U1256" s="47">
        <v>4.0000000000000001E-3</v>
      </c>
      <c r="V1256" s="47" t="s">
        <v>18</v>
      </c>
      <c r="W1256" s="47">
        <v>4.0769999999999999E-3</v>
      </c>
      <c r="X1256" s="48" t="s">
        <v>30</v>
      </c>
      <c r="Y1256" s="49" t="s">
        <v>18</v>
      </c>
      <c r="Z1256" s="50" t="s">
        <v>18</v>
      </c>
      <c r="AA1256" s="51" t="s">
        <v>18</v>
      </c>
      <c r="AB1256" s="52">
        <v>43753</v>
      </c>
      <c r="AC1256" s="48" t="s">
        <v>1204</v>
      </c>
      <c r="AD1256" s="53" t="s">
        <v>37</v>
      </c>
      <c r="AE1256" s="46" t="s">
        <v>18</v>
      </c>
      <c r="AF1256" s="54" t="s">
        <v>18</v>
      </c>
    </row>
    <row r="1257" spans="1:32" x14ac:dyDescent="0.25">
      <c r="A1257" s="1" t="s">
        <v>1209</v>
      </c>
      <c r="B1257" s="65">
        <v>3.45362954459089</v>
      </c>
      <c r="C1257" s="66">
        <v>3</v>
      </c>
      <c r="D1257" s="55">
        <v>2.0725696336521602</v>
      </c>
      <c r="E1257" s="37">
        <v>13</v>
      </c>
      <c r="F1257" s="55">
        <v>1.8011042555541701</v>
      </c>
      <c r="G1257" s="37">
        <v>14</v>
      </c>
      <c r="H1257" s="55">
        <v>11.5360959575831</v>
      </c>
      <c r="I1257" s="37">
        <v>20</v>
      </c>
      <c r="J1257" s="55">
        <v>4.4327015918923296</v>
      </c>
      <c r="K1257" s="37">
        <v>24</v>
      </c>
      <c r="L1257" s="55">
        <v>0.61370284745390002</v>
      </c>
      <c r="M1257" s="37">
        <v>8</v>
      </c>
      <c r="N1257" s="55">
        <v>0.91227894987416003</v>
      </c>
      <c r="O1257" s="56">
        <v>8.1719375432053099</v>
      </c>
      <c r="P1257" s="56">
        <v>1.4</v>
      </c>
      <c r="Q1257" s="57">
        <v>8</v>
      </c>
      <c r="R1257" s="58">
        <v>0.01</v>
      </c>
      <c r="S1257" s="58">
        <v>0.01</v>
      </c>
      <c r="T1257" s="14" t="s">
        <v>18</v>
      </c>
      <c r="U1257" s="59">
        <v>8.0000000000000002E-3</v>
      </c>
      <c r="V1257" s="59" t="s">
        <v>18</v>
      </c>
      <c r="W1257" s="59">
        <v>8.0750000000000006E-3</v>
      </c>
      <c r="X1257" s="12" t="s">
        <v>30</v>
      </c>
      <c r="Y1257" s="60">
        <v>180.22818681000001</v>
      </c>
      <c r="Z1257" s="8">
        <v>1.76439832</v>
      </c>
      <c r="AA1257" s="61">
        <v>1152</v>
      </c>
      <c r="AB1257" s="62">
        <v>41891</v>
      </c>
      <c r="AC1257" s="12" t="s">
        <v>1210</v>
      </c>
      <c r="AD1257" s="16">
        <v>100</v>
      </c>
      <c r="AE1257" s="14" t="s">
        <v>39</v>
      </c>
      <c r="AF1257" s="39">
        <v>46.958222409999998</v>
      </c>
    </row>
    <row r="1258" spans="1:32" x14ac:dyDescent="0.25">
      <c r="A1258" s="40" t="s">
        <v>1211</v>
      </c>
      <c r="B1258" s="41" t="s">
        <v>18</v>
      </c>
      <c r="C1258" s="42" t="s">
        <v>18</v>
      </c>
      <c r="D1258" s="41" t="s">
        <v>18</v>
      </c>
      <c r="E1258" s="42" t="s">
        <v>18</v>
      </c>
      <c r="F1258" s="41" t="s">
        <v>18</v>
      </c>
      <c r="G1258" s="42" t="s">
        <v>18</v>
      </c>
      <c r="H1258" s="41" t="s">
        <v>18</v>
      </c>
      <c r="I1258" s="42" t="s">
        <v>18</v>
      </c>
      <c r="J1258" s="41" t="s">
        <v>18</v>
      </c>
      <c r="K1258" s="42" t="s">
        <v>18</v>
      </c>
      <c r="L1258" s="41">
        <v>0.63094544748589698</v>
      </c>
      <c r="M1258" s="42">
        <v>5</v>
      </c>
      <c r="N1258" s="41" t="s">
        <v>18</v>
      </c>
      <c r="O1258" s="43" t="s">
        <v>18</v>
      </c>
      <c r="P1258" s="43">
        <v>1.4</v>
      </c>
      <c r="Q1258" s="44">
        <v>8</v>
      </c>
      <c r="R1258" s="45">
        <v>5.0000000000000001E-3</v>
      </c>
      <c r="S1258" s="45">
        <v>5.0000000000000001E-3</v>
      </c>
      <c r="T1258" s="46" t="s">
        <v>18</v>
      </c>
      <c r="U1258" s="47">
        <v>5.5999999999999999E-3</v>
      </c>
      <c r="V1258" s="47" t="s">
        <v>18</v>
      </c>
      <c r="W1258" s="47">
        <v>8.0999999999999996E-3</v>
      </c>
      <c r="X1258" s="48" t="s">
        <v>30</v>
      </c>
      <c r="Y1258" s="49" t="s">
        <v>18</v>
      </c>
      <c r="Z1258" s="50" t="s">
        <v>18</v>
      </c>
      <c r="AA1258" s="51" t="s">
        <v>18</v>
      </c>
      <c r="AB1258" s="52">
        <v>45457</v>
      </c>
      <c r="AC1258" s="48" t="s">
        <v>1210</v>
      </c>
      <c r="AD1258" s="53" t="s">
        <v>205</v>
      </c>
      <c r="AE1258" s="46" t="s">
        <v>18</v>
      </c>
      <c r="AF1258" s="54" t="s">
        <v>18</v>
      </c>
    </row>
    <row r="1259" spans="1:32" x14ac:dyDescent="0.25">
      <c r="A1259" s="1" t="s">
        <v>1212</v>
      </c>
      <c r="B1259" s="55" t="s">
        <v>18</v>
      </c>
      <c r="C1259" s="37" t="s">
        <v>18</v>
      </c>
      <c r="D1259" s="55">
        <v>2.6457329562603298</v>
      </c>
      <c r="E1259" s="37">
        <v>8</v>
      </c>
      <c r="F1259" s="55">
        <v>1.3692893903426999</v>
      </c>
      <c r="G1259" s="37">
        <v>16</v>
      </c>
      <c r="H1259" s="55">
        <v>2.5465053277948302</v>
      </c>
      <c r="I1259" s="37">
        <v>31</v>
      </c>
      <c r="J1259" s="55">
        <v>2.0305480682839101</v>
      </c>
      <c r="K1259" s="37">
        <v>33</v>
      </c>
      <c r="L1259" s="55">
        <v>8.8136788295423096E-2</v>
      </c>
      <c r="M1259" s="37">
        <v>30</v>
      </c>
      <c r="N1259" s="55">
        <v>1.9635245727763</v>
      </c>
      <c r="O1259" s="56">
        <v>-0.78150487684807302</v>
      </c>
      <c r="P1259" s="56" t="s">
        <v>18</v>
      </c>
      <c r="Q1259" s="57">
        <v>6</v>
      </c>
      <c r="R1259" s="58">
        <v>0.01</v>
      </c>
      <c r="S1259" s="58">
        <v>0.01</v>
      </c>
      <c r="T1259" s="14" t="s">
        <v>18</v>
      </c>
      <c r="U1259" s="59">
        <v>7.0000000000000001E-3</v>
      </c>
      <c r="V1259" s="59" t="s">
        <v>18</v>
      </c>
      <c r="W1259" s="59">
        <v>2.6200000000000001E-2</v>
      </c>
      <c r="X1259" s="12" t="s">
        <v>30</v>
      </c>
      <c r="Y1259" s="60">
        <v>24.787285789999999</v>
      </c>
      <c r="Z1259" s="8">
        <v>6.5876440000000105E-2</v>
      </c>
      <c r="AA1259" s="61">
        <v>581</v>
      </c>
      <c r="AB1259" s="62">
        <v>43556</v>
      </c>
      <c r="AC1259" s="12" t="s">
        <v>734</v>
      </c>
      <c r="AD1259" s="16" t="s">
        <v>129</v>
      </c>
      <c r="AE1259" s="14" t="s">
        <v>39</v>
      </c>
      <c r="AF1259" s="39">
        <v>8.7556539499999992</v>
      </c>
    </row>
    <row r="1260" spans="1:32" x14ac:dyDescent="0.25">
      <c r="A1260" s="40" t="s">
        <v>1213</v>
      </c>
      <c r="B1260" s="41" t="s">
        <v>18</v>
      </c>
      <c r="C1260" s="42" t="s">
        <v>18</v>
      </c>
      <c r="D1260" s="41" t="s">
        <v>18</v>
      </c>
      <c r="E1260" s="42" t="s">
        <v>18</v>
      </c>
      <c r="F1260" s="41" t="s">
        <v>18</v>
      </c>
      <c r="G1260" s="42" t="s">
        <v>18</v>
      </c>
      <c r="H1260" s="41" t="s">
        <v>18</v>
      </c>
      <c r="I1260" s="42" t="s">
        <v>18</v>
      </c>
      <c r="J1260" s="41">
        <v>2.1364452423697302</v>
      </c>
      <c r="K1260" s="42">
        <v>32</v>
      </c>
      <c r="L1260" s="41">
        <v>0.105578039767717</v>
      </c>
      <c r="M1260" s="42">
        <v>29</v>
      </c>
      <c r="N1260" s="41" t="s">
        <v>18</v>
      </c>
      <c r="O1260" s="43" t="s">
        <v>18</v>
      </c>
      <c r="P1260" s="43" t="s">
        <v>18</v>
      </c>
      <c r="Q1260" s="44">
        <v>6</v>
      </c>
      <c r="R1260" s="45">
        <v>0.01</v>
      </c>
      <c r="S1260" s="45">
        <v>0.01</v>
      </c>
      <c r="T1260" s="46" t="s">
        <v>18</v>
      </c>
      <c r="U1260" s="47">
        <v>5.0000000000000001E-3</v>
      </c>
      <c r="V1260" s="47" t="s">
        <v>18</v>
      </c>
      <c r="W1260" s="47" t="s">
        <v>18</v>
      </c>
      <c r="X1260" s="48" t="s">
        <v>30</v>
      </c>
      <c r="Y1260" s="49" t="s">
        <v>18</v>
      </c>
      <c r="Z1260" s="50" t="s">
        <v>18</v>
      </c>
      <c r="AA1260" s="51" t="s">
        <v>18</v>
      </c>
      <c r="AB1260" s="52">
        <v>45245</v>
      </c>
      <c r="AC1260" s="48" t="s">
        <v>734</v>
      </c>
      <c r="AD1260" s="53" t="s">
        <v>129</v>
      </c>
      <c r="AE1260" s="46" t="s">
        <v>39</v>
      </c>
      <c r="AF1260" s="54" t="s">
        <v>18</v>
      </c>
    </row>
    <row r="1261" spans="1:32" x14ac:dyDescent="0.25">
      <c r="A1261" s="1" t="s">
        <v>1214</v>
      </c>
      <c r="B1261" s="55">
        <v>1.9324194868062401</v>
      </c>
      <c r="C1261" s="37">
        <v>12</v>
      </c>
      <c r="D1261" s="55">
        <v>0.56595179567842102</v>
      </c>
      <c r="E1261" s="37">
        <v>23</v>
      </c>
      <c r="F1261" s="55">
        <v>-0.628781002530443</v>
      </c>
      <c r="G1261" s="37">
        <v>25</v>
      </c>
      <c r="H1261" s="55">
        <v>9.7251493516748493</v>
      </c>
      <c r="I1261" s="37">
        <v>30</v>
      </c>
      <c r="J1261" s="55">
        <v>4.6865663886940201</v>
      </c>
      <c r="K1261" s="37">
        <v>16</v>
      </c>
      <c r="L1261" s="55">
        <v>0.39263167860008602</v>
      </c>
      <c r="M1261" s="37">
        <v>19</v>
      </c>
      <c r="N1261" s="55">
        <v>2.2593758080786102</v>
      </c>
      <c r="O1261" s="56">
        <v>2.49809702939331</v>
      </c>
      <c r="P1261" s="56">
        <v>1.98</v>
      </c>
      <c r="Q1261" s="57">
        <v>8</v>
      </c>
      <c r="R1261" s="58">
        <v>0.01</v>
      </c>
      <c r="S1261" s="58">
        <v>0.01</v>
      </c>
      <c r="T1261" s="14" t="s">
        <v>18</v>
      </c>
      <c r="U1261" s="59">
        <v>9.4999999999999998E-3</v>
      </c>
      <c r="V1261" s="59" t="s">
        <v>18</v>
      </c>
      <c r="W1261" s="59">
        <v>9.4999999999999998E-3</v>
      </c>
      <c r="X1261" s="12" t="s">
        <v>30</v>
      </c>
      <c r="Y1261" s="60">
        <v>147.18631078000001</v>
      </c>
      <c r="Z1261" s="8">
        <v>-0.38597340000000002</v>
      </c>
      <c r="AA1261" s="61">
        <v>807</v>
      </c>
      <c r="AB1261" s="62">
        <v>38694</v>
      </c>
      <c r="AC1261" s="12" t="s">
        <v>41</v>
      </c>
      <c r="AD1261" s="16">
        <v>10</v>
      </c>
      <c r="AE1261" s="14" t="s">
        <v>42</v>
      </c>
      <c r="AF1261" s="39">
        <v>4.89430111999999</v>
      </c>
    </row>
    <row r="1262" spans="1:32" x14ac:dyDescent="0.25">
      <c r="A1262" s="40" t="s">
        <v>1215</v>
      </c>
      <c r="B1262" s="41" t="s">
        <v>18</v>
      </c>
      <c r="C1262" s="42" t="s">
        <v>18</v>
      </c>
      <c r="D1262" s="41">
        <v>0.89877426630746704</v>
      </c>
      <c r="E1262" s="42">
        <v>21</v>
      </c>
      <c r="F1262" s="41">
        <v>-0.29914576582018498</v>
      </c>
      <c r="G1262" s="42">
        <v>24</v>
      </c>
      <c r="H1262" s="41">
        <v>10.0868636671664</v>
      </c>
      <c r="I1262" s="42">
        <v>28</v>
      </c>
      <c r="J1262" s="41">
        <v>4.8597052293910004</v>
      </c>
      <c r="K1262" s="42">
        <v>14</v>
      </c>
      <c r="L1262" s="41">
        <v>0.42147459913082203</v>
      </c>
      <c r="M1262" s="42">
        <v>17</v>
      </c>
      <c r="N1262" s="41">
        <v>2.2595948127466099</v>
      </c>
      <c r="O1262" s="43">
        <v>2.6579341907037</v>
      </c>
      <c r="P1262" s="43">
        <v>1.98</v>
      </c>
      <c r="Q1262" s="44">
        <v>8</v>
      </c>
      <c r="R1262" s="45">
        <v>0</v>
      </c>
      <c r="S1262" s="45">
        <v>0.01</v>
      </c>
      <c r="T1262" s="46" t="s">
        <v>18</v>
      </c>
      <c r="U1262" s="47">
        <v>6.1999999999999998E-3</v>
      </c>
      <c r="V1262" s="47" t="s">
        <v>18</v>
      </c>
      <c r="W1262" s="47">
        <v>6.1999999999999998E-3</v>
      </c>
      <c r="X1262" s="48" t="s">
        <v>30</v>
      </c>
      <c r="Y1262" s="49" t="s">
        <v>18</v>
      </c>
      <c r="Z1262" s="50" t="s">
        <v>18</v>
      </c>
      <c r="AA1262" s="51" t="s">
        <v>18</v>
      </c>
      <c r="AB1262" s="52">
        <v>43054</v>
      </c>
      <c r="AC1262" s="48" t="s">
        <v>41</v>
      </c>
      <c r="AD1262" s="53">
        <v>500</v>
      </c>
      <c r="AE1262" s="46" t="s">
        <v>42</v>
      </c>
      <c r="AF1262" s="54" t="s">
        <v>18</v>
      </c>
    </row>
    <row r="1263" spans="1:32" x14ac:dyDescent="0.25">
      <c r="A1263" s="1" t="s">
        <v>1216</v>
      </c>
      <c r="B1263" s="55">
        <v>1.39008620238971</v>
      </c>
      <c r="C1263" s="37">
        <v>14</v>
      </c>
      <c r="D1263" s="55">
        <v>0.85240980503653496</v>
      </c>
      <c r="E1263" s="37">
        <v>22</v>
      </c>
      <c r="F1263" s="55">
        <v>0.66038981540097397</v>
      </c>
      <c r="G1263" s="37">
        <v>23</v>
      </c>
      <c r="H1263" s="55">
        <v>9.9518798754998805</v>
      </c>
      <c r="I1263" s="37">
        <v>29</v>
      </c>
      <c r="J1263" s="55">
        <v>4.3140934837630303</v>
      </c>
      <c r="K1263" s="37">
        <v>27</v>
      </c>
      <c r="L1263" s="55">
        <v>-0.18708548594938901</v>
      </c>
      <c r="M1263" s="37">
        <v>34</v>
      </c>
      <c r="N1263" s="55">
        <v>1.81803122671201</v>
      </c>
      <c r="O1263" s="56">
        <v>3.2292462483645199</v>
      </c>
      <c r="P1263" s="56">
        <v>2.14</v>
      </c>
      <c r="Q1263" s="57">
        <v>8</v>
      </c>
      <c r="R1263" s="58">
        <v>0</v>
      </c>
      <c r="S1263" s="58">
        <v>5.0000000000000001E-3</v>
      </c>
      <c r="T1263" s="14" t="s">
        <v>18</v>
      </c>
      <c r="U1263" s="59">
        <v>9.4999999999999998E-3</v>
      </c>
      <c r="V1263" s="59" t="s">
        <v>18</v>
      </c>
      <c r="W1263" s="59">
        <v>9.4999999999999998E-3</v>
      </c>
      <c r="X1263" s="12" t="s">
        <v>30</v>
      </c>
      <c r="Y1263" s="60">
        <v>186.11462463999999</v>
      </c>
      <c r="Z1263" s="8">
        <v>-3.5989470099999998</v>
      </c>
      <c r="AA1263" s="61">
        <v>2710</v>
      </c>
      <c r="AB1263" s="62">
        <v>36083</v>
      </c>
      <c r="AC1263" s="12" t="s">
        <v>41</v>
      </c>
      <c r="AD1263" s="16">
        <v>10</v>
      </c>
      <c r="AE1263" s="14" t="s">
        <v>42</v>
      </c>
      <c r="AF1263" s="39">
        <v>40.178235020000002</v>
      </c>
    </row>
    <row r="1264" spans="1:32" x14ac:dyDescent="0.25">
      <c r="X1264" s="120"/>
    </row>
    <row r="1265" spans="1:32" x14ac:dyDescent="0.25">
      <c r="B1265" s="8"/>
      <c r="C1265" s="12"/>
      <c r="D1265" s="8"/>
      <c r="E1265" s="12"/>
      <c r="F1265" s="8"/>
      <c r="G1265" s="12"/>
      <c r="H1265" s="8"/>
      <c r="I1265" s="12"/>
      <c r="J1265" s="8"/>
      <c r="K1265" s="12"/>
      <c r="L1265" s="8"/>
      <c r="M1265" s="12"/>
      <c r="N1265" s="8"/>
      <c r="O1265" s="12"/>
      <c r="P1265" s="12"/>
      <c r="Q1265" s="13"/>
      <c r="R1265" s="14"/>
      <c r="S1265" s="12"/>
      <c r="T1265" s="14"/>
      <c r="U1265" s="12"/>
      <c r="V1265" s="12"/>
      <c r="W1265" s="39"/>
      <c r="X1265" s="60"/>
      <c r="Y1265" s="20"/>
      <c r="Z1265" s="12"/>
      <c r="AA1265" s="12"/>
      <c r="AB1265" s="12"/>
      <c r="AC1265" s="16"/>
      <c r="AD1265" s="14"/>
      <c r="AE1265" s="39"/>
    </row>
    <row r="1266" spans="1:32" x14ac:dyDescent="0.25">
      <c r="A1266" s="1" t="s">
        <v>185</v>
      </c>
      <c r="B1266" s="8"/>
      <c r="C1266" s="12"/>
      <c r="D1266" s="8"/>
      <c r="E1266" s="12"/>
      <c r="F1266" s="8"/>
      <c r="G1266" s="12"/>
      <c r="H1266" s="8"/>
      <c r="I1266" s="12"/>
      <c r="J1266" s="8"/>
      <c r="K1266" s="12"/>
      <c r="L1266" s="8"/>
      <c r="M1266" s="12"/>
      <c r="N1266" s="8"/>
      <c r="O1266" s="12"/>
      <c r="P1266" s="12"/>
      <c r="Q1266" s="13"/>
      <c r="R1266" s="14"/>
      <c r="S1266" s="12"/>
      <c r="T1266" s="14"/>
      <c r="U1266" s="12"/>
      <c r="V1266" s="12"/>
      <c r="W1266" s="39"/>
      <c r="X1266" s="60"/>
      <c r="Y1266" s="20"/>
      <c r="Z1266" s="12"/>
      <c r="AA1266" s="12"/>
      <c r="AB1266" s="12"/>
      <c r="AC1266" s="16"/>
      <c r="AD1266" s="14"/>
      <c r="AE1266" s="39"/>
    </row>
    <row r="1267" spans="1:32" x14ac:dyDescent="0.25">
      <c r="B1267" s="55"/>
      <c r="C1267" s="37"/>
      <c r="D1267" s="55"/>
      <c r="E1267" s="37"/>
      <c r="F1267" s="55"/>
      <c r="G1267" s="37"/>
      <c r="H1267" s="55"/>
      <c r="I1267" s="37"/>
      <c r="J1267" s="55"/>
      <c r="K1267" s="37"/>
      <c r="L1267" s="55"/>
      <c r="M1267" s="37"/>
      <c r="N1267" s="55"/>
      <c r="O1267" s="56"/>
      <c r="P1267" s="56"/>
      <c r="Q1267" s="58"/>
      <c r="R1267" s="14"/>
      <c r="S1267" s="59"/>
      <c r="T1267" s="114"/>
      <c r="U1267" s="59"/>
      <c r="V1267" s="12"/>
      <c r="W1267" s="8"/>
      <c r="X1267" s="60"/>
      <c r="Y1267" s="61"/>
      <c r="Z1267" s="62"/>
      <c r="AA1267" s="12"/>
      <c r="AB1267" s="62"/>
      <c r="AC1267" s="16"/>
      <c r="AD1267" s="14"/>
      <c r="AE1267" s="8"/>
    </row>
    <row r="1268" spans="1:32" x14ac:dyDescent="0.25">
      <c r="B1268" s="55"/>
      <c r="C1268" s="37"/>
      <c r="D1268" s="55"/>
      <c r="E1268" s="37"/>
      <c r="F1268" s="55"/>
      <c r="G1268" s="37"/>
      <c r="H1268" s="55"/>
      <c r="I1268" s="37"/>
      <c r="J1268" s="55"/>
      <c r="K1268" s="37"/>
      <c r="L1268" s="55"/>
      <c r="M1268" s="37"/>
      <c r="N1268" s="55"/>
      <c r="O1268" s="56"/>
      <c r="P1268" s="56"/>
      <c r="Q1268" s="58"/>
      <c r="R1268" s="14"/>
      <c r="S1268" s="59"/>
      <c r="T1268" s="114"/>
      <c r="U1268" s="59"/>
      <c r="V1268" s="12"/>
      <c r="W1268" s="8"/>
      <c r="X1268" s="60"/>
      <c r="Y1268" s="61"/>
      <c r="Z1268" s="62"/>
      <c r="AA1268" s="12"/>
      <c r="AB1268" s="62"/>
      <c r="AC1268" s="16"/>
      <c r="AD1268" s="14"/>
      <c r="AE1268" s="8"/>
    </row>
    <row r="1269" spans="1:32" x14ac:dyDescent="0.25">
      <c r="B1269" s="8"/>
      <c r="C1269" s="12"/>
      <c r="D1269" s="8"/>
      <c r="E1269" s="12"/>
      <c r="F1269" s="8"/>
      <c r="G1269" s="12"/>
      <c r="H1269" s="8"/>
      <c r="I1269" s="12"/>
      <c r="J1269" s="8"/>
      <c r="K1269" s="12"/>
      <c r="L1269" s="8"/>
      <c r="M1269" s="12"/>
      <c r="N1269" s="8"/>
      <c r="O1269" s="12"/>
      <c r="P1269" s="12"/>
      <c r="Q1269" s="13"/>
      <c r="R1269" s="14"/>
      <c r="S1269" s="12"/>
      <c r="T1269" s="14"/>
      <c r="U1269" s="12"/>
      <c r="V1269" s="12"/>
      <c r="W1269" s="12"/>
      <c r="X1269" s="60"/>
      <c r="Y1269" s="20"/>
      <c r="Z1269" s="12"/>
      <c r="AA1269" s="12"/>
      <c r="AB1269" s="12"/>
      <c r="AC1269" s="16"/>
      <c r="AD1269" s="14"/>
      <c r="AE1269" s="12"/>
    </row>
    <row r="1270" spans="1:32" x14ac:dyDescent="0.25">
      <c r="A1270" s="7">
        <v>25</v>
      </c>
      <c r="B1270" s="8"/>
      <c r="C1270" s="9"/>
      <c r="D1270" s="10"/>
      <c r="E1270" s="11" t="s">
        <v>0</v>
      </c>
      <c r="F1270" s="8"/>
      <c r="G1270" s="12"/>
      <c r="H1270" s="8"/>
      <c r="I1270" s="12"/>
      <c r="J1270" s="8"/>
      <c r="K1270" s="12"/>
      <c r="L1270" s="8"/>
      <c r="M1270" s="12"/>
      <c r="N1270" s="8"/>
      <c r="O1270" s="12"/>
      <c r="P1270" s="12"/>
      <c r="Q1270" s="13"/>
      <c r="R1270" s="14"/>
      <c r="S1270" s="12"/>
      <c r="T1270" s="14"/>
      <c r="U1270" s="12"/>
      <c r="V1270" s="12"/>
      <c r="W1270" s="12"/>
      <c r="X1270" s="60"/>
      <c r="Y1270" s="15"/>
      <c r="Z1270" s="12"/>
      <c r="AA1270" s="12"/>
      <c r="AB1270" s="12"/>
      <c r="AC1270" s="16"/>
      <c r="AD1270" s="14"/>
      <c r="AE1270" s="21">
        <v>26</v>
      </c>
      <c r="AF1270" s="21"/>
    </row>
    <row r="1271" spans="1:32" ht="15.75" thickBot="1" x14ac:dyDescent="0.3">
      <c r="A1271" s="17"/>
      <c r="B1271" s="18"/>
      <c r="C1271" s="19"/>
      <c r="D1271" s="18"/>
      <c r="E1271" s="19"/>
      <c r="F1271" s="18"/>
      <c r="G1271" s="19"/>
      <c r="H1271" s="18"/>
      <c r="I1271" s="19"/>
      <c r="J1271" s="18"/>
      <c r="K1271" s="19"/>
      <c r="L1271" s="18"/>
      <c r="M1271" s="19"/>
      <c r="N1271" s="18"/>
      <c r="O1271" s="19"/>
      <c r="P1271" s="19"/>
      <c r="Q1271" s="18"/>
      <c r="R1271" s="19"/>
      <c r="S1271" s="18"/>
      <c r="T1271" s="19"/>
      <c r="U1271" s="18"/>
      <c r="V1271" s="19"/>
      <c r="W1271" s="18"/>
      <c r="X1271" s="121"/>
      <c r="Y1271" s="18"/>
      <c r="Z1271" s="19"/>
      <c r="AA1271" s="18"/>
      <c r="AB1271" s="19"/>
      <c r="AC1271" s="18"/>
      <c r="AD1271" s="19"/>
      <c r="AE1271" s="19"/>
      <c r="AF1271" s="19"/>
    </row>
    <row r="1272" spans="1:32" x14ac:dyDescent="0.25">
      <c r="A1272" s="119"/>
      <c r="Q1272" s="2"/>
      <c r="R1272" s="1"/>
      <c r="S1272" s="2"/>
      <c r="T1272" s="1"/>
      <c r="U1272" s="2"/>
      <c r="W1272" s="2"/>
      <c r="X1272" s="120"/>
      <c r="Y1272" s="2"/>
      <c r="AA1272" s="2"/>
      <c r="AC1272" s="2"/>
      <c r="AD1272" s="1"/>
    </row>
    <row r="1273" spans="1:32" ht="18" x14ac:dyDescent="0.25">
      <c r="A1273" s="143" t="s">
        <v>1202</v>
      </c>
      <c r="B1273" s="23"/>
      <c r="C1273" s="24"/>
      <c r="D1273" s="23"/>
      <c r="E1273" s="24"/>
      <c r="F1273" s="23"/>
      <c r="G1273" s="24" t="s">
        <v>1</v>
      </c>
      <c r="H1273" s="23"/>
      <c r="I1273" s="24"/>
      <c r="J1273" s="23"/>
      <c r="K1273" s="24"/>
      <c r="L1273" s="23"/>
      <c r="M1273" s="24"/>
      <c r="N1273" s="23" t="s">
        <v>4</v>
      </c>
      <c r="O1273" s="24"/>
      <c r="P1273" s="24" t="s">
        <v>5</v>
      </c>
      <c r="Q1273" s="25"/>
      <c r="R1273" s="26"/>
      <c r="S1273" s="24"/>
      <c r="T1273" s="26"/>
      <c r="U1273" s="24"/>
      <c r="V1273" s="24"/>
      <c r="W1273" s="27"/>
      <c r="X1273" s="122"/>
      <c r="Y1273" s="28"/>
      <c r="Z1273" s="24"/>
      <c r="AA1273" s="24"/>
      <c r="AB1273" s="24"/>
      <c r="AC1273" s="29"/>
      <c r="AD1273" s="26"/>
      <c r="AE1273" s="27"/>
    </row>
    <row r="1274" spans="1:32" ht="42.75" x14ac:dyDescent="0.25">
      <c r="A1274" s="30"/>
      <c r="B1274" s="31" t="s">
        <v>6</v>
      </c>
      <c r="C1274" s="32" t="s">
        <v>7</v>
      </c>
      <c r="D1274" s="31" t="s">
        <v>8</v>
      </c>
      <c r="E1274" s="32" t="s">
        <v>7</v>
      </c>
      <c r="F1274" s="31" t="s">
        <v>9</v>
      </c>
      <c r="G1274" s="24" t="s">
        <v>7</v>
      </c>
      <c r="H1274" s="31" t="s">
        <v>10</v>
      </c>
      <c r="I1274" s="32" t="s">
        <v>7</v>
      </c>
      <c r="J1274" s="31" t="s">
        <v>11</v>
      </c>
      <c r="K1274" s="32" t="s">
        <v>7</v>
      </c>
      <c r="L1274" s="31" t="s">
        <v>12</v>
      </c>
      <c r="M1274" s="32" t="s">
        <v>7</v>
      </c>
      <c r="N1274" s="31" t="s">
        <v>13</v>
      </c>
      <c r="O1274" s="32" t="s">
        <v>14</v>
      </c>
      <c r="P1274" s="32" t="s">
        <v>976</v>
      </c>
      <c r="Q1274" s="33" t="s">
        <v>2</v>
      </c>
      <c r="R1274" s="32" t="s">
        <v>16</v>
      </c>
      <c r="S1274" s="32" t="s">
        <v>17</v>
      </c>
      <c r="T1274" s="32" t="s">
        <v>18</v>
      </c>
      <c r="U1274" s="32" t="s">
        <v>19</v>
      </c>
      <c r="V1274" s="32" t="s">
        <v>18</v>
      </c>
      <c r="W1274" s="34" t="s">
        <v>20</v>
      </c>
      <c r="X1274" s="123" t="s">
        <v>21</v>
      </c>
      <c r="Y1274" s="35" t="s">
        <v>22</v>
      </c>
      <c r="Z1274" s="32" t="s">
        <v>23</v>
      </c>
      <c r="AA1274" s="32" t="s">
        <v>24</v>
      </c>
      <c r="AB1274" s="32" t="s">
        <v>25</v>
      </c>
      <c r="AC1274" s="36" t="s">
        <v>26</v>
      </c>
      <c r="AD1274" s="32" t="s">
        <v>27</v>
      </c>
      <c r="AE1274" s="34" t="s">
        <v>18</v>
      </c>
      <c r="AF1274" s="34" t="s">
        <v>28</v>
      </c>
    </row>
    <row r="1275" spans="1:32" x14ac:dyDescent="0.25">
      <c r="A1275" s="119"/>
      <c r="Q1275" s="2"/>
      <c r="R1275" s="1"/>
      <c r="S1275" s="2"/>
      <c r="T1275" s="1"/>
      <c r="U1275" s="2"/>
      <c r="W1275" s="2"/>
      <c r="X1275" s="120"/>
      <c r="Y1275" s="2"/>
      <c r="AA1275" s="2"/>
      <c r="AC1275" s="2"/>
      <c r="AD1275" s="1"/>
    </row>
    <row r="1276" spans="1:32" x14ac:dyDescent="0.25">
      <c r="A1276" s="40" t="s">
        <v>1217</v>
      </c>
      <c r="B1276" s="41" t="s">
        <v>18</v>
      </c>
      <c r="C1276" s="42" t="s">
        <v>18</v>
      </c>
      <c r="D1276" s="41">
        <v>1.2228605031049999</v>
      </c>
      <c r="E1276" s="42">
        <v>19</v>
      </c>
      <c r="F1276" s="41">
        <v>1.02177300806889</v>
      </c>
      <c r="G1276" s="42">
        <v>20</v>
      </c>
      <c r="H1276" s="41">
        <v>10.314762670957199</v>
      </c>
      <c r="I1276" s="42">
        <v>26</v>
      </c>
      <c r="J1276" s="41">
        <v>4.4872649686623802</v>
      </c>
      <c r="K1276" s="42">
        <v>21</v>
      </c>
      <c r="L1276" s="41">
        <v>-0.15927624872577001</v>
      </c>
      <c r="M1276" s="42">
        <v>33</v>
      </c>
      <c r="N1276" s="41">
        <v>1.8180962763895201</v>
      </c>
      <c r="O1276" s="43">
        <v>3.42872563718463</v>
      </c>
      <c r="P1276" s="43">
        <v>2.14</v>
      </c>
      <c r="Q1276" s="44">
        <v>8</v>
      </c>
      <c r="R1276" s="45">
        <v>0</v>
      </c>
      <c r="S1276" s="45">
        <v>5.0000000000000001E-3</v>
      </c>
      <c r="T1276" s="46" t="s">
        <v>18</v>
      </c>
      <c r="U1276" s="47">
        <v>6.1999999999999998E-3</v>
      </c>
      <c r="V1276" s="47" t="s">
        <v>18</v>
      </c>
      <c r="W1276" s="47">
        <v>7.1890410958904104E-3</v>
      </c>
      <c r="X1276" s="48" t="s">
        <v>30</v>
      </c>
      <c r="Y1276" s="49">
        <v>186.11462463999999</v>
      </c>
      <c r="Z1276" s="50">
        <v>-3.5989470099999998</v>
      </c>
      <c r="AA1276" s="51">
        <v>2710</v>
      </c>
      <c r="AB1276" s="52">
        <v>43054</v>
      </c>
      <c r="AC1276" s="48" t="s">
        <v>41</v>
      </c>
      <c r="AD1276" s="53">
        <v>500</v>
      </c>
      <c r="AE1276" s="46" t="s">
        <v>42</v>
      </c>
      <c r="AF1276" s="54">
        <v>40.178235020000002</v>
      </c>
    </row>
    <row r="1277" spans="1:32" x14ac:dyDescent="0.25">
      <c r="A1277" s="1" t="s">
        <v>1218</v>
      </c>
      <c r="B1277" s="55">
        <v>2.86153130755828</v>
      </c>
      <c r="C1277" s="37">
        <v>8</v>
      </c>
      <c r="D1277" s="55">
        <v>1.68592657292023</v>
      </c>
      <c r="E1277" s="37">
        <v>16</v>
      </c>
      <c r="F1277" s="55">
        <v>1.4156898166491401</v>
      </c>
      <c r="G1277" s="37">
        <v>15</v>
      </c>
      <c r="H1277" s="55">
        <v>13.252341763858301</v>
      </c>
      <c r="I1277" s="37">
        <v>9</v>
      </c>
      <c r="J1277" s="55">
        <v>5.1897388838828498</v>
      </c>
      <c r="K1277" s="37">
        <v>10</v>
      </c>
      <c r="L1277" s="55">
        <v>0.50224012722788203</v>
      </c>
      <c r="M1277" s="37">
        <v>14</v>
      </c>
      <c r="N1277" s="55">
        <v>2.3152088994884399</v>
      </c>
      <c r="O1277" s="56">
        <v>3.9613412027978301</v>
      </c>
      <c r="P1277" s="56">
        <v>2.9</v>
      </c>
      <c r="Q1277" s="57">
        <v>8</v>
      </c>
      <c r="R1277" s="58">
        <v>0.01</v>
      </c>
      <c r="S1277" s="58" t="s">
        <v>222</v>
      </c>
      <c r="T1277" s="14" t="s">
        <v>18</v>
      </c>
      <c r="U1277" s="59">
        <v>8.9999999999999993E-3</v>
      </c>
      <c r="V1277" s="59" t="s">
        <v>18</v>
      </c>
      <c r="W1277" s="59">
        <v>9.164110344E-3</v>
      </c>
      <c r="X1277" s="12" t="s">
        <v>30</v>
      </c>
      <c r="Y1277" s="60">
        <v>132.00643062999899</v>
      </c>
      <c r="Z1277" s="8">
        <v>0.218888359999999</v>
      </c>
      <c r="AA1277" s="61">
        <v>428</v>
      </c>
      <c r="AB1277" s="62">
        <v>36966</v>
      </c>
      <c r="AC1277" s="12" t="s">
        <v>988</v>
      </c>
      <c r="AD1277" s="16">
        <v>500</v>
      </c>
      <c r="AE1277" s="14" t="s">
        <v>18</v>
      </c>
      <c r="AF1277" s="39">
        <v>-1.8679094699999901</v>
      </c>
    </row>
    <row r="1278" spans="1:32" x14ac:dyDescent="0.25">
      <c r="A1278" s="40" t="s">
        <v>1219</v>
      </c>
      <c r="B1278" s="41" t="s">
        <v>18</v>
      </c>
      <c r="C1278" s="42" t="s">
        <v>18</v>
      </c>
      <c r="D1278" s="41" t="s">
        <v>18</v>
      </c>
      <c r="E1278" s="42" t="s">
        <v>18</v>
      </c>
      <c r="F1278" s="41">
        <v>2.05235554916869</v>
      </c>
      <c r="G1278" s="42">
        <v>11</v>
      </c>
      <c r="H1278" s="41">
        <v>10.5658052950411</v>
      </c>
      <c r="I1278" s="42">
        <v>24</v>
      </c>
      <c r="J1278" s="41">
        <v>4.17858981788308</v>
      </c>
      <c r="K1278" s="42">
        <v>29</v>
      </c>
      <c r="L1278" s="41">
        <v>0.41094338872236202</v>
      </c>
      <c r="M1278" s="42">
        <v>18</v>
      </c>
      <c r="N1278" s="41">
        <v>1.47081205316051</v>
      </c>
      <c r="O1278" s="43">
        <v>4.4089902063801496</v>
      </c>
      <c r="P1278" s="43">
        <v>2.91</v>
      </c>
      <c r="Q1278" s="44">
        <v>8</v>
      </c>
      <c r="R1278" s="45">
        <v>0.01</v>
      </c>
      <c r="S1278" s="45">
        <v>5.0000000000000001E-3</v>
      </c>
      <c r="T1278" s="46" t="s">
        <v>18</v>
      </c>
      <c r="U1278" s="47">
        <v>9.4999999999999998E-3</v>
      </c>
      <c r="V1278" s="47" t="s">
        <v>18</v>
      </c>
      <c r="W1278" s="47">
        <v>1.01E-2</v>
      </c>
      <c r="X1278" s="48" t="s">
        <v>30</v>
      </c>
      <c r="Y1278" s="49">
        <v>68.975811300000004</v>
      </c>
      <c r="Z1278" s="50">
        <v>2.6850198999999999</v>
      </c>
      <c r="AA1278" s="51">
        <v>645</v>
      </c>
      <c r="AB1278" s="52">
        <v>43892</v>
      </c>
      <c r="AC1278" s="48" t="s">
        <v>1220</v>
      </c>
      <c r="AD1278" s="53" t="s">
        <v>129</v>
      </c>
      <c r="AE1278" s="46" t="s">
        <v>39</v>
      </c>
      <c r="AF1278" s="54">
        <v>21.558197190000001</v>
      </c>
    </row>
    <row r="1279" spans="1:32" x14ac:dyDescent="0.25">
      <c r="A1279" s="1" t="s">
        <v>1221</v>
      </c>
      <c r="B1279" s="55">
        <v>3.1230586708569099</v>
      </c>
      <c r="C1279" s="37">
        <v>5</v>
      </c>
      <c r="D1279" s="55">
        <v>2.2178210712352402</v>
      </c>
      <c r="E1279" s="37">
        <v>11</v>
      </c>
      <c r="F1279" s="55">
        <v>2.4817868811574502</v>
      </c>
      <c r="G1279" s="37">
        <v>7</v>
      </c>
      <c r="H1279" s="55">
        <v>13.3168517383581</v>
      </c>
      <c r="I1279" s="37">
        <v>8</v>
      </c>
      <c r="J1279" s="55">
        <v>5.5846456121333201</v>
      </c>
      <c r="K1279" s="37">
        <v>5</v>
      </c>
      <c r="L1279" s="55">
        <v>0.492842272048932</v>
      </c>
      <c r="M1279" s="37">
        <v>15</v>
      </c>
      <c r="N1279" s="55">
        <v>1.9953465514948601</v>
      </c>
      <c r="O1279" s="56">
        <v>4.6286908778870401</v>
      </c>
      <c r="P1279" s="56">
        <v>2.5099999999999998</v>
      </c>
      <c r="Q1279" s="57">
        <v>8</v>
      </c>
      <c r="R1279" s="58">
        <v>0</v>
      </c>
      <c r="S1279" s="58">
        <v>0</v>
      </c>
      <c r="T1279" s="14" t="s">
        <v>18</v>
      </c>
      <c r="U1279" s="59">
        <v>9.4999999999999998E-3</v>
      </c>
      <c r="V1279" s="59" t="s">
        <v>18</v>
      </c>
      <c r="W1279" s="59">
        <v>9.6718294900625407E-3</v>
      </c>
      <c r="X1279" s="12" t="s">
        <v>30</v>
      </c>
      <c r="Y1279" s="60">
        <v>780.22284775296896</v>
      </c>
      <c r="Z1279" s="8">
        <v>10.35375311</v>
      </c>
      <c r="AA1279" s="61">
        <v>2771</v>
      </c>
      <c r="AB1279" s="62">
        <v>36964</v>
      </c>
      <c r="AC1279" s="12" t="s">
        <v>1222</v>
      </c>
      <c r="AD1279" s="16">
        <v>1000</v>
      </c>
      <c r="AE1279" s="14" t="s">
        <v>52</v>
      </c>
      <c r="AF1279" s="39">
        <v>86.852350150000007</v>
      </c>
    </row>
    <row r="1280" spans="1:32" x14ac:dyDescent="0.25">
      <c r="A1280" s="40" t="s">
        <v>1223</v>
      </c>
      <c r="B1280" s="41" t="s">
        <v>18</v>
      </c>
      <c r="C1280" s="42" t="s">
        <v>18</v>
      </c>
      <c r="D1280" s="41">
        <v>2.6793291870421201</v>
      </c>
      <c r="E1280" s="42">
        <v>7</v>
      </c>
      <c r="F1280" s="63">
        <v>2.94517875669013</v>
      </c>
      <c r="G1280" s="64">
        <v>2</v>
      </c>
      <c r="H1280" s="41">
        <v>13.829495614034901</v>
      </c>
      <c r="I1280" s="42">
        <v>6</v>
      </c>
      <c r="J1280" s="41">
        <v>5.8240386003957703</v>
      </c>
      <c r="K1280" s="42">
        <v>4</v>
      </c>
      <c r="L1280" s="41">
        <v>0.53100058910397996</v>
      </c>
      <c r="M1280" s="42">
        <v>12</v>
      </c>
      <c r="N1280" s="41">
        <v>1.9966606776175899</v>
      </c>
      <c r="O1280" s="43">
        <v>4.8823950739773299</v>
      </c>
      <c r="P1280" s="43">
        <v>2.5099999999999998</v>
      </c>
      <c r="Q1280" s="44">
        <v>8</v>
      </c>
      <c r="R1280" s="45">
        <v>0</v>
      </c>
      <c r="S1280" s="45">
        <v>0</v>
      </c>
      <c r="T1280" s="46" t="s">
        <v>18</v>
      </c>
      <c r="U1280" s="47">
        <v>5.0000000000000001E-3</v>
      </c>
      <c r="V1280" s="47" t="s">
        <v>18</v>
      </c>
      <c r="W1280" s="47">
        <v>5.0000000000000001E-3</v>
      </c>
      <c r="X1280" s="48" t="s">
        <v>30</v>
      </c>
      <c r="Y1280" s="49" t="s">
        <v>18</v>
      </c>
      <c r="Z1280" s="50" t="s">
        <v>18</v>
      </c>
      <c r="AA1280" s="51" t="s">
        <v>18</v>
      </c>
      <c r="AB1280" s="52">
        <v>42751</v>
      </c>
      <c r="AC1280" s="48" t="s">
        <v>1222</v>
      </c>
      <c r="AD1280" s="53">
        <v>10000000</v>
      </c>
      <c r="AE1280" s="46" t="s">
        <v>18</v>
      </c>
      <c r="AF1280" s="54" t="s">
        <v>18</v>
      </c>
    </row>
    <row r="1281" spans="1:32" x14ac:dyDescent="0.25">
      <c r="A1281" s="1" t="s">
        <v>1224</v>
      </c>
      <c r="B1281" s="55" t="s">
        <v>18</v>
      </c>
      <c r="C1281" s="37" t="s">
        <v>18</v>
      </c>
      <c r="D1281" s="55" t="s">
        <v>18</v>
      </c>
      <c r="E1281" s="37" t="s">
        <v>18</v>
      </c>
      <c r="F1281" s="55" t="s">
        <v>18</v>
      </c>
      <c r="G1281" s="37" t="s">
        <v>18</v>
      </c>
      <c r="H1281" s="55">
        <v>14.161129568106301</v>
      </c>
      <c r="I1281" s="37">
        <v>4</v>
      </c>
      <c r="J1281" s="55">
        <v>5.5582221368917404</v>
      </c>
      <c r="K1281" s="37">
        <v>7</v>
      </c>
      <c r="L1281" s="65">
        <v>0.65909923105094104</v>
      </c>
      <c r="M1281" s="66">
        <v>2</v>
      </c>
      <c r="N1281" s="55">
        <v>2.0044403253090901</v>
      </c>
      <c r="O1281" s="56">
        <v>5.0288951402538604</v>
      </c>
      <c r="P1281" s="56" t="s">
        <v>18</v>
      </c>
      <c r="Q1281" s="57">
        <v>8</v>
      </c>
      <c r="R1281" s="58">
        <v>0</v>
      </c>
      <c r="S1281" s="58">
        <v>0</v>
      </c>
      <c r="T1281" s="14" t="s">
        <v>18</v>
      </c>
      <c r="U1281" s="59">
        <v>7.0000000000000001E-3</v>
      </c>
      <c r="V1281" s="59" t="s">
        <v>18</v>
      </c>
      <c r="W1281" s="59">
        <v>7.07534955103537E-3</v>
      </c>
      <c r="X1281" s="12" t="s">
        <v>30</v>
      </c>
      <c r="Y1281" s="60">
        <v>252.80700443999999</v>
      </c>
      <c r="Z1281" s="8">
        <v>4.4924080000000002</v>
      </c>
      <c r="AA1281" s="61">
        <v>240</v>
      </c>
      <c r="AB1281" s="62">
        <v>44927</v>
      </c>
      <c r="AC1281" s="12" t="s">
        <v>248</v>
      </c>
      <c r="AD1281" s="16">
        <v>30</v>
      </c>
      <c r="AE1281" s="14" t="s">
        <v>18</v>
      </c>
      <c r="AF1281" s="39">
        <v>56.921945999999998</v>
      </c>
    </row>
    <row r="1282" spans="1:32" x14ac:dyDescent="0.25">
      <c r="A1282" s="40" t="s">
        <v>1225</v>
      </c>
      <c r="B1282" s="41" t="s">
        <v>18</v>
      </c>
      <c r="C1282" s="42" t="s">
        <v>18</v>
      </c>
      <c r="D1282" s="41">
        <v>1.4876613256139899</v>
      </c>
      <c r="E1282" s="42">
        <v>17</v>
      </c>
      <c r="F1282" s="41">
        <v>0.91571217302153196</v>
      </c>
      <c r="G1282" s="42">
        <v>21</v>
      </c>
      <c r="H1282" s="41">
        <v>14.160184854280001</v>
      </c>
      <c r="I1282" s="42">
        <v>5</v>
      </c>
      <c r="J1282" s="41">
        <v>5.5544105523494203</v>
      </c>
      <c r="K1282" s="42">
        <v>8</v>
      </c>
      <c r="L1282" s="63">
        <v>0.65841194968552197</v>
      </c>
      <c r="M1282" s="64">
        <v>3</v>
      </c>
      <c r="N1282" s="41">
        <v>2.0006697904908299</v>
      </c>
      <c r="O1282" s="43">
        <v>5.0379005795737903</v>
      </c>
      <c r="P1282" s="43" t="s">
        <v>18</v>
      </c>
      <c r="Q1282" s="44">
        <v>8</v>
      </c>
      <c r="R1282" s="45">
        <v>0</v>
      </c>
      <c r="S1282" s="45">
        <v>0</v>
      </c>
      <c r="T1282" s="46" t="s">
        <v>18</v>
      </c>
      <c r="U1282" s="47">
        <v>6.9999999999999897E-3</v>
      </c>
      <c r="V1282" s="47" t="s">
        <v>18</v>
      </c>
      <c r="W1282" s="47" t="s">
        <v>18</v>
      </c>
      <c r="X1282" s="48" t="s">
        <v>30</v>
      </c>
      <c r="Y1282" s="49" t="s">
        <v>18</v>
      </c>
      <c r="Z1282" s="50" t="s">
        <v>18</v>
      </c>
      <c r="AA1282" s="51" t="s">
        <v>18</v>
      </c>
      <c r="AB1282" s="52">
        <v>42900</v>
      </c>
      <c r="AC1282" s="48" t="s">
        <v>248</v>
      </c>
      <c r="AD1282" s="53" t="s">
        <v>73</v>
      </c>
      <c r="AE1282" s="46" t="s">
        <v>18</v>
      </c>
      <c r="AF1282" s="54" t="s">
        <v>18</v>
      </c>
    </row>
    <row r="1283" spans="1:32" x14ac:dyDescent="0.25">
      <c r="A1283" s="1" t="s">
        <v>1226</v>
      </c>
      <c r="B1283" s="55">
        <v>3.30879065218316</v>
      </c>
      <c r="C1283" s="37">
        <v>4</v>
      </c>
      <c r="D1283" s="65">
        <v>3.0243404661506901</v>
      </c>
      <c r="E1283" s="66">
        <v>2</v>
      </c>
      <c r="F1283" s="65">
        <v>2.9079291916816299</v>
      </c>
      <c r="G1283" s="66">
        <v>3</v>
      </c>
      <c r="H1283" s="55">
        <v>10.5447086530426</v>
      </c>
      <c r="I1283" s="37">
        <v>25</v>
      </c>
      <c r="J1283" s="55">
        <v>4.6985177723413996</v>
      </c>
      <c r="K1283" s="37">
        <v>15</v>
      </c>
      <c r="L1283" s="55">
        <v>0.33788442973383598</v>
      </c>
      <c r="M1283" s="37">
        <v>24</v>
      </c>
      <c r="N1283" s="55">
        <v>1.11085054942922</v>
      </c>
      <c r="O1283" s="56">
        <v>5.8186938820287599</v>
      </c>
      <c r="P1283" s="56">
        <v>1.72</v>
      </c>
      <c r="Q1283" s="57">
        <v>8</v>
      </c>
      <c r="R1283" s="58">
        <v>0</v>
      </c>
      <c r="S1283" s="58">
        <v>0</v>
      </c>
      <c r="T1283" s="14" t="s">
        <v>18</v>
      </c>
      <c r="U1283" s="59">
        <v>7.0000000000000001E-3</v>
      </c>
      <c r="V1283" s="59" t="s">
        <v>18</v>
      </c>
      <c r="W1283" s="59">
        <v>7.0403618787240798E-3</v>
      </c>
      <c r="X1283" s="12" t="s">
        <v>30</v>
      </c>
      <c r="Y1283" s="60">
        <v>503.77602304999999</v>
      </c>
      <c r="Z1283" s="8">
        <v>-1.5313220000000001</v>
      </c>
      <c r="AA1283" s="61">
        <v>1871</v>
      </c>
      <c r="AB1283" s="62">
        <v>41554</v>
      </c>
      <c r="AC1283" s="12" t="s">
        <v>139</v>
      </c>
      <c r="AD1283" s="16">
        <v>30</v>
      </c>
      <c r="AE1283" s="14" t="s">
        <v>42</v>
      </c>
      <c r="AF1283" s="39">
        <v>77.658134000000004</v>
      </c>
    </row>
    <row r="1284" spans="1:32" x14ac:dyDescent="0.25">
      <c r="A1284" s="40" t="s">
        <v>1227</v>
      </c>
      <c r="B1284" s="41">
        <v>1.7102140881482399</v>
      </c>
      <c r="C1284" s="42">
        <v>13</v>
      </c>
      <c r="D1284" s="41">
        <v>0.53582270424816703</v>
      </c>
      <c r="E1284" s="42">
        <v>24</v>
      </c>
      <c r="F1284" s="41">
        <v>0.71093850022763105</v>
      </c>
      <c r="G1284" s="42">
        <v>22</v>
      </c>
      <c r="H1284" s="41">
        <v>11.1390337123325</v>
      </c>
      <c r="I1284" s="42">
        <v>21</v>
      </c>
      <c r="J1284" s="41">
        <v>3.9792379758151601</v>
      </c>
      <c r="K1284" s="42">
        <v>31</v>
      </c>
      <c r="L1284" s="41">
        <v>0.28643864896436</v>
      </c>
      <c r="M1284" s="42">
        <v>27</v>
      </c>
      <c r="N1284" s="41">
        <v>2.1146537826399898</v>
      </c>
      <c r="O1284" s="43">
        <v>3.3376737190002701</v>
      </c>
      <c r="P1284" s="43" t="s">
        <v>18</v>
      </c>
      <c r="Q1284" s="44">
        <v>8</v>
      </c>
      <c r="R1284" s="45">
        <v>0</v>
      </c>
      <c r="S1284" s="45">
        <v>0</v>
      </c>
      <c r="T1284" s="46" t="s">
        <v>18</v>
      </c>
      <c r="U1284" s="47">
        <v>0.01</v>
      </c>
      <c r="V1284" s="47" t="s">
        <v>18</v>
      </c>
      <c r="W1284" s="47">
        <v>1.23E-2</v>
      </c>
      <c r="X1284" s="48" t="s">
        <v>141</v>
      </c>
      <c r="Y1284" s="49">
        <v>677.84291192000001</v>
      </c>
      <c r="Z1284" s="50">
        <v>0.27593650525299901</v>
      </c>
      <c r="AA1284" s="51">
        <v>857</v>
      </c>
      <c r="AB1284" s="52">
        <v>40961</v>
      </c>
      <c r="AC1284" s="48" t="s">
        <v>1135</v>
      </c>
      <c r="AD1284" s="53">
        <v>50</v>
      </c>
      <c r="AE1284" s="46" t="s">
        <v>34</v>
      </c>
      <c r="AF1284" s="54">
        <v>7.3786853916929998</v>
      </c>
    </row>
    <row r="1285" spans="1:32" x14ac:dyDescent="0.25">
      <c r="A1285" s="1" t="s">
        <v>1228</v>
      </c>
      <c r="B1285" s="55">
        <v>2.3353694087879999</v>
      </c>
      <c r="C1285" s="37">
        <v>11</v>
      </c>
      <c r="D1285" s="55">
        <v>1.1515367419437901</v>
      </c>
      <c r="E1285" s="37">
        <v>20</v>
      </c>
      <c r="F1285" s="55">
        <v>1.3314389225702099</v>
      </c>
      <c r="G1285" s="37">
        <v>18</v>
      </c>
      <c r="H1285" s="55">
        <v>11.829310488826501</v>
      </c>
      <c r="I1285" s="37">
        <v>19</v>
      </c>
      <c r="J1285" s="55">
        <v>4.3022486703488498</v>
      </c>
      <c r="K1285" s="37">
        <v>28</v>
      </c>
      <c r="L1285" s="55">
        <v>0.338758056627397</v>
      </c>
      <c r="M1285" s="37">
        <v>23</v>
      </c>
      <c r="N1285" s="55">
        <v>2.1153404160857798</v>
      </c>
      <c r="O1285" s="56">
        <v>3.6629097958301302</v>
      </c>
      <c r="P1285" s="56" t="s">
        <v>18</v>
      </c>
      <c r="Q1285" s="57">
        <v>8</v>
      </c>
      <c r="R1285" s="58">
        <v>0</v>
      </c>
      <c r="S1285" s="58">
        <v>0</v>
      </c>
      <c r="T1285" s="14" t="s">
        <v>18</v>
      </c>
      <c r="U1285" s="59">
        <v>5.0000000000000001E-3</v>
      </c>
      <c r="V1285" s="59" t="s">
        <v>18</v>
      </c>
      <c r="W1285" s="59">
        <v>6.3E-3</v>
      </c>
      <c r="X1285" s="12" t="s">
        <v>141</v>
      </c>
      <c r="Y1285" s="60" t="s">
        <v>18</v>
      </c>
      <c r="Z1285" s="8" t="s">
        <v>18</v>
      </c>
      <c r="AA1285" s="61" t="s">
        <v>18</v>
      </c>
      <c r="AB1285" s="62">
        <v>40961</v>
      </c>
      <c r="AC1285" s="12" t="s">
        <v>1135</v>
      </c>
      <c r="AD1285" s="16">
        <v>75000</v>
      </c>
      <c r="AE1285" s="14" t="s">
        <v>18</v>
      </c>
      <c r="AF1285" s="39" t="s">
        <v>18</v>
      </c>
    </row>
    <row r="1286" spans="1:32" x14ac:dyDescent="0.25">
      <c r="A1286" s="40" t="s">
        <v>1229</v>
      </c>
      <c r="B1286" s="41" t="s">
        <v>18</v>
      </c>
      <c r="C1286" s="42" t="s">
        <v>18</v>
      </c>
      <c r="D1286" s="41" t="s">
        <v>18</v>
      </c>
      <c r="E1286" s="42" t="s">
        <v>18</v>
      </c>
      <c r="F1286" s="41" t="s">
        <v>18</v>
      </c>
      <c r="G1286" s="42" t="s">
        <v>18</v>
      </c>
      <c r="H1286" s="41">
        <v>13.5937294636351</v>
      </c>
      <c r="I1286" s="42">
        <v>7</v>
      </c>
      <c r="J1286" s="41">
        <v>5.3272990145299897</v>
      </c>
      <c r="K1286" s="42">
        <v>9</v>
      </c>
      <c r="L1286" s="63">
        <v>0.66788967510860098</v>
      </c>
      <c r="M1286" s="64">
        <v>1</v>
      </c>
      <c r="N1286" s="41">
        <v>2.4843107848417598</v>
      </c>
      <c r="O1286" s="43">
        <v>3.82911838746071</v>
      </c>
      <c r="P1286" s="43" t="s">
        <v>18</v>
      </c>
      <c r="Q1286" s="44">
        <v>8</v>
      </c>
      <c r="R1286" s="45">
        <v>0</v>
      </c>
      <c r="S1286" s="45">
        <v>0</v>
      </c>
      <c r="T1286" s="46" t="s">
        <v>18</v>
      </c>
      <c r="U1286" s="47">
        <v>0.01</v>
      </c>
      <c r="V1286" s="47" t="s">
        <v>18</v>
      </c>
      <c r="W1286" s="47" t="s">
        <v>18</v>
      </c>
      <c r="X1286" s="48" t="s">
        <v>141</v>
      </c>
      <c r="Y1286" s="49">
        <v>2890.4864331099998</v>
      </c>
      <c r="Z1286" s="50" t="s">
        <v>18</v>
      </c>
      <c r="AA1286" s="51" t="s">
        <v>18</v>
      </c>
      <c r="AB1286" s="52">
        <v>38721</v>
      </c>
      <c r="AC1286" s="48" t="s">
        <v>1230</v>
      </c>
      <c r="AD1286" s="53">
        <v>0</v>
      </c>
      <c r="AE1286" s="46" t="s">
        <v>18</v>
      </c>
      <c r="AF1286" s="54" t="s">
        <v>18</v>
      </c>
    </row>
    <row r="1287" spans="1:32" x14ac:dyDescent="0.25">
      <c r="A1287" s="1" t="s">
        <v>1231</v>
      </c>
      <c r="B1287" s="74" t="s">
        <v>18</v>
      </c>
      <c r="C1287" s="37" t="s">
        <v>18</v>
      </c>
      <c r="D1287" s="74" t="s">
        <v>18</v>
      </c>
      <c r="E1287" s="37" t="s">
        <v>18</v>
      </c>
      <c r="F1287" s="74" t="s">
        <v>18</v>
      </c>
      <c r="G1287" s="37" t="s">
        <v>18</v>
      </c>
      <c r="H1287" s="75">
        <v>15.308302094654399</v>
      </c>
      <c r="I1287" s="66">
        <v>3</v>
      </c>
      <c r="J1287" s="75">
        <v>7.1348571174264697</v>
      </c>
      <c r="K1287" s="66">
        <v>3</v>
      </c>
      <c r="L1287" s="74">
        <v>0.51795854740954705</v>
      </c>
      <c r="M1287" s="37">
        <v>13</v>
      </c>
      <c r="N1287" s="74">
        <v>2.51809366104556</v>
      </c>
      <c r="O1287" s="76">
        <v>4.4586477902343304</v>
      </c>
      <c r="P1287" s="76" t="s">
        <v>18</v>
      </c>
      <c r="Q1287" s="77">
        <v>8</v>
      </c>
      <c r="R1287" s="78">
        <v>0</v>
      </c>
      <c r="S1287" s="78">
        <v>0</v>
      </c>
      <c r="T1287" s="14" t="s">
        <v>18</v>
      </c>
      <c r="U1287" s="79">
        <v>0.01</v>
      </c>
      <c r="V1287" s="79" t="s">
        <v>18</v>
      </c>
      <c r="W1287" s="79" t="s">
        <v>18</v>
      </c>
      <c r="X1287" s="12" t="s">
        <v>141</v>
      </c>
      <c r="Y1287" s="60">
        <v>279.73163355999998</v>
      </c>
      <c r="Z1287" s="8" t="s">
        <v>18</v>
      </c>
      <c r="AA1287" s="80" t="s">
        <v>18</v>
      </c>
      <c r="AB1287" s="62">
        <v>43713</v>
      </c>
      <c r="AC1287" s="12" t="s">
        <v>1232</v>
      </c>
      <c r="AD1287" s="16">
        <v>0</v>
      </c>
      <c r="AE1287" s="14" t="s">
        <v>18</v>
      </c>
      <c r="AF1287" s="39" t="s">
        <v>18</v>
      </c>
    </row>
    <row r="1288" spans="1:32" x14ac:dyDescent="0.25">
      <c r="A1288" s="40" t="s">
        <v>1233</v>
      </c>
      <c r="B1288" s="67" t="s">
        <v>18</v>
      </c>
      <c r="C1288" s="42" t="s">
        <v>18</v>
      </c>
      <c r="D1288" s="67" t="s">
        <v>18</v>
      </c>
      <c r="E1288" s="42" t="s">
        <v>18</v>
      </c>
      <c r="F1288" s="67" t="s">
        <v>18</v>
      </c>
      <c r="G1288" s="42" t="s">
        <v>18</v>
      </c>
      <c r="H1288" s="68">
        <v>16.9042908229547</v>
      </c>
      <c r="I1288" s="64">
        <v>1</v>
      </c>
      <c r="J1288" s="68">
        <v>7.2344496640564397</v>
      </c>
      <c r="K1288" s="64">
        <v>1</v>
      </c>
      <c r="L1288" s="67">
        <v>0.60355623328442998</v>
      </c>
      <c r="M1288" s="42">
        <v>10</v>
      </c>
      <c r="N1288" s="67">
        <v>2.7623219216588302</v>
      </c>
      <c r="O1288" s="69">
        <v>4.6422110924795703</v>
      </c>
      <c r="P1288" s="69" t="s">
        <v>18</v>
      </c>
      <c r="Q1288" s="70">
        <v>8</v>
      </c>
      <c r="R1288" s="71">
        <v>0</v>
      </c>
      <c r="S1288" s="71">
        <v>0</v>
      </c>
      <c r="T1288" s="46" t="s">
        <v>18</v>
      </c>
      <c r="U1288" s="72">
        <v>0.01</v>
      </c>
      <c r="V1288" s="72" t="s">
        <v>18</v>
      </c>
      <c r="W1288" s="72" t="s">
        <v>18</v>
      </c>
      <c r="X1288" s="48" t="s">
        <v>141</v>
      </c>
      <c r="Y1288" s="49">
        <v>998.93725203999998</v>
      </c>
      <c r="Z1288" s="50" t="s">
        <v>18</v>
      </c>
      <c r="AA1288" s="73" t="s">
        <v>18</v>
      </c>
      <c r="AB1288" s="52">
        <v>43480</v>
      </c>
      <c r="AC1288" s="48" t="s">
        <v>1234</v>
      </c>
      <c r="AD1288" s="53">
        <v>0</v>
      </c>
      <c r="AE1288" s="46" t="s">
        <v>18</v>
      </c>
      <c r="AF1288" s="54" t="s">
        <v>18</v>
      </c>
    </row>
    <row r="1289" spans="1:32" x14ac:dyDescent="0.25">
      <c r="A1289" s="1" t="s">
        <v>1235</v>
      </c>
      <c r="B1289" s="74" t="s">
        <v>18</v>
      </c>
      <c r="C1289" s="37" t="s">
        <v>18</v>
      </c>
      <c r="D1289" s="74" t="s">
        <v>18</v>
      </c>
      <c r="E1289" s="37" t="s">
        <v>18</v>
      </c>
      <c r="F1289" s="74" t="s">
        <v>18</v>
      </c>
      <c r="G1289" s="37" t="s">
        <v>18</v>
      </c>
      <c r="H1289" s="74">
        <v>12.208450789380199</v>
      </c>
      <c r="I1289" s="37">
        <v>16</v>
      </c>
      <c r="J1289" s="74">
        <v>4.3913479399890498</v>
      </c>
      <c r="K1289" s="37">
        <v>26</v>
      </c>
      <c r="L1289" s="74">
        <v>0.46438518189719702</v>
      </c>
      <c r="M1289" s="37">
        <v>16</v>
      </c>
      <c r="N1289" s="74">
        <v>3.3251237815847099</v>
      </c>
      <c r="O1289" s="76">
        <v>2.4442522943540701</v>
      </c>
      <c r="P1289" s="76" t="s">
        <v>18</v>
      </c>
      <c r="Q1289" s="77">
        <v>8</v>
      </c>
      <c r="R1289" s="78">
        <v>0</v>
      </c>
      <c r="S1289" s="78">
        <v>0</v>
      </c>
      <c r="T1289" s="14" t="s">
        <v>18</v>
      </c>
      <c r="U1289" s="79">
        <v>1.2E-2</v>
      </c>
      <c r="V1289" s="79" t="s">
        <v>18</v>
      </c>
      <c r="W1289" s="79" t="s">
        <v>18</v>
      </c>
      <c r="X1289" s="12" t="s">
        <v>141</v>
      </c>
      <c r="Y1289" s="60">
        <v>84.940512729999995</v>
      </c>
      <c r="Z1289" s="8" t="s">
        <v>18</v>
      </c>
      <c r="AA1289" s="80" t="s">
        <v>18</v>
      </c>
      <c r="AB1289" s="62">
        <v>43908</v>
      </c>
      <c r="AC1289" s="12" t="s">
        <v>1230</v>
      </c>
      <c r="AD1289" s="16">
        <v>0</v>
      </c>
      <c r="AE1289" s="14" t="s">
        <v>18</v>
      </c>
      <c r="AF1289" s="39" t="s">
        <v>18</v>
      </c>
    </row>
    <row r="1290" spans="1:32" x14ac:dyDescent="0.25">
      <c r="A1290" s="40" t="s">
        <v>1236</v>
      </c>
      <c r="B1290" s="67" t="s">
        <v>18</v>
      </c>
      <c r="C1290" s="42" t="s">
        <v>18</v>
      </c>
      <c r="D1290" s="67">
        <v>-2.1463811910349002</v>
      </c>
      <c r="E1290" s="42">
        <v>25</v>
      </c>
      <c r="F1290" s="67">
        <v>-6.9660042066212</v>
      </c>
      <c r="G1290" s="42">
        <v>26</v>
      </c>
      <c r="H1290" s="67">
        <v>13.2334227488648</v>
      </c>
      <c r="I1290" s="42">
        <v>10</v>
      </c>
      <c r="J1290" s="67">
        <v>5.5706768982764299</v>
      </c>
      <c r="K1290" s="42">
        <v>6</v>
      </c>
      <c r="L1290" s="67">
        <v>-4.0689628913169802</v>
      </c>
      <c r="M1290" s="42">
        <v>35</v>
      </c>
      <c r="N1290" s="67">
        <v>8.3249761322279099</v>
      </c>
      <c r="O1290" s="69">
        <v>1.0993921479490101</v>
      </c>
      <c r="P1290" s="69" t="s">
        <v>18</v>
      </c>
      <c r="Q1290" s="70">
        <v>6</v>
      </c>
      <c r="R1290" s="71">
        <v>0</v>
      </c>
      <c r="S1290" s="71">
        <v>0</v>
      </c>
      <c r="T1290" s="46" t="s">
        <v>18</v>
      </c>
      <c r="U1290" s="72">
        <v>5.0000000000000001E-3</v>
      </c>
      <c r="V1290" s="72" t="s">
        <v>18</v>
      </c>
      <c r="W1290" s="72">
        <v>6.3523095106754798E-3</v>
      </c>
      <c r="X1290" s="48" t="s">
        <v>30</v>
      </c>
      <c r="Y1290" s="49">
        <v>599.00036274377806</v>
      </c>
      <c r="Z1290" s="50">
        <v>-1.05282269388835</v>
      </c>
      <c r="AA1290" s="73">
        <v>3220</v>
      </c>
      <c r="AB1290" s="52">
        <v>42815</v>
      </c>
      <c r="AC1290" s="48" t="s">
        <v>1237</v>
      </c>
      <c r="AD1290" s="53" t="s">
        <v>154</v>
      </c>
      <c r="AE1290" s="46" t="s">
        <v>18</v>
      </c>
      <c r="AF1290" s="54">
        <v>-51.3429185059275</v>
      </c>
    </row>
    <row r="1291" spans="1:32" x14ac:dyDescent="0.25">
      <c r="A1291" s="1" t="s">
        <v>1238</v>
      </c>
      <c r="B1291" s="75">
        <v>4.0099308794393496</v>
      </c>
      <c r="C1291" s="66">
        <v>1</v>
      </c>
      <c r="D1291" s="74">
        <v>2.68989897261662</v>
      </c>
      <c r="E1291" s="37">
        <v>6</v>
      </c>
      <c r="F1291" s="74">
        <v>2.2566995077143202</v>
      </c>
      <c r="G1291" s="37">
        <v>10</v>
      </c>
      <c r="H1291" s="75">
        <v>15.664752388801</v>
      </c>
      <c r="I1291" s="66">
        <v>2</v>
      </c>
      <c r="J1291" s="75">
        <v>7.1660389969279503</v>
      </c>
      <c r="K1291" s="66">
        <v>2</v>
      </c>
      <c r="L1291" s="74">
        <v>0.32737519995607001</v>
      </c>
      <c r="M1291" s="37">
        <v>26</v>
      </c>
      <c r="N1291" s="74">
        <v>2.8470985178688002</v>
      </c>
      <c r="O1291" s="76">
        <v>4.0686133475428603</v>
      </c>
      <c r="P1291" s="76">
        <v>4.5530343100000001</v>
      </c>
      <c r="Q1291" s="77">
        <v>8</v>
      </c>
      <c r="R1291" s="78">
        <v>0</v>
      </c>
      <c r="S1291" s="78">
        <v>0</v>
      </c>
      <c r="T1291" s="14" t="s">
        <v>18</v>
      </c>
      <c r="U1291" s="79">
        <v>0.01</v>
      </c>
      <c r="V1291" s="79" t="s">
        <v>18</v>
      </c>
      <c r="W1291" s="79">
        <v>9.99786226839138E-3</v>
      </c>
      <c r="X1291" s="12" t="s">
        <v>30</v>
      </c>
      <c r="Y1291" s="60">
        <v>90.857342129507998</v>
      </c>
      <c r="Z1291" s="8">
        <v>1.0421083127540001</v>
      </c>
      <c r="AA1291" s="80">
        <v>1517</v>
      </c>
      <c r="AB1291" s="62">
        <v>38495</v>
      </c>
      <c r="AC1291" s="12" t="s">
        <v>1239</v>
      </c>
      <c r="AD1291" s="16">
        <v>10</v>
      </c>
      <c r="AE1291" s="14" t="s">
        <v>18</v>
      </c>
      <c r="AF1291" s="39">
        <v>5.4848409024959999</v>
      </c>
    </row>
    <row r="1292" spans="1:32" x14ac:dyDescent="0.25">
      <c r="A1292" s="40" t="s">
        <v>1240</v>
      </c>
      <c r="B1292" s="67">
        <v>2.98768819074539</v>
      </c>
      <c r="C1292" s="42">
        <v>6</v>
      </c>
      <c r="D1292" s="67">
        <v>1.8853141064266901</v>
      </c>
      <c r="E1292" s="42">
        <v>14</v>
      </c>
      <c r="F1292" s="67">
        <v>1.9951649041883399</v>
      </c>
      <c r="G1292" s="42">
        <v>12</v>
      </c>
      <c r="H1292" s="67">
        <v>11.901637750886801</v>
      </c>
      <c r="I1292" s="42">
        <v>17</v>
      </c>
      <c r="J1292" s="67">
        <v>4.8686068224256198</v>
      </c>
      <c r="K1292" s="42">
        <v>12</v>
      </c>
      <c r="L1292" s="67">
        <v>0.37051567063333102</v>
      </c>
      <c r="M1292" s="42">
        <v>21</v>
      </c>
      <c r="N1292" s="67">
        <v>2.6563519675018799</v>
      </c>
      <c r="O1292" s="69">
        <v>2.94412355340509</v>
      </c>
      <c r="P1292" s="69">
        <v>2.54</v>
      </c>
      <c r="Q1292" s="70">
        <v>8</v>
      </c>
      <c r="R1292" s="71">
        <v>5.0000000000000001E-3</v>
      </c>
      <c r="S1292" s="71">
        <v>5.0000000000000001E-3</v>
      </c>
      <c r="T1292" s="46" t="s">
        <v>18</v>
      </c>
      <c r="U1292" s="72">
        <v>8.0000000000000002E-3</v>
      </c>
      <c r="V1292" s="72" t="s">
        <v>18</v>
      </c>
      <c r="W1292" s="72">
        <v>8.1899999999999994E-3</v>
      </c>
      <c r="X1292" s="48" t="s">
        <v>30</v>
      </c>
      <c r="Y1292" s="49">
        <v>738.22828143839399</v>
      </c>
      <c r="Z1292" s="50">
        <v>12.535081310000001</v>
      </c>
      <c r="AA1292" s="73">
        <v>5268</v>
      </c>
      <c r="AB1292" s="52">
        <v>38271</v>
      </c>
      <c r="AC1292" s="48" t="s">
        <v>65</v>
      </c>
      <c r="AD1292" s="53" t="s">
        <v>56</v>
      </c>
      <c r="AE1292" s="46" t="s">
        <v>34</v>
      </c>
      <c r="AF1292" s="54">
        <v>83.487620779999901</v>
      </c>
    </row>
    <row r="1293" spans="1:32" x14ac:dyDescent="0.25">
      <c r="A1293" s="1" t="s">
        <v>1241</v>
      </c>
      <c r="B1293" s="74">
        <v>2.9856891600300299</v>
      </c>
      <c r="C1293" s="37">
        <v>7</v>
      </c>
      <c r="D1293" s="74">
        <v>1.8836000575312699</v>
      </c>
      <c r="E1293" s="37">
        <v>15</v>
      </c>
      <c r="F1293" s="74">
        <v>1.99446937173082</v>
      </c>
      <c r="G1293" s="37">
        <v>13</v>
      </c>
      <c r="H1293" s="74">
        <v>11.894270179293899</v>
      </c>
      <c r="I1293" s="37">
        <v>18</v>
      </c>
      <c r="J1293" s="74">
        <v>4.8629160727760397</v>
      </c>
      <c r="K1293" s="37">
        <v>13</v>
      </c>
      <c r="L1293" s="74">
        <v>0.36915175347083101</v>
      </c>
      <c r="M1293" s="37">
        <v>22</v>
      </c>
      <c r="N1293" s="74">
        <v>5.1026457295863299</v>
      </c>
      <c r="O1293" s="76">
        <v>1.5312175753766799</v>
      </c>
      <c r="P1293" s="76">
        <v>2.54</v>
      </c>
      <c r="Q1293" s="77">
        <v>8</v>
      </c>
      <c r="R1293" s="78">
        <v>5.0000000000000001E-3</v>
      </c>
      <c r="S1293" s="78">
        <v>5.0000000000000001E-3</v>
      </c>
      <c r="T1293" s="14" t="s">
        <v>18</v>
      </c>
      <c r="U1293" s="79">
        <v>8.0000000000000002E-3</v>
      </c>
      <c r="V1293" s="79" t="s">
        <v>18</v>
      </c>
      <c r="W1293" s="79">
        <v>8.1899999999999994E-3</v>
      </c>
      <c r="X1293" s="12" t="s">
        <v>30</v>
      </c>
      <c r="Y1293" s="60" t="s">
        <v>18</v>
      </c>
      <c r="Z1293" s="8" t="s">
        <v>18</v>
      </c>
      <c r="AA1293" s="80" t="s">
        <v>18</v>
      </c>
      <c r="AB1293" s="62">
        <v>38271</v>
      </c>
      <c r="AC1293" s="12" t="s">
        <v>65</v>
      </c>
      <c r="AD1293" s="16">
        <v>30000</v>
      </c>
      <c r="AE1293" s="14" t="s">
        <v>18</v>
      </c>
      <c r="AF1293" s="39" t="s">
        <v>18</v>
      </c>
    </row>
    <row r="1294" spans="1:32" x14ac:dyDescent="0.25">
      <c r="A1294" s="40" t="s">
        <v>1242</v>
      </c>
      <c r="B1294" s="67" t="s">
        <v>18</v>
      </c>
      <c r="C1294" s="42" t="s">
        <v>18</v>
      </c>
      <c r="D1294" s="67" t="s">
        <v>18</v>
      </c>
      <c r="E1294" s="42" t="s">
        <v>18</v>
      </c>
      <c r="F1294" s="67" t="s">
        <v>18</v>
      </c>
      <c r="G1294" s="42" t="s">
        <v>18</v>
      </c>
      <c r="H1294" s="67" t="s">
        <v>18</v>
      </c>
      <c r="I1294" s="42" t="s">
        <v>18</v>
      </c>
      <c r="J1294" s="67" t="s">
        <v>18</v>
      </c>
      <c r="K1294" s="42" t="s">
        <v>18</v>
      </c>
      <c r="L1294" s="67">
        <v>0.37487467852315098</v>
      </c>
      <c r="M1294" s="42">
        <v>20</v>
      </c>
      <c r="N1294" s="67" t="s">
        <v>18</v>
      </c>
      <c r="O1294" s="69" t="s">
        <v>18</v>
      </c>
      <c r="P1294" s="69">
        <v>2.54</v>
      </c>
      <c r="Q1294" s="70">
        <v>8</v>
      </c>
      <c r="R1294" s="71">
        <v>5.0000000000000001E-3</v>
      </c>
      <c r="S1294" s="71">
        <v>5.0000000000000001E-3</v>
      </c>
      <c r="T1294" s="46" t="s">
        <v>18</v>
      </c>
      <c r="U1294" s="72">
        <v>5.0000000000000001E-3</v>
      </c>
      <c r="V1294" s="72" t="s">
        <v>18</v>
      </c>
      <c r="W1294" s="72">
        <v>5.1900000000000002E-3</v>
      </c>
      <c r="X1294" s="48" t="s">
        <v>30</v>
      </c>
      <c r="Y1294" s="49" t="s">
        <v>18</v>
      </c>
      <c r="Z1294" s="50" t="s">
        <v>18</v>
      </c>
      <c r="AA1294" s="73" t="s">
        <v>18</v>
      </c>
      <c r="AB1294" s="52">
        <v>45455</v>
      </c>
      <c r="AC1294" s="48" t="s">
        <v>65</v>
      </c>
      <c r="AD1294" s="53" t="s">
        <v>68</v>
      </c>
      <c r="AE1294" s="46" t="s">
        <v>18</v>
      </c>
      <c r="AF1294" s="54" t="s">
        <v>18</v>
      </c>
    </row>
    <row r="1295" spans="1:32" x14ac:dyDescent="0.25">
      <c r="A1295" s="1" t="s">
        <v>1243</v>
      </c>
      <c r="B1295" s="75">
        <v>3.64368918810447</v>
      </c>
      <c r="C1295" s="66">
        <v>2</v>
      </c>
      <c r="D1295" s="75">
        <v>4.5657792063435103</v>
      </c>
      <c r="E1295" s="66">
        <v>1</v>
      </c>
      <c r="F1295" s="75">
        <v>4.2232633147938996</v>
      </c>
      <c r="G1295" s="66">
        <v>1</v>
      </c>
      <c r="H1295" s="74">
        <v>10.197336807372199</v>
      </c>
      <c r="I1295" s="37">
        <v>27</v>
      </c>
      <c r="J1295" s="74">
        <v>4.4002347061619496</v>
      </c>
      <c r="K1295" s="37">
        <v>25</v>
      </c>
      <c r="L1295" s="74">
        <v>-3.68093999583596E-2</v>
      </c>
      <c r="M1295" s="37">
        <v>32</v>
      </c>
      <c r="N1295" s="74">
        <v>2.3213895333701999</v>
      </c>
      <c r="O1295" s="76">
        <v>2.6347699781613101</v>
      </c>
      <c r="P1295" s="76">
        <v>3.06</v>
      </c>
      <c r="Q1295" s="77">
        <v>8</v>
      </c>
      <c r="R1295" s="78">
        <v>5.0000000000000001E-3</v>
      </c>
      <c r="S1295" s="78">
        <v>5.0000000000000001E-3</v>
      </c>
      <c r="T1295" s="14" t="s">
        <v>18</v>
      </c>
      <c r="U1295" s="79">
        <v>8.9999999999999993E-3</v>
      </c>
      <c r="V1295" s="79" t="s">
        <v>18</v>
      </c>
      <c r="W1295" s="79">
        <v>9.2999999999999992E-3</v>
      </c>
      <c r="X1295" s="12" t="s">
        <v>30</v>
      </c>
      <c r="Y1295" s="60">
        <v>232.805292988134</v>
      </c>
      <c r="Z1295" s="8">
        <v>8.7366693099999999</v>
      </c>
      <c r="AA1295" s="80">
        <v>5255</v>
      </c>
      <c r="AB1295" s="62">
        <v>39160</v>
      </c>
      <c r="AC1295" s="12" t="s">
        <v>1244</v>
      </c>
      <c r="AD1295" s="16">
        <v>10</v>
      </c>
      <c r="AE1295" s="14" t="s">
        <v>18</v>
      </c>
      <c r="AF1295" s="39">
        <v>36.221261509999998</v>
      </c>
    </row>
    <row r="1296" spans="1:32" x14ac:dyDescent="0.25">
      <c r="A1296" s="40" t="s">
        <v>1245</v>
      </c>
      <c r="B1296" s="67" t="s">
        <v>18</v>
      </c>
      <c r="C1296" s="42" t="s">
        <v>18</v>
      </c>
      <c r="D1296" s="67" t="s">
        <v>18</v>
      </c>
      <c r="E1296" s="42" t="s">
        <v>18</v>
      </c>
      <c r="F1296" s="67" t="s">
        <v>18</v>
      </c>
      <c r="G1296" s="42" t="s">
        <v>18</v>
      </c>
      <c r="H1296" s="67" t="s">
        <v>18</v>
      </c>
      <c r="I1296" s="42" t="s">
        <v>18</v>
      </c>
      <c r="J1296" s="67">
        <v>4.6404431468224301</v>
      </c>
      <c r="K1296" s="42">
        <v>18</v>
      </c>
      <c r="L1296" s="67">
        <v>3.82230121647175E-3</v>
      </c>
      <c r="M1296" s="42">
        <v>31</v>
      </c>
      <c r="N1296" s="67" t="s">
        <v>18</v>
      </c>
      <c r="O1296" s="69" t="s">
        <v>18</v>
      </c>
      <c r="P1296" s="69">
        <v>3.06</v>
      </c>
      <c r="Q1296" s="70">
        <v>8</v>
      </c>
      <c r="R1296" s="71">
        <v>0</v>
      </c>
      <c r="S1296" s="71">
        <v>0</v>
      </c>
      <c r="T1296" s="46" t="s">
        <v>18</v>
      </c>
      <c r="U1296" s="72">
        <v>4.4999999999999997E-3</v>
      </c>
      <c r="V1296" s="72" t="s">
        <v>18</v>
      </c>
      <c r="W1296" s="72">
        <v>4.8999999999999998E-3</v>
      </c>
      <c r="X1296" s="48" t="s">
        <v>30</v>
      </c>
      <c r="Y1296" s="49" t="s">
        <v>18</v>
      </c>
      <c r="Z1296" s="50" t="s">
        <v>18</v>
      </c>
      <c r="AA1296" s="73" t="s">
        <v>18</v>
      </c>
      <c r="AB1296" s="52">
        <v>45405</v>
      </c>
      <c r="AC1296" s="48" t="s">
        <v>1244</v>
      </c>
      <c r="AD1296" s="53">
        <v>10</v>
      </c>
      <c r="AE1296" s="46" t="s">
        <v>18</v>
      </c>
      <c r="AF1296" s="54" t="s">
        <v>18</v>
      </c>
    </row>
    <row r="1297" spans="1:32" x14ac:dyDescent="0.25">
      <c r="A1297" s="1" t="s">
        <v>1246</v>
      </c>
      <c r="B1297" s="74">
        <v>2.45614588929039</v>
      </c>
      <c r="C1297" s="37">
        <v>10</v>
      </c>
      <c r="D1297" s="74">
        <v>2.1003707637790399</v>
      </c>
      <c r="E1297" s="37">
        <v>12</v>
      </c>
      <c r="F1297" s="74">
        <v>1.21450238244982</v>
      </c>
      <c r="G1297" s="37">
        <v>19</v>
      </c>
      <c r="H1297" s="74">
        <v>10.719173618352301</v>
      </c>
      <c r="I1297" s="37">
        <v>23</v>
      </c>
      <c r="J1297" s="74">
        <v>5.1658232353714899</v>
      </c>
      <c r="K1297" s="37">
        <v>11</v>
      </c>
      <c r="L1297" s="74">
        <v>0.21531065197835</v>
      </c>
      <c r="M1297" s="37">
        <v>28</v>
      </c>
      <c r="N1297" s="74">
        <v>1.87217051738006</v>
      </c>
      <c r="O1297" s="76">
        <v>3.5457049448740099</v>
      </c>
      <c r="P1297" s="76">
        <v>3.22</v>
      </c>
      <c r="Q1297" s="77">
        <v>8</v>
      </c>
      <c r="R1297" s="78">
        <v>5.0000000000000001E-3</v>
      </c>
      <c r="S1297" s="78">
        <v>5.0000000000000001E-3</v>
      </c>
      <c r="T1297" s="14" t="s">
        <v>18</v>
      </c>
      <c r="U1297" s="79">
        <v>0.01</v>
      </c>
      <c r="V1297" s="79" t="s">
        <v>18</v>
      </c>
      <c r="W1297" s="79">
        <v>0.01</v>
      </c>
      <c r="X1297" s="12" t="s">
        <v>30</v>
      </c>
      <c r="Y1297" s="60">
        <v>64.302544209999994</v>
      </c>
      <c r="Z1297" s="8">
        <v>9.9991609999999995E-2</v>
      </c>
      <c r="AA1297" s="80">
        <v>1633</v>
      </c>
      <c r="AB1297" s="62">
        <v>41351</v>
      </c>
      <c r="AC1297" s="12" t="s">
        <v>1091</v>
      </c>
      <c r="AD1297" s="16">
        <v>50</v>
      </c>
      <c r="AE1297" s="14" t="s">
        <v>34</v>
      </c>
      <c r="AF1297" s="39">
        <v>-1.5027693499999999</v>
      </c>
    </row>
    <row r="1298" spans="1:32" x14ac:dyDescent="0.25">
      <c r="A1298" s="126" t="s">
        <v>1247</v>
      </c>
      <c r="B1298" s="127">
        <v>2.85757700366648</v>
      </c>
      <c r="C1298" s="128">
        <v>9</v>
      </c>
      <c r="D1298" s="127">
        <v>1.30495603198947</v>
      </c>
      <c r="E1298" s="128">
        <v>18</v>
      </c>
      <c r="F1298" s="127">
        <v>1.34116935330974</v>
      </c>
      <c r="G1298" s="128">
        <v>17</v>
      </c>
      <c r="H1298" s="127">
        <v>10.8710484421196</v>
      </c>
      <c r="I1298" s="128">
        <v>22</v>
      </c>
      <c r="J1298" s="127">
        <v>4.0110945167484298</v>
      </c>
      <c r="K1298" s="128">
        <v>30</v>
      </c>
      <c r="L1298" s="127">
        <v>0.32928586128828602</v>
      </c>
      <c r="M1298" s="128">
        <v>25</v>
      </c>
      <c r="N1298" s="127">
        <v>1.44424931520244</v>
      </c>
      <c r="O1298" s="131">
        <v>4.7014314034397398</v>
      </c>
      <c r="P1298" s="131">
        <v>2.69</v>
      </c>
      <c r="Q1298" s="132">
        <v>8</v>
      </c>
      <c r="R1298" s="133">
        <v>0</v>
      </c>
      <c r="S1298" s="133">
        <v>0</v>
      </c>
      <c r="T1298" s="134" t="s">
        <v>18</v>
      </c>
      <c r="U1298" s="135">
        <v>0.01</v>
      </c>
      <c r="V1298" s="135" t="s">
        <v>18</v>
      </c>
      <c r="W1298" s="135">
        <v>0.01</v>
      </c>
      <c r="X1298" s="136" t="s">
        <v>30</v>
      </c>
      <c r="Y1298" s="137">
        <v>272.73921475999998</v>
      </c>
      <c r="Z1298" s="138">
        <v>4.6073986799999904</v>
      </c>
      <c r="AA1298" s="139">
        <v>4669</v>
      </c>
      <c r="AB1298" s="140">
        <v>38687</v>
      </c>
      <c r="AC1298" s="136" t="s">
        <v>180</v>
      </c>
      <c r="AD1298" s="141">
        <v>50</v>
      </c>
      <c r="AE1298" s="134" t="s">
        <v>18</v>
      </c>
      <c r="AF1298" s="142">
        <v>44.028553269999897</v>
      </c>
    </row>
    <row r="1299" spans="1:32" x14ac:dyDescent="0.25">
      <c r="A1299" s="96" t="s">
        <v>95</v>
      </c>
      <c r="B1299" s="97">
        <v>2.7897014051855389</v>
      </c>
      <c r="C1299" s="12"/>
      <c r="D1299" s="97">
        <v>1.8819400526277881</v>
      </c>
      <c r="E1299" s="12"/>
      <c r="F1299" s="97">
        <v>1.4539779739891183</v>
      </c>
      <c r="G1299" s="12"/>
      <c r="H1299" s="97">
        <v>12.010358487932555</v>
      </c>
      <c r="I1299" s="12"/>
      <c r="J1299" s="97">
        <v>4.8276185897729551</v>
      </c>
      <c r="K1299" s="12"/>
      <c r="L1299" s="97">
        <v>0.26764527186661941</v>
      </c>
      <c r="M1299" s="37"/>
      <c r="N1299" s="97">
        <v>2.3633130947037522</v>
      </c>
      <c r="O1299" s="98">
        <v>3.8173792882396969</v>
      </c>
      <c r="P1299" s="98">
        <v>2.5476264295833331</v>
      </c>
      <c r="Q1299" s="99"/>
      <c r="R1299" s="14"/>
      <c r="S1299" s="12"/>
      <c r="T1299" s="14"/>
      <c r="U1299" s="12"/>
      <c r="V1299" s="100"/>
      <c r="X1299" s="100" t="s">
        <v>96</v>
      </c>
      <c r="Y1299" s="101">
        <v>9682.0257920027834</v>
      </c>
      <c r="Z1299" s="98">
        <v>37.993376454118639</v>
      </c>
      <c r="AA1299" s="102">
        <v>37334</v>
      </c>
      <c r="AB1299" s="100"/>
      <c r="AC1299" s="100"/>
      <c r="AD1299" s="103"/>
      <c r="AE1299" s="104"/>
      <c r="AF1299" s="105">
        <v>507.25436263826128</v>
      </c>
    </row>
    <row r="1300" spans="1:32" x14ac:dyDescent="0.25">
      <c r="A1300" s="106" t="s">
        <v>1248</v>
      </c>
      <c r="B1300" s="107">
        <v>3.64711977511777</v>
      </c>
      <c r="C1300" s="37"/>
      <c r="D1300" s="107">
        <v>2.8914417150049498</v>
      </c>
      <c r="E1300" s="37"/>
      <c r="F1300" s="107">
        <v>2.2054245350237198</v>
      </c>
      <c r="G1300" s="37"/>
      <c r="H1300" s="107">
        <v>13.6464901218999</v>
      </c>
      <c r="I1300" s="37"/>
      <c r="J1300" s="107">
        <v>5.6809171217654102</v>
      </c>
      <c r="K1300" s="37"/>
      <c r="L1300" s="107">
        <v>0.61216135754684697</v>
      </c>
      <c r="M1300" s="37"/>
      <c r="N1300" s="107">
        <v>2.0259828915393099</v>
      </c>
      <c r="O1300" s="107">
        <v>4.7214025373144404</v>
      </c>
      <c r="P1300" s="107" t="s">
        <v>18</v>
      </c>
      <c r="Q1300" s="108"/>
      <c r="R1300" s="109"/>
      <c r="S1300" s="37"/>
      <c r="T1300" s="109"/>
      <c r="U1300" s="37"/>
      <c r="V1300" s="37"/>
      <c r="W1300" s="110"/>
      <c r="X1300" s="111"/>
      <c r="Y1300" s="112"/>
      <c r="Z1300" s="37"/>
      <c r="AA1300" s="37"/>
      <c r="AB1300" s="37"/>
      <c r="AC1300" s="113"/>
      <c r="AD1300" s="109"/>
      <c r="AE1300" s="110"/>
    </row>
    <row r="1301" spans="1:32" x14ac:dyDescent="0.25">
      <c r="A1301" s="1" t="s">
        <v>98</v>
      </c>
      <c r="B1301" s="55"/>
      <c r="C1301" s="37">
        <v>14</v>
      </c>
      <c r="D1301" s="55"/>
      <c r="E1301" s="37">
        <v>25</v>
      </c>
      <c r="F1301" s="55"/>
      <c r="G1301" s="37">
        <v>26</v>
      </c>
      <c r="H1301" s="55"/>
      <c r="I1301" s="37">
        <v>31</v>
      </c>
      <c r="J1301" s="55"/>
      <c r="K1301" s="37">
        <v>33</v>
      </c>
      <c r="L1301" s="55"/>
      <c r="M1301" s="37">
        <v>35</v>
      </c>
      <c r="N1301" s="55"/>
      <c r="O1301" s="56"/>
      <c r="P1301" s="56"/>
      <c r="Q1301" s="58"/>
      <c r="R1301" s="14"/>
      <c r="S1301" s="59"/>
      <c r="T1301" s="114"/>
      <c r="U1301" s="59"/>
      <c r="V1301" s="12"/>
      <c r="W1301" s="8"/>
      <c r="X1301" s="8"/>
      <c r="Y1301" s="61"/>
      <c r="Z1301" s="62"/>
      <c r="AA1301" s="12"/>
      <c r="AB1301" s="62"/>
      <c r="AC1301" s="16"/>
      <c r="AD1301" s="14"/>
      <c r="AE1301" s="8"/>
    </row>
    <row r="1302" spans="1:32" x14ac:dyDescent="0.25">
      <c r="B1302" s="8"/>
      <c r="C1302" s="12"/>
      <c r="D1302" s="8"/>
      <c r="E1302" s="12"/>
      <c r="F1302" s="8"/>
      <c r="G1302" s="12"/>
      <c r="H1302" s="8"/>
      <c r="I1302" s="12"/>
      <c r="J1302" s="8"/>
      <c r="K1302" s="12"/>
      <c r="L1302" s="8"/>
      <c r="M1302" s="12"/>
      <c r="N1302" s="8"/>
      <c r="O1302" s="12"/>
      <c r="P1302" s="12"/>
      <c r="Q1302" s="13"/>
      <c r="R1302" s="14"/>
      <c r="S1302" s="12"/>
      <c r="T1302" s="14"/>
      <c r="U1302" s="12"/>
      <c r="V1302" s="12"/>
      <c r="W1302" s="12"/>
      <c r="X1302" s="60"/>
      <c r="Y1302" s="20"/>
      <c r="Z1302" s="12"/>
      <c r="AA1302" s="12"/>
      <c r="AB1302" s="12"/>
      <c r="AC1302" s="16"/>
      <c r="AD1302" s="14"/>
      <c r="AE1302" s="12"/>
    </row>
    <row r="1303" spans="1:32" x14ac:dyDescent="0.25">
      <c r="B1303" s="8"/>
      <c r="C1303" s="12"/>
      <c r="D1303" s="8"/>
      <c r="E1303" s="12"/>
      <c r="F1303" s="8"/>
      <c r="G1303" s="12"/>
      <c r="H1303" s="8"/>
      <c r="I1303" s="12"/>
      <c r="J1303" s="8"/>
      <c r="K1303" s="12"/>
      <c r="L1303" s="8"/>
      <c r="M1303" s="12"/>
      <c r="N1303" s="8"/>
      <c r="O1303" s="12"/>
      <c r="P1303" s="12"/>
      <c r="Q1303" s="13"/>
      <c r="R1303" s="14"/>
      <c r="S1303" s="12"/>
      <c r="T1303" s="14"/>
      <c r="U1303" s="12"/>
      <c r="V1303" s="12"/>
      <c r="W1303" s="12"/>
      <c r="X1303" s="60"/>
      <c r="Y1303" s="20"/>
      <c r="Z1303" s="12"/>
      <c r="AA1303" s="12"/>
      <c r="AB1303" s="12"/>
      <c r="AC1303" s="16"/>
      <c r="AD1303" s="14"/>
      <c r="AE1303" s="12"/>
    </row>
    <row r="1304" spans="1:32" ht="18" x14ac:dyDescent="0.25">
      <c r="A1304" s="143" t="s">
        <v>1249</v>
      </c>
      <c r="B1304" s="23"/>
      <c r="C1304" s="24"/>
      <c r="D1304" s="23"/>
      <c r="E1304" s="24"/>
      <c r="F1304" s="23"/>
      <c r="G1304" s="24" t="s">
        <v>1</v>
      </c>
      <c r="H1304" s="23"/>
      <c r="I1304" s="24"/>
      <c r="J1304" s="23"/>
      <c r="K1304" s="24"/>
      <c r="L1304" s="23"/>
      <c r="M1304" s="24"/>
      <c r="N1304" s="23" t="s">
        <v>4</v>
      </c>
      <c r="O1304" s="24"/>
      <c r="P1304" s="24" t="s">
        <v>5</v>
      </c>
      <c r="Q1304" s="25"/>
      <c r="R1304" s="26"/>
      <c r="S1304" s="24"/>
      <c r="T1304" s="26"/>
      <c r="U1304" s="24"/>
      <c r="V1304" s="24"/>
      <c r="W1304" s="27"/>
      <c r="X1304" s="122"/>
      <c r="Y1304" s="28"/>
      <c r="Z1304" s="24"/>
      <c r="AA1304" s="24"/>
      <c r="AB1304" s="24"/>
      <c r="AC1304" s="29"/>
      <c r="AD1304" s="26"/>
      <c r="AE1304" s="27"/>
    </row>
    <row r="1305" spans="1:32" ht="42.75" x14ac:dyDescent="0.25">
      <c r="A1305" s="30"/>
      <c r="B1305" s="31" t="s">
        <v>6</v>
      </c>
      <c r="C1305" s="32" t="s">
        <v>7</v>
      </c>
      <c r="D1305" s="31" t="s">
        <v>8</v>
      </c>
      <c r="E1305" s="32" t="s">
        <v>7</v>
      </c>
      <c r="F1305" s="31" t="s">
        <v>9</v>
      </c>
      <c r="G1305" s="24" t="s">
        <v>7</v>
      </c>
      <c r="H1305" s="31" t="s">
        <v>10</v>
      </c>
      <c r="I1305" s="32" t="s">
        <v>7</v>
      </c>
      <c r="J1305" s="31" t="s">
        <v>11</v>
      </c>
      <c r="K1305" s="32" t="s">
        <v>7</v>
      </c>
      <c r="L1305" s="31" t="s">
        <v>12</v>
      </c>
      <c r="M1305" s="32" t="s">
        <v>7</v>
      </c>
      <c r="N1305" s="31" t="s">
        <v>13</v>
      </c>
      <c r="O1305" s="32" t="s">
        <v>14</v>
      </c>
      <c r="P1305" s="32" t="s">
        <v>976</v>
      </c>
      <c r="Q1305" s="33" t="s">
        <v>2</v>
      </c>
      <c r="R1305" s="32" t="s">
        <v>16</v>
      </c>
      <c r="S1305" s="32" t="s">
        <v>17</v>
      </c>
      <c r="T1305" s="32" t="s">
        <v>18</v>
      </c>
      <c r="U1305" s="32" t="s">
        <v>19</v>
      </c>
      <c r="V1305" s="32" t="s">
        <v>18</v>
      </c>
      <c r="W1305" s="34" t="s">
        <v>20</v>
      </c>
      <c r="X1305" s="123" t="s">
        <v>21</v>
      </c>
      <c r="Y1305" s="35" t="s">
        <v>22</v>
      </c>
      <c r="Z1305" s="32" t="s">
        <v>23</v>
      </c>
      <c r="AA1305" s="32" t="s">
        <v>24</v>
      </c>
      <c r="AB1305" s="32" t="s">
        <v>25</v>
      </c>
      <c r="AC1305" s="36" t="s">
        <v>26</v>
      </c>
      <c r="AD1305" s="32" t="s">
        <v>27</v>
      </c>
      <c r="AE1305" s="34" t="s">
        <v>18</v>
      </c>
      <c r="AF1305" s="34" t="s">
        <v>28</v>
      </c>
    </row>
    <row r="1306" spans="1:32" x14ac:dyDescent="0.25">
      <c r="B1306" s="8"/>
      <c r="C1306" s="12"/>
      <c r="D1306" s="8"/>
      <c r="E1306" s="12"/>
      <c r="F1306" s="8"/>
      <c r="G1306" s="12"/>
      <c r="H1306" s="8"/>
      <c r="I1306" s="12"/>
      <c r="J1306" s="8"/>
      <c r="K1306" s="12"/>
      <c r="L1306" s="8"/>
      <c r="M1306" s="12"/>
      <c r="N1306" s="8"/>
      <c r="O1306" s="12"/>
      <c r="P1306" s="12"/>
      <c r="Q1306" s="13"/>
      <c r="R1306" s="14"/>
      <c r="S1306" s="12"/>
      <c r="T1306" s="14"/>
      <c r="U1306" s="38"/>
      <c r="V1306" s="12"/>
      <c r="W1306" s="12"/>
      <c r="X1306" s="60"/>
      <c r="Y1306" s="20"/>
      <c r="Z1306" s="12"/>
      <c r="AA1306" s="12"/>
      <c r="AB1306" s="12"/>
      <c r="AC1306" s="16"/>
      <c r="AD1306" s="14"/>
      <c r="AE1306" s="12"/>
    </row>
    <row r="1307" spans="1:32" x14ac:dyDescent="0.25">
      <c r="A1307" s="40" t="s">
        <v>1250</v>
      </c>
      <c r="B1307" s="63">
        <v>2.2728675312505899</v>
      </c>
      <c r="C1307" s="64">
        <v>3</v>
      </c>
      <c r="D1307" s="41">
        <v>1.53815503300893</v>
      </c>
      <c r="E1307" s="42">
        <v>5</v>
      </c>
      <c r="F1307" s="41">
        <v>-0.13276701751450101</v>
      </c>
      <c r="G1307" s="42">
        <v>8</v>
      </c>
      <c r="H1307" s="41">
        <v>11.190053285968</v>
      </c>
      <c r="I1307" s="42">
        <v>6</v>
      </c>
      <c r="J1307" s="41">
        <v>3.8142620232172799</v>
      </c>
      <c r="K1307" s="42">
        <v>8</v>
      </c>
      <c r="L1307" s="41">
        <v>-1.26182965299685</v>
      </c>
      <c r="M1307" s="42">
        <v>16</v>
      </c>
      <c r="N1307" s="41">
        <v>9.9334996666481707</v>
      </c>
      <c r="O1307" s="43">
        <v>0.71566357953443205</v>
      </c>
      <c r="P1307" s="43" t="s">
        <v>18</v>
      </c>
      <c r="Q1307" s="44">
        <v>8</v>
      </c>
      <c r="R1307" s="45">
        <v>0</v>
      </c>
      <c r="S1307" s="45">
        <v>0</v>
      </c>
      <c r="T1307" s="46" t="s">
        <v>18</v>
      </c>
      <c r="U1307" s="47">
        <v>7.3000000000000001E-3</v>
      </c>
      <c r="V1307" s="47" t="s">
        <v>18</v>
      </c>
      <c r="W1307" s="47">
        <v>7.3000000000000001E-3</v>
      </c>
      <c r="X1307" s="48" t="s">
        <v>117</v>
      </c>
      <c r="Y1307" s="49" t="s">
        <v>18</v>
      </c>
      <c r="Z1307" s="50" t="s">
        <v>18</v>
      </c>
      <c r="AA1307" s="51" t="s">
        <v>18</v>
      </c>
      <c r="AB1307" s="52">
        <v>41781</v>
      </c>
      <c r="AC1307" s="48" t="s">
        <v>41</v>
      </c>
      <c r="AD1307" s="53" t="s">
        <v>56</v>
      </c>
      <c r="AE1307" s="46" t="s">
        <v>18</v>
      </c>
      <c r="AF1307" s="54" t="s">
        <v>18</v>
      </c>
    </row>
    <row r="1308" spans="1:32" x14ac:dyDescent="0.25">
      <c r="A1308" s="1" t="s">
        <v>1251</v>
      </c>
      <c r="B1308" s="55" t="s">
        <v>18</v>
      </c>
      <c r="C1308" s="37" t="s">
        <v>18</v>
      </c>
      <c r="D1308" s="55" t="s">
        <v>18</v>
      </c>
      <c r="E1308" s="37" t="s">
        <v>18</v>
      </c>
      <c r="F1308" s="65">
        <v>2.4353711421762601</v>
      </c>
      <c r="G1308" s="66">
        <v>3</v>
      </c>
      <c r="H1308" s="55">
        <v>7.3432546932246101</v>
      </c>
      <c r="I1308" s="37">
        <v>14</v>
      </c>
      <c r="J1308" s="55">
        <v>2.6236782477339902</v>
      </c>
      <c r="K1308" s="37">
        <v>14</v>
      </c>
      <c r="L1308" s="55">
        <v>0.44632956309598099</v>
      </c>
      <c r="M1308" s="37">
        <v>6</v>
      </c>
      <c r="N1308" s="55">
        <v>0.73146850429443699</v>
      </c>
      <c r="O1308" s="56">
        <v>4.4598575561920697</v>
      </c>
      <c r="P1308" s="56">
        <v>0.57999999999999996</v>
      </c>
      <c r="Q1308" s="57">
        <v>8</v>
      </c>
      <c r="R1308" s="58">
        <v>0</v>
      </c>
      <c r="S1308" s="58">
        <v>0</v>
      </c>
      <c r="T1308" s="14" t="s">
        <v>18</v>
      </c>
      <c r="U1308" s="59">
        <v>7.4999999999999997E-3</v>
      </c>
      <c r="V1308" s="59" t="s">
        <v>18</v>
      </c>
      <c r="W1308" s="59">
        <v>7.4999999999999997E-3</v>
      </c>
      <c r="X1308" s="12" t="s">
        <v>30</v>
      </c>
      <c r="Y1308" s="60">
        <v>43.525075517173903</v>
      </c>
      <c r="Z1308" s="8">
        <v>1.8537899999999999E-3</v>
      </c>
      <c r="AA1308" s="61">
        <v>34</v>
      </c>
      <c r="AB1308" s="62">
        <v>44208</v>
      </c>
      <c r="AC1308" s="12" t="s">
        <v>1252</v>
      </c>
      <c r="AD1308" s="16" t="s">
        <v>129</v>
      </c>
      <c r="AE1308" s="14" t="s">
        <v>18</v>
      </c>
      <c r="AF1308" s="39">
        <v>-1.8334929999999999E-2</v>
      </c>
    </row>
    <row r="1309" spans="1:32" x14ac:dyDescent="0.25">
      <c r="A1309" s="40" t="s">
        <v>1253</v>
      </c>
      <c r="B1309" s="41">
        <v>1.7939502826454099</v>
      </c>
      <c r="C1309" s="42">
        <v>6</v>
      </c>
      <c r="D1309" s="41">
        <v>1.3196773275171201</v>
      </c>
      <c r="E1309" s="42">
        <v>7</v>
      </c>
      <c r="F1309" s="41">
        <v>0.42024224779300101</v>
      </c>
      <c r="G1309" s="42">
        <v>6</v>
      </c>
      <c r="H1309" s="63">
        <v>13.4198331788693</v>
      </c>
      <c r="I1309" s="64">
        <v>2</v>
      </c>
      <c r="J1309" s="41">
        <v>4.3441190263034697</v>
      </c>
      <c r="K1309" s="42">
        <v>5</v>
      </c>
      <c r="L1309" s="41">
        <v>-0.27299026198915799</v>
      </c>
      <c r="M1309" s="42">
        <v>10</v>
      </c>
      <c r="N1309" s="41">
        <v>2.7127536477705401</v>
      </c>
      <c r="O1309" s="43">
        <v>3.4425624417882101</v>
      </c>
      <c r="P1309" s="43">
        <v>2.7</v>
      </c>
      <c r="Q1309" s="44">
        <v>6</v>
      </c>
      <c r="R1309" s="45">
        <v>0</v>
      </c>
      <c r="S1309" s="45">
        <v>0</v>
      </c>
      <c r="T1309" s="46" t="s">
        <v>89</v>
      </c>
      <c r="U1309" s="47">
        <v>8.0000000000000002E-3</v>
      </c>
      <c r="V1309" s="47" t="s">
        <v>18</v>
      </c>
      <c r="W1309" s="47">
        <v>1.29204862723904E-2</v>
      </c>
      <c r="X1309" s="48" t="s">
        <v>30</v>
      </c>
      <c r="Y1309" s="49">
        <v>342.23524738999998</v>
      </c>
      <c r="Z1309" s="50">
        <v>2.2186689999999998</v>
      </c>
      <c r="AA1309" s="51">
        <v>1042</v>
      </c>
      <c r="AB1309" s="52">
        <v>37378</v>
      </c>
      <c r="AC1309" s="48" t="s">
        <v>139</v>
      </c>
      <c r="AD1309" s="53">
        <v>30</v>
      </c>
      <c r="AE1309" s="46" t="s">
        <v>42</v>
      </c>
      <c r="AF1309" s="54">
        <v>43.417383000000001</v>
      </c>
    </row>
    <row r="1310" spans="1:32" x14ac:dyDescent="0.25">
      <c r="A1310" s="1" t="s">
        <v>1254</v>
      </c>
      <c r="B1310" s="55">
        <v>1.1558356287403899</v>
      </c>
      <c r="C1310" s="37">
        <v>9</v>
      </c>
      <c r="D1310" s="55">
        <v>-9.5717217663249199E-2</v>
      </c>
      <c r="E1310" s="37">
        <v>10</v>
      </c>
      <c r="F1310" s="55">
        <v>-2.2953490809190802</v>
      </c>
      <c r="G1310" s="37">
        <v>13</v>
      </c>
      <c r="H1310" s="55">
        <v>9.1377733433107409</v>
      </c>
      <c r="I1310" s="37">
        <v>10</v>
      </c>
      <c r="J1310" s="55">
        <v>3.7136536030340102</v>
      </c>
      <c r="K1310" s="37">
        <v>10</v>
      </c>
      <c r="L1310" s="55">
        <v>-0.62083585705634503</v>
      </c>
      <c r="M1310" s="37">
        <v>13</v>
      </c>
      <c r="N1310" s="55">
        <v>3.8261803372508001</v>
      </c>
      <c r="O1310" s="56">
        <v>1.32162196769679</v>
      </c>
      <c r="P1310" s="56">
        <v>5.33</v>
      </c>
      <c r="Q1310" s="57">
        <v>6</v>
      </c>
      <c r="R1310" s="58">
        <v>0</v>
      </c>
      <c r="S1310" s="58">
        <v>0</v>
      </c>
      <c r="T1310" s="14" t="s">
        <v>18</v>
      </c>
      <c r="U1310" s="59">
        <v>4.0000000000000001E-3</v>
      </c>
      <c r="V1310" s="59" t="s">
        <v>18</v>
      </c>
      <c r="W1310" s="59">
        <v>7.0107772506035598E-3</v>
      </c>
      <c r="X1310" s="12" t="s">
        <v>30</v>
      </c>
      <c r="Y1310" s="60">
        <v>9.5010061099999898</v>
      </c>
      <c r="Z1310" s="8">
        <v>-7.9855999999999996E-2</v>
      </c>
      <c r="AA1310" s="61">
        <v>64</v>
      </c>
      <c r="AB1310" s="62">
        <v>40793</v>
      </c>
      <c r="AC1310" s="12" t="s">
        <v>139</v>
      </c>
      <c r="AD1310" s="16">
        <v>10000</v>
      </c>
      <c r="AE1310" s="14" t="s">
        <v>18</v>
      </c>
      <c r="AF1310" s="39">
        <v>-1.170452</v>
      </c>
    </row>
    <row r="1311" spans="1:32" x14ac:dyDescent="0.25">
      <c r="A1311" s="40" t="s">
        <v>1255</v>
      </c>
      <c r="B1311" s="41">
        <v>1.72990850505365</v>
      </c>
      <c r="C1311" s="42">
        <v>8</v>
      </c>
      <c r="D1311" s="41">
        <v>0.52346830067029304</v>
      </c>
      <c r="E1311" s="42">
        <v>9</v>
      </c>
      <c r="F1311" s="41">
        <v>-0.37974843017597398</v>
      </c>
      <c r="G1311" s="42">
        <v>9</v>
      </c>
      <c r="H1311" s="41">
        <v>11.052142036439299</v>
      </c>
      <c r="I1311" s="42">
        <v>7</v>
      </c>
      <c r="J1311" s="41">
        <v>4.0658326497128501</v>
      </c>
      <c r="K1311" s="42">
        <v>6</v>
      </c>
      <c r="L1311" s="41">
        <v>2.46402523161659E-2</v>
      </c>
      <c r="M1311" s="42">
        <v>7</v>
      </c>
      <c r="N1311" s="41">
        <v>2.43082575758626</v>
      </c>
      <c r="O1311" s="43">
        <v>2.8678043489759899</v>
      </c>
      <c r="P1311" s="43">
        <v>4.4400000000000004</v>
      </c>
      <c r="Q1311" s="44">
        <v>6</v>
      </c>
      <c r="R1311" s="45">
        <v>0</v>
      </c>
      <c r="S1311" s="45">
        <v>0</v>
      </c>
      <c r="T1311" s="46" t="s">
        <v>89</v>
      </c>
      <c r="U1311" s="47">
        <v>3.5000000000000001E-3</v>
      </c>
      <c r="V1311" s="47" t="s">
        <v>18</v>
      </c>
      <c r="W1311" s="47">
        <v>8.2396507044991806E-3</v>
      </c>
      <c r="X1311" s="48" t="s">
        <v>30</v>
      </c>
      <c r="Y1311" s="49">
        <v>107.49485522000001</v>
      </c>
      <c r="Z1311" s="50">
        <v>-0.60533000000000003</v>
      </c>
      <c r="AA1311" s="51">
        <v>1317</v>
      </c>
      <c r="AB1311" s="52">
        <v>36404</v>
      </c>
      <c r="AC1311" s="48" t="s">
        <v>139</v>
      </c>
      <c r="AD1311" s="53">
        <v>30</v>
      </c>
      <c r="AE1311" s="46" t="s">
        <v>42</v>
      </c>
      <c r="AF1311" s="54">
        <v>-13.149202000000001</v>
      </c>
    </row>
    <row r="1312" spans="1:32" x14ac:dyDescent="0.25">
      <c r="A1312" s="1" t="s">
        <v>1256</v>
      </c>
      <c r="B1312" s="65">
        <v>5.0286233424012297</v>
      </c>
      <c r="C1312" s="66">
        <v>1</v>
      </c>
      <c r="D1312" s="65">
        <v>3.72972574212901</v>
      </c>
      <c r="E1312" s="66">
        <v>1</v>
      </c>
      <c r="F1312" s="65">
        <v>4.3397420832234301</v>
      </c>
      <c r="G1312" s="66">
        <v>2</v>
      </c>
      <c r="H1312" s="55">
        <v>12.2500099121433</v>
      </c>
      <c r="I1312" s="37">
        <v>5</v>
      </c>
      <c r="J1312" s="55">
        <v>4.49233534858213</v>
      </c>
      <c r="K1312" s="37">
        <v>4</v>
      </c>
      <c r="L1312" s="55">
        <v>2.8280924850551301</v>
      </c>
      <c r="M1312" s="37">
        <v>4</v>
      </c>
      <c r="N1312" s="55">
        <v>5.4275246442089502</v>
      </c>
      <c r="O1312" s="56">
        <v>1.5051061193483299</v>
      </c>
      <c r="P1312" s="56" t="s">
        <v>18</v>
      </c>
      <c r="Q1312" s="57">
        <v>8</v>
      </c>
      <c r="R1312" s="58">
        <v>0</v>
      </c>
      <c r="S1312" s="58">
        <v>0</v>
      </c>
      <c r="T1312" s="14" t="s">
        <v>18</v>
      </c>
      <c r="U1312" s="59">
        <v>0.01</v>
      </c>
      <c r="V1312" s="59" t="s">
        <v>18</v>
      </c>
      <c r="W1312" s="59">
        <v>1.3100000000000001E-2</v>
      </c>
      <c r="X1312" s="12" t="s">
        <v>141</v>
      </c>
      <c r="Y1312" s="60">
        <v>189.17876158000001</v>
      </c>
      <c r="Z1312" s="8">
        <v>0.23434648411600001</v>
      </c>
      <c r="AA1312" s="61">
        <v>271</v>
      </c>
      <c r="AB1312" s="62">
        <v>41247</v>
      </c>
      <c r="AC1312" s="12" t="s">
        <v>1257</v>
      </c>
      <c r="AD1312" s="16">
        <v>50</v>
      </c>
      <c r="AE1312" s="14" t="s">
        <v>34</v>
      </c>
      <c r="AF1312" s="39">
        <v>1.9573809012899901</v>
      </c>
    </row>
    <row r="1313" spans="1:32" x14ac:dyDescent="0.25">
      <c r="A1313" s="40" t="s">
        <v>1258</v>
      </c>
      <c r="B1313" s="41">
        <v>2.1797168848630002</v>
      </c>
      <c r="C1313" s="42">
        <v>4</v>
      </c>
      <c r="D1313" s="63">
        <v>1.9466475037088</v>
      </c>
      <c r="E1313" s="64">
        <v>3</v>
      </c>
      <c r="F1313" s="41">
        <v>0.49624288641085801</v>
      </c>
      <c r="G1313" s="42">
        <v>5</v>
      </c>
      <c r="H1313" s="63">
        <v>13.6249175708724</v>
      </c>
      <c r="I1313" s="64">
        <v>1</v>
      </c>
      <c r="J1313" s="63">
        <v>5.4178632107114701</v>
      </c>
      <c r="K1313" s="64">
        <v>1</v>
      </c>
      <c r="L1313" s="41">
        <v>-0.19525998201601599</v>
      </c>
      <c r="M1313" s="42">
        <v>8</v>
      </c>
      <c r="N1313" s="41">
        <v>2.9973278135004802</v>
      </c>
      <c r="O1313" s="43">
        <v>3.1841389422453199</v>
      </c>
      <c r="P1313" s="43" t="s">
        <v>18</v>
      </c>
      <c r="Q1313" s="44">
        <v>8</v>
      </c>
      <c r="R1313" s="45">
        <v>0</v>
      </c>
      <c r="S1313" s="45">
        <v>0</v>
      </c>
      <c r="T1313" s="46" t="s">
        <v>18</v>
      </c>
      <c r="U1313" s="47">
        <v>7.0000000000000001E-3</v>
      </c>
      <c r="V1313" s="47" t="s">
        <v>18</v>
      </c>
      <c r="W1313" s="47">
        <v>8.9999999999999993E-3</v>
      </c>
      <c r="X1313" s="48" t="s">
        <v>141</v>
      </c>
      <c r="Y1313" s="49" t="s">
        <v>18</v>
      </c>
      <c r="Z1313" s="50" t="s">
        <v>18</v>
      </c>
      <c r="AA1313" s="51" t="s">
        <v>18</v>
      </c>
      <c r="AB1313" s="52">
        <v>41294</v>
      </c>
      <c r="AC1313" s="48" t="s">
        <v>1257</v>
      </c>
      <c r="AD1313" s="53">
        <v>75000</v>
      </c>
      <c r="AE1313" s="46" t="s">
        <v>18</v>
      </c>
      <c r="AF1313" s="54" t="s">
        <v>18</v>
      </c>
    </row>
    <row r="1314" spans="1:32" x14ac:dyDescent="0.25">
      <c r="A1314" s="1" t="s">
        <v>1259</v>
      </c>
      <c r="B1314" s="55">
        <v>1.73258168796892</v>
      </c>
      <c r="C1314" s="37">
        <v>7</v>
      </c>
      <c r="D1314" s="55">
        <v>1.4581067019062399</v>
      </c>
      <c r="E1314" s="37">
        <v>6</v>
      </c>
      <c r="F1314" s="55">
        <v>-9.9812401042176299E-3</v>
      </c>
      <c r="G1314" s="37">
        <v>7</v>
      </c>
      <c r="H1314" s="65">
        <v>13.0505875514663</v>
      </c>
      <c r="I1314" s="66">
        <v>3</v>
      </c>
      <c r="J1314" s="65">
        <v>5.1561960880841502</v>
      </c>
      <c r="K1314" s="66">
        <v>2</v>
      </c>
      <c r="L1314" s="55">
        <v>-0.23403990609848199</v>
      </c>
      <c r="M1314" s="37">
        <v>9</v>
      </c>
      <c r="N1314" s="55">
        <v>2.9954762985147498</v>
      </c>
      <c r="O1314" s="56">
        <v>2.9943746170460899</v>
      </c>
      <c r="P1314" s="56" t="s">
        <v>18</v>
      </c>
      <c r="Q1314" s="57">
        <v>8</v>
      </c>
      <c r="R1314" s="58">
        <v>0</v>
      </c>
      <c r="S1314" s="58">
        <v>0</v>
      </c>
      <c r="T1314" s="14" t="s">
        <v>18</v>
      </c>
      <c r="U1314" s="59">
        <v>0.01</v>
      </c>
      <c r="V1314" s="59" t="s">
        <v>18</v>
      </c>
      <c r="W1314" s="59">
        <v>1.3100000000000001E-2</v>
      </c>
      <c r="X1314" s="12" t="s">
        <v>141</v>
      </c>
      <c r="Y1314" s="60" t="s">
        <v>18</v>
      </c>
      <c r="Z1314" s="8" t="s">
        <v>18</v>
      </c>
      <c r="AA1314" s="61" t="s">
        <v>18</v>
      </c>
      <c r="AB1314" s="62">
        <v>41294</v>
      </c>
      <c r="AC1314" s="12" t="s">
        <v>1257</v>
      </c>
      <c r="AD1314" s="16">
        <v>50</v>
      </c>
      <c r="AE1314" s="14" t="s">
        <v>18</v>
      </c>
      <c r="AF1314" s="39" t="s">
        <v>18</v>
      </c>
    </row>
    <row r="1315" spans="1:32" x14ac:dyDescent="0.25">
      <c r="A1315" s="40" t="s">
        <v>1260</v>
      </c>
      <c r="B1315" s="41" t="s">
        <v>18</v>
      </c>
      <c r="C1315" s="42" t="s">
        <v>18</v>
      </c>
      <c r="D1315" s="41" t="s">
        <v>18</v>
      </c>
      <c r="E1315" s="42" t="s">
        <v>18</v>
      </c>
      <c r="F1315" s="41" t="s">
        <v>18</v>
      </c>
      <c r="G1315" s="42" t="s">
        <v>18</v>
      </c>
      <c r="H1315" s="41">
        <v>8.5038607148146106</v>
      </c>
      <c r="I1315" s="42">
        <v>12</v>
      </c>
      <c r="J1315" s="41">
        <v>2.8356235710311299</v>
      </c>
      <c r="K1315" s="42">
        <v>12</v>
      </c>
      <c r="L1315" s="63">
        <v>4.9933068420125499</v>
      </c>
      <c r="M1315" s="64">
        <v>2</v>
      </c>
      <c r="N1315" s="41">
        <v>10.533379953750901</v>
      </c>
      <c r="O1315" s="43">
        <v>0.41988909324486001</v>
      </c>
      <c r="P1315" s="43" t="s">
        <v>18</v>
      </c>
      <c r="Q1315" s="44">
        <v>8</v>
      </c>
      <c r="R1315" s="45">
        <v>0</v>
      </c>
      <c r="S1315" s="45">
        <v>0</v>
      </c>
      <c r="T1315" s="46" t="s">
        <v>18</v>
      </c>
      <c r="U1315" s="47">
        <v>0.03</v>
      </c>
      <c r="V1315" s="47" t="s">
        <v>18</v>
      </c>
      <c r="W1315" s="47" t="s">
        <v>18</v>
      </c>
      <c r="X1315" s="48" t="s">
        <v>141</v>
      </c>
      <c r="Y1315" s="49">
        <v>309.05988642</v>
      </c>
      <c r="Z1315" s="50" t="s">
        <v>18</v>
      </c>
      <c r="AA1315" s="51" t="s">
        <v>18</v>
      </c>
      <c r="AB1315" s="52">
        <v>41247</v>
      </c>
      <c r="AC1315" s="48" t="s">
        <v>1261</v>
      </c>
      <c r="AD1315" s="53">
        <v>0</v>
      </c>
      <c r="AE1315" s="46" t="s">
        <v>18</v>
      </c>
      <c r="AF1315" s="54" t="s">
        <v>18</v>
      </c>
    </row>
    <row r="1316" spans="1:32" x14ac:dyDescent="0.25">
      <c r="A1316" s="1" t="s">
        <v>1262</v>
      </c>
      <c r="B1316" s="55" t="s">
        <v>18</v>
      </c>
      <c r="C1316" s="37" t="s">
        <v>18</v>
      </c>
      <c r="D1316" s="55" t="s">
        <v>18</v>
      </c>
      <c r="E1316" s="37" t="s">
        <v>18</v>
      </c>
      <c r="F1316" s="55" t="s">
        <v>18</v>
      </c>
      <c r="G1316" s="37" t="s">
        <v>18</v>
      </c>
      <c r="H1316" s="55">
        <v>7.39540113844998</v>
      </c>
      <c r="I1316" s="37">
        <v>13</v>
      </c>
      <c r="J1316" s="55">
        <v>2.2963619161634199</v>
      </c>
      <c r="K1316" s="37">
        <v>16</v>
      </c>
      <c r="L1316" s="65">
        <v>3.2053810320541398</v>
      </c>
      <c r="M1316" s="66">
        <v>3</v>
      </c>
      <c r="N1316" s="55">
        <v>11.287018574781699</v>
      </c>
      <c r="O1316" s="56">
        <v>0.29364634772770498</v>
      </c>
      <c r="P1316" s="56" t="s">
        <v>18</v>
      </c>
      <c r="Q1316" s="57">
        <v>8</v>
      </c>
      <c r="R1316" s="58">
        <v>0</v>
      </c>
      <c r="S1316" s="58">
        <v>0</v>
      </c>
      <c r="T1316" s="14" t="s">
        <v>18</v>
      </c>
      <c r="U1316" s="59">
        <v>6.9999999999999897E-3</v>
      </c>
      <c r="V1316" s="59" t="s">
        <v>18</v>
      </c>
      <c r="W1316" s="59" t="s">
        <v>18</v>
      </c>
      <c r="X1316" s="12" t="s">
        <v>141</v>
      </c>
      <c r="Y1316" s="60">
        <v>2086.7700244600001</v>
      </c>
      <c r="Z1316" s="8" t="s">
        <v>18</v>
      </c>
      <c r="AA1316" s="61" t="s">
        <v>18</v>
      </c>
      <c r="AB1316" s="62">
        <v>43501</v>
      </c>
      <c r="AC1316" s="12" t="s">
        <v>1263</v>
      </c>
      <c r="AD1316" s="16">
        <v>0</v>
      </c>
      <c r="AE1316" s="14" t="s">
        <v>18</v>
      </c>
      <c r="AF1316" s="39" t="s">
        <v>18</v>
      </c>
    </row>
    <row r="1317" spans="1:32" x14ac:dyDescent="0.25">
      <c r="A1317" s="40" t="s">
        <v>1264</v>
      </c>
      <c r="B1317" s="41" t="s">
        <v>18</v>
      </c>
      <c r="C1317" s="42" t="s">
        <v>18</v>
      </c>
      <c r="D1317" s="41" t="s">
        <v>18</v>
      </c>
      <c r="E1317" s="42" t="s">
        <v>18</v>
      </c>
      <c r="F1317" s="41" t="s">
        <v>18</v>
      </c>
      <c r="G1317" s="42" t="s">
        <v>18</v>
      </c>
      <c r="H1317" s="41">
        <v>8.9812732888441893</v>
      </c>
      <c r="I1317" s="42">
        <v>11</v>
      </c>
      <c r="J1317" s="41">
        <v>2.7203816626270201</v>
      </c>
      <c r="K1317" s="42">
        <v>13</v>
      </c>
      <c r="L1317" s="63">
        <v>5.2020125506734702</v>
      </c>
      <c r="M1317" s="64">
        <v>1</v>
      </c>
      <c r="N1317" s="41">
        <v>10.5115175732646</v>
      </c>
      <c r="O1317" s="43">
        <v>0.46618044420885002</v>
      </c>
      <c r="P1317" s="43" t="s">
        <v>18</v>
      </c>
      <c r="Q1317" s="44">
        <v>8</v>
      </c>
      <c r="R1317" s="45">
        <v>0</v>
      </c>
      <c r="S1317" s="45">
        <v>0</v>
      </c>
      <c r="T1317" s="46" t="s">
        <v>18</v>
      </c>
      <c r="U1317" s="47">
        <v>0.01</v>
      </c>
      <c r="V1317" s="47" t="s">
        <v>18</v>
      </c>
      <c r="W1317" s="47" t="s">
        <v>18</v>
      </c>
      <c r="X1317" s="48" t="s">
        <v>141</v>
      </c>
      <c r="Y1317" s="49">
        <v>484.55910039999998</v>
      </c>
      <c r="Z1317" s="50" t="s">
        <v>18</v>
      </c>
      <c r="AA1317" s="51" t="s">
        <v>18</v>
      </c>
      <c r="AB1317" s="52">
        <v>39657</v>
      </c>
      <c r="AC1317" s="48" t="s">
        <v>1265</v>
      </c>
      <c r="AD1317" s="53">
        <v>0</v>
      </c>
      <c r="AE1317" s="46" t="s">
        <v>18</v>
      </c>
      <c r="AF1317" s="54" t="s">
        <v>18</v>
      </c>
    </row>
    <row r="1318" spans="1:32" x14ac:dyDescent="0.25">
      <c r="A1318" s="1" t="s">
        <v>1266</v>
      </c>
      <c r="B1318" s="65">
        <v>4.1557189714673299</v>
      </c>
      <c r="C1318" s="66">
        <v>2</v>
      </c>
      <c r="D1318" s="65">
        <v>3.7262142177066</v>
      </c>
      <c r="E1318" s="66">
        <v>2</v>
      </c>
      <c r="F1318" s="65">
        <v>5.5484080748319196</v>
      </c>
      <c r="G1318" s="66">
        <v>1</v>
      </c>
      <c r="H1318" s="55">
        <v>6.2048004987530199</v>
      </c>
      <c r="I1318" s="37">
        <v>16</v>
      </c>
      <c r="J1318" s="55">
        <v>2.3660727698824102</v>
      </c>
      <c r="K1318" s="37">
        <v>15</v>
      </c>
      <c r="L1318" s="55">
        <v>2.64749523601495</v>
      </c>
      <c r="M1318" s="37">
        <v>5</v>
      </c>
      <c r="N1318" s="55">
        <v>5.21731039251938</v>
      </c>
      <c r="O1318" s="56">
        <v>0.40706628161659397</v>
      </c>
      <c r="P1318" s="56" t="s">
        <v>18</v>
      </c>
      <c r="Q1318" s="57">
        <v>8</v>
      </c>
      <c r="R1318" s="58">
        <v>0</v>
      </c>
      <c r="S1318" s="58">
        <v>0</v>
      </c>
      <c r="T1318" s="14" t="s">
        <v>18</v>
      </c>
      <c r="U1318" s="59">
        <v>0.01</v>
      </c>
      <c r="V1318" s="59" t="s">
        <v>18</v>
      </c>
      <c r="W1318" s="59">
        <v>1.32E-2</v>
      </c>
      <c r="X1318" s="12" t="s">
        <v>141</v>
      </c>
      <c r="Y1318" s="60">
        <v>105.37143298999899</v>
      </c>
      <c r="Z1318" s="8">
        <v>0.76945733280100004</v>
      </c>
      <c r="AA1318" s="61">
        <v>257</v>
      </c>
      <c r="AB1318" s="62">
        <v>40695</v>
      </c>
      <c r="AC1318" s="12" t="s">
        <v>142</v>
      </c>
      <c r="AD1318" s="16">
        <v>50</v>
      </c>
      <c r="AE1318" s="14" t="s">
        <v>34</v>
      </c>
      <c r="AF1318" s="39">
        <v>-0.22068909144499901</v>
      </c>
    </row>
    <row r="1319" spans="1:32" x14ac:dyDescent="0.25">
      <c r="A1319" s="40" t="s">
        <v>1267</v>
      </c>
      <c r="B1319" s="41">
        <v>0.94409563436841304</v>
      </c>
      <c r="C1319" s="42">
        <v>10</v>
      </c>
      <c r="D1319" s="41">
        <v>1.54372473755701</v>
      </c>
      <c r="E1319" s="42">
        <v>4</v>
      </c>
      <c r="F1319" s="41">
        <v>1.1946442639516099</v>
      </c>
      <c r="G1319" s="42">
        <v>4</v>
      </c>
      <c r="H1319" s="41">
        <v>6.9685816657324402</v>
      </c>
      <c r="I1319" s="42">
        <v>15</v>
      </c>
      <c r="J1319" s="41">
        <v>3.0115250099758102</v>
      </c>
      <c r="K1319" s="42">
        <v>11</v>
      </c>
      <c r="L1319" s="41">
        <v>-0.40621808691704198</v>
      </c>
      <c r="M1319" s="42">
        <v>12</v>
      </c>
      <c r="N1319" s="41">
        <v>1.86228737195214</v>
      </c>
      <c r="O1319" s="43">
        <v>1.5505514089777599</v>
      </c>
      <c r="P1319" s="43" t="s">
        <v>18</v>
      </c>
      <c r="Q1319" s="44">
        <v>8</v>
      </c>
      <c r="R1319" s="45">
        <v>0</v>
      </c>
      <c r="S1319" s="45">
        <v>0</v>
      </c>
      <c r="T1319" s="46" t="s">
        <v>18</v>
      </c>
      <c r="U1319" s="47">
        <v>0.01</v>
      </c>
      <c r="V1319" s="47" t="s">
        <v>18</v>
      </c>
      <c r="W1319" s="47">
        <v>1.3100000000000001E-2</v>
      </c>
      <c r="X1319" s="48" t="s">
        <v>141</v>
      </c>
      <c r="Y1319" s="49" t="s">
        <v>18</v>
      </c>
      <c r="Z1319" s="50" t="s">
        <v>18</v>
      </c>
      <c r="AA1319" s="51" t="s">
        <v>18</v>
      </c>
      <c r="AB1319" s="52">
        <v>40695</v>
      </c>
      <c r="AC1319" s="48" t="s">
        <v>142</v>
      </c>
      <c r="AD1319" s="53">
        <v>50</v>
      </c>
      <c r="AE1319" s="46" t="s">
        <v>34</v>
      </c>
      <c r="AF1319" s="54" t="s">
        <v>18</v>
      </c>
    </row>
    <row r="1320" spans="1:32" x14ac:dyDescent="0.25">
      <c r="A1320" s="1" t="s">
        <v>1268</v>
      </c>
      <c r="B1320" s="55">
        <v>1.9704753300301801</v>
      </c>
      <c r="C1320" s="37">
        <v>5</v>
      </c>
      <c r="D1320" s="55">
        <v>1.2305478672718499</v>
      </c>
      <c r="E1320" s="37">
        <v>8</v>
      </c>
      <c r="F1320" s="55">
        <v>-0.38532646887973199</v>
      </c>
      <c r="G1320" s="37">
        <v>10</v>
      </c>
      <c r="H1320" s="55">
        <v>12.803147312127701</v>
      </c>
      <c r="I1320" s="37">
        <v>4</v>
      </c>
      <c r="J1320" s="65">
        <v>5.1124717511494797</v>
      </c>
      <c r="K1320" s="66">
        <v>3</v>
      </c>
      <c r="L1320" s="55">
        <v>-0.28804357797126401</v>
      </c>
      <c r="M1320" s="37">
        <v>11</v>
      </c>
      <c r="N1320" s="55">
        <v>3.1970803058903199</v>
      </c>
      <c r="O1320" s="56">
        <v>2.7281572936492999</v>
      </c>
      <c r="P1320" s="56">
        <v>3.0336701700000002</v>
      </c>
      <c r="Q1320" s="57">
        <v>8</v>
      </c>
      <c r="R1320" s="58">
        <v>0</v>
      </c>
      <c r="S1320" s="58">
        <v>0</v>
      </c>
      <c r="T1320" s="14" t="s">
        <v>18</v>
      </c>
      <c r="U1320" s="59">
        <v>0.01</v>
      </c>
      <c r="V1320" s="59" t="s">
        <v>18</v>
      </c>
      <c r="W1320" s="59">
        <v>1.0009522428717801E-2</v>
      </c>
      <c r="X1320" s="12" t="s">
        <v>30</v>
      </c>
      <c r="Y1320" s="60">
        <v>674.27757275853503</v>
      </c>
      <c r="Z1320" s="8">
        <v>1.0832546723909999</v>
      </c>
      <c r="AA1320" s="61">
        <v>1764</v>
      </c>
      <c r="AB1320" s="62">
        <v>37623</v>
      </c>
      <c r="AC1320" s="12" t="s">
        <v>1269</v>
      </c>
      <c r="AD1320" s="16">
        <v>10</v>
      </c>
      <c r="AE1320" s="14" t="s">
        <v>18</v>
      </c>
      <c r="AF1320" s="39">
        <v>51.377235912388002</v>
      </c>
    </row>
    <row r="1321" spans="1:32" x14ac:dyDescent="0.25">
      <c r="A1321" s="40" t="s">
        <v>1270</v>
      </c>
      <c r="B1321" s="41" t="s">
        <v>18</v>
      </c>
      <c r="C1321" s="42" t="s">
        <v>18</v>
      </c>
      <c r="D1321" s="41">
        <v>-1.2948284136393999</v>
      </c>
      <c r="E1321" s="42">
        <v>12</v>
      </c>
      <c r="F1321" s="41">
        <v>-2.0435690036881602</v>
      </c>
      <c r="G1321" s="42">
        <v>12</v>
      </c>
      <c r="H1321" s="41">
        <v>9.2642767819922405</v>
      </c>
      <c r="I1321" s="42">
        <v>9</v>
      </c>
      <c r="J1321" s="41">
        <v>3.8118811881187198</v>
      </c>
      <c r="K1321" s="42">
        <v>9</v>
      </c>
      <c r="L1321" s="41">
        <v>-0.89792060491493597</v>
      </c>
      <c r="M1321" s="42">
        <v>15</v>
      </c>
      <c r="N1321" s="41">
        <v>3.6373833500182502</v>
      </c>
      <c r="O1321" s="43">
        <v>1.42499894181779</v>
      </c>
      <c r="P1321" s="43">
        <v>5.4</v>
      </c>
      <c r="Q1321" s="44">
        <v>8</v>
      </c>
      <c r="R1321" s="45">
        <v>0</v>
      </c>
      <c r="S1321" s="45">
        <v>5.0000000000000001E-3</v>
      </c>
      <c r="T1321" s="46" t="s">
        <v>18</v>
      </c>
      <c r="U1321" s="47">
        <v>7.4999999999999997E-3</v>
      </c>
      <c r="V1321" s="47" t="s">
        <v>18</v>
      </c>
      <c r="W1321" s="47">
        <v>9.1500000000000001E-3</v>
      </c>
      <c r="X1321" s="48" t="s">
        <v>30</v>
      </c>
      <c r="Y1321" s="49">
        <v>40.898633911234</v>
      </c>
      <c r="Z1321" s="50">
        <v>-0.45725885999999999</v>
      </c>
      <c r="AA1321" s="51">
        <v>165</v>
      </c>
      <c r="AB1321" s="52">
        <v>42136</v>
      </c>
      <c r="AC1321" s="48" t="s">
        <v>65</v>
      </c>
      <c r="AD1321" s="53">
        <v>1000000</v>
      </c>
      <c r="AE1321" s="46" t="s">
        <v>18</v>
      </c>
      <c r="AF1321" s="54">
        <v>2.1957576599999999</v>
      </c>
    </row>
    <row r="1322" spans="1:32" x14ac:dyDescent="0.25">
      <c r="A1322" s="81" t="s">
        <v>1271</v>
      </c>
      <c r="B1322" s="82" t="s">
        <v>18</v>
      </c>
      <c r="C1322" s="83" t="s">
        <v>18</v>
      </c>
      <c r="D1322" s="82">
        <v>-0.89952989065449296</v>
      </c>
      <c r="E1322" s="83">
        <v>11</v>
      </c>
      <c r="F1322" s="82">
        <v>-1.6502515943976399</v>
      </c>
      <c r="G1322" s="83">
        <v>11</v>
      </c>
      <c r="H1322" s="82">
        <v>9.7060902939097993</v>
      </c>
      <c r="I1322" s="83">
        <v>8</v>
      </c>
      <c r="J1322" s="82">
        <v>4.0222179659069601</v>
      </c>
      <c r="K1322" s="83">
        <v>7</v>
      </c>
      <c r="L1322" s="82">
        <v>-0.86702564570594298</v>
      </c>
      <c r="M1322" s="83">
        <v>14</v>
      </c>
      <c r="N1322" s="82">
        <v>3.6289909696128002</v>
      </c>
      <c r="O1322" s="84">
        <v>1.5500399377624801</v>
      </c>
      <c r="P1322" s="84">
        <v>5.4</v>
      </c>
      <c r="Q1322" s="85">
        <v>8</v>
      </c>
      <c r="R1322" s="86">
        <v>0</v>
      </c>
      <c r="S1322" s="86">
        <v>5.0000000000000001E-3</v>
      </c>
      <c r="T1322" s="87" t="s">
        <v>18</v>
      </c>
      <c r="U1322" s="88">
        <v>3.4999999999999901E-3</v>
      </c>
      <c r="V1322" s="88" t="s">
        <v>18</v>
      </c>
      <c r="W1322" s="88">
        <v>5.1500000000000001E-3</v>
      </c>
      <c r="X1322" s="89" t="s">
        <v>30</v>
      </c>
      <c r="Y1322" s="90" t="s">
        <v>18</v>
      </c>
      <c r="Z1322" s="91" t="s">
        <v>18</v>
      </c>
      <c r="AA1322" s="92" t="s">
        <v>18</v>
      </c>
      <c r="AB1322" s="93">
        <v>42136</v>
      </c>
      <c r="AC1322" s="89" t="s">
        <v>65</v>
      </c>
      <c r="AD1322" s="94">
        <v>5000000</v>
      </c>
      <c r="AE1322" s="87" t="s">
        <v>18</v>
      </c>
      <c r="AF1322" s="95" t="s">
        <v>18</v>
      </c>
    </row>
    <row r="1323" spans="1:32" x14ac:dyDescent="0.25">
      <c r="A1323" s="96" t="s">
        <v>95</v>
      </c>
      <c r="B1323" s="97">
        <v>2.2963773798789111</v>
      </c>
      <c r="C1323" s="12"/>
      <c r="D1323" s="97">
        <v>1.2271826591265591</v>
      </c>
      <c r="E1323" s="12"/>
      <c r="F1323" s="97">
        <v>0.57981983559290562</v>
      </c>
      <c r="G1323" s="12"/>
      <c r="H1323" s="97">
        <v>10.05600020418237</v>
      </c>
      <c r="I1323" s="12"/>
      <c r="J1323" s="97">
        <v>3.7377797520146436</v>
      </c>
      <c r="K1323" s="12"/>
      <c r="L1323" s="97">
        <v>0.89394339909727161</v>
      </c>
      <c r="M1323" s="37"/>
      <c r="N1323" s="97">
        <v>5.0581265725977795</v>
      </c>
      <c r="O1323" s="98">
        <v>1.8332287076145357</v>
      </c>
      <c r="P1323" s="98">
        <v>3.8405243100000002</v>
      </c>
      <c r="Q1323" s="99"/>
      <c r="R1323" s="14"/>
      <c r="S1323" s="12"/>
      <c r="T1323" s="14"/>
      <c r="U1323" s="12"/>
      <c r="V1323" s="100"/>
      <c r="X1323" s="100" t="s">
        <v>96</v>
      </c>
      <c r="Y1323" s="101">
        <v>4392.8715967569424</v>
      </c>
      <c r="Z1323" s="98">
        <v>3.1651364193080003</v>
      </c>
      <c r="AA1323" s="102">
        <v>4914</v>
      </c>
      <c r="AB1323" s="100"/>
      <c r="AC1323" s="100"/>
      <c r="AD1323" s="103"/>
      <c r="AE1323" s="104"/>
      <c r="AF1323" s="105">
        <v>84.389079452232991</v>
      </c>
    </row>
    <row r="1324" spans="1:32" x14ac:dyDescent="0.25">
      <c r="A1324" s="106" t="s">
        <v>1272</v>
      </c>
      <c r="B1324" s="107">
        <v>2.9022627606567002</v>
      </c>
      <c r="C1324" s="37"/>
      <c r="D1324" s="107">
        <v>2.1045879570148398</v>
      </c>
      <c r="E1324" s="37"/>
      <c r="F1324" s="107">
        <v>0.68500829454039003</v>
      </c>
      <c r="G1324" s="37"/>
      <c r="H1324" s="107">
        <v>14.685240804745</v>
      </c>
      <c r="I1324" s="37"/>
      <c r="J1324" s="107">
        <v>6.0400118338570001</v>
      </c>
      <c r="K1324" s="37"/>
      <c r="L1324" s="107">
        <v>-0.37810355632353898</v>
      </c>
      <c r="M1324" s="37"/>
      <c r="N1324" s="107">
        <v>2.8902541994934401</v>
      </c>
      <c r="O1324" s="107">
        <v>3.6689615222678298</v>
      </c>
      <c r="P1324" s="107" t="s">
        <v>18</v>
      </c>
      <c r="Q1324" s="108"/>
      <c r="R1324" s="109"/>
      <c r="S1324" s="37"/>
      <c r="T1324" s="109"/>
      <c r="U1324" s="37"/>
      <c r="V1324" s="37"/>
      <c r="W1324" s="110"/>
      <c r="X1324" s="111"/>
      <c r="Y1324" s="112"/>
      <c r="Z1324" s="37"/>
      <c r="AA1324" s="37"/>
      <c r="AB1324" s="37"/>
      <c r="AC1324" s="113"/>
      <c r="AD1324" s="109"/>
      <c r="AE1324" s="110"/>
    </row>
    <row r="1325" spans="1:32" x14ac:dyDescent="0.25">
      <c r="A1325" s="1" t="s">
        <v>98</v>
      </c>
      <c r="B1325" s="55"/>
      <c r="C1325" s="37">
        <v>10</v>
      </c>
      <c r="D1325" s="55"/>
      <c r="E1325" s="37">
        <v>12</v>
      </c>
      <c r="F1325" s="55"/>
      <c r="G1325" s="37">
        <v>13</v>
      </c>
      <c r="H1325" s="55"/>
      <c r="I1325" s="37">
        <v>16</v>
      </c>
      <c r="J1325" s="55"/>
      <c r="K1325" s="37">
        <v>16</v>
      </c>
      <c r="L1325" s="55"/>
      <c r="M1325" s="37">
        <v>16</v>
      </c>
      <c r="N1325" s="55"/>
      <c r="O1325" s="56"/>
      <c r="P1325" s="56"/>
      <c r="Q1325" s="58"/>
      <c r="R1325" s="14"/>
      <c r="S1325" s="59"/>
      <c r="T1325" s="114"/>
      <c r="U1325" s="59"/>
      <c r="V1325" s="12"/>
      <c r="W1325" s="8"/>
      <c r="X1325" s="8"/>
      <c r="Y1325" s="61"/>
      <c r="Z1325" s="62"/>
      <c r="AA1325" s="12"/>
      <c r="AB1325" s="62"/>
      <c r="AC1325" s="16"/>
      <c r="AD1325" s="14"/>
      <c r="AE1325" s="8"/>
    </row>
    <row r="1326" spans="1:32" x14ac:dyDescent="0.25">
      <c r="B1326" s="55"/>
      <c r="C1326" s="37"/>
      <c r="D1326" s="55"/>
      <c r="E1326" s="37"/>
      <c r="F1326" s="55"/>
      <c r="G1326" s="37"/>
      <c r="H1326" s="55"/>
      <c r="I1326" s="37"/>
      <c r="J1326" s="55"/>
      <c r="K1326" s="37"/>
      <c r="L1326" s="55"/>
      <c r="M1326" s="37"/>
      <c r="N1326" s="55"/>
      <c r="O1326" s="56"/>
      <c r="P1326" s="56"/>
      <c r="Q1326" s="58"/>
      <c r="R1326" s="14"/>
      <c r="S1326" s="59"/>
      <c r="T1326" s="114"/>
      <c r="U1326" s="59"/>
      <c r="V1326" s="12"/>
      <c r="W1326" s="8"/>
      <c r="X1326" s="8"/>
      <c r="Y1326" s="61"/>
      <c r="Z1326" s="62"/>
      <c r="AA1326" s="12"/>
      <c r="AB1326" s="62"/>
      <c r="AC1326" s="16"/>
      <c r="AD1326" s="14"/>
      <c r="AE1326" s="8"/>
    </row>
    <row r="1327" spans="1:32" x14ac:dyDescent="0.25">
      <c r="B1327" s="74"/>
      <c r="C1327" s="37"/>
      <c r="D1327" s="74"/>
      <c r="E1327" s="37"/>
      <c r="F1327" s="74"/>
      <c r="G1327" s="37"/>
      <c r="H1327" s="74"/>
      <c r="I1327" s="37"/>
      <c r="J1327" s="74"/>
      <c r="K1327" s="37"/>
      <c r="L1327" s="74"/>
      <c r="M1327" s="37"/>
      <c r="N1327" s="74"/>
      <c r="O1327" s="76"/>
      <c r="P1327" s="76"/>
      <c r="Q1327" s="78"/>
      <c r="R1327" s="78"/>
      <c r="S1327" s="14"/>
      <c r="T1327" s="79"/>
      <c r="U1327" s="114"/>
      <c r="V1327" s="79"/>
      <c r="W1327" s="12"/>
      <c r="X1327" s="60"/>
      <c r="Y1327" s="8"/>
      <c r="Z1327" s="80"/>
      <c r="AA1327" s="62"/>
      <c r="AB1327" s="12"/>
      <c r="AC1327" s="16"/>
      <c r="AD1327" s="14"/>
      <c r="AE1327" s="8"/>
    </row>
    <row r="1328" spans="1:32" x14ac:dyDescent="0.25">
      <c r="B1328" s="55"/>
      <c r="C1328" s="37"/>
      <c r="D1328" s="55"/>
      <c r="E1328" s="37"/>
      <c r="F1328" s="55"/>
      <c r="G1328" s="37"/>
      <c r="H1328" s="55"/>
      <c r="I1328" s="37"/>
      <c r="J1328" s="55"/>
      <c r="K1328" s="37"/>
      <c r="L1328" s="55"/>
      <c r="M1328" s="37"/>
      <c r="N1328" s="55"/>
      <c r="O1328" s="56"/>
      <c r="P1328" s="56"/>
      <c r="Q1328" s="58"/>
      <c r="R1328" s="14"/>
      <c r="S1328" s="59"/>
      <c r="T1328" s="114"/>
      <c r="U1328" s="59"/>
      <c r="V1328" s="12"/>
      <c r="W1328" s="8"/>
      <c r="X1328" s="8"/>
      <c r="Y1328" s="61"/>
      <c r="Z1328" s="62"/>
      <c r="AA1328" s="12"/>
      <c r="AB1328" s="62"/>
      <c r="AC1328" s="16"/>
      <c r="AD1328" s="14"/>
      <c r="AE1328" s="8"/>
    </row>
    <row r="1329" spans="1:32" x14ac:dyDescent="0.25">
      <c r="B1329" s="74"/>
      <c r="C1329" s="37"/>
      <c r="D1329" s="74"/>
      <c r="E1329" s="37"/>
      <c r="F1329" s="74"/>
      <c r="G1329" s="37"/>
      <c r="H1329" s="74"/>
      <c r="I1329" s="37"/>
      <c r="J1329" s="74"/>
      <c r="K1329" s="37"/>
      <c r="L1329" s="74"/>
      <c r="M1329" s="37"/>
      <c r="N1329" s="74"/>
      <c r="O1329" s="76"/>
      <c r="P1329" s="76"/>
      <c r="Q1329" s="78"/>
      <c r="R1329" s="78"/>
      <c r="S1329" s="14"/>
      <c r="T1329" s="79"/>
      <c r="U1329" s="114"/>
      <c r="V1329" s="79"/>
      <c r="W1329" s="12"/>
      <c r="X1329" s="60"/>
      <c r="Y1329" s="8"/>
      <c r="Z1329" s="80"/>
      <c r="AA1329" s="62"/>
      <c r="AB1329" s="12"/>
      <c r="AC1329" s="16"/>
      <c r="AD1329" s="14"/>
      <c r="AE1329" s="8"/>
    </row>
    <row r="1330" spans="1:32" ht="18" x14ac:dyDescent="0.25">
      <c r="A1330" s="143" t="s">
        <v>1273</v>
      </c>
      <c r="B1330" s="23"/>
      <c r="C1330" s="24"/>
      <c r="D1330" s="23"/>
      <c r="E1330" s="24"/>
      <c r="F1330" s="23"/>
      <c r="G1330" s="24" t="s">
        <v>1</v>
      </c>
      <c r="H1330" s="23"/>
      <c r="I1330" s="24"/>
      <c r="J1330" s="23"/>
      <c r="K1330" s="24"/>
      <c r="L1330" s="23"/>
      <c r="M1330" s="24"/>
      <c r="N1330" s="23" t="s">
        <v>4</v>
      </c>
      <c r="O1330" s="24"/>
      <c r="P1330" s="24" t="s">
        <v>5</v>
      </c>
      <c r="Q1330" s="25"/>
      <c r="R1330" s="26"/>
      <c r="S1330" s="24"/>
      <c r="T1330" s="26"/>
      <c r="U1330" s="24"/>
      <c r="V1330" s="24"/>
      <c r="W1330" s="27"/>
      <c r="X1330" s="122"/>
      <c r="Y1330" s="28"/>
      <c r="Z1330" s="24"/>
      <c r="AA1330" s="24"/>
      <c r="AB1330" s="24"/>
      <c r="AC1330" s="29"/>
      <c r="AD1330" s="26"/>
      <c r="AE1330" s="27"/>
    </row>
    <row r="1331" spans="1:32" ht="42.75" x14ac:dyDescent="0.25">
      <c r="A1331" s="30"/>
      <c r="B1331" s="31" t="s">
        <v>6</v>
      </c>
      <c r="C1331" s="32" t="s">
        <v>7</v>
      </c>
      <c r="D1331" s="31" t="s">
        <v>8</v>
      </c>
      <c r="E1331" s="32" t="s">
        <v>7</v>
      </c>
      <c r="F1331" s="31" t="s">
        <v>9</v>
      </c>
      <c r="G1331" s="24" t="s">
        <v>7</v>
      </c>
      <c r="H1331" s="31" t="s">
        <v>10</v>
      </c>
      <c r="I1331" s="32" t="s">
        <v>7</v>
      </c>
      <c r="J1331" s="31" t="s">
        <v>11</v>
      </c>
      <c r="K1331" s="32" t="s">
        <v>7</v>
      </c>
      <c r="L1331" s="31" t="s">
        <v>12</v>
      </c>
      <c r="M1331" s="32" t="s">
        <v>7</v>
      </c>
      <c r="N1331" s="31" t="s">
        <v>13</v>
      </c>
      <c r="O1331" s="32" t="s">
        <v>18</v>
      </c>
      <c r="P1331" s="32" t="s">
        <v>976</v>
      </c>
      <c r="Q1331" s="33" t="s">
        <v>2</v>
      </c>
      <c r="R1331" s="32" t="s">
        <v>16</v>
      </c>
      <c r="S1331" s="32" t="s">
        <v>17</v>
      </c>
      <c r="T1331" s="32" t="s">
        <v>18</v>
      </c>
      <c r="U1331" s="32" t="s">
        <v>19</v>
      </c>
      <c r="V1331" s="32" t="s">
        <v>18</v>
      </c>
      <c r="W1331" s="34" t="s">
        <v>20</v>
      </c>
      <c r="X1331" s="123" t="s">
        <v>21</v>
      </c>
      <c r="Y1331" s="35" t="s">
        <v>22</v>
      </c>
      <c r="Z1331" s="32" t="s">
        <v>23</v>
      </c>
      <c r="AA1331" s="32" t="s">
        <v>24</v>
      </c>
      <c r="AB1331" s="32" t="s">
        <v>25</v>
      </c>
      <c r="AC1331" s="36" t="s">
        <v>26</v>
      </c>
      <c r="AD1331" s="32" t="s">
        <v>27</v>
      </c>
      <c r="AE1331" s="34" t="s">
        <v>18</v>
      </c>
      <c r="AF1331" s="34" t="s">
        <v>28</v>
      </c>
    </row>
    <row r="1332" spans="1:32" x14ac:dyDescent="0.25">
      <c r="B1332" s="8"/>
      <c r="C1332" s="12"/>
      <c r="D1332" s="8"/>
      <c r="E1332" s="12"/>
      <c r="F1332" s="8"/>
      <c r="G1332" s="12"/>
      <c r="H1332" s="8"/>
      <c r="I1332" s="12"/>
      <c r="J1332" s="8"/>
      <c r="K1332" s="12"/>
      <c r="L1332" s="8"/>
      <c r="M1332" s="12"/>
      <c r="N1332" s="8"/>
      <c r="O1332" s="12"/>
      <c r="P1332" s="12"/>
      <c r="Q1332" s="13"/>
      <c r="R1332" s="14"/>
      <c r="S1332" s="12"/>
      <c r="T1332" s="14"/>
      <c r="U1332" s="38"/>
      <c r="V1332" s="12"/>
      <c r="W1332" s="12"/>
      <c r="X1332" s="60"/>
      <c r="Y1332" s="20"/>
      <c r="Z1332" s="12"/>
      <c r="AA1332" s="12"/>
      <c r="AB1332" s="12"/>
      <c r="AC1332" s="16"/>
      <c r="AD1332" s="14"/>
      <c r="AE1332" s="12"/>
    </row>
    <row r="1333" spans="1:32" x14ac:dyDescent="0.25">
      <c r="A1333" s="126" t="s">
        <v>1274</v>
      </c>
      <c r="B1333" s="129">
        <v>0.52040162781439303</v>
      </c>
      <c r="C1333" s="130">
        <v>1</v>
      </c>
      <c r="D1333" s="129">
        <v>1.0668977782906699</v>
      </c>
      <c r="E1333" s="130">
        <v>1</v>
      </c>
      <c r="F1333" s="129">
        <v>1.97618723679326</v>
      </c>
      <c r="G1333" s="130">
        <v>1</v>
      </c>
      <c r="H1333" s="129">
        <v>3.77573471632879</v>
      </c>
      <c r="I1333" s="130">
        <v>1</v>
      </c>
      <c r="J1333" s="129">
        <v>1.8548511491594399</v>
      </c>
      <c r="K1333" s="130">
        <v>1</v>
      </c>
      <c r="L1333" s="129">
        <v>0.29237545565010598</v>
      </c>
      <c r="M1333" s="130">
        <v>1</v>
      </c>
      <c r="N1333" s="127">
        <v>0.119916625824922</v>
      </c>
      <c r="O1333" s="131" t="s">
        <v>18</v>
      </c>
      <c r="P1333" s="131">
        <v>0.22550000000000001</v>
      </c>
      <c r="Q1333" s="132">
        <v>6</v>
      </c>
      <c r="R1333" s="133">
        <v>0</v>
      </c>
      <c r="S1333" s="133">
        <v>0</v>
      </c>
      <c r="T1333" s="134" t="s">
        <v>18</v>
      </c>
      <c r="U1333" s="135">
        <v>1.8E-3</v>
      </c>
      <c r="V1333" s="135" t="s">
        <v>18</v>
      </c>
      <c r="W1333" s="135">
        <v>1.85460174521069E-3</v>
      </c>
      <c r="X1333" s="136" t="s">
        <v>30</v>
      </c>
      <c r="Y1333" s="137">
        <v>357.33306585000003</v>
      </c>
      <c r="Z1333" s="138">
        <v>-3.0437150000000002</v>
      </c>
      <c r="AA1333" s="139">
        <v>4369</v>
      </c>
      <c r="AB1333" s="140">
        <v>35886</v>
      </c>
      <c r="AC1333" s="136" t="s">
        <v>87</v>
      </c>
      <c r="AD1333" s="141">
        <v>10</v>
      </c>
      <c r="AE1333" s="134" t="s">
        <v>18</v>
      </c>
      <c r="AF1333" s="142">
        <v>30.980948000000001</v>
      </c>
    </row>
    <row r="1334" spans="1:32" x14ac:dyDescent="0.25">
      <c r="A1334" s="96" t="s">
        <v>95</v>
      </c>
      <c r="B1334" s="97">
        <v>0.52040162781439303</v>
      </c>
      <c r="C1334" s="12"/>
      <c r="D1334" s="97">
        <v>1.0668977782906699</v>
      </c>
      <c r="E1334" s="12"/>
      <c r="F1334" s="97">
        <v>1.97618723679326</v>
      </c>
      <c r="G1334" s="12"/>
      <c r="H1334" s="97">
        <v>3.77573471632879</v>
      </c>
      <c r="I1334" s="12"/>
      <c r="J1334" s="97">
        <v>1.8548511491594399</v>
      </c>
      <c r="K1334" s="12"/>
      <c r="L1334" s="97">
        <v>0.29237545565010598</v>
      </c>
      <c r="M1334" s="37"/>
      <c r="N1334" s="97">
        <v>0.119916625824922</v>
      </c>
      <c r="O1334" s="98" t="s">
        <v>18</v>
      </c>
      <c r="P1334" s="98">
        <v>0.22550000000000001</v>
      </c>
      <c r="Q1334" s="99"/>
      <c r="R1334" s="14"/>
      <c r="S1334" s="12"/>
      <c r="T1334" s="14"/>
      <c r="U1334" s="12"/>
      <c r="V1334" s="100"/>
      <c r="X1334" s="100" t="s">
        <v>96</v>
      </c>
      <c r="Y1334" s="101">
        <v>357.33306585000003</v>
      </c>
      <c r="Z1334" s="98">
        <v>-3.0437150000000002</v>
      </c>
      <c r="AA1334" s="102">
        <v>4369</v>
      </c>
      <c r="AB1334" s="100"/>
      <c r="AC1334" s="100"/>
      <c r="AD1334" s="103"/>
      <c r="AE1334" s="104"/>
      <c r="AF1334" s="105">
        <v>30.980948000000001</v>
      </c>
    </row>
    <row r="1335" spans="1:32" x14ac:dyDescent="0.25">
      <c r="A1335" s="106" t="s">
        <v>636</v>
      </c>
      <c r="B1335" s="107" t="s">
        <v>18</v>
      </c>
      <c r="C1335" s="37"/>
      <c r="D1335" s="107" t="s">
        <v>18</v>
      </c>
      <c r="E1335" s="37"/>
      <c r="F1335" s="107" t="s">
        <v>18</v>
      </c>
      <c r="G1335" s="37"/>
      <c r="H1335" s="107" t="s">
        <v>18</v>
      </c>
      <c r="I1335" s="37"/>
      <c r="J1335" s="107" t="s">
        <v>18</v>
      </c>
      <c r="K1335" s="37"/>
      <c r="L1335" s="107" t="s">
        <v>18</v>
      </c>
      <c r="M1335" s="37"/>
      <c r="N1335" s="107" t="s">
        <v>18</v>
      </c>
      <c r="O1335" s="107" t="s">
        <v>18</v>
      </c>
      <c r="P1335" s="107" t="s">
        <v>18</v>
      </c>
      <c r="Q1335" s="108"/>
      <c r="R1335" s="109"/>
      <c r="S1335" s="37"/>
      <c r="T1335" s="109"/>
      <c r="U1335" s="37"/>
      <c r="V1335" s="37"/>
      <c r="W1335" s="110"/>
      <c r="X1335" s="111"/>
      <c r="Y1335" s="112"/>
      <c r="Z1335" s="37"/>
      <c r="AA1335" s="37"/>
      <c r="AB1335" s="37"/>
      <c r="AC1335" s="113"/>
      <c r="AD1335" s="109"/>
      <c r="AE1335" s="110"/>
    </row>
    <row r="1336" spans="1:32" x14ac:dyDescent="0.25">
      <c r="A1336" s="1" t="s">
        <v>98</v>
      </c>
      <c r="B1336" s="55"/>
      <c r="C1336" s="37">
        <v>1</v>
      </c>
      <c r="D1336" s="55"/>
      <c r="E1336" s="37">
        <v>1</v>
      </c>
      <c r="F1336" s="55"/>
      <c r="G1336" s="37">
        <v>1</v>
      </c>
      <c r="H1336" s="55"/>
      <c r="I1336" s="37">
        <v>1</v>
      </c>
      <c r="J1336" s="55"/>
      <c r="K1336" s="37">
        <v>1</v>
      </c>
      <c r="L1336" s="55"/>
      <c r="M1336" s="37">
        <v>1</v>
      </c>
      <c r="N1336" s="55"/>
      <c r="O1336" s="56"/>
      <c r="P1336" s="56"/>
      <c r="Q1336" s="58"/>
      <c r="R1336" s="14"/>
      <c r="S1336" s="59"/>
      <c r="T1336" s="114"/>
      <c r="U1336" s="59"/>
      <c r="V1336" s="12"/>
      <c r="W1336" s="8"/>
      <c r="X1336" s="8"/>
      <c r="Y1336" s="61"/>
      <c r="Z1336" s="62"/>
      <c r="AA1336" s="12"/>
      <c r="AB1336" s="62"/>
      <c r="AC1336" s="16"/>
      <c r="AD1336" s="14"/>
      <c r="AE1336" s="8"/>
    </row>
    <row r="1337" spans="1:32" x14ac:dyDescent="0.25">
      <c r="X1337" s="120"/>
    </row>
    <row r="1338" spans="1:32" x14ac:dyDescent="0.25">
      <c r="X1338" s="120"/>
    </row>
    <row r="1339" spans="1:32" ht="18" x14ac:dyDescent="0.25">
      <c r="A1339" s="143" t="s">
        <v>1275</v>
      </c>
      <c r="B1339" s="23"/>
      <c r="C1339" s="24"/>
      <c r="D1339" s="23"/>
      <c r="E1339" s="24"/>
      <c r="F1339" s="23"/>
      <c r="G1339" s="24" t="s">
        <v>1</v>
      </c>
      <c r="H1339" s="23"/>
      <c r="I1339" s="24"/>
      <c r="J1339" s="23"/>
      <c r="K1339" s="24"/>
      <c r="L1339" s="23"/>
      <c r="M1339" s="24"/>
      <c r="N1339" s="23" t="s">
        <v>4</v>
      </c>
      <c r="O1339" s="24"/>
      <c r="P1339" s="24" t="s">
        <v>5</v>
      </c>
      <c r="Q1339" s="25"/>
      <c r="R1339" s="26"/>
      <c r="S1339" s="24"/>
      <c r="T1339" s="26"/>
      <c r="U1339" s="24"/>
      <c r="V1339" s="24"/>
      <c r="W1339" s="27"/>
      <c r="X1339" s="122"/>
      <c r="Y1339" s="28"/>
      <c r="Z1339" s="24"/>
      <c r="AA1339" s="24"/>
      <c r="AB1339" s="24"/>
      <c r="AC1339" s="29"/>
      <c r="AD1339" s="26"/>
      <c r="AE1339" s="27"/>
    </row>
    <row r="1340" spans="1:32" ht="42.75" x14ac:dyDescent="0.25">
      <c r="A1340" s="30"/>
      <c r="B1340" s="31" t="s">
        <v>6</v>
      </c>
      <c r="C1340" s="32" t="s">
        <v>7</v>
      </c>
      <c r="D1340" s="31" t="s">
        <v>8</v>
      </c>
      <c r="E1340" s="32" t="s">
        <v>7</v>
      </c>
      <c r="F1340" s="31" t="s">
        <v>9</v>
      </c>
      <c r="G1340" s="24" t="s">
        <v>7</v>
      </c>
      <c r="H1340" s="31" t="s">
        <v>10</v>
      </c>
      <c r="I1340" s="32" t="s">
        <v>7</v>
      </c>
      <c r="J1340" s="31" t="s">
        <v>11</v>
      </c>
      <c r="K1340" s="32" t="s">
        <v>7</v>
      </c>
      <c r="L1340" s="31" t="s">
        <v>12</v>
      </c>
      <c r="M1340" s="32" t="s">
        <v>7</v>
      </c>
      <c r="N1340" s="31" t="s">
        <v>13</v>
      </c>
      <c r="O1340" s="32" t="s">
        <v>18</v>
      </c>
      <c r="P1340" s="32" t="s">
        <v>976</v>
      </c>
      <c r="Q1340" s="33" t="s">
        <v>2</v>
      </c>
      <c r="R1340" s="32" t="s">
        <v>16</v>
      </c>
      <c r="S1340" s="32" t="s">
        <v>17</v>
      </c>
      <c r="T1340" s="32" t="s">
        <v>18</v>
      </c>
      <c r="U1340" s="32" t="s">
        <v>19</v>
      </c>
      <c r="V1340" s="32" t="s">
        <v>18</v>
      </c>
      <c r="W1340" s="34" t="s">
        <v>20</v>
      </c>
      <c r="X1340" s="123" t="s">
        <v>21</v>
      </c>
      <c r="Y1340" s="35" t="s">
        <v>22</v>
      </c>
      <c r="Z1340" s="32" t="s">
        <v>23</v>
      </c>
      <c r="AA1340" s="32" t="s">
        <v>24</v>
      </c>
      <c r="AB1340" s="32" t="s">
        <v>25</v>
      </c>
      <c r="AC1340" s="36" t="s">
        <v>26</v>
      </c>
      <c r="AD1340" s="32" t="s">
        <v>27</v>
      </c>
      <c r="AE1340" s="34" t="s">
        <v>18</v>
      </c>
      <c r="AF1340" s="34" t="s">
        <v>28</v>
      </c>
    </row>
    <row r="1341" spans="1:32" x14ac:dyDescent="0.25">
      <c r="A1341" s="144"/>
      <c r="B1341" s="144"/>
      <c r="C1341" s="144"/>
      <c r="D1341" s="144"/>
      <c r="E1341" s="144"/>
      <c r="F1341" s="144"/>
      <c r="G1341" s="144"/>
      <c r="H1341" s="144"/>
      <c r="I1341" s="144"/>
      <c r="J1341" s="144"/>
      <c r="K1341" s="144"/>
      <c r="L1341" s="144"/>
      <c r="M1341" s="144"/>
      <c r="N1341" s="144"/>
      <c r="O1341" s="144"/>
      <c r="P1341" s="144"/>
      <c r="Q1341" s="33"/>
      <c r="R1341" s="32"/>
      <c r="S1341" s="32"/>
      <c r="T1341" s="32"/>
      <c r="U1341" s="144"/>
      <c r="V1341" s="144"/>
      <c r="W1341" s="144"/>
      <c r="X1341" s="145"/>
      <c r="Y1341" s="144"/>
      <c r="Z1341" s="144"/>
      <c r="AA1341" s="144"/>
      <c r="AB1341" s="144"/>
      <c r="AC1341" s="144"/>
      <c r="AD1341" s="144"/>
      <c r="AE1341" s="144"/>
      <c r="AF1341" s="144"/>
    </row>
    <row r="1342" spans="1:32" x14ac:dyDescent="0.25">
      <c r="A1342" s="40" t="s">
        <v>1276</v>
      </c>
      <c r="B1342" s="41">
        <v>0.58778457612138602</v>
      </c>
      <c r="C1342" s="42">
        <v>18</v>
      </c>
      <c r="D1342" s="41">
        <v>0.83351525466235299</v>
      </c>
      <c r="E1342" s="42">
        <v>34</v>
      </c>
      <c r="F1342" s="41">
        <v>1.21015590553879</v>
      </c>
      <c r="G1342" s="42">
        <v>35</v>
      </c>
      <c r="H1342" s="41">
        <v>4.9042572968954703</v>
      </c>
      <c r="I1342" s="42">
        <v>23</v>
      </c>
      <c r="J1342" s="41">
        <v>2.2468652605638999</v>
      </c>
      <c r="K1342" s="42">
        <v>24</v>
      </c>
      <c r="L1342" s="41">
        <v>0.32357856558689002</v>
      </c>
      <c r="M1342" s="42">
        <v>16</v>
      </c>
      <c r="N1342" s="41">
        <v>0.384385483819421</v>
      </c>
      <c r="O1342" s="43" t="s">
        <v>18</v>
      </c>
      <c r="P1342" s="43">
        <v>0.63</v>
      </c>
      <c r="Q1342" s="44">
        <v>8</v>
      </c>
      <c r="R1342" s="45">
        <v>0</v>
      </c>
      <c r="S1342" s="45">
        <v>0</v>
      </c>
      <c r="T1342" s="46" t="s">
        <v>18</v>
      </c>
      <c r="U1342" s="47">
        <v>5.0000000000000001E-3</v>
      </c>
      <c r="V1342" s="47" t="s">
        <v>18</v>
      </c>
      <c r="W1342" s="47">
        <v>5.0639999999999999E-3</v>
      </c>
      <c r="X1342" s="48" t="s">
        <v>30</v>
      </c>
      <c r="Y1342" s="49">
        <v>823.69100810999998</v>
      </c>
      <c r="Z1342" s="50">
        <v>26.428230450000001</v>
      </c>
      <c r="AA1342" s="51">
        <v>4504</v>
      </c>
      <c r="AB1342" s="52">
        <v>35086</v>
      </c>
      <c r="AC1342" s="48" t="s">
        <v>1277</v>
      </c>
      <c r="AD1342" s="53">
        <v>50</v>
      </c>
      <c r="AE1342" s="46" t="s">
        <v>32</v>
      </c>
      <c r="AF1342" s="54">
        <v>215.85982946999999</v>
      </c>
    </row>
    <row r="1343" spans="1:32" x14ac:dyDescent="0.25">
      <c r="A1343" s="1" t="s">
        <v>1278</v>
      </c>
      <c r="B1343" s="55">
        <v>0.80959074063042802</v>
      </c>
      <c r="C1343" s="37">
        <v>12</v>
      </c>
      <c r="D1343" s="55">
        <v>1.0555353597375901</v>
      </c>
      <c r="E1343" s="37">
        <v>28</v>
      </c>
      <c r="F1343" s="55">
        <v>1.4340208425171499</v>
      </c>
      <c r="G1343" s="37">
        <v>34</v>
      </c>
      <c r="H1343" s="55">
        <v>5.1337128128021403</v>
      </c>
      <c r="I1343" s="37">
        <v>19</v>
      </c>
      <c r="J1343" s="55">
        <v>2.3632751228694602</v>
      </c>
      <c r="K1343" s="37">
        <v>22</v>
      </c>
      <c r="L1343" s="55">
        <v>0.34511036697877301</v>
      </c>
      <c r="M1343" s="37">
        <v>6</v>
      </c>
      <c r="N1343" s="55">
        <v>0.38641766282523798</v>
      </c>
      <c r="O1343" s="56" t="s">
        <v>18</v>
      </c>
      <c r="P1343" s="56">
        <v>0.63</v>
      </c>
      <c r="Q1343" s="57">
        <v>8</v>
      </c>
      <c r="R1343" s="58">
        <v>0</v>
      </c>
      <c r="S1343" s="58">
        <v>0</v>
      </c>
      <c r="T1343" s="14" t="s">
        <v>18</v>
      </c>
      <c r="U1343" s="59">
        <v>2.8E-3</v>
      </c>
      <c r="V1343" s="59" t="s">
        <v>18</v>
      </c>
      <c r="W1343" s="59">
        <v>2.8639999999999998E-3</v>
      </c>
      <c r="X1343" s="12" t="s">
        <v>30</v>
      </c>
      <c r="Y1343" s="60" t="s">
        <v>18</v>
      </c>
      <c r="Z1343" s="8" t="s">
        <v>18</v>
      </c>
      <c r="AA1343" s="61" t="s">
        <v>18</v>
      </c>
      <c r="AB1343" s="62">
        <v>39022</v>
      </c>
      <c r="AC1343" s="12" t="s">
        <v>1277</v>
      </c>
      <c r="AD1343" s="16">
        <v>300000</v>
      </c>
      <c r="AE1343" s="14" t="s">
        <v>18</v>
      </c>
      <c r="AF1343" s="39" t="s">
        <v>18</v>
      </c>
    </row>
    <row r="1344" spans="1:32" x14ac:dyDescent="0.25">
      <c r="A1344" s="40" t="s">
        <v>1279</v>
      </c>
      <c r="B1344" s="41" t="s">
        <v>18</v>
      </c>
      <c r="C1344" s="42" t="s">
        <v>18</v>
      </c>
      <c r="D1344" s="41">
        <v>1.0604969328737299</v>
      </c>
      <c r="E1344" s="42">
        <v>26</v>
      </c>
      <c r="F1344" s="41">
        <v>1.43914619206546</v>
      </c>
      <c r="G1344" s="42">
        <v>33</v>
      </c>
      <c r="H1344" s="41">
        <v>5.1403027089176101</v>
      </c>
      <c r="I1344" s="42">
        <v>18</v>
      </c>
      <c r="J1344" s="41">
        <v>2.3633065060891298</v>
      </c>
      <c r="K1344" s="42">
        <v>21</v>
      </c>
      <c r="L1344" s="41">
        <v>0.34338580293624599</v>
      </c>
      <c r="M1344" s="42">
        <v>8</v>
      </c>
      <c r="N1344" s="41">
        <v>0.38735079050016502</v>
      </c>
      <c r="O1344" s="43" t="s">
        <v>18</v>
      </c>
      <c r="P1344" s="43">
        <v>0.63</v>
      </c>
      <c r="Q1344" s="44">
        <v>8</v>
      </c>
      <c r="R1344" s="45">
        <v>0</v>
      </c>
      <c r="S1344" s="45">
        <v>0</v>
      </c>
      <c r="T1344" s="46" t="s">
        <v>18</v>
      </c>
      <c r="U1344" s="47">
        <v>2.8E-3</v>
      </c>
      <c r="V1344" s="47" t="s">
        <v>18</v>
      </c>
      <c r="W1344" s="47">
        <v>2.8140000000000001E-3</v>
      </c>
      <c r="X1344" s="48" t="s">
        <v>30</v>
      </c>
      <c r="Y1344" s="49" t="s">
        <v>18</v>
      </c>
      <c r="Z1344" s="50" t="s">
        <v>18</v>
      </c>
      <c r="AA1344" s="51" t="s">
        <v>18</v>
      </c>
      <c r="AB1344" s="52">
        <v>43102</v>
      </c>
      <c r="AC1344" s="48" t="s">
        <v>1277</v>
      </c>
      <c r="AD1344" s="53" t="s">
        <v>541</v>
      </c>
      <c r="AE1344" s="46" t="s">
        <v>18</v>
      </c>
      <c r="AF1344" s="54" t="s">
        <v>18</v>
      </c>
    </row>
    <row r="1345" spans="1:32" x14ac:dyDescent="0.25">
      <c r="A1345" s="1" t="s">
        <v>1280</v>
      </c>
      <c r="B1345" s="55" t="s">
        <v>18</v>
      </c>
      <c r="C1345" s="37" t="s">
        <v>18</v>
      </c>
      <c r="D1345" s="55" t="s">
        <v>18</v>
      </c>
      <c r="E1345" s="37" t="s">
        <v>18</v>
      </c>
      <c r="F1345" s="55" t="s">
        <v>18</v>
      </c>
      <c r="G1345" s="37" t="s">
        <v>18</v>
      </c>
      <c r="H1345" s="55">
        <v>3.9905175819835801</v>
      </c>
      <c r="I1345" s="37">
        <v>39</v>
      </c>
      <c r="J1345" s="55">
        <v>2.0352781546812899</v>
      </c>
      <c r="K1345" s="37">
        <v>36</v>
      </c>
      <c r="L1345" s="55">
        <v>0.266666666666659</v>
      </c>
      <c r="M1345" s="37">
        <v>31</v>
      </c>
      <c r="N1345" s="55">
        <v>0.23459322794035101</v>
      </c>
      <c r="O1345" s="56" t="s">
        <v>18</v>
      </c>
      <c r="P1345" s="56" t="s">
        <v>18</v>
      </c>
      <c r="Q1345" s="57" t="s">
        <v>18</v>
      </c>
      <c r="R1345" s="58">
        <v>0</v>
      </c>
      <c r="S1345" s="58">
        <v>0</v>
      </c>
      <c r="T1345" s="14" t="s">
        <v>18</v>
      </c>
      <c r="U1345" s="59">
        <v>1.2999999999999999E-3</v>
      </c>
      <c r="V1345" s="59" t="s">
        <v>18</v>
      </c>
      <c r="W1345" s="59">
        <v>3.2000000000000002E-3</v>
      </c>
      <c r="X1345" s="12" t="s">
        <v>30</v>
      </c>
      <c r="Y1345" s="60">
        <v>25.779533079999901</v>
      </c>
      <c r="Z1345" s="8">
        <v>3.04801633999999</v>
      </c>
      <c r="AA1345" s="61">
        <v>458</v>
      </c>
      <c r="AB1345" s="62">
        <v>45078</v>
      </c>
      <c r="AC1345" s="12" t="s">
        <v>1281</v>
      </c>
      <c r="AD1345" s="16" t="s">
        <v>129</v>
      </c>
      <c r="AE1345" s="14" t="s">
        <v>39</v>
      </c>
      <c r="AF1345" s="39">
        <v>14.062426469999901</v>
      </c>
    </row>
    <row r="1346" spans="1:32" x14ac:dyDescent="0.25">
      <c r="A1346" s="40" t="s">
        <v>1282</v>
      </c>
      <c r="B1346" s="41">
        <v>0.88712407916200497</v>
      </c>
      <c r="C1346" s="42">
        <v>9</v>
      </c>
      <c r="D1346" s="41">
        <v>1.4228834288322301</v>
      </c>
      <c r="E1346" s="42">
        <v>14</v>
      </c>
      <c r="F1346" s="41">
        <v>2.2468060651172599</v>
      </c>
      <c r="G1346" s="42">
        <v>18</v>
      </c>
      <c r="H1346" s="41">
        <v>5.0593514765491596</v>
      </c>
      <c r="I1346" s="42">
        <v>21</v>
      </c>
      <c r="J1346" s="41">
        <v>2.5179220962673701</v>
      </c>
      <c r="K1346" s="42">
        <v>18</v>
      </c>
      <c r="L1346" s="41">
        <v>0.27287485751790103</v>
      </c>
      <c r="M1346" s="42">
        <v>30</v>
      </c>
      <c r="N1346" s="41">
        <v>0.52240999353532602</v>
      </c>
      <c r="O1346" s="43" t="s">
        <v>18</v>
      </c>
      <c r="P1346" s="43">
        <v>0.79</v>
      </c>
      <c r="Q1346" s="44">
        <v>8</v>
      </c>
      <c r="R1346" s="45">
        <v>0</v>
      </c>
      <c r="S1346" s="45">
        <v>0</v>
      </c>
      <c r="T1346" s="46" t="s">
        <v>18</v>
      </c>
      <c r="U1346" s="47">
        <v>4.3E-3</v>
      </c>
      <c r="V1346" s="47" t="s">
        <v>18</v>
      </c>
      <c r="W1346" s="47">
        <v>4.3E-3</v>
      </c>
      <c r="X1346" s="48" t="s">
        <v>30</v>
      </c>
      <c r="Y1346" s="49">
        <v>259.83061928000001</v>
      </c>
      <c r="Z1346" s="50">
        <v>0.10343767</v>
      </c>
      <c r="AA1346" s="51">
        <v>11662</v>
      </c>
      <c r="AB1346" s="52">
        <v>35674</v>
      </c>
      <c r="AC1346" s="48" t="s">
        <v>41</v>
      </c>
      <c r="AD1346" s="53">
        <v>10</v>
      </c>
      <c r="AE1346" s="46" t="s">
        <v>18</v>
      </c>
      <c r="AF1346" s="54">
        <v>14.5163943999999</v>
      </c>
    </row>
    <row r="1347" spans="1:32" x14ac:dyDescent="0.25">
      <c r="A1347" s="1" t="s">
        <v>1283</v>
      </c>
      <c r="B1347" s="55" t="s">
        <v>18</v>
      </c>
      <c r="C1347" s="37" t="s">
        <v>18</v>
      </c>
      <c r="D1347" s="55">
        <v>1.5756472898665399</v>
      </c>
      <c r="E1347" s="37">
        <v>11</v>
      </c>
      <c r="F1347" s="55">
        <v>2.4007824913192701</v>
      </c>
      <c r="G1347" s="37">
        <v>13</v>
      </c>
      <c r="H1347" s="55">
        <v>5.2198095016616897</v>
      </c>
      <c r="I1347" s="37">
        <v>17</v>
      </c>
      <c r="J1347" s="55">
        <v>2.5963228208082998</v>
      </c>
      <c r="K1347" s="37">
        <v>15</v>
      </c>
      <c r="L1347" s="55">
        <v>0.287220975443092</v>
      </c>
      <c r="M1347" s="37">
        <v>24</v>
      </c>
      <c r="N1347" s="55">
        <v>0.52563229627772201</v>
      </c>
      <c r="O1347" s="56" t="s">
        <v>18</v>
      </c>
      <c r="P1347" s="56">
        <v>0.79</v>
      </c>
      <c r="Q1347" s="57">
        <v>8</v>
      </c>
      <c r="R1347" s="58">
        <v>0</v>
      </c>
      <c r="S1347" s="58">
        <v>0</v>
      </c>
      <c r="T1347" s="14" t="s">
        <v>18</v>
      </c>
      <c r="U1347" s="59">
        <v>2.8E-3</v>
      </c>
      <c r="V1347" s="59" t="s">
        <v>18</v>
      </c>
      <c r="W1347" s="59">
        <v>2.8E-3</v>
      </c>
      <c r="X1347" s="12" t="s">
        <v>30</v>
      </c>
      <c r="Y1347" s="60" t="s">
        <v>18</v>
      </c>
      <c r="Z1347" s="8" t="s">
        <v>18</v>
      </c>
      <c r="AA1347" s="61" t="s">
        <v>18</v>
      </c>
      <c r="AB1347" s="62">
        <v>43112</v>
      </c>
      <c r="AC1347" s="12" t="s">
        <v>41</v>
      </c>
      <c r="AD1347" s="16">
        <v>500</v>
      </c>
      <c r="AE1347" s="14" t="s">
        <v>42</v>
      </c>
      <c r="AF1347" s="39" t="s">
        <v>18</v>
      </c>
    </row>
    <row r="1348" spans="1:32" x14ac:dyDescent="0.25">
      <c r="A1348" s="40" t="s">
        <v>1284</v>
      </c>
      <c r="B1348" s="41">
        <v>1.0662156143505099</v>
      </c>
      <c r="C1348" s="42">
        <v>7</v>
      </c>
      <c r="D1348" s="41">
        <v>1.72002447982326</v>
      </c>
      <c r="E1348" s="42">
        <v>8</v>
      </c>
      <c r="F1348" s="41">
        <v>2.6971319158212599</v>
      </c>
      <c r="G1348" s="42">
        <v>7</v>
      </c>
      <c r="H1348" s="41">
        <v>5.3556481614249298</v>
      </c>
      <c r="I1348" s="42">
        <v>15</v>
      </c>
      <c r="J1348" s="41">
        <v>2.5976477583792699</v>
      </c>
      <c r="K1348" s="42">
        <v>14</v>
      </c>
      <c r="L1348" s="41">
        <v>0.27401232462755898</v>
      </c>
      <c r="M1348" s="42">
        <v>29</v>
      </c>
      <c r="N1348" s="41">
        <v>0.57167627472287097</v>
      </c>
      <c r="O1348" s="43" t="s">
        <v>18</v>
      </c>
      <c r="P1348" s="43">
        <v>0.8</v>
      </c>
      <c r="Q1348" s="44">
        <v>8</v>
      </c>
      <c r="R1348" s="45">
        <v>0</v>
      </c>
      <c r="S1348" s="45">
        <v>0</v>
      </c>
      <c r="T1348" s="46" t="s">
        <v>18</v>
      </c>
      <c r="U1348" s="47">
        <v>3.3E-3</v>
      </c>
      <c r="V1348" s="47" t="s">
        <v>18</v>
      </c>
      <c r="W1348" s="47">
        <v>3.3E-3</v>
      </c>
      <c r="X1348" s="48" t="s">
        <v>30</v>
      </c>
      <c r="Y1348" s="49">
        <v>1888.8433946099999</v>
      </c>
      <c r="Z1348" s="50">
        <v>-22.315670129999901</v>
      </c>
      <c r="AA1348" s="51">
        <v>4361</v>
      </c>
      <c r="AB1348" s="52">
        <v>35226</v>
      </c>
      <c r="AC1348" s="48" t="s">
        <v>41</v>
      </c>
      <c r="AD1348" s="53">
        <v>100000</v>
      </c>
      <c r="AE1348" s="46" t="s">
        <v>18</v>
      </c>
      <c r="AF1348" s="54">
        <v>57.733643219999998</v>
      </c>
    </row>
    <row r="1349" spans="1:32" x14ac:dyDescent="0.25">
      <c r="A1349" s="1" t="s">
        <v>1285</v>
      </c>
      <c r="B1349" s="55" t="s">
        <v>18</v>
      </c>
      <c r="C1349" s="37" t="s">
        <v>18</v>
      </c>
      <c r="D1349" s="55">
        <v>1.8422268086346101</v>
      </c>
      <c r="E1349" s="37">
        <v>6</v>
      </c>
      <c r="F1349" s="55">
        <v>2.8205265960549801</v>
      </c>
      <c r="G1349" s="37">
        <v>4</v>
      </c>
      <c r="H1349" s="55">
        <v>5.4820796608707001</v>
      </c>
      <c r="I1349" s="37">
        <v>13</v>
      </c>
      <c r="J1349" s="55">
        <v>2.66024474251636</v>
      </c>
      <c r="K1349" s="37">
        <v>11</v>
      </c>
      <c r="L1349" s="55">
        <v>0.28448723910607898</v>
      </c>
      <c r="M1349" s="37">
        <v>25</v>
      </c>
      <c r="N1349" s="55">
        <v>0.57272835399006194</v>
      </c>
      <c r="O1349" s="56" t="s">
        <v>18</v>
      </c>
      <c r="P1349" s="56">
        <v>0.8</v>
      </c>
      <c r="Q1349" s="57">
        <v>8</v>
      </c>
      <c r="R1349" s="58">
        <v>0</v>
      </c>
      <c r="S1349" s="58">
        <v>0</v>
      </c>
      <c r="T1349" s="14" t="s">
        <v>18</v>
      </c>
      <c r="U1349" s="59">
        <v>2.0999999999999999E-3</v>
      </c>
      <c r="V1349" s="59" t="s">
        <v>18</v>
      </c>
      <c r="W1349" s="59">
        <v>2.0999999999999999E-3</v>
      </c>
      <c r="X1349" s="12" t="s">
        <v>30</v>
      </c>
      <c r="Y1349" s="60" t="s">
        <v>18</v>
      </c>
      <c r="Z1349" s="8" t="s">
        <v>18</v>
      </c>
      <c r="AA1349" s="61" t="s">
        <v>18</v>
      </c>
      <c r="AB1349" s="62">
        <v>43054</v>
      </c>
      <c r="AC1349" s="12" t="s">
        <v>41</v>
      </c>
      <c r="AD1349" s="16" t="s">
        <v>75</v>
      </c>
      <c r="AE1349" s="14" t="s">
        <v>18</v>
      </c>
      <c r="AF1349" s="39" t="s">
        <v>18</v>
      </c>
    </row>
    <row r="1350" spans="1:32" x14ac:dyDescent="0.25">
      <c r="A1350" s="40" t="s">
        <v>1286</v>
      </c>
      <c r="B1350" s="41">
        <v>1.2489287871999899</v>
      </c>
      <c r="C1350" s="42">
        <v>5</v>
      </c>
      <c r="D1350" s="41">
        <v>1.6769523516698399</v>
      </c>
      <c r="E1350" s="42">
        <v>10</v>
      </c>
      <c r="F1350" s="41">
        <v>2.54738926003796</v>
      </c>
      <c r="G1350" s="42">
        <v>9</v>
      </c>
      <c r="H1350" s="41">
        <v>5.86619689004175</v>
      </c>
      <c r="I1350" s="42">
        <v>11</v>
      </c>
      <c r="J1350" s="41">
        <v>2.91262135922323</v>
      </c>
      <c r="K1350" s="42">
        <v>7</v>
      </c>
      <c r="L1350" s="41">
        <v>0.189693536635826</v>
      </c>
      <c r="M1350" s="42">
        <v>34</v>
      </c>
      <c r="N1350" s="41">
        <v>0.89485098108935401</v>
      </c>
      <c r="O1350" s="43" t="s">
        <v>18</v>
      </c>
      <c r="P1350" s="43">
        <v>1.08</v>
      </c>
      <c r="Q1350" s="44">
        <v>8</v>
      </c>
      <c r="R1350" s="45">
        <v>0</v>
      </c>
      <c r="S1350" s="45">
        <v>0</v>
      </c>
      <c r="T1350" s="46" t="s">
        <v>18</v>
      </c>
      <c r="U1350" s="47">
        <v>3.8E-3</v>
      </c>
      <c r="V1350" s="47" t="s">
        <v>18</v>
      </c>
      <c r="W1350" s="47">
        <v>3.8E-3</v>
      </c>
      <c r="X1350" s="48" t="s">
        <v>30</v>
      </c>
      <c r="Y1350" s="49">
        <v>329.07912943999997</v>
      </c>
      <c r="Z1350" s="50">
        <v>1.17549624</v>
      </c>
      <c r="AA1350" s="51">
        <v>295</v>
      </c>
      <c r="AB1350" s="52">
        <v>38769</v>
      </c>
      <c r="AC1350" s="48" t="s">
        <v>41</v>
      </c>
      <c r="AD1350" s="53">
        <v>100000</v>
      </c>
      <c r="AE1350" s="46" t="s">
        <v>18</v>
      </c>
      <c r="AF1350" s="54">
        <v>-59.443774740000002</v>
      </c>
    </row>
    <row r="1351" spans="1:32" x14ac:dyDescent="0.25">
      <c r="A1351" s="1" t="s">
        <v>1287</v>
      </c>
      <c r="B1351" s="55" t="s">
        <v>18</v>
      </c>
      <c r="C1351" s="37" t="s">
        <v>18</v>
      </c>
      <c r="D1351" s="55">
        <v>1.80930574983393</v>
      </c>
      <c r="E1351" s="37">
        <v>7</v>
      </c>
      <c r="F1351" s="55">
        <v>2.6809468409506301</v>
      </c>
      <c r="G1351" s="37">
        <v>8</v>
      </c>
      <c r="H1351" s="55">
        <v>6.0042084226103096</v>
      </c>
      <c r="I1351" s="37">
        <v>10</v>
      </c>
      <c r="J1351" s="55">
        <v>2.9794463008941898</v>
      </c>
      <c r="K1351" s="37">
        <v>6</v>
      </c>
      <c r="L1351" s="55">
        <v>0.20071749693473201</v>
      </c>
      <c r="M1351" s="37">
        <v>33</v>
      </c>
      <c r="N1351" s="55">
        <v>0.89527546036529904</v>
      </c>
      <c r="O1351" s="56" t="s">
        <v>18</v>
      </c>
      <c r="P1351" s="56">
        <v>1.08</v>
      </c>
      <c r="Q1351" s="57">
        <v>8</v>
      </c>
      <c r="R1351" s="58">
        <v>0</v>
      </c>
      <c r="S1351" s="58">
        <v>0</v>
      </c>
      <c r="T1351" s="14" t="s">
        <v>18</v>
      </c>
      <c r="U1351" s="59">
        <v>2.5000000000000001E-3</v>
      </c>
      <c r="V1351" s="59" t="s">
        <v>18</v>
      </c>
      <c r="W1351" s="59">
        <v>2.5000000000000001E-3</v>
      </c>
      <c r="X1351" s="12" t="s">
        <v>30</v>
      </c>
      <c r="Y1351" s="60" t="s">
        <v>18</v>
      </c>
      <c r="Z1351" s="8" t="s">
        <v>18</v>
      </c>
      <c r="AA1351" s="61" t="s">
        <v>18</v>
      </c>
      <c r="AB1351" s="62">
        <v>43054</v>
      </c>
      <c r="AC1351" s="12" t="s">
        <v>41</v>
      </c>
      <c r="AD1351" s="16" t="s">
        <v>75</v>
      </c>
      <c r="AE1351" s="14" t="s">
        <v>18</v>
      </c>
      <c r="AF1351" s="39" t="s">
        <v>18</v>
      </c>
    </row>
    <row r="1352" spans="1:32" x14ac:dyDescent="0.25">
      <c r="A1352" s="40" t="s">
        <v>1288</v>
      </c>
      <c r="B1352" s="41">
        <v>0.46839973404475499</v>
      </c>
      <c r="C1352" s="42">
        <v>27</v>
      </c>
      <c r="D1352" s="41">
        <v>1.12770405043554</v>
      </c>
      <c r="E1352" s="42">
        <v>24</v>
      </c>
      <c r="F1352" s="41">
        <v>2.1401380546166799</v>
      </c>
      <c r="G1352" s="42">
        <v>24</v>
      </c>
      <c r="H1352" s="41">
        <v>3.9323968283362798</v>
      </c>
      <c r="I1352" s="42">
        <v>40</v>
      </c>
      <c r="J1352" s="41">
        <v>1.90304145695425</v>
      </c>
      <c r="K1352" s="42">
        <v>40</v>
      </c>
      <c r="L1352" s="41">
        <v>0.28343636965477698</v>
      </c>
      <c r="M1352" s="42">
        <v>26</v>
      </c>
      <c r="N1352" s="41">
        <v>0.13440681885729799</v>
      </c>
      <c r="O1352" s="43" t="s">
        <v>18</v>
      </c>
      <c r="P1352" s="43">
        <v>0.3</v>
      </c>
      <c r="Q1352" s="44">
        <v>8</v>
      </c>
      <c r="R1352" s="45">
        <v>0</v>
      </c>
      <c r="S1352" s="45">
        <v>0</v>
      </c>
      <c r="T1352" s="46" t="s">
        <v>18</v>
      </c>
      <c r="U1352" s="47">
        <v>1.5E-3</v>
      </c>
      <c r="V1352" s="47" t="s">
        <v>18</v>
      </c>
      <c r="W1352" s="47">
        <v>1.5213863989999999E-3</v>
      </c>
      <c r="X1352" s="48" t="s">
        <v>30</v>
      </c>
      <c r="Y1352" s="49">
        <v>68.212596959999999</v>
      </c>
      <c r="Z1352" s="50">
        <v>0.27963884</v>
      </c>
      <c r="AA1352" s="51">
        <v>321</v>
      </c>
      <c r="AB1352" s="52">
        <v>36711</v>
      </c>
      <c r="AC1352" s="48" t="s">
        <v>1068</v>
      </c>
      <c r="AD1352" s="53">
        <v>500</v>
      </c>
      <c r="AE1352" s="46" t="s">
        <v>18</v>
      </c>
      <c r="AF1352" s="54">
        <v>0.21823136000000001</v>
      </c>
    </row>
    <row r="1353" spans="1:32" x14ac:dyDescent="0.25">
      <c r="A1353" s="1" t="s">
        <v>1289</v>
      </c>
      <c r="B1353" s="55">
        <v>0.86808872690475802</v>
      </c>
      <c r="C1353" s="37">
        <v>11</v>
      </c>
      <c r="D1353" s="55">
        <v>1.4949748961935401</v>
      </c>
      <c r="E1353" s="37">
        <v>12</v>
      </c>
      <c r="F1353" s="55">
        <v>2.4644296449689298</v>
      </c>
      <c r="G1353" s="37">
        <v>11</v>
      </c>
      <c r="H1353" s="55">
        <v>4.6248388286957303</v>
      </c>
      <c r="I1353" s="37">
        <v>27</v>
      </c>
      <c r="J1353" s="55">
        <v>2.0619579354011801</v>
      </c>
      <c r="K1353" s="37">
        <v>35</v>
      </c>
      <c r="L1353" s="55">
        <v>0.26413137547087701</v>
      </c>
      <c r="M1353" s="37">
        <v>32</v>
      </c>
      <c r="N1353" s="55">
        <v>0.241902676291881</v>
      </c>
      <c r="O1353" s="56" t="s">
        <v>18</v>
      </c>
      <c r="P1353" s="56">
        <v>0.45</v>
      </c>
      <c r="Q1353" s="57">
        <v>8</v>
      </c>
      <c r="R1353" s="58">
        <v>0</v>
      </c>
      <c r="S1353" s="58">
        <v>0</v>
      </c>
      <c r="T1353" s="14" t="s">
        <v>18</v>
      </c>
      <c r="U1353" s="59">
        <v>3.0000000000000001E-3</v>
      </c>
      <c r="V1353" s="59" t="s">
        <v>18</v>
      </c>
      <c r="W1353" s="59">
        <v>3.1771390259999902E-3</v>
      </c>
      <c r="X1353" s="12" t="s">
        <v>30</v>
      </c>
      <c r="Y1353" s="60">
        <v>42.17573367</v>
      </c>
      <c r="Z1353" s="8">
        <v>0.18399536999999999</v>
      </c>
      <c r="AA1353" s="61">
        <v>210</v>
      </c>
      <c r="AB1353" s="62">
        <v>37712</v>
      </c>
      <c r="AC1353" s="12" t="s">
        <v>1068</v>
      </c>
      <c r="AD1353" s="16">
        <v>500</v>
      </c>
      <c r="AE1353" s="14" t="s">
        <v>18</v>
      </c>
      <c r="AF1353" s="39">
        <v>-4.0596639000000003</v>
      </c>
    </row>
    <row r="1354" spans="1:32" x14ac:dyDescent="0.25">
      <c r="A1354" s="40" t="s">
        <v>1290</v>
      </c>
      <c r="B1354" s="41">
        <v>1.1119954689740399</v>
      </c>
      <c r="C1354" s="42">
        <v>6</v>
      </c>
      <c r="D1354" s="41">
        <v>1.71826899076581</v>
      </c>
      <c r="E1354" s="42">
        <v>9</v>
      </c>
      <c r="F1354" s="41">
        <v>2.5440071330466898</v>
      </c>
      <c r="G1354" s="42">
        <v>10</v>
      </c>
      <c r="H1354" s="41">
        <v>4.9654329475574199</v>
      </c>
      <c r="I1354" s="42">
        <v>22</v>
      </c>
      <c r="J1354" s="41">
        <v>2.4225709067868499</v>
      </c>
      <c r="K1354" s="42">
        <v>20</v>
      </c>
      <c r="L1354" s="41">
        <v>0.29928099565674698</v>
      </c>
      <c r="M1354" s="42">
        <v>22</v>
      </c>
      <c r="N1354" s="41">
        <v>0.25699204574450002</v>
      </c>
      <c r="O1354" s="43" t="s">
        <v>18</v>
      </c>
      <c r="P1354" s="43">
        <v>0.42</v>
      </c>
      <c r="Q1354" s="44">
        <v>8</v>
      </c>
      <c r="R1354" s="45">
        <v>0</v>
      </c>
      <c r="S1354" s="45">
        <v>0</v>
      </c>
      <c r="T1354" s="46" t="s">
        <v>18</v>
      </c>
      <c r="U1354" s="47">
        <v>3.0000000000000001E-3</v>
      </c>
      <c r="V1354" s="47" t="s">
        <v>18</v>
      </c>
      <c r="W1354" s="47">
        <v>3.01114728836702E-3</v>
      </c>
      <c r="X1354" s="48" t="s">
        <v>30</v>
      </c>
      <c r="Y1354" s="49">
        <v>2098.4171359664201</v>
      </c>
      <c r="Z1354" s="50">
        <v>-28.15454626</v>
      </c>
      <c r="AA1354" s="51">
        <v>1289</v>
      </c>
      <c r="AB1354" s="52">
        <v>35096</v>
      </c>
      <c r="AC1354" s="48" t="s">
        <v>1291</v>
      </c>
      <c r="AD1354" s="53">
        <v>1000</v>
      </c>
      <c r="AE1354" s="46" t="s">
        <v>18</v>
      </c>
      <c r="AF1354" s="54">
        <v>109.53678936999999</v>
      </c>
    </row>
    <row r="1355" spans="1:32" x14ac:dyDescent="0.25">
      <c r="A1355" s="1" t="s">
        <v>1292</v>
      </c>
      <c r="B1355" s="55" t="s">
        <v>18</v>
      </c>
      <c r="C1355" s="37" t="s">
        <v>18</v>
      </c>
      <c r="D1355" s="55">
        <v>1.8711123233953399</v>
      </c>
      <c r="E1355" s="37">
        <v>5</v>
      </c>
      <c r="F1355" s="55">
        <v>2.6985889946369701</v>
      </c>
      <c r="G1355" s="37">
        <v>6</v>
      </c>
      <c r="H1355" s="55">
        <v>5.1232603429439196</v>
      </c>
      <c r="I1355" s="37">
        <v>20</v>
      </c>
      <c r="J1355" s="55">
        <v>2.5000231569391298</v>
      </c>
      <c r="K1355" s="37">
        <v>19</v>
      </c>
      <c r="L1355" s="55">
        <v>0.31365581260429598</v>
      </c>
      <c r="M1355" s="37">
        <v>20</v>
      </c>
      <c r="N1355" s="55">
        <v>0.25832385358079202</v>
      </c>
      <c r="O1355" s="56" t="s">
        <v>18</v>
      </c>
      <c r="P1355" s="56">
        <v>0.42</v>
      </c>
      <c r="Q1355" s="57">
        <v>8</v>
      </c>
      <c r="R1355" s="58">
        <v>0</v>
      </c>
      <c r="S1355" s="58">
        <v>0</v>
      </c>
      <c r="T1355" s="14" t="s">
        <v>18</v>
      </c>
      <c r="U1355" s="59">
        <v>1.5E-3</v>
      </c>
      <c r="V1355" s="59" t="s">
        <v>18</v>
      </c>
      <c r="W1355" s="59" t="s">
        <v>18</v>
      </c>
      <c r="X1355" s="12" t="s">
        <v>30</v>
      </c>
      <c r="Y1355" s="60" t="s">
        <v>18</v>
      </c>
      <c r="Z1355" s="8" t="s">
        <v>18</v>
      </c>
      <c r="AA1355" s="61" t="s">
        <v>18</v>
      </c>
      <c r="AB1355" s="62">
        <v>43131</v>
      </c>
      <c r="AC1355" s="12" t="s">
        <v>1291</v>
      </c>
      <c r="AD1355" s="16" t="s">
        <v>1010</v>
      </c>
      <c r="AE1355" s="14" t="s">
        <v>18</v>
      </c>
      <c r="AF1355" s="39" t="s">
        <v>18</v>
      </c>
    </row>
    <row r="1356" spans="1:32" x14ac:dyDescent="0.25">
      <c r="A1356" s="40" t="s">
        <v>1293</v>
      </c>
      <c r="B1356" s="41">
        <v>0.88651211628183402</v>
      </c>
      <c r="C1356" s="42">
        <v>10</v>
      </c>
      <c r="D1356" s="41">
        <v>1.24673914561423</v>
      </c>
      <c r="E1356" s="42">
        <v>20</v>
      </c>
      <c r="F1356" s="41">
        <v>2.1431345172099499</v>
      </c>
      <c r="G1356" s="42">
        <v>23</v>
      </c>
      <c r="H1356" s="41">
        <v>5.6086328957317004</v>
      </c>
      <c r="I1356" s="42">
        <v>12</v>
      </c>
      <c r="J1356" s="41">
        <v>2.61804581580185</v>
      </c>
      <c r="K1356" s="42">
        <v>12</v>
      </c>
      <c r="L1356" s="41">
        <v>0.319926873857445</v>
      </c>
      <c r="M1356" s="42">
        <v>18</v>
      </c>
      <c r="N1356" s="41">
        <v>0.39260809727413598</v>
      </c>
      <c r="O1356" s="43" t="s">
        <v>18</v>
      </c>
      <c r="P1356" s="43">
        <v>0.76</v>
      </c>
      <c r="Q1356" s="44">
        <v>8</v>
      </c>
      <c r="R1356" s="45">
        <v>0</v>
      </c>
      <c r="S1356" s="45">
        <v>0</v>
      </c>
      <c r="T1356" s="46" t="s">
        <v>18</v>
      </c>
      <c r="U1356" s="47">
        <v>3.0000000000000001E-3</v>
      </c>
      <c r="V1356" s="47" t="s">
        <v>18</v>
      </c>
      <c r="W1356" s="47">
        <v>3.0183558038378699E-3</v>
      </c>
      <c r="X1356" s="48" t="s">
        <v>30</v>
      </c>
      <c r="Y1356" s="49">
        <v>475.95971046</v>
      </c>
      <c r="Z1356" s="50">
        <v>-44.554741</v>
      </c>
      <c r="AA1356" s="51">
        <v>4345</v>
      </c>
      <c r="AB1356" s="52">
        <v>36917</v>
      </c>
      <c r="AC1356" s="48" t="s">
        <v>139</v>
      </c>
      <c r="AD1356" s="53">
        <v>30</v>
      </c>
      <c r="AE1356" s="46" t="s">
        <v>42</v>
      </c>
      <c r="AF1356" s="54">
        <v>72.286846999999995</v>
      </c>
    </row>
    <row r="1357" spans="1:32" x14ac:dyDescent="0.25">
      <c r="A1357" s="1" t="s">
        <v>1294</v>
      </c>
      <c r="B1357" s="55" t="s">
        <v>18</v>
      </c>
      <c r="C1357" s="37" t="s">
        <v>18</v>
      </c>
      <c r="D1357" s="55" t="s">
        <v>18</v>
      </c>
      <c r="E1357" s="37" t="s">
        <v>18</v>
      </c>
      <c r="F1357" s="55" t="s">
        <v>18</v>
      </c>
      <c r="G1357" s="37" t="s">
        <v>18</v>
      </c>
      <c r="H1357" s="55">
        <v>4.6691966648173704</v>
      </c>
      <c r="I1357" s="37">
        <v>26</v>
      </c>
      <c r="J1357" s="55">
        <v>1.65867795805552</v>
      </c>
      <c r="K1357" s="37">
        <v>41</v>
      </c>
      <c r="L1357" s="55">
        <v>5.2091919158603298E-2</v>
      </c>
      <c r="M1357" s="37">
        <v>35</v>
      </c>
      <c r="N1357" s="55">
        <v>1.0813753054284001</v>
      </c>
      <c r="O1357" s="56" t="s">
        <v>18</v>
      </c>
      <c r="P1357" s="56" t="s">
        <v>18</v>
      </c>
      <c r="Q1357" s="57">
        <v>8</v>
      </c>
      <c r="R1357" s="58">
        <v>0</v>
      </c>
      <c r="S1357" s="58">
        <v>0</v>
      </c>
      <c r="T1357" s="14" t="s">
        <v>18</v>
      </c>
      <c r="U1357" s="59">
        <v>5.0000000000000001E-3</v>
      </c>
      <c r="V1357" s="59" t="s">
        <v>18</v>
      </c>
      <c r="W1357" s="59" t="s">
        <v>18</v>
      </c>
      <c r="X1357" s="12" t="s">
        <v>141</v>
      </c>
      <c r="Y1357" s="60">
        <v>2318.6048754600001</v>
      </c>
      <c r="Z1357" s="8" t="s">
        <v>18</v>
      </c>
      <c r="AA1357" s="61" t="s">
        <v>18</v>
      </c>
      <c r="AB1357" s="62">
        <v>43032</v>
      </c>
      <c r="AC1357" s="12" t="s">
        <v>998</v>
      </c>
      <c r="AD1357" s="16">
        <v>0</v>
      </c>
      <c r="AE1357" s="14" t="s">
        <v>18</v>
      </c>
      <c r="AF1357" s="39" t="s">
        <v>18</v>
      </c>
    </row>
    <row r="1358" spans="1:32" x14ac:dyDescent="0.25">
      <c r="A1358" s="40" t="s">
        <v>1295</v>
      </c>
      <c r="B1358" s="41" t="s">
        <v>18</v>
      </c>
      <c r="C1358" s="42" t="s">
        <v>18</v>
      </c>
      <c r="D1358" s="41" t="s">
        <v>18</v>
      </c>
      <c r="E1358" s="42" t="s">
        <v>18</v>
      </c>
      <c r="F1358" s="41" t="s">
        <v>18</v>
      </c>
      <c r="G1358" s="42" t="s">
        <v>18</v>
      </c>
      <c r="H1358" s="63">
        <v>9.0693881768040896</v>
      </c>
      <c r="I1358" s="64">
        <v>1</v>
      </c>
      <c r="J1358" s="63">
        <v>4.8292477570009904</v>
      </c>
      <c r="K1358" s="64">
        <v>1</v>
      </c>
      <c r="L1358" s="41">
        <v>-5.51774116332804</v>
      </c>
      <c r="M1358" s="42">
        <v>41</v>
      </c>
      <c r="N1358" s="41">
        <v>12.4400390932413</v>
      </c>
      <c r="O1358" s="43" t="s">
        <v>18</v>
      </c>
      <c r="P1358" s="43" t="s">
        <v>18</v>
      </c>
      <c r="Q1358" s="44">
        <v>8</v>
      </c>
      <c r="R1358" s="45">
        <v>0</v>
      </c>
      <c r="S1358" s="45">
        <v>0</v>
      </c>
      <c r="T1358" s="46" t="s">
        <v>18</v>
      </c>
      <c r="U1358" s="47">
        <v>1.25E-3</v>
      </c>
      <c r="V1358" s="47" t="s">
        <v>18</v>
      </c>
      <c r="W1358" s="47" t="s">
        <v>18</v>
      </c>
      <c r="X1358" s="48" t="s">
        <v>141</v>
      </c>
      <c r="Y1358" s="49">
        <v>812.09425120000003</v>
      </c>
      <c r="Z1358" s="50" t="s">
        <v>18</v>
      </c>
      <c r="AA1358" s="51" t="s">
        <v>18</v>
      </c>
      <c r="AB1358" s="52">
        <v>37699</v>
      </c>
      <c r="AC1358" s="48" t="s">
        <v>1296</v>
      </c>
      <c r="AD1358" s="53">
        <v>0</v>
      </c>
      <c r="AE1358" s="46" t="s">
        <v>18</v>
      </c>
      <c r="AF1358" s="54" t="s">
        <v>18</v>
      </c>
    </row>
    <row r="1359" spans="1:32" x14ac:dyDescent="0.25">
      <c r="A1359" s="1" t="s">
        <v>1297</v>
      </c>
      <c r="B1359" s="55">
        <v>0.589285161593045</v>
      </c>
      <c r="C1359" s="37">
        <v>17</v>
      </c>
      <c r="D1359" s="55">
        <v>1.2966787384459399</v>
      </c>
      <c r="E1359" s="37">
        <v>18</v>
      </c>
      <c r="F1359" s="55">
        <v>2.33255467845103</v>
      </c>
      <c r="G1359" s="37">
        <v>17</v>
      </c>
      <c r="H1359" s="55">
        <v>4.45901035707774</v>
      </c>
      <c r="I1359" s="37">
        <v>31</v>
      </c>
      <c r="J1359" s="55">
        <v>2.08764223388093</v>
      </c>
      <c r="K1359" s="37">
        <v>34</v>
      </c>
      <c r="L1359" s="55">
        <v>0.33093104580712501</v>
      </c>
      <c r="M1359" s="37">
        <v>13</v>
      </c>
      <c r="N1359" s="55">
        <v>0.17676537710316101</v>
      </c>
      <c r="O1359" s="56" t="s">
        <v>18</v>
      </c>
      <c r="P1359" s="56">
        <v>0.23017266</v>
      </c>
      <c r="Q1359" s="57">
        <v>8</v>
      </c>
      <c r="R1359" s="58">
        <v>0</v>
      </c>
      <c r="S1359" s="58">
        <v>0</v>
      </c>
      <c r="T1359" s="14" t="s">
        <v>18</v>
      </c>
      <c r="U1359" s="59">
        <v>2.5000000000000001E-3</v>
      </c>
      <c r="V1359" s="59" t="s">
        <v>18</v>
      </c>
      <c r="W1359" s="59">
        <v>2.27260686768012E-3</v>
      </c>
      <c r="X1359" s="12" t="s">
        <v>30</v>
      </c>
      <c r="Y1359" s="60">
        <v>3532.0698339325299</v>
      </c>
      <c r="Z1359" s="8">
        <v>130.085311134991</v>
      </c>
      <c r="AA1359" s="61">
        <v>16411</v>
      </c>
      <c r="AB1359" s="62">
        <v>39937</v>
      </c>
      <c r="AC1359" s="12" t="s">
        <v>1298</v>
      </c>
      <c r="AD1359" s="16">
        <v>10</v>
      </c>
      <c r="AE1359" s="14" t="s">
        <v>18</v>
      </c>
      <c r="AF1359" s="39">
        <v>131.494662950584</v>
      </c>
    </row>
    <row r="1360" spans="1:32" x14ac:dyDescent="0.25">
      <c r="A1360" s="40" t="s">
        <v>1299</v>
      </c>
      <c r="B1360" s="41">
        <v>0.61774840227550798</v>
      </c>
      <c r="C1360" s="42">
        <v>16</v>
      </c>
      <c r="D1360" s="41">
        <v>1.3266568812019</v>
      </c>
      <c r="E1360" s="42">
        <v>17</v>
      </c>
      <c r="F1360" s="41">
        <v>2.36601690219109</v>
      </c>
      <c r="G1360" s="42">
        <v>15</v>
      </c>
      <c r="H1360" s="41">
        <v>4.5091630697537699</v>
      </c>
      <c r="I1360" s="42">
        <v>30</v>
      </c>
      <c r="J1360" s="41">
        <v>2.1133018832813599</v>
      </c>
      <c r="K1360" s="42">
        <v>32</v>
      </c>
      <c r="L1360" s="41">
        <v>0.33509786695091698</v>
      </c>
      <c r="M1360" s="42">
        <v>12</v>
      </c>
      <c r="N1360" s="41">
        <v>0.17785877182090301</v>
      </c>
      <c r="O1360" s="43" t="s">
        <v>18</v>
      </c>
      <c r="P1360" s="43">
        <v>0.23017266</v>
      </c>
      <c r="Q1360" s="44">
        <v>8</v>
      </c>
      <c r="R1360" s="45">
        <v>0</v>
      </c>
      <c r="S1360" s="45">
        <v>0</v>
      </c>
      <c r="T1360" s="46" t="s">
        <v>18</v>
      </c>
      <c r="U1360" s="47">
        <v>2E-3</v>
      </c>
      <c r="V1360" s="47" t="s">
        <v>18</v>
      </c>
      <c r="W1360" s="47">
        <v>2E-3</v>
      </c>
      <c r="X1360" s="48" t="s">
        <v>30</v>
      </c>
      <c r="Y1360" s="49" t="s">
        <v>18</v>
      </c>
      <c r="Z1360" s="50" t="s">
        <v>18</v>
      </c>
      <c r="AA1360" s="51" t="s">
        <v>18</v>
      </c>
      <c r="AB1360" s="52">
        <v>39937</v>
      </c>
      <c r="AC1360" s="48" t="s">
        <v>1298</v>
      </c>
      <c r="AD1360" s="53">
        <v>100000</v>
      </c>
      <c r="AE1360" s="46" t="s">
        <v>18</v>
      </c>
      <c r="AF1360" s="54" t="s">
        <v>18</v>
      </c>
    </row>
    <row r="1361" spans="1:32" x14ac:dyDescent="0.25">
      <c r="A1361" s="1" t="s">
        <v>1300</v>
      </c>
      <c r="B1361" s="55">
        <v>0.64623212432288701</v>
      </c>
      <c r="C1361" s="37">
        <v>15</v>
      </c>
      <c r="D1361" s="55">
        <v>1.3566851998654701</v>
      </c>
      <c r="E1361" s="37">
        <v>16</v>
      </c>
      <c r="F1361" s="55">
        <v>2.3995218668125502</v>
      </c>
      <c r="G1361" s="37">
        <v>14</v>
      </c>
      <c r="H1361" s="55">
        <v>4.5593904791480799</v>
      </c>
      <c r="I1361" s="37">
        <v>29</v>
      </c>
      <c r="J1361" s="55">
        <v>2.1390726802559401</v>
      </c>
      <c r="K1361" s="37">
        <v>31</v>
      </c>
      <c r="L1361" s="55">
        <v>0.33945361007632302</v>
      </c>
      <c r="M1361" s="37">
        <v>9</v>
      </c>
      <c r="N1361" s="55">
        <v>0.179598721349884</v>
      </c>
      <c r="O1361" s="56" t="s">
        <v>18</v>
      </c>
      <c r="P1361" s="56">
        <v>0.23017266</v>
      </c>
      <c r="Q1361" s="57">
        <v>8</v>
      </c>
      <c r="R1361" s="58">
        <v>0</v>
      </c>
      <c r="S1361" s="58">
        <v>0</v>
      </c>
      <c r="T1361" s="14" t="s">
        <v>18</v>
      </c>
      <c r="U1361" s="59">
        <v>1.5E-3</v>
      </c>
      <c r="V1361" s="59" t="s">
        <v>18</v>
      </c>
      <c r="W1361" s="59">
        <v>1.5E-3</v>
      </c>
      <c r="X1361" s="12" t="s">
        <v>30</v>
      </c>
      <c r="Y1361" s="60" t="s">
        <v>18</v>
      </c>
      <c r="Z1361" s="8" t="s">
        <v>18</v>
      </c>
      <c r="AA1361" s="61" t="s">
        <v>18</v>
      </c>
      <c r="AB1361" s="62">
        <v>39937</v>
      </c>
      <c r="AC1361" s="12" t="s">
        <v>1298</v>
      </c>
      <c r="AD1361" s="16">
        <v>1000000</v>
      </c>
      <c r="AE1361" s="14" t="s">
        <v>18</v>
      </c>
      <c r="AF1361" s="39" t="s">
        <v>18</v>
      </c>
    </row>
    <row r="1362" spans="1:32" x14ac:dyDescent="0.25">
      <c r="A1362" s="40" t="s">
        <v>1301</v>
      </c>
      <c r="B1362" s="41">
        <v>0.65482313210249998</v>
      </c>
      <c r="C1362" s="42">
        <v>14</v>
      </c>
      <c r="D1362" s="41">
        <v>1.3659768385836999</v>
      </c>
      <c r="E1362" s="42">
        <v>15</v>
      </c>
      <c r="F1362" s="41">
        <v>2.4151845950480499</v>
      </c>
      <c r="G1362" s="42">
        <v>12</v>
      </c>
      <c r="H1362" s="41">
        <v>4.6073565909493901</v>
      </c>
      <c r="I1362" s="42">
        <v>28</v>
      </c>
      <c r="J1362" s="41">
        <v>2.1647224368518398</v>
      </c>
      <c r="K1362" s="42">
        <v>30</v>
      </c>
      <c r="L1362" s="41">
        <v>0.34366169375241701</v>
      </c>
      <c r="M1362" s="42">
        <v>7</v>
      </c>
      <c r="N1362" s="41">
        <v>0.18100296890127399</v>
      </c>
      <c r="O1362" s="43" t="s">
        <v>18</v>
      </c>
      <c r="P1362" s="43">
        <v>0.23017266</v>
      </c>
      <c r="Q1362" s="44">
        <v>8</v>
      </c>
      <c r="R1362" s="45">
        <v>0</v>
      </c>
      <c r="S1362" s="45">
        <v>0</v>
      </c>
      <c r="T1362" s="46" t="s">
        <v>18</v>
      </c>
      <c r="U1362" s="47">
        <v>1E-3</v>
      </c>
      <c r="V1362" s="47" t="s">
        <v>18</v>
      </c>
      <c r="W1362" s="47">
        <v>1.0093789711432999E-3</v>
      </c>
      <c r="X1362" s="48" t="s">
        <v>30</v>
      </c>
      <c r="Y1362" s="49" t="s">
        <v>18</v>
      </c>
      <c r="Z1362" s="50" t="s">
        <v>18</v>
      </c>
      <c r="AA1362" s="51" t="s">
        <v>18</v>
      </c>
      <c r="AB1362" s="52">
        <v>39937</v>
      </c>
      <c r="AC1362" s="48" t="s">
        <v>1298</v>
      </c>
      <c r="AD1362" s="53">
        <v>10000000</v>
      </c>
      <c r="AE1362" s="46" t="s">
        <v>18</v>
      </c>
      <c r="AF1362" s="54" t="s">
        <v>18</v>
      </c>
    </row>
    <row r="1363" spans="1:32" x14ac:dyDescent="0.25">
      <c r="A1363" s="1" t="s">
        <v>1302</v>
      </c>
      <c r="B1363" s="55">
        <v>1.4906579844960299</v>
      </c>
      <c r="C1363" s="37">
        <v>4</v>
      </c>
      <c r="D1363" s="65">
        <v>2.12553436072207</v>
      </c>
      <c r="E1363" s="66">
        <v>3</v>
      </c>
      <c r="F1363" s="55">
        <v>2.7587719123898</v>
      </c>
      <c r="G1363" s="37">
        <v>5</v>
      </c>
      <c r="H1363" s="55">
        <v>8.5484405443348699</v>
      </c>
      <c r="I1363" s="37">
        <v>4</v>
      </c>
      <c r="J1363" s="55">
        <v>3.1127385673160202</v>
      </c>
      <c r="K1363" s="37">
        <v>5</v>
      </c>
      <c r="L1363" s="65">
        <v>0.53749062368273404</v>
      </c>
      <c r="M1363" s="66">
        <v>3</v>
      </c>
      <c r="N1363" s="55">
        <v>1.42130289208856</v>
      </c>
      <c r="O1363" s="56" t="s">
        <v>18</v>
      </c>
      <c r="P1363" s="56">
        <v>1.0120823699999999</v>
      </c>
      <c r="Q1363" s="57">
        <v>8</v>
      </c>
      <c r="R1363" s="58">
        <v>0</v>
      </c>
      <c r="S1363" s="58">
        <v>0</v>
      </c>
      <c r="T1363" s="14" t="s">
        <v>18</v>
      </c>
      <c r="U1363" s="59">
        <v>6.0000000000000001E-3</v>
      </c>
      <c r="V1363" s="59" t="s">
        <v>18</v>
      </c>
      <c r="W1363" s="59">
        <v>5.4502657617182199E-3</v>
      </c>
      <c r="X1363" s="12" t="s">
        <v>30</v>
      </c>
      <c r="Y1363" s="60">
        <v>175.43455655554001</v>
      </c>
      <c r="Z1363" s="8">
        <v>6.6246433474239304</v>
      </c>
      <c r="AA1363" s="61">
        <v>7136</v>
      </c>
      <c r="AB1363" s="62">
        <v>39937</v>
      </c>
      <c r="AC1363" s="12" t="s">
        <v>1298</v>
      </c>
      <c r="AD1363" s="16">
        <v>10</v>
      </c>
      <c r="AE1363" s="14" t="s">
        <v>18</v>
      </c>
      <c r="AF1363" s="39">
        <v>36.362149043735698</v>
      </c>
    </row>
    <row r="1364" spans="1:32" x14ac:dyDescent="0.25">
      <c r="A1364" s="40" t="s">
        <v>1303</v>
      </c>
      <c r="B1364" s="63">
        <v>1.78710114149385</v>
      </c>
      <c r="C1364" s="64">
        <v>2</v>
      </c>
      <c r="D1364" s="63">
        <v>2.41516222804003</v>
      </c>
      <c r="E1364" s="64">
        <v>2</v>
      </c>
      <c r="F1364" s="63">
        <v>3.0388747521017998</v>
      </c>
      <c r="G1364" s="64">
        <v>2</v>
      </c>
      <c r="H1364" s="63">
        <v>8.7820466408208908</v>
      </c>
      <c r="I1364" s="64">
        <v>3</v>
      </c>
      <c r="J1364" s="41">
        <v>3.1810386323381801</v>
      </c>
      <c r="K1364" s="42">
        <v>4</v>
      </c>
      <c r="L1364" s="63">
        <v>0.54607940417967704</v>
      </c>
      <c r="M1364" s="64">
        <v>2</v>
      </c>
      <c r="N1364" s="41">
        <v>1.42170041058802</v>
      </c>
      <c r="O1364" s="43" t="s">
        <v>18</v>
      </c>
      <c r="P1364" s="43">
        <v>1.0120823699999999</v>
      </c>
      <c r="Q1364" s="44">
        <v>8</v>
      </c>
      <c r="R1364" s="45">
        <v>0</v>
      </c>
      <c r="S1364" s="45">
        <v>0</v>
      </c>
      <c r="T1364" s="46" t="s">
        <v>18</v>
      </c>
      <c r="U1364" s="47">
        <v>3.0000000000000001E-3</v>
      </c>
      <c r="V1364" s="47" t="s">
        <v>18</v>
      </c>
      <c r="W1364" s="47">
        <v>3.0059478715386201E-3</v>
      </c>
      <c r="X1364" s="48" t="s">
        <v>30</v>
      </c>
      <c r="Y1364" s="49" t="s">
        <v>18</v>
      </c>
      <c r="Z1364" s="50" t="s">
        <v>18</v>
      </c>
      <c r="AA1364" s="51" t="s">
        <v>18</v>
      </c>
      <c r="AB1364" s="52">
        <v>39937</v>
      </c>
      <c r="AC1364" s="48" t="s">
        <v>1298</v>
      </c>
      <c r="AD1364" s="53">
        <v>100000</v>
      </c>
      <c r="AE1364" s="46" t="s">
        <v>18</v>
      </c>
      <c r="AF1364" s="54" t="s">
        <v>18</v>
      </c>
    </row>
    <row r="1365" spans="1:32" x14ac:dyDescent="0.25">
      <c r="A1365" s="1" t="s">
        <v>1304</v>
      </c>
      <c r="B1365" s="65">
        <v>1.8401907027077999</v>
      </c>
      <c r="C1365" s="66">
        <v>1</v>
      </c>
      <c r="D1365" s="65">
        <v>2.4707474425453402</v>
      </c>
      <c r="E1365" s="66">
        <v>1</v>
      </c>
      <c r="F1365" s="65">
        <v>3.0977708201817</v>
      </c>
      <c r="G1365" s="66">
        <v>1</v>
      </c>
      <c r="H1365" s="65">
        <v>8.8594980837529</v>
      </c>
      <c r="I1365" s="66">
        <v>2</v>
      </c>
      <c r="J1365" s="65">
        <v>3.2288227595847299</v>
      </c>
      <c r="K1365" s="66">
        <v>3</v>
      </c>
      <c r="L1365" s="65">
        <v>0.55458744862613096</v>
      </c>
      <c r="M1365" s="66">
        <v>1</v>
      </c>
      <c r="N1365" s="55">
        <v>1.4215268937311401</v>
      </c>
      <c r="O1365" s="56" t="s">
        <v>18</v>
      </c>
      <c r="P1365" s="56">
        <v>1.0120823699999999</v>
      </c>
      <c r="Q1365" s="57">
        <v>8</v>
      </c>
      <c r="R1365" s="58">
        <v>0</v>
      </c>
      <c r="S1365" s="58">
        <v>0</v>
      </c>
      <c r="T1365" s="14" t="s">
        <v>18</v>
      </c>
      <c r="U1365" s="59">
        <v>2.5000000000000001E-3</v>
      </c>
      <c r="V1365" s="59" t="s">
        <v>18</v>
      </c>
      <c r="W1365" s="59">
        <v>2.5002684549622102E-3</v>
      </c>
      <c r="X1365" s="12" t="s">
        <v>30</v>
      </c>
      <c r="Y1365" s="60" t="s">
        <v>18</v>
      </c>
      <c r="Z1365" s="8" t="s">
        <v>18</v>
      </c>
      <c r="AA1365" s="61" t="s">
        <v>18</v>
      </c>
      <c r="AB1365" s="62">
        <v>39937</v>
      </c>
      <c r="AC1365" s="12" t="s">
        <v>1298</v>
      </c>
      <c r="AD1365" s="16">
        <v>1000000</v>
      </c>
      <c r="AE1365" s="14" t="s">
        <v>18</v>
      </c>
      <c r="AF1365" s="39" t="s">
        <v>18</v>
      </c>
    </row>
    <row r="1366" spans="1:32" x14ac:dyDescent="0.25">
      <c r="A1366" s="40" t="s">
        <v>1305</v>
      </c>
      <c r="B1366" s="41" t="s">
        <v>18</v>
      </c>
      <c r="C1366" s="42" t="s">
        <v>18</v>
      </c>
      <c r="D1366" s="41">
        <v>-0.125932682148688</v>
      </c>
      <c r="E1366" s="42">
        <v>36</v>
      </c>
      <c r="F1366" s="41">
        <v>-3.0854038645356798</v>
      </c>
      <c r="G1366" s="42">
        <v>37</v>
      </c>
      <c r="H1366" s="41">
        <v>8.5273181919914993</v>
      </c>
      <c r="I1366" s="42">
        <v>5</v>
      </c>
      <c r="J1366" s="41">
        <v>2.66915037610497</v>
      </c>
      <c r="K1366" s="42">
        <v>10</v>
      </c>
      <c r="L1366" s="41">
        <v>-1.01805984369186</v>
      </c>
      <c r="M1366" s="42">
        <v>39</v>
      </c>
      <c r="N1366" s="41">
        <v>7.97454461443456</v>
      </c>
      <c r="O1366" s="43" t="s">
        <v>18</v>
      </c>
      <c r="P1366" s="43">
        <v>0</v>
      </c>
      <c r="Q1366" s="44">
        <v>8</v>
      </c>
      <c r="R1366" s="45">
        <v>0</v>
      </c>
      <c r="S1366" s="45">
        <v>0</v>
      </c>
      <c r="T1366" s="46" t="s">
        <v>18</v>
      </c>
      <c r="U1366" s="47">
        <v>4.0000000000000001E-3</v>
      </c>
      <c r="V1366" s="47" t="s">
        <v>18</v>
      </c>
      <c r="W1366" s="47">
        <v>4.0388878951440298E-3</v>
      </c>
      <c r="X1366" s="48" t="s">
        <v>30</v>
      </c>
      <c r="Y1366" s="49">
        <v>1462.43438704656</v>
      </c>
      <c r="Z1366" s="50">
        <v>18.963558159696301</v>
      </c>
      <c r="AA1366" s="51">
        <v>242</v>
      </c>
      <c r="AB1366" s="52">
        <v>43243</v>
      </c>
      <c r="AC1366" s="48" t="s">
        <v>1191</v>
      </c>
      <c r="AD1366" s="53" t="s">
        <v>165</v>
      </c>
      <c r="AE1366" s="46" t="s">
        <v>18</v>
      </c>
      <c r="AF1366" s="54">
        <v>144.66552847219</v>
      </c>
    </row>
    <row r="1367" spans="1:32" x14ac:dyDescent="0.25">
      <c r="A1367" s="1" t="s">
        <v>1306</v>
      </c>
      <c r="B1367" s="55">
        <v>0.52085809697193197</v>
      </c>
      <c r="C1367" s="37">
        <v>22</v>
      </c>
      <c r="D1367" s="55">
        <v>1.2130253116391501</v>
      </c>
      <c r="E1367" s="37">
        <v>23</v>
      </c>
      <c r="F1367" s="55">
        <v>2.1804191552432002</v>
      </c>
      <c r="G1367" s="37">
        <v>21</v>
      </c>
      <c r="H1367" s="55">
        <v>6.1129199929389202</v>
      </c>
      <c r="I1367" s="37">
        <v>9</v>
      </c>
      <c r="J1367" s="55">
        <v>2.5632494431016002</v>
      </c>
      <c r="K1367" s="37">
        <v>17</v>
      </c>
      <c r="L1367" s="55">
        <v>-0.16295165798230199</v>
      </c>
      <c r="M1367" s="37">
        <v>38</v>
      </c>
      <c r="N1367" s="55">
        <v>1.50028258247073</v>
      </c>
      <c r="O1367" s="56" t="s">
        <v>18</v>
      </c>
      <c r="P1367" s="56">
        <v>1.76897035</v>
      </c>
      <c r="Q1367" s="57">
        <v>6</v>
      </c>
      <c r="R1367" s="58">
        <v>0</v>
      </c>
      <c r="S1367" s="58">
        <v>0</v>
      </c>
      <c r="T1367" s="14" t="s">
        <v>18</v>
      </c>
      <c r="U1367" s="59">
        <v>3.5000000000000001E-3</v>
      </c>
      <c r="V1367" s="59" t="s">
        <v>18</v>
      </c>
      <c r="W1367" s="59">
        <v>3.7679525064168401E-3</v>
      </c>
      <c r="X1367" s="12" t="s">
        <v>30</v>
      </c>
      <c r="Y1367" s="60">
        <v>42.744260843543401</v>
      </c>
      <c r="Z1367" s="8">
        <v>-0.68470082028599899</v>
      </c>
      <c r="AA1367" s="61">
        <v>825</v>
      </c>
      <c r="AB1367" s="62">
        <v>39857</v>
      </c>
      <c r="AC1367" s="12" t="s">
        <v>1186</v>
      </c>
      <c r="AD1367" s="16">
        <v>10</v>
      </c>
      <c r="AE1367" s="14" t="s">
        <v>34</v>
      </c>
      <c r="AF1367" s="39">
        <v>-5.5201891097509996</v>
      </c>
    </row>
    <row r="1368" spans="1:32" x14ac:dyDescent="0.25">
      <c r="A1368" s="40" t="s">
        <v>1307</v>
      </c>
      <c r="B1368" s="41">
        <v>0.52743976366200696</v>
      </c>
      <c r="C1368" s="42">
        <v>21</v>
      </c>
      <c r="D1368" s="41">
        <v>1.2222931484813599</v>
      </c>
      <c r="E1368" s="42">
        <v>22</v>
      </c>
      <c r="F1368" s="41">
        <v>2.1960303392533902</v>
      </c>
      <c r="G1368" s="42">
        <v>20</v>
      </c>
      <c r="H1368" s="41">
        <v>6.1616146817665198</v>
      </c>
      <c r="I1368" s="42">
        <v>8</v>
      </c>
      <c r="J1368" s="41">
        <v>2.5889301762794799</v>
      </c>
      <c r="K1368" s="42">
        <v>16</v>
      </c>
      <c r="L1368" s="41">
        <v>-0.15872593047104799</v>
      </c>
      <c r="M1368" s="42">
        <v>37</v>
      </c>
      <c r="N1368" s="41">
        <v>1.50017321602322</v>
      </c>
      <c r="O1368" s="43" t="s">
        <v>18</v>
      </c>
      <c r="P1368" s="43">
        <v>1.76897035</v>
      </c>
      <c r="Q1368" s="44">
        <v>6</v>
      </c>
      <c r="R1368" s="45">
        <v>0</v>
      </c>
      <c r="S1368" s="45">
        <v>0</v>
      </c>
      <c r="T1368" s="46" t="s">
        <v>18</v>
      </c>
      <c r="U1368" s="47">
        <v>3.0000000000000001E-3</v>
      </c>
      <c r="V1368" s="47" t="s">
        <v>18</v>
      </c>
      <c r="W1368" s="47">
        <v>3.81267221066935E-3</v>
      </c>
      <c r="X1368" s="48" t="s">
        <v>30</v>
      </c>
      <c r="Y1368" s="49" t="s">
        <v>18</v>
      </c>
      <c r="Z1368" s="50" t="s">
        <v>18</v>
      </c>
      <c r="AA1368" s="51" t="s">
        <v>18</v>
      </c>
      <c r="AB1368" s="52">
        <v>39857</v>
      </c>
      <c r="AC1368" s="48" t="s">
        <v>1186</v>
      </c>
      <c r="AD1368" s="53">
        <v>100000</v>
      </c>
      <c r="AE1368" s="46" t="s">
        <v>18</v>
      </c>
      <c r="AF1368" s="54" t="s">
        <v>18</v>
      </c>
    </row>
    <row r="1369" spans="1:32" x14ac:dyDescent="0.25">
      <c r="A1369" s="1" t="s">
        <v>1308</v>
      </c>
      <c r="B1369" s="55">
        <v>0.53402810531821798</v>
      </c>
      <c r="C1369" s="37">
        <v>20</v>
      </c>
      <c r="D1369" s="55">
        <v>1.2315961053264799</v>
      </c>
      <c r="E1369" s="37">
        <v>21</v>
      </c>
      <c r="F1369" s="55">
        <v>2.2116913383204602</v>
      </c>
      <c r="G1369" s="37">
        <v>19</v>
      </c>
      <c r="H1369" s="55">
        <v>6.2104059841125903</v>
      </c>
      <c r="I1369" s="37">
        <v>7</v>
      </c>
      <c r="J1369" s="55">
        <v>2.6147443206405399</v>
      </c>
      <c r="K1369" s="37">
        <v>13</v>
      </c>
      <c r="L1369" s="55">
        <v>-0.15451451502768099</v>
      </c>
      <c r="M1369" s="37">
        <v>36</v>
      </c>
      <c r="N1369" s="55">
        <v>1.5000869614523</v>
      </c>
      <c r="O1369" s="56" t="s">
        <v>18</v>
      </c>
      <c r="P1369" s="56">
        <v>1.76897035</v>
      </c>
      <c r="Q1369" s="57">
        <v>6</v>
      </c>
      <c r="R1369" s="58">
        <v>0</v>
      </c>
      <c r="S1369" s="58">
        <v>0</v>
      </c>
      <c r="T1369" s="14" t="s">
        <v>18</v>
      </c>
      <c r="U1369" s="59">
        <v>2.5000000000000001E-3</v>
      </c>
      <c r="V1369" s="59" t="s">
        <v>18</v>
      </c>
      <c r="W1369" s="59">
        <v>3.31267221066935E-3</v>
      </c>
      <c r="X1369" s="12" t="s">
        <v>30</v>
      </c>
      <c r="Y1369" s="60" t="s">
        <v>18</v>
      </c>
      <c r="Z1369" s="8" t="s">
        <v>18</v>
      </c>
      <c r="AA1369" s="61" t="s">
        <v>18</v>
      </c>
      <c r="AB1369" s="62">
        <v>39857</v>
      </c>
      <c r="AC1369" s="12" t="s">
        <v>1186</v>
      </c>
      <c r="AD1369" s="16">
        <v>1000000</v>
      </c>
      <c r="AE1369" s="14" t="s">
        <v>18</v>
      </c>
      <c r="AF1369" s="39" t="s">
        <v>18</v>
      </c>
    </row>
    <row r="1370" spans="1:32" x14ac:dyDescent="0.25">
      <c r="A1370" s="40" t="s">
        <v>1309</v>
      </c>
      <c r="B1370" s="41">
        <v>-1.4984239254867899</v>
      </c>
      <c r="C1370" s="42">
        <v>28</v>
      </c>
      <c r="D1370" s="41">
        <v>-4.45758324059242E-2</v>
      </c>
      <c r="E1370" s="42">
        <v>35</v>
      </c>
      <c r="F1370" s="41">
        <v>-2.8727646899544301</v>
      </c>
      <c r="G1370" s="42">
        <v>36</v>
      </c>
      <c r="H1370" s="41">
        <v>7.0661638685551802</v>
      </c>
      <c r="I1370" s="42">
        <v>6</v>
      </c>
      <c r="J1370" s="63">
        <v>3.8753166470264202</v>
      </c>
      <c r="K1370" s="64">
        <v>2</v>
      </c>
      <c r="L1370" s="41">
        <v>-2.5915041827658798</v>
      </c>
      <c r="M1370" s="42">
        <v>40</v>
      </c>
      <c r="N1370" s="41">
        <v>6.11492270933479</v>
      </c>
      <c r="O1370" s="43" t="s">
        <v>18</v>
      </c>
      <c r="P1370" s="43">
        <v>0</v>
      </c>
      <c r="Q1370" s="44">
        <v>8</v>
      </c>
      <c r="R1370" s="45">
        <v>0</v>
      </c>
      <c r="S1370" s="45">
        <v>0</v>
      </c>
      <c r="T1370" s="46" t="s">
        <v>18</v>
      </c>
      <c r="U1370" s="47">
        <v>1.5E-3</v>
      </c>
      <c r="V1370" s="47" t="s">
        <v>18</v>
      </c>
      <c r="W1370" s="47">
        <v>1.5006515505498301E-3</v>
      </c>
      <c r="X1370" s="48" t="s">
        <v>30</v>
      </c>
      <c r="Y1370" s="49">
        <v>2794.9620405187102</v>
      </c>
      <c r="Z1370" s="50">
        <v>-5.9786614813640204</v>
      </c>
      <c r="AA1370" s="51">
        <v>1139</v>
      </c>
      <c r="AB1370" s="52">
        <v>36641</v>
      </c>
      <c r="AC1370" s="48" t="s">
        <v>1310</v>
      </c>
      <c r="AD1370" s="53" t="s">
        <v>1311</v>
      </c>
      <c r="AE1370" s="46" t="s">
        <v>18</v>
      </c>
      <c r="AF1370" s="54">
        <v>-11.9710955758244</v>
      </c>
    </row>
    <row r="1371" spans="1:32" x14ac:dyDescent="0.25">
      <c r="A1371" s="1" t="s">
        <v>1312</v>
      </c>
      <c r="B1371" s="55">
        <v>0.49644637909766998</v>
      </c>
      <c r="C1371" s="37">
        <v>26</v>
      </c>
      <c r="D1371" s="55">
        <v>1.01418396106871</v>
      </c>
      <c r="E1371" s="37">
        <v>31</v>
      </c>
      <c r="F1371" s="55">
        <v>1.8068807807838301</v>
      </c>
      <c r="G1371" s="37">
        <v>31</v>
      </c>
      <c r="H1371" s="55">
        <v>4.0590405904059104</v>
      </c>
      <c r="I1371" s="37">
        <v>38</v>
      </c>
      <c r="J1371" s="55">
        <v>1.94306371441481</v>
      </c>
      <c r="K1371" s="37">
        <v>39</v>
      </c>
      <c r="L1371" s="55">
        <v>0.31124944419744699</v>
      </c>
      <c r="M1371" s="37">
        <v>21</v>
      </c>
      <c r="N1371" s="55">
        <v>0.34277174217226197</v>
      </c>
      <c r="O1371" s="56" t="s">
        <v>18</v>
      </c>
      <c r="P1371" s="56">
        <v>0.24</v>
      </c>
      <c r="Q1371" s="57">
        <v>8</v>
      </c>
      <c r="R1371" s="58">
        <v>0</v>
      </c>
      <c r="S1371" s="58">
        <v>0</v>
      </c>
      <c r="T1371" s="14" t="s">
        <v>18</v>
      </c>
      <c r="U1371" s="59">
        <v>1.5E-3</v>
      </c>
      <c r="V1371" s="59" t="s">
        <v>18</v>
      </c>
      <c r="W1371" s="59">
        <v>1.5E-3</v>
      </c>
      <c r="X1371" s="12" t="s">
        <v>30</v>
      </c>
      <c r="Y1371" s="60">
        <v>1637.40157299309</v>
      </c>
      <c r="Z1371" s="8">
        <v>12.5086932</v>
      </c>
      <c r="AA1371" s="61">
        <v>18316</v>
      </c>
      <c r="AB1371" s="62">
        <v>35184</v>
      </c>
      <c r="AC1371" s="12" t="s">
        <v>65</v>
      </c>
      <c r="AD1371" s="16" t="s">
        <v>56</v>
      </c>
      <c r="AE1371" s="14" t="s">
        <v>18</v>
      </c>
      <c r="AF1371" s="39">
        <v>187.58351841999999</v>
      </c>
    </row>
    <row r="1372" spans="1:32" x14ac:dyDescent="0.25">
      <c r="A1372" s="40" t="s">
        <v>1313</v>
      </c>
      <c r="B1372" s="41">
        <v>0.50850552493342205</v>
      </c>
      <c r="C1372" s="42">
        <v>24</v>
      </c>
      <c r="D1372" s="41">
        <v>1.0222337006509701</v>
      </c>
      <c r="E1372" s="42">
        <v>30</v>
      </c>
      <c r="F1372" s="41">
        <v>1.8255698971646199</v>
      </c>
      <c r="G1372" s="42">
        <v>29</v>
      </c>
      <c r="H1372" s="41">
        <v>4.1051567239636704</v>
      </c>
      <c r="I1372" s="42">
        <v>36</v>
      </c>
      <c r="J1372" s="41">
        <v>2.0289855072463698</v>
      </c>
      <c r="K1372" s="42">
        <v>37</v>
      </c>
      <c r="L1372" s="41">
        <v>0.35637918745543501</v>
      </c>
      <c r="M1372" s="42">
        <v>4</v>
      </c>
      <c r="N1372" s="41">
        <v>2.8909195964536201</v>
      </c>
      <c r="O1372" s="43" t="s">
        <v>18</v>
      </c>
      <c r="P1372" s="43">
        <v>0.24</v>
      </c>
      <c r="Q1372" s="44">
        <v>8</v>
      </c>
      <c r="R1372" s="45">
        <v>0</v>
      </c>
      <c r="S1372" s="45">
        <v>0</v>
      </c>
      <c r="T1372" s="46" t="s">
        <v>18</v>
      </c>
      <c r="U1372" s="47">
        <v>1.5E-3</v>
      </c>
      <c r="V1372" s="47" t="s">
        <v>18</v>
      </c>
      <c r="W1372" s="47">
        <v>1.5E-3</v>
      </c>
      <c r="X1372" s="48" t="s">
        <v>30</v>
      </c>
      <c r="Y1372" s="49" t="s">
        <v>18</v>
      </c>
      <c r="Z1372" s="50" t="s">
        <v>18</v>
      </c>
      <c r="AA1372" s="51" t="s">
        <v>18</v>
      </c>
      <c r="AB1372" s="52">
        <v>35184</v>
      </c>
      <c r="AC1372" s="48" t="s">
        <v>65</v>
      </c>
      <c r="AD1372" s="53">
        <v>30000</v>
      </c>
      <c r="AE1372" s="46" t="s">
        <v>18</v>
      </c>
      <c r="AF1372" s="54" t="s">
        <v>18</v>
      </c>
    </row>
    <row r="1373" spans="1:32" x14ac:dyDescent="0.25">
      <c r="A1373" s="1" t="s">
        <v>1314</v>
      </c>
      <c r="B1373" s="55" t="s">
        <v>18</v>
      </c>
      <c r="C1373" s="37" t="s">
        <v>18</v>
      </c>
      <c r="D1373" s="55">
        <v>1.0570351508798199</v>
      </c>
      <c r="E1373" s="37">
        <v>27</v>
      </c>
      <c r="F1373" s="55">
        <v>1.8564669890643399</v>
      </c>
      <c r="G1373" s="37">
        <v>28</v>
      </c>
      <c r="H1373" s="55">
        <v>4.1197319988011296</v>
      </c>
      <c r="I1373" s="37">
        <v>35</v>
      </c>
      <c r="J1373" s="55">
        <v>2.0132491410350801</v>
      </c>
      <c r="K1373" s="37">
        <v>38</v>
      </c>
      <c r="L1373" s="55">
        <v>0.335169648653388</v>
      </c>
      <c r="M1373" s="37">
        <v>11</v>
      </c>
      <c r="N1373" s="55">
        <v>0.112437753323565</v>
      </c>
      <c r="O1373" s="56" t="s">
        <v>18</v>
      </c>
      <c r="P1373" s="56">
        <v>0.24</v>
      </c>
      <c r="Q1373" s="57">
        <v>8</v>
      </c>
      <c r="R1373" s="58">
        <v>0</v>
      </c>
      <c r="S1373" s="58">
        <v>0</v>
      </c>
      <c r="T1373" s="14" t="s">
        <v>18</v>
      </c>
      <c r="U1373" s="59">
        <v>1E-3</v>
      </c>
      <c r="V1373" s="59" t="s">
        <v>18</v>
      </c>
      <c r="W1373" s="59">
        <v>1E-3</v>
      </c>
      <c r="X1373" s="12" t="s">
        <v>30</v>
      </c>
      <c r="Y1373" s="60" t="s">
        <v>18</v>
      </c>
      <c r="Z1373" s="8" t="s">
        <v>18</v>
      </c>
      <c r="AA1373" s="61" t="s">
        <v>18</v>
      </c>
      <c r="AB1373" s="62">
        <v>43180</v>
      </c>
      <c r="AC1373" s="12" t="s">
        <v>65</v>
      </c>
      <c r="AD1373" s="16">
        <v>1000000</v>
      </c>
      <c r="AE1373" s="14" t="s">
        <v>18</v>
      </c>
      <c r="AF1373" s="39" t="s">
        <v>18</v>
      </c>
    </row>
    <row r="1374" spans="1:32" x14ac:dyDescent="0.25">
      <c r="A1374" s="40" t="s">
        <v>1315</v>
      </c>
      <c r="B1374" s="41">
        <v>0.75875945379146803</v>
      </c>
      <c r="C1374" s="42">
        <v>13</v>
      </c>
      <c r="D1374" s="41">
        <v>1.25687488024002</v>
      </c>
      <c r="E1374" s="42">
        <v>19</v>
      </c>
      <c r="F1374" s="41">
        <v>1.8095690776007001</v>
      </c>
      <c r="G1374" s="42">
        <v>30</v>
      </c>
      <c r="H1374" s="41">
        <v>4.6910032724502804</v>
      </c>
      <c r="I1374" s="42">
        <v>25</v>
      </c>
      <c r="J1374" s="41">
        <v>2.3005608332378999</v>
      </c>
      <c r="K1374" s="42">
        <v>23</v>
      </c>
      <c r="L1374" s="41">
        <v>0.33677593174676801</v>
      </c>
      <c r="M1374" s="42">
        <v>10</v>
      </c>
      <c r="N1374" s="41">
        <v>2.8682694144199101</v>
      </c>
      <c r="O1374" s="43" t="s">
        <v>18</v>
      </c>
      <c r="P1374" s="43">
        <v>0.61</v>
      </c>
      <c r="Q1374" s="44">
        <v>8</v>
      </c>
      <c r="R1374" s="45">
        <v>0</v>
      </c>
      <c r="S1374" s="45">
        <v>0</v>
      </c>
      <c r="T1374" s="46" t="s">
        <v>18</v>
      </c>
      <c r="U1374" s="47">
        <v>1.5E-3</v>
      </c>
      <c r="V1374" s="47" t="s">
        <v>18</v>
      </c>
      <c r="W1374" s="47">
        <v>1.5E-3</v>
      </c>
      <c r="X1374" s="48" t="s">
        <v>30</v>
      </c>
      <c r="Y1374" s="49">
        <v>1096.61023444685</v>
      </c>
      <c r="Z1374" s="50">
        <v>-16.378388900000001</v>
      </c>
      <c r="AA1374" s="51">
        <v>8553</v>
      </c>
      <c r="AB1374" s="52">
        <v>37501</v>
      </c>
      <c r="AC1374" s="48" t="s">
        <v>65</v>
      </c>
      <c r="AD1374" s="53">
        <v>1000000</v>
      </c>
      <c r="AE1374" s="46" t="s">
        <v>18</v>
      </c>
      <c r="AF1374" s="54">
        <v>17.720159420000002</v>
      </c>
    </row>
    <row r="1375" spans="1:32" x14ac:dyDescent="0.25">
      <c r="A1375" s="1" t="s">
        <v>1316</v>
      </c>
      <c r="B1375" s="55">
        <v>0.50655963486876399</v>
      </c>
      <c r="C1375" s="37">
        <v>25</v>
      </c>
      <c r="D1375" s="55">
        <v>1.0030748864816801</v>
      </c>
      <c r="E1375" s="37">
        <v>32</v>
      </c>
      <c r="F1375" s="55">
        <v>1.5560541324722801</v>
      </c>
      <c r="G1375" s="37">
        <v>32</v>
      </c>
      <c r="H1375" s="55">
        <v>4.4408277144850796</v>
      </c>
      <c r="I1375" s="37">
        <v>33</v>
      </c>
      <c r="J1375" s="55">
        <v>2.1760558040792</v>
      </c>
      <c r="K1375" s="37">
        <v>28</v>
      </c>
      <c r="L1375" s="55">
        <v>0.32757593805834401</v>
      </c>
      <c r="M1375" s="37">
        <v>15</v>
      </c>
      <c r="N1375" s="55">
        <v>0.34183068679943801</v>
      </c>
      <c r="O1375" s="56" t="s">
        <v>18</v>
      </c>
      <c r="P1375" s="56">
        <v>0.61</v>
      </c>
      <c r="Q1375" s="57">
        <v>8</v>
      </c>
      <c r="R1375" s="58">
        <v>0</v>
      </c>
      <c r="S1375" s="58">
        <v>0</v>
      </c>
      <c r="T1375" s="14" t="s">
        <v>18</v>
      </c>
      <c r="U1375" s="59">
        <v>4.0000000000000001E-3</v>
      </c>
      <c r="V1375" s="59" t="s">
        <v>18</v>
      </c>
      <c r="W1375" s="59">
        <v>4.0000000000000001E-3</v>
      </c>
      <c r="X1375" s="12" t="s">
        <v>30</v>
      </c>
      <c r="Y1375" s="60" t="s">
        <v>18</v>
      </c>
      <c r="Z1375" s="8" t="s">
        <v>18</v>
      </c>
      <c r="AA1375" s="61" t="s">
        <v>18</v>
      </c>
      <c r="AB1375" s="62">
        <v>40575</v>
      </c>
      <c r="AC1375" s="12" t="s">
        <v>65</v>
      </c>
      <c r="AD1375" s="16" t="s">
        <v>56</v>
      </c>
      <c r="AE1375" s="14" t="s">
        <v>18</v>
      </c>
      <c r="AF1375" s="39" t="s">
        <v>18</v>
      </c>
    </row>
    <row r="1376" spans="1:32" x14ac:dyDescent="0.25">
      <c r="A1376" s="40" t="s">
        <v>1317</v>
      </c>
      <c r="B1376" s="41">
        <v>0.56317410994644002</v>
      </c>
      <c r="C1376" s="42">
        <v>19</v>
      </c>
      <c r="D1376" s="41">
        <v>1.11471560089346</v>
      </c>
      <c r="E1376" s="42">
        <v>25</v>
      </c>
      <c r="F1376" s="41">
        <v>2.3551745607893899</v>
      </c>
      <c r="G1376" s="42">
        <v>16</v>
      </c>
      <c r="H1376" s="41">
        <v>4.4421751910114198</v>
      </c>
      <c r="I1376" s="42">
        <v>32</v>
      </c>
      <c r="J1376" s="41">
        <v>2.1807909604519802</v>
      </c>
      <c r="K1376" s="42">
        <v>27</v>
      </c>
      <c r="L1376" s="41">
        <v>0.32172176614153603</v>
      </c>
      <c r="M1376" s="42">
        <v>17</v>
      </c>
      <c r="N1376" s="41">
        <v>2.8647703515929699</v>
      </c>
      <c r="O1376" s="43" t="s">
        <v>18</v>
      </c>
      <c r="P1376" s="43">
        <v>0.61</v>
      </c>
      <c r="Q1376" s="44">
        <v>8</v>
      </c>
      <c r="R1376" s="45">
        <v>0</v>
      </c>
      <c r="S1376" s="45">
        <v>0</v>
      </c>
      <c r="T1376" s="46" t="s">
        <v>18</v>
      </c>
      <c r="U1376" s="47">
        <v>4.0000000000000001E-3</v>
      </c>
      <c r="V1376" s="47" t="s">
        <v>18</v>
      </c>
      <c r="W1376" s="47">
        <v>4.0000000000000001E-3</v>
      </c>
      <c r="X1376" s="48" t="s">
        <v>30</v>
      </c>
      <c r="Y1376" s="49" t="s">
        <v>18</v>
      </c>
      <c r="Z1376" s="50" t="s">
        <v>18</v>
      </c>
      <c r="AA1376" s="51" t="s">
        <v>18</v>
      </c>
      <c r="AB1376" s="52">
        <v>40575</v>
      </c>
      <c r="AC1376" s="48" t="s">
        <v>65</v>
      </c>
      <c r="AD1376" s="53">
        <v>30000</v>
      </c>
      <c r="AE1376" s="46" t="s">
        <v>18</v>
      </c>
      <c r="AF1376" s="54" t="s">
        <v>18</v>
      </c>
    </row>
    <row r="1377" spans="1:32" x14ac:dyDescent="0.25">
      <c r="A1377" s="1" t="s">
        <v>1318</v>
      </c>
      <c r="B1377" s="55">
        <v>0.51445281926749598</v>
      </c>
      <c r="C1377" s="37">
        <v>23</v>
      </c>
      <c r="D1377" s="55">
        <v>0.91503333438256396</v>
      </c>
      <c r="E1377" s="37">
        <v>33</v>
      </c>
      <c r="F1377" s="55">
        <v>2.08758294454001</v>
      </c>
      <c r="G1377" s="37">
        <v>26</v>
      </c>
      <c r="H1377" s="55">
        <v>4.3866467526445501</v>
      </c>
      <c r="I1377" s="37">
        <v>34</v>
      </c>
      <c r="J1377" s="55">
        <v>2.1655746519826802</v>
      </c>
      <c r="K1377" s="37">
        <v>29</v>
      </c>
      <c r="L1377" s="55">
        <v>0.31521807145990999</v>
      </c>
      <c r="M1377" s="37">
        <v>19</v>
      </c>
      <c r="N1377" s="55">
        <v>0.21302193446890999</v>
      </c>
      <c r="O1377" s="56" t="s">
        <v>18</v>
      </c>
      <c r="P1377" s="56">
        <v>0.38</v>
      </c>
      <c r="Q1377" s="57">
        <v>8</v>
      </c>
      <c r="R1377" s="58">
        <v>0</v>
      </c>
      <c r="S1377" s="58">
        <v>0</v>
      </c>
      <c r="T1377" s="14" t="s">
        <v>18</v>
      </c>
      <c r="U1377" s="59">
        <v>3.0000000000000001E-3</v>
      </c>
      <c r="V1377" s="59" t="s">
        <v>18</v>
      </c>
      <c r="W1377" s="59">
        <v>3.0000000000000001E-3</v>
      </c>
      <c r="X1377" s="12" t="s">
        <v>30</v>
      </c>
      <c r="Y1377" s="60">
        <v>141.67380951118901</v>
      </c>
      <c r="Z1377" s="8">
        <v>9.1759138100000008</v>
      </c>
      <c r="AA1377" s="61">
        <v>4589</v>
      </c>
      <c r="AB1377" s="62">
        <v>35737</v>
      </c>
      <c r="AC1377" s="12" t="s">
        <v>1319</v>
      </c>
      <c r="AD1377" s="16">
        <v>10</v>
      </c>
      <c r="AE1377" s="14" t="s">
        <v>18</v>
      </c>
      <c r="AF1377" s="39">
        <v>-40.25999839</v>
      </c>
    </row>
    <row r="1378" spans="1:32" x14ac:dyDescent="0.25">
      <c r="A1378" s="40" t="s">
        <v>1320</v>
      </c>
      <c r="B1378" s="41" t="s">
        <v>18</v>
      </c>
      <c r="C1378" s="42" t="s">
        <v>18</v>
      </c>
      <c r="D1378" s="41" t="s">
        <v>18</v>
      </c>
      <c r="E1378" s="42" t="s">
        <v>18</v>
      </c>
      <c r="F1378" s="41" t="s">
        <v>18</v>
      </c>
      <c r="G1378" s="42" t="s">
        <v>18</v>
      </c>
      <c r="H1378" s="41" t="s">
        <v>18</v>
      </c>
      <c r="I1378" s="42" t="s">
        <v>18</v>
      </c>
      <c r="J1378" s="41">
        <v>2.2434968571057801</v>
      </c>
      <c r="K1378" s="42">
        <v>25</v>
      </c>
      <c r="L1378" s="41">
        <v>0.32850544730675901</v>
      </c>
      <c r="M1378" s="42">
        <v>14</v>
      </c>
      <c r="N1378" s="41" t="s">
        <v>18</v>
      </c>
      <c r="O1378" s="43" t="s">
        <v>18</v>
      </c>
      <c r="P1378" s="43">
        <v>0.38</v>
      </c>
      <c r="Q1378" s="44">
        <v>8</v>
      </c>
      <c r="R1378" s="45">
        <v>0</v>
      </c>
      <c r="S1378" s="45">
        <v>0</v>
      </c>
      <c r="T1378" s="46" t="s">
        <v>18</v>
      </c>
      <c r="U1378" s="47">
        <v>1.5E-3</v>
      </c>
      <c r="V1378" s="47" t="s">
        <v>18</v>
      </c>
      <c r="W1378" s="47">
        <v>1.6000000000000001E-3</v>
      </c>
      <c r="X1378" s="48" t="s">
        <v>30</v>
      </c>
      <c r="Y1378" s="49" t="s">
        <v>18</v>
      </c>
      <c r="Z1378" s="50" t="s">
        <v>18</v>
      </c>
      <c r="AA1378" s="51" t="s">
        <v>18</v>
      </c>
      <c r="AB1378" s="52">
        <v>45405</v>
      </c>
      <c r="AC1378" s="48" t="s">
        <v>1319</v>
      </c>
      <c r="AD1378" s="53">
        <v>10</v>
      </c>
      <c r="AE1378" s="46" t="s">
        <v>18</v>
      </c>
      <c r="AF1378" s="54" t="s">
        <v>18</v>
      </c>
    </row>
    <row r="1379" spans="1:32" x14ac:dyDescent="0.25">
      <c r="A1379" s="1" t="s">
        <v>1321</v>
      </c>
      <c r="B1379" s="65">
        <v>1.6596846322274501</v>
      </c>
      <c r="C1379" s="66">
        <v>3</v>
      </c>
      <c r="D1379" s="55">
        <v>2.0221194405715699</v>
      </c>
      <c r="E1379" s="37">
        <v>4</v>
      </c>
      <c r="F1379" s="65">
        <v>2.8743488226770899</v>
      </c>
      <c r="G1379" s="66">
        <v>3</v>
      </c>
      <c r="H1379" s="55">
        <v>5.37220228194579</v>
      </c>
      <c r="I1379" s="37">
        <v>14</v>
      </c>
      <c r="J1379" s="55">
        <v>2.69901311111742</v>
      </c>
      <c r="K1379" s="37">
        <v>9</v>
      </c>
      <c r="L1379" s="55">
        <v>0.29859037566835001</v>
      </c>
      <c r="M1379" s="37">
        <v>23</v>
      </c>
      <c r="N1379" s="55">
        <v>0.60683288242778699</v>
      </c>
      <c r="O1379" s="56" t="s">
        <v>18</v>
      </c>
      <c r="P1379" s="56">
        <v>0.64</v>
      </c>
      <c r="Q1379" s="57">
        <v>8</v>
      </c>
      <c r="R1379" s="58">
        <v>0</v>
      </c>
      <c r="S1379" s="58">
        <v>0</v>
      </c>
      <c r="T1379" s="14" t="s">
        <v>18</v>
      </c>
      <c r="U1379" s="59">
        <v>4.5999999999999999E-3</v>
      </c>
      <c r="V1379" s="59" t="s">
        <v>18</v>
      </c>
      <c r="W1379" s="59">
        <v>5.0000000000000001E-3</v>
      </c>
      <c r="X1379" s="12" t="s">
        <v>30</v>
      </c>
      <c r="Y1379" s="60">
        <v>420.99190665999998</v>
      </c>
      <c r="Z1379" s="8">
        <v>9.7827858899999995</v>
      </c>
      <c r="AA1379" s="61">
        <v>8337</v>
      </c>
      <c r="AB1379" s="62">
        <v>37754</v>
      </c>
      <c r="AC1379" s="12" t="s">
        <v>1024</v>
      </c>
      <c r="AD1379" s="16">
        <v>50</v>
      </c>
      <c r="AE1379" s="14" t="s">
        <v>34</v>
      </c>
      <c r="AF1379" s="39">
        <v>58.295869859999897</v>
      </c>
    </row>
    <row r="1380" spans="1:32" x14ac:dyDescent="0.25">
      <c r="A1380" s="40" t="s">
        <v>1322</v>
      </c>
      <c r="B1380" s="41" t="s">
        <v>18</v>
      </c>
      <c r="C1380" s="42" t="s">
        <v>18</v>
      </c>
      <c r="D1380" s="41">
        <v>1.0229276981387601</v>
      </c>
      <c r="E1380" s="42">
        <v>29</v>
      </c>
      <c r="F1380" s="41">
        <v>2.1796533645377298</v>
      </c>
      <c r="G1380" s="42">
        <v>22</v>
      </c>
      <c r="H1380" s="41">
        <v>5.2606251585099697</v>
      </c>
      <c r="I1380" s="42">
        <v>16</v>
      </c>
      <c r="J1380" s="41">
        <v>2.7661079669133799</v>
      </c>
      <c r="K1380" s="42">
        <v>8</v>
      </c>
      <c r="L1380" s="41">
        <v>0.35045580510513202</v>
      </c>
      <c r="M1380" s="42">
        <v>5</v>
      </c>
      <c r="N1380" s="41">
        <v>0.47338692853339198</v>
      </c>
      <c r="O1380" s="43" t="s">
        <v>18</v>
      </c>
      <c r="P1380" s="43">
        <v>0.98</v>
      </c>
      <c r="Q1380" s="44">
        <v>8</v>
      </c>
      <c r="R1380" s="45">
        <v>0</v>
      </c>
      <c r="S1380" s="45">
        <v>0</v>
      </c>
      <c r="T1380" s="46" t="s">
        <v>18</v>
      </c>
      <c r="U1380" s="47">
        <v>3.4999999999999901E-3</v>
      </c>
      <c r="V1380" s="47" t="s">
        <v>18</v>
      </c>
      <c r="W1380" s="47">
        <v>4.1000000000000003E-3</v>
      </c>
      <c r="X1380" s="48" t="s">
        <v>30</v>
      </c>
      <c r="Y1380" s="49">
        <v>113.76782869</v>
      </c>
      <c r="Z1380" s="50">
        <v>2.1164952799999899</v>
      </c>
      <c r="AA1380" s="51">
        <v>455</v>
      </c>
      <c r="AB1380" s="52">
        <v>42285</v>
      </c>
      <c r="AC1380" s="48" t="s">
        <v>287</v>
      </c>
      <c r="AD1380" s="53">
        <v>10000</v>
      </c>
      <c r="AE1380" s="46" t="s">
        <v>18</v>
      </c>
      <c r="AF1380" s="54">
        <v>-6.5310580299999996</v>
      </c>
    </row>
    <row r="1381" spans="1:32" x14ac:dyDescent="0.25">
      <c r="A1381" s="1" t="s">
        <v>1323</v>
      </c>
      <c r="B1381" s="55" t="s">
        <v>18</v>
      </c>
      <c r="C1381" s="37" t="s">
        <v>18</v>
      </c>
      <c r="D1381" s="55" t="s">
        <v>18</v>
      </c>
      <c r="E1381" s="37" t="s">
        <v>18</v>
      </c>
      <c r="F1381" s="55">
        <v>2.12003578614239</v>
      </c>
      <c r="G1381" s="37">
        <v>25</v>
      </c>
      <c r="H1381" s="55">
        <v>4.1012116795016498</v>
      </c>
      <c r="I1381" s="37">
        <v>37</v>
      </c>
      <c r="J1381" s="55">
        <v>2.10511608856838</v>
      </c>
      <c r="K1381" s="37">
        <v>33</v>
      </c>
      <c r="L1381" s="55">
        <v>0.278097060479298</v>
      </c>
      <c r="M1381" s="37">
        <v>28</v>
      </c>
      <c r="N1381" s="55">
        <v>0.22657694987145799</v>
      </c>
      <c r="O1381" s="56" t="s">
        <v>18</v>
      </c>
      <c r="P1381" s="56">
        <v>0.67</v>
      </c>
      <c r="Q1381" s="57">
        <v>8</v>
      </c>
      <c r="R1381" s="58" t="s">
        <v>442</v>
      </c>
      <c r="S1381" s="58" t="s">
        <v>442</v>
      </c>
      <c r="T1381" s="14" t="s">
        <v>18</v>
      </c>
      <c r="U1381" s="59">
        <v>1.5E-3</v>
      </c>
      <c r="V1381" s="59" t="s">
        <v>18</v>
      </c>
      <c r="W1381" s="59">
        <v>2E-3</v>
      </c>
      <c r="X1381" s="12" t="s">
        <v>30</v>
      </c>
      <c r="Y1381" s="60">
        <v>158.62321152000001</v>
      </c>
      <c r="Z1381" s="8">
        <v>13.8013373</v>
      </c>
      <c r="AA1381" s="61">
        <v>298</v>
      </c>
      <c r="AB1381" s="62">
        <v>44081</v>
      </c>
      <c r="AC1381" s="12" t="s">
        <v>1324</v>
      </c>
      <c r="AD1381" s="16" t="s">
        <v>129</v>
      </c>
      <c r="AE1381" s="14" t="s">
        <v>39</v>
      </c>
      <c r="AF1381" s="39">
        <v>34.366919439999997</v>
      </c>
    </row>
    <row r="1382" spans="1:32" x14ac:dyDescent="0.25">
      <c r="A1382" s="126" t="s">
        <v>1325</v>
      </c>
      <c r="B1382" s="127">
        <v>0.96441259449338002</v>
      </c>
      <c r="C1382" s="128">
        <v>8</v>
      </c>
      <c r="D1382" s="127">
        <v>1.4937475105832401</v>
      </c>
      <c r="E1382" s="128">
        <v>13</v>
      </c>
      <c r="F1382" s="127">
        <v>2.0653337355840802</v>
      </c>
      <c r="G1382" s="128">
        <v>27</v>
      </c>
      <c r="H1382" s="127">
        <v>4.8339483394833396</v>
      </c>
      <c r="I1382" s="128">
        <v>24</v>
      </c>
      <c r="J1382" s="127">
        <v>2.2310183519250901</v>
      </c>
      <c r="K1382" s="128">
        <v>26</v>
      </c>
      <c r="L1382" s="127">
        <v>0.28238616307800701</v>
      </c>
      <c r="M1382" s="128">
        <v>27</v>
      </c>
      <c r="N1382" s="127">
        <v>0.452885513935606</v>
      </c>
      <c r="O1382" s="131" t="s">
        <v>18</v>
      </c>
      <c r="P1382" s="131">
        <v>0.63100000000000001</v>
      </c>
      <c r="Q1382" s="132">
        <v>8</v>
      </c>
      <c r="R1382" s="133">
        <v>0</v>
      </c>
      <c r="S1382" s="133">
        <v>0</v>
      </c>
      <c r="T1382" s="134" t="s">
        <v>18</v>
      </c>
      <c r="U1382" s="135">
        <v>4.4999999999999997E-3</v>
      </c>
      <c r="V1382" s="135" t="s">
        <v>18</v>
      </c>
      <c r="W1382" s="135">
        <v>4.4999999999999997E-3</v>
      </c>
      <c r="X1382" s="136" t="s">
        <v>30</v>
      </c>
      <c r="Y1382" s="137">
        <v>431.33512464</v>
      </c>
      <c r="Z1382" s="138">
        <v>12.41585166</v>
      </c>
      <c r="AA1382" s="139">
        <v>7470</v>
      </c>
      <c r="AB1382" s="140">
        <v>38329</v>
      </c>
      <c r="AC1382" s="136" t="s">
        <v>180</v>
      </c>
      <c r="AD1382" s="141">
        <v>50</v>
      </c>
      <c r="AE1382" s="134" t="s">
        <v>18</v>
      </c>
      <c r="AF1382" s="142">
        <v>42.418386230000003</v>
      </c>
    </row>
    <row r="1383" spans="1:32" x14ac:dyDescent="0.25">
      <c r="A1383" s="96" t="s">
        <v>95</v>
      </c>
      <c r="B1383" s="97">
        <v>0.77202056006259934</v>
      </c>
      <c r="C1383" s="12"/>
      <c r="D1383" s="97">
        <v>1.339755026847949</v>
      </c>
      <c r="E1383" s="12"/>
      <c r="F1383" s="97">
        <v>1.9741227662367944</v>
      </c>
      <c r="G1383" s="12"/>
      <c r="H1383" s="97">
        <v>5.459128234676224</v>
      </c>
      <c r="I1383" s="12"/>
      <c r="J1383" s="97">
        <v>2.4989819086334721</v>
      </c>
      <c r="K1383" s="12"/>
      <c r="L1383" s="97">
        <v>3.771220531696072E-2</v>
      </c>
      <c r="M1383" s="37"/>
      <c r="N1383" s="97">
        <v>1.3786109572195395</v>
      </c>
      <c r="O1383" s="98" t="s">
        <v>18</v>
      </c>
      <c r="P1383" s="98">
        <v>0.65986444210526296</v>
      </c>
      <c r="Q1383" s="99"/>
      <c r="R1383" s="14"/>
      <c r="S1383" s="12"/>
      <c r="T1383" s="14"/>
      <c r="U1383" s="12"/>
      <c r="V1383" s="100"/>
      <c r="X1383" s="100" t="s">
        <v>96</v>
      </c>
      <c r="Y1383" s="101">
        <v>21150.736755594437</v>
      </c>
      <c r="Z1383" s="98">
        <v>128.62669610046129</v>
      </c>
      <c r="AA1383" s="102">
        <v>101216</v>
      </c>
      <c r="AB1383" s="100"/>
      <c r="AC1383" s="100"/>
      <c r="AD1383" s="103"/>
      <c r="AE1383" s="104"/>
      <c r="AF1383" s="105">
        <v>1009.335575380934</v>
      </c>
    </row>
    <row r="1384" spans="1:32" x14ac:dyDescent="0.25">
      <c r="A1384" s="106" t="s">
        <v>636</v>
      </c>
      <c r="B1384" s="107">
        <v>0.38765777965936699</v>
      </c>
      <c r="C1384" s="37"/>
      <c r="D1384" s="107">
        <v>1.00041835887583</v>
      </c>
      <c r="E1384" s="37"/>
      <c r="F1384" s="107">
        <v>1.9839531488975399</v>
      </c>
      <c r="G1384" s="37"/>
      <c r="H1384" s="107">
        <v>4.0810093572305401</v>
      </c>
      <c r="I1384" s="37"/>
      <c r="J1384" s="107">
        <v>2.0172669427963101</v>
      </c>
      <c r="K1384" s="37"/>
      <c r="L1384" s="107">
        <v>0.32608339511401802</v>
      </c>
      <c r="M1384" s="37"/>
      <c r="N1384" s="107">
        <v>0.15869681282703599</v>
      </c>
      <c r="O1384" s="107" t="s">
        <v>18</v>
      </c>
      <c r="P1384" s="107" t="s">
        <v>18</v>
      </c>
      <c r="Q1384" s="108"/>
      <c r="R1384" s="109"/>
      <c r="S1384" s="37"/>
      <c r="T1384" s="109"/>
      <c r="U1384" s="37"/>
      <c r="V1384" s="37"/>
      <c r="W1384" s="110"/>
      <c r="X1384" s="111"/>
      <c r="Y1384" s="112"/>
      <c r="Z1384" s="37"/>
      <c r="AA1384" s="37"/>
      <c r="AB1384" s="37"/>
      <c r="AC1384" s="113"/>
      <c r="AD1384" s="109"/>
      <c r="AE1384" s="110"/>
    </row>
    <row r="1385" spans="1:32" x14ac:dyDescent="0.25">
      <c r="A1385" s="1" t="s">
        <v>98</v>
      </c>
      <c r="B1385" s="55"/>
      <c r="C1385" s="37">
        <v>28</v>
      </c>
      <c r="D1385" s="55"/>
      <c r="E1385" s="37">
        <v>36</v>
      </c>
      <c r="F1385" s="55"/>
      <c r="G1385" s="37">
        <v>37</v>
      </c>
      <c r="H1385" s="55"/>
      <c r="I1385" s="37">
        <v>40</v>
      </c>
      <c r="J1385" s="55"/>
      <c r="K1385" s="37">
        <v>41</v>
      </c>
      <c r="L1385" s="55"/>
      <c r="M1385" s="37">
        <v>41</v>
      </c>
      <c r="N1385" s="55"/>
      <c r="O1385" s="56"/>
      <c r="P1385" s="56"/>
      <c r="Q1385" s="58"/>
      <c r="R1385" s="14"/>
      <c r="S1385" s="59"/>
      <c r="T1385" s="114"/>
      <c r="U1385" s="59"/>
      <c r="V1385" s="12"/>
      <c r="W1385" s="8"/>
      <c r="X1385" s="8"/>
      <c r="Y1385" s="61"/>
      <c r="Z1385" s="62"/>
      <c r="AA1385" s="12"/>
      <c r="AB1385" s="62"/>
      <c r="AC1385" s="16"/>
      <c r="AD1385" s="14"/>
      <c r="AE1385" s="8"/>
    </row>
    <row r="1386" spans="1:32" x14ac:dyDescent="0.25">
      <c r="B1386" s="55"/>
      <c r="C1386" s="37"/>
      <c r="D1386" s="55"/>
      <c r="E1386" s="37"/>
      <c r="F1386" s="55"/>
      <c r="G1386" s="37"/>
      <c r="H1386" s="55"/>
      <c r="I1386" s="37"/>
      <c r="J1386" s="55"/>
      <c r="K1386" s="37"/>
      <c r="L1386" s="55"/>
      <c r="M1386" s="37"/>
      <c r="N1386" s="55"/>
      <c r="O1386" s="56"/>
      <c r="P1386" s="56"/>
      <c r="Q1386" s="58"/>
      <c r="R1386" s="14"/>
      <c r="S1386" s="59"/>
      <c r="T1386" s="114"/>
      <c r="U1386" s="59"/>
      <c r="V1386" s="12"/>
      <c r="W1386" s="8"/>
      <c r="X1386" s="8"/>
      <c r="Y1386" s="61"/>
      <c r="Z1386" s="62"/>
      <c r="AA1386" s="12"/>
      <c r="AB1386" s="62"/>
      <c r="AC1386" s="16"/>
      <c r="AD1386" s="14"/>
      <c r="AE1386" s="8"/>
    </row>
    <row r="1387" spans="1:32" x14ac:dyDescent="0.25">
      <c r="B1387" s="55"/>
      <c r="C1387" s="37"/>
      <c r="D1387" s="55"/>
      <c r="E1387" s="37"/>
      <c r="F1387" s="55"/>
      <c r="G1387" s="37"/>
      <c r="H1387" s="55"/>
      <c r="I1387" s="37"/>
      <c r="J1387" s="55"/>
      <c r="K1387" s="37"/>
      <c r="L1387" s="55"/>
      <c r="M1387" s="37"/>
      <c r="N1387" s="55"/>
      <c r="O1387" s="56"/>
      <c r="P1387" s="56"/>
      <c r="Q1387" s="58"/>
      <c r="R1387" s="14"/>
      <c r="S1387" s="59"/>
      <c r="T1387" s="114"/>
      <c r="U1387" s="59"/>
      <c r="V1387" s="12"/>
      <c r="W1387" s="8"/>
      <c r="X1387" s="8"/>
      <c r="Y1387" s="61"/>
      <c r="Z1387" s="62"/>
      <c r="AA1387" s="12"/>
      <c r="AB1387" s="62"/>
      <c r="AC1387" s="16"/>
      <c r="AD1387" s="14"/>
      <c r="AE1387" s="8"/>
    </row>
    <row r="1388" spans="1:32" x14ac:dyDescent="0.25">
      <c r="B1388" s="55"/>
      <c r="C1388" s="37"/>
      <c r="D1388" s="55"/>
      <c r="E1388" s="37"/>
      <c r="F1388" s="55"/>
      <c r="G1388" s="37"/>
      <c r="H1388" s="55"/>
      <c r="I1388" s="37"/>
      <c r="J1388" s="55"/>
      <c r="K1388" s="37"/>
      <c r="L1388" s="55"/>
      <c r="M1388" s="37"/>
      <c r="N1388" s="55"/>
      <c r="O1388" s="56"/>
      <c r="P1388" s="56"/>
      <c r="Q1388" s="58"/>
      <c r="R1388" s="14"/>
      <c r="S1388" s="59"/>
      <c r="T1388" s="114"/>
      <c r="U1388" s="59"/>
      <c r="V1388" s="12"/>
      <c r="W1388" s="8"/>
      <c r="X1388" s="8"/>
      <c r="Y1388" s="61"/>
      <c r="Z1388" s="62"/>
      <c r="AA1388" s="12"/>
      <c r="AB1388" s="62"/>
      <c r="AC1388" s="16"/>
      <c r="AD1388" s="14"/>
      <c r="AE1388" s="8"/>
    </row>
    <row r="1389" spans="1:32" x14ac:dyDescent="0.25">
      <c r="B1389" s="55"/>
      <c r="C1389" s="37"/>
      <c r="D1389" s="55"/>
      <c r="E1389" s="37"/>
      <c r="F1389" s="55"/>
      <c r="G1389" s="37"/>
      <c r="H1389" s="55"/>
      <c r="I1389" s="37"/>
      <c r="J1389" s="55"/>
      <c r="K1389" s="37"/>
      <c r="L1389" s="55"/>
      <c r="M1389" s="37"/>
      <c r="N1389" s="55"/>
      <c r="O1389" s="56"/>
      <c r="P1389" s="56"/>
      <c r="Q1389" s="58"/>
      <c r="R1389" s="14"/>
      <c r="S1389" s="59"/>
      <c r="T1389" s="114"/>
      <c r="U1389" s="59"/>
      <c r="V1389" s="12"/>
      <c r="W1389" s="8"/>
      <c r="X1389" s="60"/>
      <c r="Y1389" s="61"/>
      <c r="Z1389" s="62"/>
      <c r="AA1389" s="12"/>
      <c r="AB1389" s="62"/>
      <c r="AC1389" s="16"/>
      <c r="AD1389" s="14"/>
      <c r="AE1389" s="8"/>
    </row>
    <row r="1390" spans="1:32" x14ac:dyDescent="0.25">
      <c r="B1390" s="55"/>
      <c r="C1390" s="37"/>
      <c r="D1390" s="55"/>
      <c r="E1390" s="37"/>
      <c r="F1390" s="55"/>
      <c r="G1390" s="37"/>
      <c r="H1390" s="55"/>
      <c r="I1390" s="37"/>
      <c r="J1390" s="55"/>
      <c r="K1390" s="37"/>
      <c r="L1390" s="55"/>
      <c r="M1390" s="37"/>
      <c r="N1390" s="55"/>
      <c r="O1390" s="56"/>
      <c r="P1390" s="56"/>
      <c r="Q1390" s="58"/>
      <c r="R1390" s="14"/>
      <c r="S1390" s="59"/>
      <c r="T1390" s="114"/>
      <c r="U1390" s="59"/>
      <c r="V1390" s="12"/>
      <c r="W1390" s="8"/>
      <c r="X1390" s="60"/>
      <c r="Y1390" s="61"/>
      <c r="Z1390" s="62"/>
      <c r="AA1390" s="12"/>
      <c r="AB1390" s="62"/>
      <c r="AC1390" s="16"/>
      <c r="AD1390" s="14"/>
      <c r="AE1390" s="8"/>
    </row>
    <row r="1391" spans="1:32" x14ac:dyDescent="0.25">
      <c r="A1391" s="1" t="s">
        <v>185</v>
      </c>
      <c r="B1391" s="8"/>
      <c r="C1391" s="12"/>
      <c r="D1391" s="8"/>
      <c r="E1391" s="12"/>
      <c r="F1391" s="8"/>
      <c r="G1391" s="12"/>
      <c r="H1391" s="8"/>
      <c r="I1391" s="12"/>
      <c r="J1391" s="8"/>
      <c r="K1391" s="12"/>
      <c r="L1391" s="8"/>
      <c r="M1391" s="12"/>
      <c r="N1391" s="8"/>
      <c r="O1391" s="12"/>
      <c r="P1391" s="12"/>
      <c r="Q1391" s="13"/>
      <c r="R1391" s="14"/>
      <c r="S1391" s="12"/>
      <c r="T1391" s="14"/>
      <c r="U1391" s="12"/>
      <c r="V1391" s="12"/>
      <c r="W1391" s="39"/>
      <c r="X1391" s="60"/>
      <c r="Y1391" s="20"/>
      <c r="Z1391" s="12"/>
      <c r="AA1391" s="12"/>
      <c r="AB1391" s="12"/>
      <c r="AC1391" s="16"/>
      <c r="AD1391" s="14"/>
      <c r="AE1391" s="39"/>
    </row>
    <row r="1392" spans="1:32" x14ac:dyDescent="0.25">
      <c r="B1392" s="8"/>
      <c r="C1392" s="12"/>
      <c r="D1392" s="8"/>
      <c r="E1392" s="12"/>
      <c r="F1392" s="8"/>
      <c r="G1392" s="12"/>
      <c r="H1392" s="8"/>
      <c r="I1392" s="12"/>
      <c r="J1392" s="8"/>
      <c r="K1392" s="12"/>
      <c r="L1392" s="8"/>
      <c r="M1392" s="12"/>
      <c r="N1392" s="8"/>
      <c r="O1392" s="12"/>
      <c r="P1392" s="12"/>
      <c r="Q1392" s="13"/>
      <c r="R1392" s="14"/>
      <c r="S1392" s="12"/>
      <c r="T1392" s="14"/>
      <c r="U1392" s="12"/>
      <c r="V1392" s="12"/>
      <c r="W1392" s="39"/>
      <c r="X1392" s="60"/>
      <c r="Y1392" s="20"/>
      <c r="Z1392" s="12"/>
      <c r="AA1392" s="12"/>
      <c r="AB1392" s="12"/>
      <c r="AC1392" s="16"/>
      <c r="AD1392" s="14"/>
      <c r="AE1392" s="39"/>
    </row>
    <row r="1393" spans="1:32" x14ac:dyDescent="0.25">
      <c r="B1393" s="8"/>
      <c r="C1393" s="12"/>
      <c r="D1393" s="8"/>
      <c r="E1393" s="12"/>
      <c r="F1393" s="8"/>
      <c r="G1393" s="12"/>
      <c r="H1393" s="8"/>
      <c r="I1393" s="12"/>
      <c r="J1393" s="8"/>
      <c r="K1393" s="12"/>
      <c r="L1393" s="8"/>
      <c r="M1393" s="12"/>
      <c r="N1393" s="8"/>
      <c r="O1393" s="12"/>
      <c r="P1393" s="12"/>
      <c r="Q1393" s="13"/>
      <c r="R1393" s="14"/>
      <c r="S1393" s="12"/>
      <c r="T1393" s="14"/>
      <c r="U1393" s="12"/>
      <c r="V1393" s="12"/>
      <c r="W1393" s="39"/>
      <c r="X1393" s="60"/>
      <c r="Y1393" s="20"/>
      <c r="Z1393" s="12"/>
      <c r="AA1393" s="12"/>
      <c r="AB1393" s="12"/>
      <c r="AC1393" s="16"/>
      <c r="AD1393" s="14"/>
      <c r="AE1393" s="39"/>
    </row>
    <row r="1394" spans="1:32" x14ac:dyDescent="0.25">
      <c r="B1394" s="8"/>
      <c r="C1394" s="12"/>
      <c r="D1394" s="8"/>
      <c r="E1394" s="12"/>
      <c r="F1394" s="8"/>
      <c r="G1394" s="12"/>
      <c r="H1394" s="8"/>
      <c r="I1394" s="12"/>
      <c r="J1394" s="8"/>
      <c r="K1394" s="12"/>
      <c r="L1394" s="8"/>
      <c r="M1394" s="12"/>
      <c r="N1394" s="8"/>
      <c r="O1394" s="12"/>
      <c r="P1394" s="12"/>
      <c r="Q1394" s="13"/>
      <c r="R1394" s="14"/>
      <c r="S1394" s="12"/>
      <c r="T1394" s="14"/>
      <c r="U1394" s="12"/>
      <c r="V1394" s="12"/>
      <c r="W1394" s="39"/>
      <c r="X1394" s="60"/>
      <c r="Y1394" s="20"/>
      <c r="Z1394" s="12"/>
      <c r="AA1394" s="12"/>
      <c r="AB1394" s="12"/>
      <c r="AC1394" s="16"/>
      <c r="AD1394" s="14"/>
      <c r="AE1394" s="39"/>
    </row>
    <row r="1395" spans="1:32" x14ac:dyDescent="0.25">
      <c r="A1395" s="7">
        <v>27</v>
      </c>
      <c r="B1395" s="8"/>
      <c r="C1395" s="9"/>
      <c r="D1395" s="10"/>
      <c r="E1395" s="11" t="s">
        <v>0</v>
      </c>
      <c r="F1395" s="8"/>
      <c r="G1395" s="12"/>
      <c r="H1395" s="8"/>
      <c r="I1395" s="12"/>
      <c r="J1395" s="8"/>
      <c r="K1395" s="12"/>
      <c r="L1395" s="8"/>
      <c r="M1395" s="12"/>
      <c r="N1395" s="8"/>
      <c r="O1395" s="12"/>
      <c r="P1395" s="12"/>
      <c r="Q1395" s="13"/>
      <c r="R1395" s="14"/>
      <c r="S1395" s="12"/>
      <c r="T1395" s="14"/>
      <c r="U1395" s="12"/>
      <c r="V1395" s="12"/>
      <c r="W1395" s="12"/>
      <c r="X1395" s="60"/>
      <c r="Y1395" s="15"/>
      <c r="Z1395" s="12"/>
      <c r="AA1395" s="12"/>
      <c r="AB1395" s="12"/>
      <c r="AC1395" s="16"/>
      <c r="AD1395" s="14"/>
      <c r="AE1395" s="21">
        <v>28</v>
      </c>
      <c r="AF1395" s="21"/>
    </row>
    <row r="1396" spans="1:32" ht="15.75" thickBot="1" x14ac:dyDescent="0.3">
      <c r="A1396" s="17"/>
      <c r="B1396" s="18"/>
      <c r="C1396" s="19"/>
      <c r="D1396" s="18"/>
      <c r="E1396" s="19"/>
      <c r="F1396" s="18"/>
      <c r="G1396" s="19"/>
      <c r="H1396" s="18"/>
      <c r="I1396" s="19"/>
      <c r="J1396" s="18"/>
      <c r="K1396" s="19"/>
      <c r="L1396" s="18"/>
      <c r="M1396" s="19"/>
      <c r="N1396" s="18"/>
      <c r="O1396" s="19"/>
      <c r="P1396" s="19"/>
      <c r="Q1396" s="18"/>
      <c r="R1396" s="19"/>
      <c r="S1396" s="18"/>
      <c r="T1396" s="19"/>
      <c r="U1396" s="18"/>
      <c r="V1396" s="19"/>
      <c r="W1396" s="18"/>
      <c r="X1396" s="121"/>
      <c r="Y1396" s="18"/>
      <c r="Z1396" s="19"/>
      <c r="AA1396" s="18"/>
      <c r="AB1396" s="19"/>
      <c r="AC1396" s="18"/>
      <c r="AD1396" s="19"/>
      <c r="AE1396" s="19"/>
      <c r="AF1396" s="19"/>
    </row>
    <row r="1397" spans="1:32" x14ac:dyDescent="0.25">
      <c r="B1397" s="8"/>
      <c r="C1397" s="12"/>
      <c r="D1397" s="8"/>
      <c r="E1397" s="12"/>
      <c r="F1397" s="8"/>
      <c r="G1397" s="12"/>
      <c r="H1397" s="8"/>
      <c r="I1397" s="12"/>
      <c r="J1397" s="8"/>
      <c r="K1397" s="12"/>
      <c r="L1397" s="8"/>
      <c r="M1397" s="12"/>
      <c r="N1397" s="8"/>
      <c r="O1397" s="12"/>
      <c r="P1397" s="12"/>
      <c r="Q1397" s="13"/>
      <c r="R1397" s="14"/>
      <c r="S1397" s="12"/>
      <c r="T1397" s="14"/>
      <c r="U1397" s="12"/>
      <c r="V1397" s="12"/>
      <c r="W1397" s="12"/>
      <c r="X1397" s="60"/>
      <c r="Y1397" s="20"/>
      <c r="Z1397" s="12"/>
      <c r="AA1397" s="12"/>
      <c r="AB1397" s="12"/>
      <c r="AC1397" s="16"/>
      <c r="AD1397" s="14"/>
      <c r="AE1397" s="12"/>
    </row>
    <row r="1398" spans="1:32" x14ac:dyDescent="0.25">
      <c r="A1398" s="7">
        <v>29</v>
      </c>
      <c r="B1398" s="8"/>
      <c r="C1398" s="9"/>
      <c r="D1398" s="10"/>
      <c r="E1398" s="11" t="s">
        <v>0</v>
      </c>
      <c r="F1398" s="8"/>
      <c r="G1398" s="12"/>
      <c r="H1398" s="8"/>
      <c r="I1398" s="12"/>
      <c r="J1398" s="8"/>
      <c r="K1398" s="12"/>
      <c r="L1398" s="8"/>
      <c r="M1398" s="12"/>
      <c r="N1398" s="8"/>
      <c r="O1398" s="12"/>
      <c r="P1398" s="12"/>
      <c r="Q1398" s="13"/>
      <c r="R1398" s="14"/>
      <c r="S1398" s="12"/>
      <c r="T1398" s="14"/>
      <c r="U1398" s="12"/>
      <c r="V1398" s="12"/>
      <c r="W1398" s="12"/>
      <c r="X1398" s="60"/>
      <c r="Y1398" s="146" t="s">
        <v>1326</v>
      </c>
      <c r="Z1398" s="12"/>
      <c r="AA1398" s="12"/>
      <c r="AB1398" s="12"/>
      <c r="AC1398" s="16"/>
      <c r="AD1398" s="14"/>
      <c r="AE1398" s="21">
        <v>30</v>
      </c>
      <c r="AF1398" s="21"/>
    </row>
    <row r="1399" spans="1:32" ht="15.75" thickBot="1" x14ac:dyDescent="0.3">
      <c r="A1399" s="17"/>
      <c r="B1399" s="18"/>
      <c r="C1399" s="19"/>
      <c r="D1399" s="18"/>
      <c r="E1399" s="19"/>
      <c r="F1399" s="18"/>
      <c r="G1399" s="19"/>
      <c r="H1399" s="18"/>
      <c r="I1399" s="19"/>
      <c r="J1399" s="18"/>
      <c r="K1399" s="19"/>
      <c r="L1399" s="18"/>
      <c r="M1399" s="19"/>
      <c r="N1399" s="18"/>
      <c r="O1399" s="19"/>
      <c r="P1399" s="19"/>
      <c r="Q1399" s="18"/>
      <c r="R1399" s="19"/>
      <c r="S1399" s="18"/>
      <c r="T1399" s="19"/>
      <c r="U1399" s="18"/>
      <c r="V1399" s="19"/>
      <c r="W1399" s="18"/>
      <c r="X1399" s="121"/>
      <c r="Y1399" s="18"/>
      <c r="Z1399" s="19"/>
      <c r="AA1399" s="18"/>
      <c r="AB1399" s="19"/>
      <c r="AC1399" s="18"/>
      <c r="AD1399" s="19"/>
      <c r="AE1399" s="19"/>
      <c r="AF1399" s="19"/>
    </row>
    <row r="1400" spans="1:32" x14ac:dyDescent="0.25">
      <c r="A1400" s="119"/>
      <c r="Q1400" s="2"/>
      <c r="R1400" s="1"/>
      <c r="S1400" s="2"/>
      <c r="T1400" s="1"/>
      <c r="U1400" s="2"/>
      <c r="W1400" s="2"/>
      <c r="X1400" s="120"/>
      <c r="Y1400" s="2"/>
      <c r="AA1400" s="2"/>
      <c r="AC1400" s="2"/>
      <c r="AD1400" s="1"/>
    </row>
    <row r="1401" spans="1:32" ht="18" x14ac:dyDescent="0.25">
      <c r="A1401" s="143" t="s">
        <v>3</v>
      </c>
      <c r="B1401" s="23"/>
      <c r="C1401" s="24"/>
      <c r="D1401" s="23"/>
      <c r="E1401" s="24"/>
      <c r="F1401" s="23"/>
      <c r="G1401" s="24" t="s">
        <v>1</v>
      </c>
      <c r="H1401" s="23"/>
      <c r="I1401" s="24"/>
      <c r="J1401" s="23"/>
      <c r="K1401" s="24"/>
      <c r="L1401" s="23"/>
      <c r="M1401" s="24"/>
      <c r="N1401" s="23" t="s">
        <v>4</v>
      </c>
      <c r="O1401" s="24"/>
      <c r="P1401" s="24" t="s">
        <v>5</v>
      </c>
      <c r="Q1401" s="25"/>
      <c r="R1401" s="26"/>
      <c r="S1401" s="24"/>
      <c r="T1401" s="26"/>
      <c r="U1401" s="24"/>
      <c r="V1401" s="24"/>
      <c r="W1401" s="27"/>
      <c r="X1401" s="122"/>
      <c r="Y1401" s="28"/>
      <c r="Z1401" s="24"/>
      <c r="AA1401" s="24"/>
      <c r="AB1401" s="24"/>
      <c r="AC1401" s="29"/>
      <c r="AD1401" s="26"/>
      <c r="AE1401" s="27"/>
    </row>
    <row r="1402" spans="1:32" ht="42.75" x14ac:dyDescent="0.25">
      <c r="A1402" s="30"/>
      <c r="B1402" s="31" t="s">
        <v>6</v>
      </c>
      <c r="C1402" s="32" t="s">
        <v>7</v>
      </c>
      <c r="D1402" s="31" t="s">
        <v>8</v>
      </c>
      <c r="E1402" s="32" t="s">
        <v>7</v>
      </c>
      <c r="F1402" s="31" t="s">
        <v>9</v>
      </c>
      <c r="G1402" s="24" t="s">
        <v>7</v>
      </c>
      <c r="H1402" s="31" t="s">
        <v>10</v>
      </c>
      <c r="I1402" s="32" t="s">
        <v>7</v>
      </c>
      <c r="J1402" s="31" t="s">
        <v>11</v>
      </c>
      <c r="K1402" s="32" t="s">
        <v>7</v>
      </c>
      <c r="L1402" s="31" t="s">
        <v>12</v>
      </c>
      <c r="M1402" s="32" t="s">
        <v>7</v>
      </c>
      <c r="N1402" s="31" t="s">
        <v>13</v>
      </c>
      <c r="O1402" s="32" t="s">
        <v>14</v>
      </c>
      <c r="P1402" s="32" t="s">
        <v>15</v>
      </c>
      <c r="Q1402" s="33" t="s">
        <v>2</v>
      </c>
      <c r="R1402" s="32" t="s">
        <v>16</v>
      </c>
      <c r="S1402" s="32" t="s">
        <v>17</v>
      </c>
      <c r="T1402" s="32" t="s">
        <v>18</v>
      </c>
      <c r="U1402" s="32" t="s">
        <v>19</v>
      </c>
      <c r="V1402" s="32" t="s">
        <v>18</v>
      </c>
      <c r="W1402" s="34" t="s">
        <v>20</v>
      </c>
      <c r="X1402" s="123" t="s">
        <v>21</v>
      </c>
      <c r="Y1402" s="35" t="s">
        <v>22</v>
      </c>
      <c r="Z1402" s="32" t="s">
        <v>23</v>
      </c>
      <c r="AA1402" s="32" t="s">
        <v>24</v>
      </c>
      <c r="AB1402" s="32" t="s">
        <v>25</v>
      </c>
      <c r="AC1402" s="36" t="s">
        <v>26</v>
      </c>
      <c r="AD1402" s="32" t="s">
        <v>27</v>
      </c>
      <c r="AE1402" s="34" t="s">
        <v>18</v>
      </c>
      <c r="AF1402" s="34" t="s">
        <v>28</v>
      </c>
    </row>
    <row r="1403" spans="1:32" x14ac:dyDescent="0.25">
      <c r="A1403" s="144"/>
      <c r="B1403" s="144"/>
      <c r="C1403" s="144"/>
      <c r="D1403" s="144"/>
      <c r="E1403" s="144"/>
      <c r="F1403" s="144"/>
      <c r="G1403" s="144"/>
      <c r="H1403" s="144"/>
      <c r="I1403" s="144"/>
      <c r="J1403" s="144"/>
      <c r="K1403" s="144"/>
      <c r="L1403" s="144"/>
      <c r="M1403" s="144"/>
      <c r="N1403" s="144"/>
      <c r="O1403" s="144"/>
      <c r="P1403" s="144"/>
      <c r="Q1403" s="147"/>
      <c r="R1403" s="32"/>
      <c r="S1403" s="32"/>
      <c r="T1403" s="32"/>
      <c r="U1403" s="144"/>
      <c r="V1403" s="144"/>
      <c r="W1403" s="144"/>
      <c r="X1403" s="145"/>
      <c r="Y1403" s="144"/>
      <c r="Z1403" s="144"/>
      <c r="AA1403" s="144"/>
      <c r="AB1403" s="144"/>
      <c r="AC1403" s="144"/>
      <c r="AD1403" s="144"/>
      <c r="AE1403" s="144"/>
      <c r="AF1403" s="144"/>
    </row>
    <row r="1404" spans="1:32" x14ac:dyDescent="0.25">
      <c r="A1404" s="40" t="s">
        <v>1327</v>
      </c>
      <c r="B1404" s="68">
        <v>8.1512396938428306</v>
      </c>
      <c r="C1404" s="64">
        <v>3</v>
      </c>
      <c r="D1404" s="68">
        <v>6.0116733320057598</v>
      </c>
      <c r="E1404" s="64">
        <v>2</v>
      </c>
      <c r="F1404" s="68">
        <v>-4.5643372400347504</v>
      </c>
      <c r="G1404" s="64">
        <v>2</v>
      </c>
      <c r="H1404" s="67">
        <v>16.352201257861601</v>
      </c>
      <c r="I1404" s="42">
        <v>5</v>
      </c>
      <c r="J1404" s="67">
        <v>-1.1576135351735899</v>
      </c>
      <c r="K1404" s="42">
        <v>5</v>
      </c>
      <c r="L1404" s="67">
        <v>-6.7226890756302202</v>
      </c>
      <c r="M1404" s="42">
        <v>4</v>
      </c>
      <c r="N1404" s="67">
        <v>13.7938384573037</v>
      </c>
      <c r="O1404" s="69">
        <v>0.88961400690709302</v>
      </c>
      <c r="P1404" s="69">
        <v>0.27248438953913301</v>
      </c>
      <c r="Q1404" s="70">
        <v>8</v>
      </c>
      <c r="R1404" s="71">
        <v>0</v>
      </c>
      <c r="S1404" s="71">
        <v>0</v>
      </c>
      <c r="T1404" s="46" t="s">
        <v>18</v>
      </c>
      <c r="U1404" s="72">
        <v>1.7000000000000001E-2</v>
      </c>
      <c r="V1404" s="72" t="s">
        <v>18</v>
      </c>
      <c r="W1404" s="72">
        <v>1.7000000000000001E-2</v>
      </c>
      <c r="X1404" s="48" t="s">
        <v>1328</v>
      </c>
      <c r="Y1404" s="49">
        <v>64.089289559999997</v>
      </c>
      <c r="Z1404" s="50" t="s">
        <v>18</v>
      </c>
      <c r="AA1404" s="73" t="s">
        <v>18</v>
      </c>
      <c r="AB1404" s="52">
        <v>41922</v>
      </c>
      <c r="AC1404" s="48" t="s">
        <v>1329</v>
      </c>
      <c r="AD1404" s="53" t="s">
        <v>56</v>
      </c>
      <c r="AE1404" s="46" t="s">
        <v>18</v>
      </c>
      <c r="AF1404" s="54">
        <v>-1.74212027</v>
      </c>
    </row>
    <row r="1405" spans="1:32" x14ac:dyDescent="0.25">
      <c r="A1405" s="1" t="s">
        <v>1330</v>
      </c>
      <c r="B1405" s="75">
        <v>9.4473385647078896</v>
      </c>
      <c r="C1405" s="66">
        <v>2</v>
      </c>
      <c r="D1405" s="75">
        <v>7.5657300255923303</v>
      </c>
      <c r="E1405" s="66">
        <v>1</v>
      </c>
      <c r="F1405" s="75">
        <v>0.806148979427456</v>
      </c>
      <c r="G1405" s="66">
        <v>1</v>
      </c>
      <c r="H1405" s="75">
        <v>20.645802285146399</v>
      </c>
      <c r="I1405" s="66">
        <v>2</v>
      </c>
      <c r="J1405" s="74">
        <v>3.30511718916157</v>
      </c>
      <c r="K1405" s="37">
        <v>4</v>
      </c>
      <c r="L1405" s="75">
        <v>-4.5361635220126004</v>
      </c>
      <c r="M1405" s="66">
        <v>3</v>
      </c>
      <c r="N1405" s="74">
        <v>12.875879417147001</v>
      </c>
      <c r="O1405" s="76">
        <v>1.2864979852060501</v>
      </c>
      <c r="P1405" s="76">
        <v>0.34086914122045903</v>
      </c>
      <c r="Q1405" s="77">
        <v>8</v>
      </c>
      <c r="R1405" s="78">
        <v>0</v>
      </c>
      <c r="S1405" s="78">
        <v>0</v>
      </c>
      <c r="T1405" s="14" t="s">
        <v>18</v>
      </c>
      <c r="U1405" s="79">
        <v>0</v>
      </c>
      <c r="V1405" s="79" t="s">
        <v>18</v>
      </c>
      <c r="W1405" s="79">
        <v>0</v>
      </c>
      <c r="X1405" s="12" t="s">
        <v>1328</v>
      </c>
      <c r="Y1405" s="60" t="s">
        <v>18</v>
      </c>
      <c r="Z1405" s="8">
        <v>5.0615323042533804</v>
      </c>
      <c r="AA1405" s="80">
        <v>227118</v>
      </c>
      <c r="AB1405" s="62">
        <v>41807</v>
      </c>
      <c r="AC1405" s="12" t="s">
        <v>1331</v>
      </c>
      <c r="AD1405" s="16">
        <v>15</v>
      </c>
      <c r="AE1405" s="14" t="s">
        <v>18</v>
      </c>
      <c r="AF1405" s="39">
        <v>38.8528229263651</v>
      </c>
    </row>
    <row r="1406" spans="1:32" x14ac:dyDescent="0.25">
      <c r="A1406" s="40" t="s">
        <v>1332</v>
      </c>
      <c r="B1406" s="67" t="s">
        <v>18</v>
      </c>
      <c r="C1406" s="42" t="s">
        <v>18</v>
      </c>
      <c r="D1406" s="67" t="s">
        <v>18</v>
      </c>
      <c r="E1406" s="42" t="s">
        <v>18</v>
      </c>
      <c r="F1406" s="67" t="s">
        <v>18</v>
      </c>
      <c r="G1406" s="42" t="s">
        <v>18</v>
      </c>
      <c r="H1406" s="68">
        <v>17.608549686660599</v>
      </c>
      <c r="I1406" s="64">
        <v>3</v>
      </c>
      <c r="J1406" s="68">
        <v>3.49496779784528</v>
      </c>
      <c r="K1406" s="64">
        <v>1</v>
      </c>
      <c r="L1406" s="68">
        <v>-4.4217284938657304</v>
      </c>
      <c r="M1406" s="64">
        <v>1</v>
      </c>
      <c r="N1406" s="67">
        <v>12.4145436847977</v>
      </c>
      <c r="O1406" s="69">
        <v>1.0896526423274899</v>
      </c>
      <c r="P1406" s="69" t="s">
        <v>18</v>
      </c>
      <c r="Q1406" s="70">
        <v>8</v>
      </c>
      <c r="R1406" s="71">
        <v>0</v>
      </c>
      <c r="S1406" s="71">
        <v>0</v>
      </c>
      <c r="T1406" s="46" t="s">
        <v>18</v>
      </c>
      <c r="U1406" s="72">
        <v>4.0000000000000003E-5</v>
      </c>
      <c r="V1406" s="72" t="s">
        <v>18</v>
      </c>
      <c r="W1406" s="72">
        <v>4.1E-5</v>
      </c>
      <c r="X1406" s="48" t="s">
        <v>141</v>
      </c>
      <c r="Y1406" s="49" t="s">
        <v>18</v>
      </c>
      <c r="Z1406" s="50" t="s">
        <v>18</v>
      </c>
      <c r="AA1406" s="73" t="s">
        <v>18</v>
      </c>
      <c r="AB1406" s="52">
        <v>44721</v>
      </c>
      <c r="AC1406" s="48" t="s">
        <v>1333</v>
      </c>
      <c r="AD1406" s="53" t="s">
        <v>75</v>
      </c>
      <c r="AE1406" s="46" t="s">
        <v>18</v>
      </c>
      <c r="AF1406" s="54" t="s">
        <v>18</v>
      </c>
    </row>
    <row r="1407" spans="1:32" x14ac:dyDescent="0.25">
      <c r="A1407" s="1" t="s">
        <v>1334</v>
      </c>
      <c r="B1407" s="74" t="s">
        <v>18</v>
      </c>
      <c r="C1407" s="37" t="s">
        <v>18</v>
      </c>
      <c r="D1407" s="74" t="s">
        <v>18</v>
      </c>
      <c r="E1407" s="37" t="s">
        <v>18</v>
      </c>
      <c r="F1407" s="74" t="s">
        <v>18</v>
      </c>
      <c r="G1407" s="37" t="s">
        <v>18</v>
      </c>
      <c r="H1407" s="75">
        <v>17.608549686660599</v>
      </c>
      <c r="I1407" s="66">
        <v>3</v>
      </c>
      <c r="J1407" s="75">
        <v>3.49496779784528</v>
      </c>
      <c r="K1407" s="66">
        <v>1</v>
      </c>
      <c r="L1407" s="75">
        <v>-4.4217284938657304</v>
      </c>
      <c r="M1407" s="66">
        <v>1</v>
      </c>
      <c r="N1407" s="74">
        <v>12.4145436847977</v>
      </c>
      <c r="O1407" s="76">
        <v>1.0896526423274899</v>
      </c>
      <c r="P1407" s="76" t="s">
        <v>18</v>
      </c>
      <c r="Q1407" s="77">
        <v>8</v>
      </c>
      <c r="R1407" s="78">
        <v>0</v>
      </c>
      <c r="S1407" s="78">
        <v>0</v>
      </c>
      <c r="T1407" s="14" t="s">
        <v>18</v>
      </c>
      <c r="U1407" s="79">
        <v>4.0000000000000003E-5</v>
      </c>
      <c r="V1407" s="79" t="s">
        <v>18</v>
      </c>
      <c r="W1407" s="79">
        <v>4.1E-5</v>
      </c>
      <c r="X1407" s="12" t="s">
        <v>141</v>
      </c>
      <c r="Y1407" s="60" t="s">
        <v>18</v>
      </c>
      <c r="Z1407" s="8" t="s">
        <v>18</v>
      </c>
      <c r="AA1407" s="80" t="s">
        <v>18</v>
      </c>
      <c r="AB1407" s="62">
        <v>44721</v>
      </c>
      <c r="AC1407" s="12" t="s">
        <v>1333</v>
      </c>
      <c r="AD1407" s="16" t="s">
        <v>75</v>
      </c>
      <c r="AE1407" s="14" t="s">
        <v>18</v>
      </c>
      <c r="AF1407" s="39" t="s">
        <v>18</v>
      </c>
    </row>
    <row r="1408" spans="1:32" x14ac:dyDescent="0.25">
      <c r="A1408" s="126" t="s">
        <v>1335</v>
      </c>
      <c r="B1408" s="129">
        <v>10.648656438765</v>
      </c>
      <c r="C1408" s="130">
        <v>1</v>
      </c>
      <c r="D1408" s="129">
        <v>5.8737467010428297</v>
      </c>
      <c r="E1408" s="130">
        <v>3</v>
      </c>
      <c r="F1408" s="129">
        <v>-9.9784890782119806</v>
      </c>
      <c r="G1408" s="130">
        <v>3</v>
      </c>
      <c r="H1408" s="129">
        <v>24.619491315903399</v>
      </c>
      <c r="I1408" s="130">
        <v>1</v>
      </c>
      <c r="J1408" s="129">
        <v>3.4165497896213801</v>
      </c>
      <c r="K1408" s="130">
        <v>3</v>
      </c>
      <c r="L1408" s="127">
        <v>-7.5307960758740196</v>
      </c>
      <c r="M1408" s="128">
        <v>5</v>
      </c>
      <c r="N1408" s="127">
        <v>14.0966379396202</v>
      </c>
      <c r="O1408" s="131">
        <v>1.4569773336482601</v>
      </c>
      <c r="P1408" s="131">
        <v>0.24940205372772201</v>
      </c>
      <c r="Q1408" s="132">
        <v>8</v>
      </c>
      <c r="R1408" s="133">
        <v>0</v>
      </c>
      <c r="S1408" s="133">
        <v>0</v>
      </c>
      <c r="T1408" s="134" t="s">
        <v>18</v>
      </c>
      <c r="U1408" s="135">
        <v>1.7500000000000002E-2</v>
      </c>
      <c r="V1408" s="135" t="s">
        <v>18</v>
      </c>
      <c r="W1408" s="135">
        <v>1.7999999999999999E-2</v>
      </c>
      <c r="X1408" s="136" t="s">
        <v>141</v>
      </c>
      <c r="Y1408" s="137" t="s">
        <v>18</v>
      </c>
      <c r="Z1408" s="138" t="s">
        <v>18</v>
      </c>
      <c r="AA1408" s="139" t="s">
        <v>18</v>
      </c>
      <c r="AB1408" s="140">
        <v>44693</v>
      </c>
      <c r="AC1408" s="136" t="s">
        <v>1336</v>
      </c>
      <c r="AD1408" s="141">
        <v>0</v>
      </c>
      <c r="AE1408" s="134" t="s">
        <v>18</v>
      </c>
      <c r="AF1408" s="142" t="s">
        <v>18</v>
      </c>
    </row>
    <row r="1409" spans="1:32" x14ac:dyDescent="0.25">
      <c r="A1409" s="96" t="s">
        <v>95</v>
      </c>
      <c r="B1409" s="97">
        <v>9.4157448991052402</v>
      </c>
      <c r="C1409" s="12"/>
      <c r="D1409" s="97">
        <v>6.4837166862136399</v>
      </c>
      <c r="E1409" s="12"/>
      <c r="F1409" s="97">
        <v>-4.578892446273092</v>
      </c>
      <c r="G1409" s="12"/>
      <c r="H1409" s="97">
        <v>19.366918846446517</v>
      </c>
      <c r="I1409" s="12"/>
      <c r="J1409" s="97">
        <v>2.510797807859984</v>
      </c>
      <c r="K1409" s="12"/>
      <c r="L1409" s="97">
        <v>-5.5266211322496606</v>
      </c>
      <c r="M1409" s="37"/>
      <c r="N1409" s="97">
        <v>13.119088636733261</v>
      </c>
      <c r="O1409" s="98">
        <v>1.1624789220832767</v>
      </c>
      <c r="P1409" s="98">
        <v>0.28758519482910466</v>
      </c>
      <c r="Q1409" s="99"/>
      <c r="R1409" s="14"/>
      <c r="S1409" s="12"/>
      <c r="T1409" s="14"/>
      <c r="U1409" s="12"/>
      <c r="V1409" s="100"/>
      <c r="X1409" s="100" t="s">
        <v>96</v>
      </c>
      <c r="Y1409" s="101">
        <v>64.089289559999997</v>
      </c>
      <c r="Z1409" s="98">
        <v>5.0615323042533804</v>
      </c>
      <c r="AA1409" s="102">
        <v>227118</v>
      </c>
      <c r="AB1409" s="100"/>
      <c r="AC1409" s="100"/>
      <c r="AD1409" s="103"/>
      <c r="AE1409" s="104"/>
      <c r="AF1409" s="105">
        <v>37.110702656365099</v>
      </c>
    </row>
    <row r="1410" spans="1:32" x14ac:dyDescent="0.25">
      <c r="A1410" s="106" t="s">
        <v>97</v>
      </c>
      <c r="B1410" s="107" t="s">
        <v>18</v>
      </c>
      <c r="C1410" s="37"/>
      <c r="D1410" s="107" t="s">
        <v>18</v>
      </c>
      <c r="E1410" s="37"/>
      <c r="F1410" s="107" t="s">
        <v>18</v>
      </c>
      <c r="G1410" s="37"/>
      <c r="H1410" s="107" t="s">
        <v>18</v>
      </c>
      <c r="I1410" s="37"/>
      <c r="J1410" s="107" t="s">
        <v>18</v>
      </c>
      <c r="K1410" s="37"/>
      <c r="L1410" s="107" t="s">
        <v>18</v>
      </c>
      <c r="M1410" s="37"/>
      <c r="N1410" s="107" t="s">
        <v>18</v>
      </c>
      <c r="O1410" s="107" t="s">
        <v>18</v>
      </c>
      <c r="P1410" s="107" t="s">
        <v>18</v>
      </c>
      <c r="Q1410" s="108"/>
      <c r="R1410" s="109"/>
      <c r="S1410" s="37"/>
      <c r="T1410" s="109"/>
      <c r="U1410" s="37"/>
      <c r="V1410" s="37"/>
      <c r="W1410" s="110"/>
      <c r="X1410" s="111"/>
      <c r="Y1410" s="112"/>
      <c r="Z1410" s="37"/>
      <c r="AA1410" s="37"/>
      <c r="AB1410" s="37"/>
      <c r="AC1410" s="113"/>
      <c r="AD1410" s="109"/>
      <c r="AE1410" s="110"/>
    </row>
    <row r="1411" spans="1:32" x14ac:dyDescent="0.25">
      <c r="A1411" s="1" t="s">
        <v>98</v>
      </c>
      <c r="B1411" s="55"/>
      <c r="C1411" s="37">
        <v>3</v>
      </c>
      <c r="D1411" s="55"/>
      <c r="E1411" s="37">
        <v>3</v>
      </c>
      <c r="F1411" s="55"/>
      <c r="G1411" s="37">
        <v>3</v>
      </c>
      <c r="H1411" s="55"/>
      <c r="I1411" s="37">
        <v>5</v>
      </c>
      <c r="J1411" s="55"/>
      <c r="K1411" s="37">
        <v>5</v>
      </c>
      <c r="L1411" s="55"/>
      <c r="M1411" s="37">
        <v>5</v>
      </c>
      <c r="N1411" s="55"/>
      <c r="O1411" s="56"/>
      <c r="P1411" s="56"/>
      <c r="Q1411" s="58"/>
      <c r="R1411" s="14"/>
      <c r="S1411" s="59"/>
      <c r="T1411" s="114"/>
      <c r="U1411" s="59"/>
      <c r="V1411" s="12"/>
      <c r="W1411" s="8"/>
      <c r="X1411" s="8"/>
      <c r="Y1411" s="61"/>
      <c r="Z1411" s="62"/>
      <c r="AA1411" s="12"/>
      <c r="AB1411" s="62"/>
      <c r="AC1411" s="16"/>
      <c r="AD1411" s="14"/>
      <c r="AE1411" s="8"/>
    </row>
    <row r="1412" spans="1:32" x14ac:dyDescent="0.25">
      <c r="B1412" s="8"/>
      <c r="C1412" s="12"/>
      <c r="D1412" s="8"/>
      <c r="E1412" s="12"/>
      <c r="F1412" s="8"/>
      <c r="G1412" s="12"/>
      <c r="H1412" s="8"/>
      <c r="I1412" s="12"/>
      <c r="J1412" s="8"/>
      <c r="K1412" s="12"/>
      <c r="L1412" s="8"/>
      <c r="M1412" s="12"/>
      <c r="N1412" s="8"/>
      <c r="O1412" s="12"/>
      <c r="P1412" s="12"/>
      <c r="Q1412" s="13"/>
      <c r="R1412" s="14"/>
      <c r="S1412" s="12"/>
      <c r="T1412" s="14"/>
      <c r="U1412" s="12"/>
      <c r="V1412" s="12"/>
      <c r="W1412" s="12"/>
      <c r="X1412" s="60"/>
      <c r="Y1412" s="20"/>
      <c r="Z1412" s="12"/>
      <c r="AA1412" s="12"/>
      <c r="AB1412" s="12"/>
      <c r="AC1412" s="16"/>
      <c r="AD1412" s="14"/>
      <c r="AE1412" s="12"/>
    </row>
    <row r="1413" spans="1:32" x14ac:dyDescent="0.25">
      <c r="B1413" s="8"/>
      <c r="C1413" s="12"/>
      <c r="D1413" s="8"/>
      <c r="E1413" s="12"/>
      <c r="F1413" s="8"/>
      <c r="G1413" s="12"/>
      <c r="H1413" s="8"/>
      <c r="I1413" s="12"/>
      <c r="J1413" s="8"/>
      <c r="K1413" s="12"/>
      <c r="L1413" s="8"/>
      <c r="M1413" s="12"/>
      <c r="N1413" s="8"/>
      <c r="O1413" s="12"/>
      <c r="P1413" s="12"/>
      <c r="Q1413" s="13"/>
      <c r="R1413" s="14"/>
      <c r="S1413" s="12"/>
      <c r="T1413" s="14"/>
      <c r="U1413" s="12"/>
      <c r="V1413" s="12"/>
      <c r="W1413" s="12"/>
      <c r="X1413" s="60"/>
      <c r="Y1413" s="20"/>
      <c r="Z1413" s="12"/>
      <c r="AA1413" s="12"/>
      <c r="AB1413" s="12"/>
      <c r="AC1413" s="16"/>
      <c r="AD1413" s="14"/>
      <c r="AE1413" s="12"/>
    </row>
    <row r="1414" spans="1:32" x14ac:dyDescent="0.25">
      <c r="B1414" s="8"/>
      <c r="C1414" s="12"/>
      <c r="D1414" s="8"/>
      <c r="E1414" s="12"/>
      <c r="F1414" s="8"/>
      <c r="G1414" s="12"/>
      <c r="H1414" s="8"/>
      <c r="I1414" s="12"/>
      <c r="J1414" s="8"/>
      <c r="K1414" s="12"/>
      <c r="L1414" s="8"/>
      <c r="M1414" s="12"/>
      <c r="N1414" s="8"/>
      <c r="O1414" s="12"/>
      <c r="P1414" s="12"/>
      <c r="Q1414" s="13"/>
      <c r="R1414" s="14"/>
      <c r="S1414" s="12"/>
      <c r="T1414" s="14"/>
      <c r="U1414" s="12"/>
      <c r="V1414" s="12"/>
      <c r="W1414" s="12"/>
      <c r="X1414" s="60"/>
      <c r="Y1414" s="20"/>
      <c r="Z1414" s="12"/>
      <c r="AA1414" s="12"/>
      <c r="AB1414" s="12"/>
      <c r="AC1414" s="16"/>
      <c r="AD1414" s="14"/>
      <c r="AE1414" s="12"/>
    </row>
    <row r="1415" spans="1:32" x14ac:dyDescent="0.25">
      <c r="B1415" s="8"/>
      <c r="C1415" s="12"/>
      <c r="D1415" s="8"/>
      <c r="E1415" s="12"/>
      <c r="F1415" s="8"/>
      <c r="G1415" s="12"/>
      <c r="H1415" s="8"/>
      <c r="I1415" s="12"/>
      <c r="J1415" s="8"/>
      <c r="K1415" s="12"/>
      <c r="L1415" s="8"/>
      <c r="M1415" s="12"/>
      <c r="N1415" s="8"/>
      <c r="O1415" s="12"/>
      <c r="P1415" s="12"/>
      <c r="Q1415" s="13"/>
      <c r="R1415" s="14"/>
      <c r="S1415" s="12"/>
      <c r="T1415" s="14"/>
      <c r="U1415" s="12"/>
      <c r="V1415" s="12"/>
      <c r="W1415" s="12"/>
      <c r="X1415" s="60"/>
      <c r="Y1415" s="20"/>
      <c r="Z1415" s="12"/>
      <c r="AA1415" s="12"/>
      <c r="AB1415" s="12"/>
      <c r="AC1415" s="16"/>
      <c r="AD1415" s="14"/>
      <c r="AE1415" s="12"/>
    </row>
    <row r="1416" spans="1:32" ht="18" x14ac:dyDescent="0.25">
      <c r="A1416" s="143" t="s">
        <v>99</v>
      </c>
      <c r="B1416" s="23"/>
      <c r="C1416" s="24"/>
      <c r="D1416" s="23"/>
      <c r="E1416" s="24"/>
      <c r="F1416" s="23"/>
      <c r="G1416" s="24" t="s">
        <v>1</v>
      </c>
      <c r="H1416" s="23"/>
      <c r="I1416" s="24"/>
      <c r="J1416" s="23"/>
      <c r="K1416" s="24"/>
      <c r="L1416" s="23"/>
      <c r="M1416" s="24"/>
      <c r="N1416" s="23" t="s">
        <v>4</v>
      </c>
      <c r="O1416" s="24"/>
      <c r="P1416" s="24" t="s">
        <v>5</v>
      </c>
      <c r="Q1416" s="25"/>
      <c r="R1416" s="26"/>
      <c r="S1416" s="24"/>
      <c r="T1416" s="26"/>
      <c r="U1416" s="24"/>
      <c r="V1416" s="24"/>
      <c r="W1416" s="27"/>
      <c r="X1416" s="122"/>
      <c r="Y1416" s="28"/>
      <c r="Z1416" s="24"/>
      <c r="AA1416" s="24"/>
      <c r="AB1416" s="24"/>
      <c r="AC1416" s="29"/>
      <c r="AD1416" s="26"/>
      <c r="AE1416" s="27"/>
    </row>
    <row r="1417" spans="1:32" ht="42.75" x14ac:dyDescent="0.25">
      <c r="A1417" s="30"/>
      <c r="B1417" s="31" t="s">
        <v>6</v>
      </c>
      <c r="C1417" s="32" t="s">
        <v>7</v>
      </c>
      <c r="D1417" s="31" t="s">
        <v>8</v>
      </c>
      <c r="E1417" s="32" t="s">
        <v>7</v>
      </c>
      <c r="F1417" s="31" t="s">
        <v>9</v>
      </c>
      <c r="G1417" s="24" t="s">
        <v>7</v>
      </c>
      <c r="H1417" s="31" t="s">
        <v>10</v>
      </c>
      <c r="I1417" s="32" t="s">
        <v>7</v>
      </c>
      <c r="J1417" s="31" t="s">
        <v>11</v>
      </c>
      <c r="K1417" s="32" t="s">
        <v>7</v>
      </c>
      <c r="L1417" s="31" t="s">
        <v>12</v>
      </c>
      <c r="M1417" s="32" t="s">
        <v>7</v>
      </c>
      <c r="N1417" s="31" t="s">
        <v>13</v>
      </c>
      <c r="O1417" s="32" t="s">
        <v>14</v>
      </c>
      <c r="P1417" s="32" t="s">
        <v>15</v>
      </c>
      <c r="Q1417" s="33" t="s">
        <v>2</v>
      </c>
      <c r="R1417" s="32" t="s">
        <v>16</v>
      </c>
      <c r="S1417" s="32" t="s">
        <v>17</v>
      </c>
      <c r="T1417" s="32" t="s">
        <v>18</v>
      </c>
      <c r="U1417" s="32" t="s">
        <v>19</v>
      </c>
      <c r="V1417" s="32" t="s">
        <v>18</v>
      </c>
      <c r="W1417" s="34" t="s">
        <v>20</v>
      </c>
      <c r="X1417" s="123" t="s">
        <v>21</v>
      </c>
      <c r="Y1417" s="35" t="s">
        <v>22</v>
      </c>
      <c r="Z1417" s="32" t="s">
        <v>23</v>
      </c>
      <c r="AA1417" s="32" t="s">
        <v>24</v>
      </c>
      <c r="AB1417" s="32" t="s">
        <v>25</v>
      </c>
      <c r="AC1417" s="36" t="s">
        <v>26</v>
      </c>
      <c r="AD1417" s="32" t="s">
        <v>27</v>
      </c>
      <c r="AE1417" s="34" t="s">
        <v>18</v>
      </c>
      <c r="AF1417" s="34" t="s">
        <v>28</v>
      </c>
    </row>
    <row r="1418" spans="1:32" x14ac:dyDescent="0.25">
      <c r="A1418" s="144"/>
      <c r="B1418" s="144"/>
      <c r="C1418" s="144"/>
      <c r="D1418" s="144"/>
      <c r="E1418" s="144"/>
      <c r="F1418" s="144"/>
      <c r="G1418" s="144"/>
      <c r="H1418" s="144"/>
      <c r="I1418" s="144"/>
      <c r="J1418" s="144"/>
      <c r="K1418" s="144"/>
      <c r="L1418" s="144"/>
      <c r="M1418" s="144"/>
      <c r="N1418" s="144"/>
      <c r="O1418" s="144"/>
      <c r="P1418" s="144"/>
      <c r="Q1418" s="33"/>
      <c r="R1418" s="32"/>
      <c r="S1418" s="32"/>
      <c r="T1418" s="32"/>
      <c r="U1418" s="144"/>
      <c r="V1418" s="144"/>
      <c r="W1418" s="144"/>
      <c r="X1418" s="145"/>
      <c r="Y1418" s="144"/>
      <c r="Z1418" s="144"/>
      <c r="AA1418" s="144"/>
      <c r="AB1418" s="144"/>
      <c r="AC1418" s="144"/>
      <c r="AD1418" s="144"/>
      <c r="AE1418" s="144"/>
      <c r="AF1418" s="144"/>
    </row>
    <row r="1419" spans="1:32" x14ac:dyDescent="0.25">
      <c r="A1419" s="40" t="s">
        <v>1337</v>
      </c>
      <c r="B1419" s="68">
        <v>12.307044566125301</v>
      </c>
      <c r="C1419" s="64">
        <v>1</v>
      </c>
      <c r="D1419" s="67">
        <v>8.6323903797059103</v>
      </c>
      <c r="E1419" s="42">
        <v>13</v>
      </c>
      <c r="F1419" s="67">
        <v>-8.2852458669358597</v>
      </c>
      <c r="G1419" s="42">
        <v>20</v>
      </c>
      <c r="H1419" s="68">
        <v>44.9682410998915</v>
      </c>
      <c r="I1419" s="64">
        <v>1</v>
      </c>
      <c r="J1419" s="68">
        <v>7.4070618501415</v>
      </c>
      <c r="K1419" s="64">
        <v>1</v>
      </c>
      <c r="L1419" s="67">
        <v>-4.6109622825201697</v>
      </c>
      <c r="M1419" s="42">
        <v>13</v>
      </c>
      <c r="N1419" s="67">
        <v>20.579188587454599</v>
      </c>
      <c r="O1419" s="69">
        <v>1.98682428944678</v>
      </c>
      <c r="P1419" s="69">
        <v>0.28623856787243002</v>
      </c>
      <c r="Q1419" s="70">
        <v>8</v>
      </c>
      <c r="R1419" s="71">
        <v>0</v>
      </c>
      <c r="S1419" s="71">
        <v>0</v>
      </c>
      <c r="T1419" s="46" t="s">
        <v>18</v>
      </c>
      <c r="U1419" s="72">
        <v>0</v>
      </c>
      <c r="V1419" s="72" t="s">
        <v>18</v>
      </c>
      <c r="W1419" s="72">
        <v>1.67E-2</v>
      </c>
      <c r="X1419" s="48" t="s">
        <v>141</v>
      </c>
      <c r="Y1419" s="49" t="s">
        <v>18</v>
      </c>
      <c r="Z1419" s="50" t="s">
        <v>18</v>
      </c>
      <c r="AA1419" s="73" t="s">
        <v>18</v>
      </c>
      <c r="AB1419" s="52">
        <v>40211</v>
      </c>
      <c r="AC1419" s="48" t="s">
        <v>1338</v>
      </c>
      <c r="AD1419" s="53" t="s">
        <v>1339</v>
      </c>
      <c r="AE1419" s="46" t="s">
        <v>18</v>
      </c>
      <c r="AF1419" s="54" t="s">
        <v>18</v>
      </c>
    </row>
    <row r="1420" spans="1:32" x14ac:dyDescent="0.25">
      <c r="A1420" s="1" t="s">
        <v>1340</v>
      </c>
      <c r="B1420" s="74">
        <v>5.8676757259723704</v>
      </c>
      <c r="C1420" s="37">
        <v>17</v>
      </c>
      <c r="D1420" s="74">
        <v>7.32986560268749</v>
      </c>
      <c r="E1420" s="37">
        <v>18</v>
      </c>
      <c r="F1420" s="74">
        <v>-4.9576853649868804</v>
      </c>
      <c r="G1420" s="37">
        <v>17</v>
      </c>
      <c r="H1420" s="74">
        <v>29.962766394111298</v>
      </c>
      <c r="I1420" s="37">
        <v>10</v>
      </c>
      <c r="J1420" s="74">
        <v>1.6494663314493101</v>
      </c>
      <c r="K1420" s="37">
        <v>23</v>
      </c>
      <c r="L1420" s="74">
        <v>-7.7524932630283896</v>
      </c>
      <c r="M1420" s="37">
        <v>27</v>
      </c>
      <c r="N1420" s="74">
        <v>15.429159260172399</v>
      </c>
      <c r="O1420" s="76">
        <v>1.6774573779719699</v>
      </c>
      <c r="P1420" s="76">
        <v>0.26970591276325101</v>
      </c>
      <c r="Q1420" s="77">
        <v>8</v>
      </c>
      <c r="R1420" s="78">
        <v>0</v>
      </c>
      <c r="S1420" s="78">
        <v>0</v>
      </c>
      <c r="T1420" s="14" t="s">
        <v>18</v>
      </c>
      <c r="U1420" s="79">
        <v>1.21999999999999E-2</v>
      </c>
      <c r="V1420" s="79" t="s">
        <v>18</v>
      </c>
      <c r="W1420" s="79">
        <v>1.23E-2</v>
      </c>
      <c r="X1420" s="12" t="s">
        <v>1328</v>
      </c>
      <c r="Y1420" s="60">
        <v>3073.0119817473301</v>
      </c>
      <c r="Z1420" s="8" t="s">
        <v>18</v>
      </c>
      <c r="AA1420" s="80" t="s">
        <v>18</v>
      </c>
      <c r="AB1420" s="62">
        <v>34627</v>
      </c>
      <c r="AC1420" s="12" t="s">
        <v>1341</v>
      </c>
      <c r="AD1420" s="16">
        <v>100</v>
      </c>
      <c r="AE1420" s="14" t="s">
        <v>39</v>
      </c>
      <c r="AF1420" s="39" t="s">
        <v>18</v>
      </c>
    </row>
    <row r="1421" spans="1:32" x14ac:dyDescent="0.25">
      <c r="A1421" s="40" t="s">
        <v>1342</v>
      </c>
      <c r="B1421" s="67">
        <v>9.08813960170251</v>
      </c>
      <c r="C1421" s="42">
        <v>10</v>
      </c>
      <c r="D1421" s="67">
        <v>8.0255314801962001</v>
      </c>
      <c r="E1421" s="42">
        <v>16</v>
      </c>
      <c r="F1421" s="67">
        <v>-6.42328803453705</v>
      </c>
      <c r="G1421" s="42">
        <v>18</v>
      </c>
      <c r="H1421" s="68">
        <v>40.988276246748597</v>
      </c>
      <c r="I1421" s="64">
        <v>3</v>
      </c>
      <c r="J1421" s="67">
        <v>6.2511754719056096</v>
      </c>
      <c r="K1421" s="42">
        <v>5</v>
      </c>
      <c r="L1421" s="67">
        <v>-7.36749244547328</v>
      </c>
      <c r="M1421" s="42">
        <v>25</v>
      </c>
      <c r="N1421" s="67">
        <v>17.305863733639701</v>
      </c>
      <c r="O1421" s="69">
        <v>2.13264518070695</v>
      </c>
      <c r="P1421" s="69">
        <v>0.30412310344161397</v>
      </c>
      <c r="Q1421" s="70">
        <v>8</v>
      </c>
      <c r="R1421" s="71">
        <v>0</v>
      </c>
      <c r="S1421" s="71">
        <v>0</v>
      </c>
      <c r="T1421" s="46" t="s">
        <v>18</v>
      </c>
      <c r="U1421" s="72">
        <v>1.39999999999999E-2</v>
      </c>
      <c r="V1421" s="72" t="s">
        <v>18</v>
      </c>
      <c r="W1421" s="72">
        <v>1.41E-2</v>
      </c>
      <c r="X1421" s="48" t="s">
        <v>1328</v>
      </c>
      <c r="Y1421" s="49">
        <v>809.54221364130603</v>
      </c>
      <c r="Z1421" s="50" t="s">
        <v>18</v>
      </c>
      <c r="AA1421" s="73" t="s">
        <v>18</v>
      </c>
      <c r="AB1421" s="52">
        <v>39805</v>
      </c>
      <c r="AC1421" s="48" t="s">
        <v>1343</v>
      </c>
      <c r="AD1421" s="53">
        <v>100</v>
      </c>
      <c r="AE1421" s="46" t="s">
        <v>39</v>
      </c>
      <c r="AF1421" s="54" t="s">
        <v>18</v>
      </c>
    </row>
    <row r="1422" spans="1:32" x14ac:dyDescent="0.25">
      <c r="A1422" s="1" t="s">
        <v>1344</v>
      </c>
      <c r="B1422" s="74" t="s">
        <v>18</v>
      </c>
      <c r="C1422" s="37" t="s">
        <v>18</v>
      </c>
      <c r="D1422" s="74" t="s">
        <v>18</v>
      </c>
      <c r="E1422" s="37" t="s">
        <v>18</v>
      </c>
      <c r="F1422" s="74" t="s">
        <v>18</v>
      </c>
      <c r="G1422" s="37" t="s">
        <v>18</v>
      </c>
      <c r="H1422" s="74">
        <v>22.977951906113798</v>
      </c>
      <c r="I1422" s="37">
        <v>23</v>
      </c>
      <c r="J1422" s="75">
        <v>7.3272841818988699</v>
      </c>
      <c r="K1422" s="66">
        <v>2</v>
      </c>
      <c r="L1422" s="74">
        <v>-4.2919322316731101</v>
      </c>
      <c r="M1422" s="37">
        <v>11</v>
      </c>
      <c r="N1422" s="74">
        <v>14.7221639255831</v>
      </c>
      <c r="O1422" s="76">
        <v>1.28357099162885</v>
      </c>
      <c r="P1422" s="76" t="s">
        <v>18</v>
      </c>
      <c r="Q1422" s="77">
        <v>6</v>
      </c>
      <c r="R1422" s="78">
        <v>0.05</v>
      </c>
      <c r="S1422" s="78">
        <v>0</v>
      </c>
      <c r="T1422" s="14" t="s">
        <v>18</v>
      </c>
      <c r="U1422" s="79">
        <v>1.7500000000000002E-2</v>
      </c>
      <c r="V1422" s="79" t="s">
        <v>18</v>
      </c>
      <c r="W1422" s="79">
        <v>7.8899999999999994E-3</v>
      </c>
      <c r="X1422" s="12" t="s">
        <v>141</v>
      </c>
      <c r="Y1422" s="60" t="s">
        <v>18</v>
      </c>
      <c r="Z1422" s="8" t="s">
        <v>18</v>
      </c>
      <c r="AA1422" s="80" t="s">
        <v>18</v>
      </c>
      <c r="AB1422" s="62">
        <v>43809</v>
      </c>
      <c r="AC1422" s="12" t="s">
        <v>1345</v>
      </c>
      <c r="AD1422" s="16" t="s">
        <v>68</v>
      </c>
      <c r="AE1422" s="14" t="s">
        <v>18</v>
      </c>
      <c r="AF1422" s="39" t="s">
        <v>18</v>
      </c>
    </row>
    <row r="1423" spans="1:32" x14ac:dyDescent="0.25">
      <c r="A1423" s="40" t="s">
        <v>1346</v>
      </c>
      <c r="B1423" s="67" t="s">
        <v>18</v>
      </c>
      <c r="C1423" s="42" t="s">
        <v>18</v>
      </c>
      <c r="D1423" s="67" t="s">
        <v>18</v>
      </c>
      <c r="E1423" s="42" t="s">
        <v>18</v>
      </c>
      <c r="F1423" s="67">
        <v>-3.3261183899823501</v>
      </c>
      <c r="G1423" s="42">
        <v>16</v>
      </c>
      <c r="H1423" s="68">
        <v>43.381304938173002</v>
      </c>
      <c r="I1423" s="64">
        <v>2</v>
      </c>
      <c r="J1423" s="68">
        <v>6.66269765695648</v>
      </c>
      <c r="K1423" s="64">
        <v>3</v>
      </c>
      <c r="L1423" s="67">
        <v>-3.79873118057301</v>
      </c>
      <c r="M1423" s="42">
        <v>5</v>
      </c>
      <c r="N1423" s="67">
        <v>17.371711585638899</v>
      </c>
      <c r="O1423" s="69">
        <v>2.2623156841627301</v>
      </c>
      <c r="P1423" s="69" t="s">
        <v>18</v>
      </c>
      <c r="Q1423" s="70">
        <v>8</v>
      </c>
      <c r="R1423" s="71">
        <v>0.05</v>
      </c>
      <c r="S1423" s="71">
        <v>0</v>
      </c>
      <c r="T1423" s="46" t="s">
        <v>18</v>
      </c>
      <c r="U1423" s="72">
        <v>1.4999999999999999E-2</v>
      </c>
      <c r="V1423" s="72" t="s">
        <v>18</v>
      </c>
      <c r="W1423" s="72">
        <v>1.5900000000000001E-2</v>
      </c>
      <c r="X1423" s="48" t="s">
        <v>141</v>
      </c>
      <c r="Y1423" s="49" t="s">
        <v>18</v>
      </c>
      <c r="Z1423" s="50" t="s">
        <v>18</v>
      </c>
      <c r="AA1423" s="73" t="s">
        <v>18</v>
      </c>
      <c r="AB1423" s="52">
        <v>43809</v>
      </c>
      <c r="AC1423" s="48" t="s">
        <v>1345</v>
      </c>
      <c r="AD1423" s="53">
        <v>0</v>
      </c>
      <c r="AE1423" s="46" t="s">
        <v>18</v>
      </c>
      <c r="AF1423" s="54" t="s">
        <v>18</v>
      </c>
    </row>
    <row r="1424" spans="1:32" x14ac:dyDescent="0.25">
      <c r="A1424" s="1" t="s">
        <v>1347</v>
      </c>
      <c r="B1424" s="74">
        <v>7.15650832119203</v>
      </c>
      <c r="C1424" s="37">
        <v>16</v>
      </c>
      <c r="D1424" s="74">
        <v>7.9575365128071898</v>
      </c>
      <c r="E1424" s="37">
        <v>17</v>
      </c>
      <c r="F1424" s="74">
        <v>-0.28150990528610298</v>
      </c>
      <c r="G1424" s="37">
        <v>12</v>
      </c>
      <c r="H1424" s="74">
        <v>28.437239603060299</v>
      </c>
      <c r="I1424" s="37">
        <v>14</v>
      </c>
      <c r="J1424" s="74">
        <v>2.0955018967903301</v>
      </c>
      <c r="K1424" s="37">
        <v>20</v>
      </c>
      <c r="L1424" s="74">
        <v>-4.9820668011656499</v>
      </c>
      <c r="M1424" s="37">
        <v>14</v>
      </c>
      <c r="N1424" s="74">
        <v>13.942015974043001</v>
      </c>
      <c r="O1424" s="76">
        <v>1.7469661698262</v>
      </c>
      <c r="P1424" s="76">
        <v>0.35590172718941898</v>
      </c>
      <c r="Q1424" s="77">
        <v>8</v>
      </c>
      <c r="R1424" s="78">
        <v>0</v>
      </c>
      <c r="S1424" s="78">
        <v>0</v>
      </c>
      <c r="T1424" s="14" t="s">
        <v>18</v>
      </c>
      <c r="U1424" s="79">
        <v>1.4999999999999999E-2</v>
      </c>
      <c r="V1424" s="79" t="s">
        <v>18</v>
      </c>
      <c r="W1424" s="79">
        <v>1.4999999999999999E-2</v>
      </c>
      <c r="X1424" s="12" t="s">
        <v>1328</v>
      </c>
      <c r="Y1424" s="60">
        <v>530.23935363583996</v>
      </c>
      <c r="Z1424" s="8" t="s">
        <v>18</v>
      </c>
      <c r="AA1424" s="80" t="s">
        <v>18</v>
      </c>
      <c r="AB1424" s="62">
        <v>42272</v>
      </c>
      <c r="AC1424" s="12" t="s">
        <v>1329</v>
      </c>
      <c r="AD1424" s="16" t="s">
        <v>56</v>
      </c>
      <c r="AE1424" s="14" t="s">
        <v>18</v>
      </c>
      <c r="AF1424" s="39">
        <v>-0.52384173999999994</v>
      </c>
    </row>
    <row r="1425" spans="1:32" x14ac:dyDescent="0.25">
      <c r="A1425" s="40" t="s">
        <v>1348</v>
      </c>
      <c r="B1425" s="67" t="s">
        <v>18</v>
      </c>
      <c r="C1425" s="42" t="s">
        <v>18</v>
      </c>
      <c r="D1425" s="67">
        <v>10.1818959165699</v>
      </c>
      <c r="E1425" s="42">
        <v>7</v>
      </c>
      <c r="F1425" s="67">
        <v>0.430555665209642</v>
      </c>
      <c r="G1425" s="42">
        <v>10</v>
      </c>
      <c r="H1425" s="67">
        <v>25.244072524407098</v>
      </c>
      <c r="I1425" s="42">
        <v>22</v>
      </c>
      <c r="J1425" s="67">
        <v>0.55991041433367505</v>
      </c>
      <c r="K1425" s="42">
        <v>25</v>
      </c>
      <c r="L1425" s="67">
        <v>-5.22427440633248</v>
      </c>
      <c r="M1425" s="42">
        <v>19</v>
      </c>
      <c r="N1425" s="67">
        <v>14.030715980416501</v>
      </c>
      <c r="O1425" s="69">
        <v>1.5083380774520001</v>
      </c>
      <c r="P1425" s="69">
        <v>0.470965273288318</v>
      </c>
      <c r="Q1425" s="70">
        <v>9</v>
      </c>
      <c r="R1425" s="71">
        <v>0</v>
      </c>
      <c r="S1425" s="71">
        <v>0</v>
      </c>
      <c r="T1425" s="46" t="s">
        <v>18</v>
      </c>
      <c r="U1425" s="72">
        <v>4.0000000000000001E-3</v>
      </c>
      <c r="V1425" s="72" t="s">
        <v>18</v>
      </c>
      <c r="W1425" s="72">
        <v>4.0000000000000001E-3</v>
      </c>
      <c r="X1425" s="48" t="s">
        <v>1328</v>
      </c>
      <c r="Y1425" s="49">
        <v>5023.1812906851301</v>
      </c>
      <c r="Z1425" s="50" t="s">
        <v>18</v>
      </c>
      <c r="AA1425" s="73" t="s">
        <v>18</v>
      </c>
      <c r="AB1425" s="52">
        <v>43080</v>
      </c>
      <c r="AC1425" s="48" t="s">
        <v>1349</v>
      </c>
      <c r="AD1425" s="53" t="s">
        <v>56</v>
      </c>
      <c r="AE1425" s="46" t="s">
        <v>18</v>
      </c>
      <c r="AF1425" s="54">
        <v>-1.0952367700000001</v>
      </c>
    </row>
    <row r="1426" spans="1:32" x14ac:dyDescent="0.25">
      <c r="A1426" s="1" t="s">
        <v>1350</v>
      </c>
      <c r="B1426" s="74">
        <v>10.414441905879899</v>
      </c>
      <c r="C1426" s="37">
        <v>6</v>
      </c>
      <c r="D1426" s="74">
        <v>9.7592939172273994</v>
      </c>
      <c r="E1426" s="37">
        <v>8</v>
      </c>
      <c r="F1426" s="74">
        <v>2.1532160608892901</v>
      </c>
      <c r="G1426" s="37">
        <v>4</v>
      </c>
      <c r="H1426" s="74">
        <v>26.9502156017248</v>
      </c>
      <c r="I1426" s="37">
        <v>18</v>
      </c>
      <c r="J1426" s="74">
        <v>5.0778715120051796</v>
      </c>
      <c r="K1426" s="37">
        <v>11</v>
      </c>
      <c r="L1426" s="74">
        <v>-3.9590747330960698</v>
      </c>
      <c r="M1426" s="37">
        <v>7</v>
      </c>
      <c r="N1426" s="74">
        <v>13.3205513677342</v>
      </c>
      <c r="O1426" s="76">
        <v>1.7168363090351699</v>
      </c>
      <c r="P1426" s="76">
        <v>0.44697294590474301</v>
      </c>
      <c r="Q1426" s="77">
        <v>8</v>
      </c>
      <c r="R1426" s="78">
        <v>0</v>
      </c>
      <c r="S1426" s="78">
        <v>0</v>
      </c>
      <c r="T1426" s="14" t="s">
        <v>18</v>
      </c>
      <c r="U1426" s="79">
        <v>1.8499999999999999E-2</v>
      </c>
      <c r="V1426" s="79" t="s">
        <v>18</v>
      </c>
      <c r="W1426" s="79">
        <v>1.8499999999999999E-2</v>
      </c>
      <c r="X1426" s="12" t="s">
        <v>1328</v>
      </c>
      <c r="Y1426" s="60">
        <v>1394.18507879</v>
      </c>
      <c r="Z1426" s="8" t="s">
        <v>18</v>
      </c>
      <c r="AA1426" s="80" t="s">
        <v>18</v>
      </c>
      <c r="AB1426" s="62">
        <v>41922</v>
      </c>
      <c r="AC1426" s="12" t="s">
        <v>1351</v>
      </c>
      <c r="AD1426" s="16" t="s">
        <v>56</v>
      </c>
      <c r="AE1426" s="14" t="s">
        <v>18</v>
      </c>
      <c r="AF1426" s="39">
        <v>-20.1019443</v>
      </c>
    </row>
    <row r="1427" spans="1:32" x14ac:dyDescent="0.25">
      <c r="A1427" s="40" t="s">
        <v>1352</v>
      </c>
      <c r="B1427" s="68">
        <v>11.3947862739125</v>
      </c>
      <c r="C1427" s="64">
        <v>2</v>
      </c>
      <c r="D1427" s="67">
        <v>10.7496613565917</v>
      </c>
      <c r="E1427" s="42">
        <v>4</v>
      </c>
      <c r="F1427" s="68">
        <v>3.0766302438112101</v>
      </c>
      <c r="G1427" s="64">
        <v>2</v>
      </c>
      <c r="H1427" s="67">
        <v>28.085032837884299</v>
      </c>
      <c r="I1427" s="42">
        <v>17</v>
      </c>
      <c r="J1427" s="67">
        <v>5.5397322700084297</v>
      </c>
      <c r="K1427" s="42">
        <v>9</v>
      </c>
      <c r="L1427" s="67">
        <v>-3.8905459732849299</v>
      </c>
      <c r="M1427" s="42">
        <v>6</v>
      </c>
      <c r="N1427" s="67">
        <v>13.315290145514499</v>
      </c>
      <c r="O1427" s="69">
        <v>1.80274130104029</v>
      </c>
      <c r="P1427" s="69">
        <v>0.49757940710676701</v>
      </c>
      <c r="Q1427" s="70">
        <v>8</v>
      </c>
      <c r="R1427" s="71">
        <v>0</v>
      </c>
      <c r="S1427" s="71">
        <v>0</v>
      </c>
      <c r="T1427" s="46" t="s">
        <v>18</v>
      </c>
      <c r="U1427" s="72">
        <v>9.4999999999999998E-3</v>
      </c>
      <c r="V1427" s="72" t="s">
        <v>18</v>
      </c>
      <c r="W1427" s="72">
        <v>9.4999999999999998E-3</v>
      </c>
      <c r="X1427" s="48" t="s">
        <v>1328</v>
      </c>
      <c r="Y1427" s="49" t="s">
        <v>18</v>
      </c>
      <c r="Z1427" s="50" t="s">
        <v>18</v>
      </c>
      <c r="AA1427" s="73" t="s">
        <v>18</v>
      </c>
      <c r="AB1427" s="52">
        <v>41922</v>
      </c>
      <c r="AC1427" s="48" t="s">
        <v>1351</v>
      </c>
      <c r="AD1427" s="53">
        <v>1000000</v>
      </c>
      <c r="AE1427" s="46" t="s">
        <v>18</v>
      </c>
      <c r="AF1427" s="54" t="s">
        <v>18</v>
      </c>
    </row>
    <row r="1428" spans="1:32" x14ac:dyDescent="0.25">
      <c r="A1428" s="1" t="s">
        <v>1353</v>
      </c>
      <c r="B1428" s="74">
        <v>9.9215581359450606</v>
      </c>
      <c r="C1428" s="37">
        <v>7</v>
      </c>
      <c r="D1428" s="74">
        <v>8.77729085371314</v>
      </c>
      <c r="E1428" s="37">
        <v>12</v>
      </c>
      <c r="F1428" s="74">
        <v>2.14759647234394</v>
      </c>
      <c r="G1428" s="37">
        <v>5</v>
      </c>
      <c r="H1428" s="74">
        <v>26.898098395696799</v>
      </c>
      <c r="I1428" s="37">
        <v>19</v>
      </c>
      <c r="J1428" s="74">
        <v>5.0595238095238804</v>
      </c>
      <c r="K1428" s="37">
        <v>12</v>
      </c>
      <c r="L1428" s="74">
        <v>-3.9600967351874101</v>
      </c>
      <c r="M1428" s="37">
        <v>8</v>
      </c>
      <c r="N1428" s="74">
        <v>13.3398850693995</v>
      </c>
      <c r="O1428" s="76">
        <v>1.71044120093706</v>
      </c>
      <c r="P1428" s="76">
        <v>0.39203420529515898</v>
      </c>
      <c r="Q1428" s="77">
        <v>8</v>
      </c>
      <c r="R1428" s="78">
        <v>0</v>
      </c>
      <c r="S1428" s="78">
        <v>0</v>
      </c>
      <c r="T1428" s="14" t="s">
        <v>18</v>
      </c>
      <c r="U1428" s="79">
        <v>1.8499999999999999E-2</v>
      </c>
      <c r="V1428" s="79" t="s">
        <v>18</v>
      </c>
      <c r="W1428" s="79">
        <v>1.8499999999999999E-2</v>
      </c>
      <c r="X1428" s="12" t="s">
        <v>1328</v>
      </c>
      <c r="Y1428" s="60" t="s">
        <v>18</v>
      </c>
      <c r="Z1428" s="8" t="s">
        <v>18</v>
      </c>
      <c r="AA1428" s="80" t="s">
        <v>18</v>
      </c>
      <c r="AB1428" s="62">
        <v>41922</v>
      </c>
      <c r="AC1428" s="12" t="s">
        <v>1351</v>
      </c>
      <c r="AD1428" s="16" t="s">
        <v>56</v>
      </c>
      <c r="AE1428" s="14" t="s">
        <v>18</v>
      </c>
      <c r="AF1428" s="39" t="s">
        <v>18</v>
      </c>
    </row>
    <row r="1429" spans="1:32" x14ac:dyDescent="0.25">
      <c r="A1429" s="40" t="s">
        <v>1354</v>
      </c>
      <c r="B1429" s="67">
        <v>9.6831852506676199</v>
      </c>
      <c r="C1429" s="42">
        <v>8</v>
      </c>
      <c r="D1429" s="67">
        <v>6.3693596889169397</v>
      </c>
      <c r="E1429" s="42">
        <v>20</v>
      </c>
      <c r="F1429" s="67">
        <v>-7.5742955710726401</v>
      </c>
      <c r="G1429" s="42">
        <v>19</v>
      </c>
      <c r="H1429" s="67">
        <v>34.2559023786362</v>
      </c>
      <c r="I1429" s="42">
        <v>6</v>
      </c>
      <c r="J1429" s="67">
        <v>4.2931721390298403</v>
      </c>
      <c r="K1429" s="42">
        <v>13</v>
      </c>
      <c r="L1429" s="67">
        <v>-5.1240392426420396</v>
      </c>
      <c r="M1429" s="42">
        <v>16</v>
      </c>
      <c r="N1429" s="67">
        <v>15.783464318735501</v>
      </c>
      <c r="O1429" s="69">
        <v>1.9118041775902801</v>
      </c>
      <c r="P1429" s="69">
        <v>0.241070165861796</v>
      </c>
      <c r="Q1429" s="70">
        <v>8</v>
      </c>
      <c r="R1429" s="71">
        <v>0</v>
      </c>
      <c r="S1429" s="71">
        <v>0</v>
      </c>
      <c r="T1429" s="46" t="s">
        <v>18</v>
      </c>
      <c r="U1429" s="72">
        <v>1.6E-2</v>
      </c>
      <c r="V1429" s="72" t="s">
        <v>18</v>
      </c>
      <c r="W1429" s="72">
        <v>1.6E-2</v>
      </c>
      <c r="X1429" s="48" t="s">
        <v>1328</v>
      </c>
      <c r="Y1429" s="49">
        <v>2252.6796064166101</v>
      </c>
      <c r="Z1429" s="50" t="s">
        <v>18</v>
      </c>
      <c r="AA1429" s="73" t="s">
        <v>18</v>
      </c>
      <c r="AB1429" s="52">
        <v>42065</v>
      </c>
      <c r="AC1429" s="48" t="s">
        <v>1355</v>
      </c>
      <c r="AD1429" s="53" t="s">
        <v>56</v>
      </c>
      <c r="AE1429" s="46" t="s">
        <v>18</v>
      </c>
      <c r="AF1429" s="54">
        <v>-2.1602041600000002</v>
      </c>
    </row>
    <row r="1430" spans="1:32" x14ac:dyDescent="0.25">
      <c r="A1430" s="1" t="s">
        <v>1356</v>
      </c>
      <c r="B1430" s="74" t="s">
        <v>18</v>
      </c>
      <c r="C1430" s="37" t="s">
        <v>18</v>
      </c>
      <c r="D1430" s="74">
        <v>3.7678580779628201</v>
      </c>
      <c r="E1430" s="37">
        <v>22</v>
      </c>
      <c r="F1430" s="74">
        <v>-14.315431703893401</v>
      </c>
      <c r="G1430" s="37">
        <v>25</v>
      </c>
      <c r="H1430" s="74">
        <v>37.9370742783004</v>
      </c>
      <c r="I1430" s="37">
        <v>5</v>
      </c>
      <c r="J1430" s="74">
        <v>5.8334577671593699</v>
      </c>
      <c r="K1430" s="37">
        <v>6</v>
      </c>
      <c r="L1430" s="74">
        <v>-7.3063341906795998</v>
      </c>
      <c r="M1430" s="37">
        <v>24</v>
      </c>
      <c r="N1430" s="74">
        <v>20.996044467039699</v>
      </c>
      <c r="O1430" s="76">
        <v>1.61249729558433</v>
      </c>
      <c r="P1430" s="76">
        <v>0.102294361039362</v>
      </c>
      <c r="Q1430" s="77">
        <v>8</v>
      </c>
      <c r="R1430" s="78">
        <v>0</v>
      </c>
      <c r="S1430" s="78">
        <v>0</v>
      </c>
      <c r="T1430" s="14" t="s">
        <v>18</v>
      </c>
      <c r="U1430" s="79">
        <v>1.4999999999999999E-2</v>
      </c>
      <c r="V1430" s="79" t="s">
        <v>18</v>
      </c>
      <c r="W1430" s="79">
        <v>1.4999999999999999E-2</v>
      </c>
      <c r="X1430" s="12" t="s">
        <v>1328</v>
      </c>
      <c r="Y1430" s="60">
        <v>1715.7518917656801</v>
      </c>
      <c r="Z1430" s="8" t="s">
        <v>18</v>
      </c>
      <c r="AA1430" s="80" t="s">
        <v>18</v>
      </c>
      <c r="AB1430" s="62">
        <v>43153</v>
      </c>
      <c r="AC1430" s="12" t="s">
        <v>1357</v>
      </c>
      <c r="AD1430" s="16" t="s">
        <v>56</v>
      </c>
      <c r="AE1430" s="14" t="s">
        <v>18</v>
      </c>
      <c r="AF1430" s="39">
        <v>-1.2870365399999999</v>
      </c>
    </row>
    <row r="1431" spans="1:32" x14ac:dyDescent="0.25">
      <c r="A1431" s="40" t="s">
        <v>1358</v>
      </c>
      <c r="B1431" s="67">
        <v>11.2462285329333</v>
      </c>
      <c r="C1431" s="42">
        <v>4</v>
      </c>
      <c r="D1431" s="68">
        <v>12.217006039567501</v>
      </c>
      <c r="E1431" s="64">
        <v>2</v>
      </c>
      <c r="F1431" s="68">
        <v>2.4575239507009701</v>
      </c>
      <c r="G1431" s="64">
        <v>3</v>
      </c>
      <c r="H1431" s="67">
        <v>28.5130301481861</v>
      </c>
      <c r="I1431" s="42">
        <v>13</v>
      </c>
      <c r="J1431" s="67">
        <v>1.80812306031583</v>
      </c>
      <c r="K1431" s="42">
        <v>22</v>
      </c>
      <c r="L1431" s="67">
        <v>-5.1659125188537098</v>
      </c>
      <c r="M1431" s="42">
        <v>17</v>
      </c>
      <c r="N1431" s="67">
        <v>15.9560945467013</v>
      </c>
      <c r="O1431" s="69">
        <v>1.53120305971153</v>
      </c>
      <c r="P1431" s="69">
        <v>0.50203612122714103</v>
      </c>
      <c r="Q1431" s="70">
        <v>8</v>
      </c>
      <c r="R1431" s="71">
        <v>0</v>
      </c>
      <c r="S1431" s="71">
        <v>0</v>
      </c>
      <c r="T1431" s="46" t="s">
        <v>18</v>
      </c>
      <c r="U1431" s="72">
        <v>1.8499999999999999E-2</v>
      </c>
      <c r="V1431" s="72" t="s">
        <v>18</v>
      </c>
      <c r="W1431" s="72">
        <v>1.8499999999999999E-2</v>
      </c>
      <c r="X1431" s="48" t="s">
        <v>1328</v>
      </c>
      <c r="Y1431" s="49">
        <v>2831.0321084891598</v>
      </c>
      <c r="Z1431" s="50" t="s">
        <v>18</v>
      </c>
      <c r="AA1431" s="73" t="s">
        <v>18</v>
      </c>
      <c r="AB1431" s="52">
        <v>42437</v>
      </c>
      <c r="AC1431" s="48" t="s">
        <v>1359</v>
      </c>
      <c r="AD1431" s="53" t="s">
        <v>56</v>
      </c>
      <c r="AE1431" s="46" t="s">
        <v>18</v>
      </c>
      <c r="AF1431" s="54">
        <v>-0.22620201000000001</v>
      </c>
    </row>
    <row r="1432" spans="1:32" x14ac:dyDescent="0.25">
      <c r="A1432" s="1" t="s">
        <v>1360</v>
      </c>
      <c r="B1432" s="74" t="s">
        <v>18</v>
      </c>
      <c r="C1432" s="37" t="s">
        <v>18</v>
      </c>
      <c r="D1432" s="74">
        <v>9.4297140989637604</v>
      </c>
      <c r="E1432" s="37">
        <v>10</v>
      </c>
      <c r="F1432" s="74">
        <v>1.1355118568918601</v>
      </c>
      <c r="G1432" s="37">
        <v>8</v>
      </c>
      <c r="H1432" s="74">
        <v>28.530780738954299</v>
      </c>
      <c r="I1432" s="37">
        <v>12</v>
      </c>
      <c r="J1432" s="74">
        <v>1.82673678383606</v>
      </c>
      <c r="K1432" s="37">
        <v>21</v>
      </c>
      <c r="L1432" s="74">
        <v>-5.1804123711340297</v>
      </c>
      <c r="M1432" s="37">
        <v>18</v>
      </c>
      <c r="N1432" s="74">
        <v>15.955477763515701</v>
      </c>
      <c r="O1432" s="76">
        <v>1.5323747583185101</v>
      </c>
      <c r="P1432" s="76">
        <v>0.36728458447757101</v>
      </c>
      <c r="Q1432" s="77">
        <v>8</v>
      </c>
      <c r="R1432" s="78">
        <v>0</v>
      </c>
      <c r="S1432" s="78">
        <v>0</v>
      </c>
      <c r="T1432" s="14" t="s">
        <v>18</v>
      </c>
      <c r="U1432" s="79">
        <v>1.8499999999999999E-2</v>
      </c>
      <c r="V1432" s="79" t="s">
        <v>18</v>
      </c>
      <c r="W1432" s="79">
        <v>1.8499999999999999E-2</v>
      </c>
      <c r="X1432" s="12" t="s">
        <v>1328</v>
      </c>
      <c r="Y1432" s="60" t="s">
        <v>18</v>
      </c>
      <c r="Z1432" s="8" t="s">
        <v>18</v>
      </c>
      <c r="AA1432" s="80" t="s">
        <v>18</v>
      </c>
      <c r="AB1432" s="62">
        <v>43153</v>
      </c>
      <c r="AC1432" s="12" t="s">
        <v>1359</v>
      </c>
      <c r="AD1432" s="16" t="s">
        <v>56</v>
      </c>
      <c r="AE1432" s="14" t="s">
        <v>18</v>
      </c>
      <c r="AF1432" s="39" t="s">
        <v>18</v>
      </c>
    </row>
    <row r="1433" spans="1:32" x14ac:dyDescent="0.25">
      <c r="A1433" s="40" t="s">
        <v>1361</v>
      </c>
      <c r="B1433" s="67" t="s">
        <v>18</v>
      </c>
      <c r="C1433" s="42" t="s">
        <v>18</v>
      </c>
      <c r="D1433" s="68">
        <v>13.230495639579299</v>
      </c>
      <c r="E1433" s="64">
        <v>1</v>
      </c>
      <c r="F1433" s="68">
        <v>3.37998822623064</v>
      </c>
      <c r="G1433" s="64">
        <v>1</v>
      </c>
      <c r="H1433" s="67">
        <v>29.681394649834701</v>
      </c>
      <c r="I1433" s="42">
        <v>11</v>
      </c>
      <c r="J1433" s="67">
        <v>2.26356956624798</v>
      </c>
      <c r="K1433" s="42">
        <v>19</v>
      </c>
      <c r="L1433" s="67">
        <v>-5.1028263499394697</v>
      </c>
      <c r="M1433" s="42">
        <v>15</v>
      </c>
      <c r="N1433" s="67">
        <v>15.960311745376</v>
      </c>
      <c r="O1433" s="69">
        <v>1.60400283534693</v>
      </c>
      <c r="P1433" s="69">
        <v>0.547491200436656</v>
      </c>
      <c r="Q1433" s="70">
        <v>8</v>
      </c>
      <c r="R1433" s="71">
        <v>0</v>
      </c>
      <c r="S1433" s="71">
        <v>0</v>
      </c>
      <c r="T1433" s="46" t="s">
        <v>18</v>
      </c>
      <c r="U1433" s="72">
        <v>9.4999999999999998E-3</v>
      </c>
      <c r="V1433" s="72" t="s">
        <v>18</v>
      </c>
      <c r="W1433" s="72">
        <v>9.4999999999999998E-3</v>
      </c>
      <c r="X1433" s="48" t="s">
        <v>1328</v>
      </c>
      <c r="Y1433" s="49" t="s">
        <v>18</v>
      </c>
      <c r="Z1433" s="50" t="s">
        <v>18</v>
      </c>
      <c r="AA1433" s="73" t="s">
        <v>18</v>
      </c>
      <c r="AB1433" s="52">
        <v>42437</v>
      </c>
      <c r="AC1433" s="48" t="s">
        <v>1359</v>
      </c>
      <c r="AD1433" s="53">
        <v>1000000</v>
      </c>
      <c r="AE1433" s="46" t="s">
        <v>18</v>
      </c>
      <c r="AF1433" s="54" t="s">
        <v>18</v>
      </c>
    </row>
    <row r="1434" spans="1:32" x14ac:dyDescent="0.25">
      <c r="A1434" s="1" t="s">
        <v>1362</v>
      </c>
      <c r="B1434" s="74">
        <v>7.3818115062491403</v>
      </c>
      <c r="C1434" s="37">
        <v>14</v>
      </c>
      <c r="D1434" s="74">
        <v>3.8385562494526599</v>
      </c>
      <c r="E1434" s="37">
        <v>21</v>
      </c>
      <c r="F1434" s="74">
        <v>-10.6069095541253</v>
      </c>
      <c r="G1434" s="37">
        <v>23</v>
      </c>
      <c r="H1434" s="74">
        <v>28.213805371165599</v>
      </c>
      <c r="I1434" s="37">
        <v>16</v>
      </c>
      <c r="J1434" s="74">
        <v>4.0014077071968499</v>
      </c>
      <c r="K1434" s="37">
        <v>14</v>
      </c>
      <c r="L1434" s="74">
        <v>-4.0675215062490002</v>
      </c>
      <c r="M1434" s="37">
        <v>9</v>
      </c>
      <c r="N1434" s="74">
        <v>13.124185297437799</v>
      </c>
      <c r="O1434" s="76">
        <v>1.8388033593709101</v>
      </c>
      <c r="P1434" s="76">
        <v>0.14636439323784101</v>
      </c>
      <c r="Q1434" s="77">
        <v>8</v>
      </c>
      <c r="R1434" s="78">
        <v>0.02</v>
      </c>
      <c r="S1434" s="78">
        <v>0.01</v>
      </c>
      <c r="T1434" s="14" t="s">
        <v>18</v>
      </c>
      <c r="U1434" s="79">
        <v>1.7000000000000001E-2</v>
      </c>
      <c r="V1434" s="79" t="s">
        <v>18</v>
      </c>
      <c r="W1434" s="79">
        <v>1.7000000000000001E-2</v>
      </c>
      <c r="X1434" s="12" t="s">
        <v>30</v>
      </c>
      <c r="Y1434" s="60">
        <v>7.9943367399999996</v>
      </c>
      <c r="Z1434" s="8">
        <v>6.5720800000000001E-3</v>
      </c>
      <c r="AA1434" s="80">
        <v>243</v>
      </c>
      <c r="AB1434" s="62">
        <v>40392</v>
      </c>
      <c r="AC1434" s="12" t="s">
        <v>1363</v>
      </c>
      <c r="AD1434" s="16">
        <v>5000</v>
      </c>
      <c r="AE1434" s="14" t="s">
        <v>235</v>
      </c>
      <c r="AF1434" s="39">
        <v>-0.83515946999999902</v>
      </c>
    </row>
    <row r="1435" spans="1:32" x14ac:dyDescent="0.25">
      <c r="A1435" s="40" t="s">
        <v>1364</v>
      </c>
      <c r="B1435" s="67">
        <v>5.4919261459355599</v>
      </c>
      <c r="C1435" s="42">
        <v>19</v>
      </c>
      <c r="D1435" s="67">
        <v>1.12868387147861</v>
      </c>
      <c r="E1435" s="42">
        <v>23</v>
      </c>
      <c r="F1435" s="67">
        <v>-13.235888910655</v>
      </c>
      <c r="G1435" s="42">
        <v>24</v>
      </c>
      <c r="H1435" s="67">
        <v>22.469969969969998</v>
      </c>
      <c r="I1435" s="42">
        <v>24</v>
      </c>
      <c r="J1435" s="67">
        <v>3.99719495091164</v>
      </c>
      <c r="K1435" s="42">
        <v>15</v>
      </c>
      <c r="L1435" s="67">
        <v>-4.06939135548369</v>
      </c>
      <c r="M1435" s="42">
        <v>10</v>
      </c>
      <c r="N1435" s="67">
        <v>13.602646647055501</v>
      </c>
      <c r="O1435" s="69">
        <v>1.3518663749690101</v>
      </c>
      <c r="P1435" s="69">
        <v>6.4880854515741802E-3</v>
      </c>
      <c r="Q1435" s="70">
        <v>8</v>
      </c>
      <c r="R1435" s="71">
        <v>0.02</v>
      </c>
      <c r="S1435" s="71">
        <v>0.01</v>
      </c>
      <c r="T1435" s="46" t="s">
        <v>18</v>
      </c>
      <c r="U1435" s="72">
        <v>1.7000000000000001E-2</v>
      </c>
      <c r="V1435" s="72" t="s">
        <v>18</v>
      </c>
      <c r="W1435" s="72">
        <v>1.7000000000000001E-2</v>
      </c>
      <c r="X1435" s="48" t="s">
        <v>30</v>
      </c>
      <c r="Y1435" s="49" t="s">
        <v>18</v>
      </c>
      <c r="Z1435" s="50" t="s">
        <v>18</v>
      </c>
      <c r="AA1435" s="73" t="s">
        <v>18</v>
      </c>
      <c r="AB1435" s="52">
        <v>40392</v>
      </c>
      <c r="AC1435" s="48" t="s">
        <v>1363</v>
      </c>
      <c r="AD1435" s="53">
        <v>5000</v>
      </c>
      <c r="AE1435" s="46" t="s">
        <v>235</v>
      </c>
      <c r="AF1435" s="54" t="s">
        <v>18</v>
      </c>
    </row>
    <row r="1436" spans="1:32" x14ac:dyDescent="0.25">
      <c r="A1436" s="1" t="s">
        <v>1365</v>
      </c>
      <c r="B1436" s="74" t="s">
        <v>18</v>
      </c>
      <c r="C1436" s="37" t="s">
        <v>18</v>
      </c>
      <c r="D1436" s="74" t="s">
        <v>18</v>
      </c>
      <c r="E1436" s="37" t="s">
        <v>18</v>
      </c>
      <c r="F1436" s="74" t="s">
        <v>18</v>
      </c>
      <c r="G1436" s="37" t="s">
        <v>18</v>
      </c>
      <c r="H1436" s="74">
        <v>26.8492340603987</v>
      </c>
      <c r="I1436" s="37">
        <v>20</v>
      </c>
      <c r="J1436" s="74">
        <v>-9.0833852914084995E-2</v>
      </c>
      <c r="K1436" s="37">
        <v>28</v>
      </c>
      <c r="L1436" s="74">
        <v>-7.0166682353672503</v>
      </c>
      <c r="M1436" s="37">
        <v>23</v>
      </c>
      <c r="N1436" s="74">
        <v>15.1183177959125</v>
      </c>
      <c r="O1436" s="76">
        <v>1.5060025202885901</v>
      </c>
      <c r="P1436" s="76" t="s">
        <v>18</v>
      </c>
      <c r="Q1436" s="77">
        <v>8</v>
      </c>
      <c r="R1436" s="78">
        <v>0</v>
      </c>
      <c r="S1436" s="78">
        <v>0</v>
      </c>
      <c r="T1436" s="14" t="s">
        <v>18</v>
      </c>
      <c r="U1436" s="79">
        <v>8.9999999999999993E-3</v>
      </c>
      <c r="V1436" s="79" t="s">
        <v>18</v>
      </c>
      <c r="W1436" s="79">
        <v>1.01E-2</v>
      </c>
      <c r="X1436" s="12" t="s">
        <v>141</v>
      </c>
      <c r="Y1436" s="60">
        <v>170.3080698</v>
      </c>
      <c r="Z1436" s="8" t="s">
        <v>18</v>
      </c>
      <c r="AA1436" s="80" t="s">
        <v>18</v>
      </c>
      <c r="AB1436" s="62">
        <v>45041</v>
      </c>
      <c r="AC1436" s="12" t="s">
        <v>1366</v>
      </c>
      <c r="AD1436" s="16" t="s">
        <v>1367</v>
      </c>
      <c r="AE1436" s="14" t="s">
        <v>18</v>
      </c>
      <c r="AF1436" s="39" t="s">
        <v>18</v>
      </c>
    </row>
    <row r="1437" spans="1:32" x14ac:dyDescent="0.25">
      <c r="A1437" s="40" t="s">
        <v>1368</v>
      </c>
      <c r="B1437" s="67">
        <v>10.641477881828299</v>
      </c>
      <c r="C1437" s="42">
        <v>5</v>
      </c>
      <c r="D1437" s="68">
        <v>12.1282091251363</v>
      </c>
      <c r="E1437" s="64">
        <v>3</v>
      </c>
      <c r="F1437" s="67">
        <v>0.44168589991127</v>
      </c>
      <c r="G1437" s="42">
        <v>9</v>
      </c>
      <c r="H1437" s="67">
        <v>19.572952318463301</v>
      </c>
      <c r="I1437" s="42">
        <v>26</v>
      </c>
      <c r="J1437" s="67">
        <v>0.13113610115156299</v>
      </c>
      <c r="K1437" s="42">
        <v>27</v>
      </c>
      <c r="L1437" s="67">
        <v>-3.4865783118866198</v>
      </c>
      <c r="M1437" s="42">
        <v>4</v>
      </c>
      <c r="N1437" s="67">
        <v>13.5884789160102</v>
      </c>
      <c r="O1437" s="69">
        <v>1.14007925809708</v>
      </c>
      <c r="P1437" s="69">
        <v>0.58127107221768104</v>
      </c>
      <c r="Q1437" s="70">
        <v>8</v>
      </c>
      <c r="R1437" s="71">
        <v>0</v>
      </c>
      <c r="S1437" s="71">
        <v>0</v>
      </c>
      <c r="T1437" s="46" t="s">
        <v>18</v>
      </c>
      <c r="U1437" s="72">
        <v>2E-3</v>
      </c>
      <c r="V1437" s="72" t="s">
        <v>18</v>
      </c>
      <c r="W1437" s="72">
        <v>2E-3</v>
      </c>
      <c r="X1437" s="48" t="s">
        <v>1328</v>
      </c>
      <c r="Y1437" s="49" t="s">
        <v>18</v>
      </c>
      <c r="Z1437" s="50">
        <v>0.45748640543230801</v>
      </c>
      <c r="AA1437" s="73">
        <v>42165</v>
      </c>
      <c r="AB1437" s="52">
        <v>41816</v>
      </c>
      <c r="AC1437" s="48" t="s">
        <v>1331</v>
      </c>
      <c r="AD1437" s="53">
        <v>15</v>
      </c>
      <c r="AE1437" s="46" t="s">
        <v>18</v>
      </c>
      <c r="AF1437" s="54">
        <v>6.4806067660409497</v>
      </c>
    </row>
    <row r="1438" spans="1:32" x14ac:dyDescent="0.25">
      <c r="A1438" s="1" t="s">
        <v>1369</v>
      </c>
      <c r="B1438" s="74">
        <v>5.86312890841136</v>
      </c>
      <c r="C1438" s="37">
        <v>18</v>
      </c>
      <c r="D1438" s="74">
        <v>6.8258479820898499</v>
      </c>
      <c r="E1438" s="37">
        <v>19</v>
      </c>
      <c r="F1438" s="74">
        <v>1.1413646976684699</v>
      </c>
      <c r="G1438" s="37">
        <v>7</v>
      </c>
      <c r="H1438" s="74">
        <v>12.0366255289115</v>
      </c>
      <c r="I1438" s="37">
        <v>27</v>
      </c>
      <c r="J1438" s="74">
        <v>3.0054871533812899</v>
      </c>
      <c r="K1438" s="37">
        <v>17</v>
      </c>
      <c r="L1438" s="75">
        <v>-0.38804245467101101</v>
      </c>
      <c r="M1438" s="66">
        <v>2</v>
      </c>
      <c r="N1438" s="74">
        <v>16.6273950553711</v>
      </c>
      <c r="O1438" s="76">
        <v>0.47846437431647298</v>
      </c>
      <c r="P1438" s="76">
        <v>0.23538476550547299</v>
      </c>
      <c r="Q1438" s="77">
        <v>6</v>
      </c>
      <c r="R1438" s="78">
        <v>0</v>
      </c>
      <c r="S1438" s="78">
        <v>0</v>
      </c>
      <c r="T1438" s="14" t="s">
        <v>18</v>
      </c>
      <c r="U1438" s="79">
        <v>0</v>
      </c>
      <c r="V1438" s="79" t="s">
        <v>18</v>
      </c>
      <c r="W1438" s="79">
        <v>0</v>
      </c>
      <c r="X1438" s="12" t="s">
        <v>1328</v>
      </c>
      <c r="Y1438" s="60" t="s">
        <v>18</v>
      </c>
      <c r="Z1438" s="8">
        <v>0.93697782541035202</v>
      </c>
      <c r="AA1438" s="80">
        <v>75595</v>
      </c>
      <c r="AB1438" s="62">
        <v>41814</v>
      </c>
      <c r="AC1438" s="12" t="s">
        <v>1331</v>
      </c>
      <c r="AD1438" s="16">
        <v>15</v>
      </c>
      <c r="AE1438" s="14" t="s">
        <v>18</v>
      </c>
      <c r="AF1438" s="39">
        <v>11.5390563493184</v>
      </c>
    </row>
    <row r="1439" spans="1:32" x14ac:dyDescent="0.25">
      <c r="A1439" s="40" t="s">
        <v>1370</v>
      </c>
      <c r="B1439" s="67" t="s">
        <v>18</v>
      </c>
      <c r="C1439" s="42" t="s">
        <v>18</v>
      </c>
      <c r="D1439" s="67" t="s">
        <v>18</v>
      </c>
      <c r="E1439" s="42" t="s">
        <v>18</v>
      </c>
      <c r="F1439" s="67" t="s">
        <v>18</v>
      </c>
      <c r="G1439" s="42" t="s">
        <v>18</v>
      </c>
      <c r="H1439" s="67" t="s">
        <v>18</v>
      </c>
      <c r="I1439" s="42" t="s">
        <v>18</v>
      </c>
      <c r="J1439" s="67">
        <v>5.8141926982881298</v>
      </c>
      <c r="K1439" s="42">
        <v>7</v>
      </c>
      <c r="L1439" s="67">
        <v>-7.8592264701930201</v>
      </c>
      <c r="M1439" s="42">
        <v>28</v>
      </c>
      <c r="N1439" s="67" t="s">
        <v>18</v>
      </c>
      <c r="O1439" s="69" t="s">
        <v>18</v>
      </c>
      <c r="P1439" s="69" t="s">
        <v>18</v>
      </c>
      <c r="Q1439" s="70">
        <v>8</v>
      </c>
      <c r="R1439" s="71">
        <v>0</v>
      </c>
      <c r="S1439" s="71">
        <v>0</v>
      </c>
      <c r="T1439" s="46" t="s">
        <v>18</v>
      </c>
      <c r="U1439" s="72">
        <v>3.4999999999999901E-3</v>
      </c>
      <c r="V1439" s="72" t="s">
        <v>18</v>
      </c>
      <c r="W1439" s="72">
        <v>3.5000000000000001E-3</v>
      </c>
      <c r="X1439" s="48" t="s">
        <v>1371</v>
      </c>
      <c r="Y1439" s="49" t="s">
        <v>18</v>
      </c>
      <c r="Z1439" s="50">
        <v>0.51700796850125896</v>
      </c>
      <c r="AA1439" s="73">
        <v>4602</v>
      </c>
      <c r="AB1439" s="52">
        <v>45322</v>
      </c>
      <c r="AC1439" s="48" t="s">
        <v>1372</v>
      </c>
      <c r="AD1439" s="53">
        <v>15</v>
      </c>
      <c r="AE1439" s="46" t="s">
        <v>18</v>
      </c>
      <c r="AF1439" s="54">
        <v>8.2273681149346007</v>
      </c>
    </row>
    <row r="1440" spans="1:32" x14ac:dyDescent="0.25">
      <c r="A1440" s="1" t="s">
        <v>1373</v>
      </c>
      <c r="B1440" s="74">
        <v>7.8503893462141301</v>
      </c>
      <c r="C1440" s="37">
        <v>13</v>
      </c>
      <c r="D1440" s="74">
        <v>9.0102446530925704</v>
      </c>
      <c r="E1440" s="37">
        <v>11</v>
      </c>
      <c r="F1440" s="74">
        <v>-1.7237497810268601</v>
      </c>
      <c r="G1440" s="37">
        <v>13</v>
      </c>
      <c r="H1440" s="74">
        <v>32.193848164708797</v>
      </c>
      <c r="I1440" s="37">
        <v>8</v>
      </c>
      <c r="J1440" s="74">
        <v>3.60115322169167</v>
      </c>
      <c r="K1440" s="37">
        <v>16</v>
      </c>
      <c r="L1440" s="74">
        <v>-6.4354356422432204</v>
      </c>
      <c r="M1440" s="37">
        <v>22</v>
      </c>
      <c r="N1440" s="74">
        <v>15.4046378773995</v>
      </c>
      <c r="O1440" s="76">
        <v>1.82495940710966</v>
      </c>
      <c r="P1440" s="76">
        <v>0.35221175931661503</v>
      </c>
      <c r="Q1440" s="77">
        <v>8</v>
      </c>
      <c r="R1440" s="78">
        <v>0</v>
      </c>
      <c r="S1440" s="78">
        <v>0</v>
      </c>
      <c r="T1440" s="14" t="s">
        <v>18</v>
      </c>
      <c r="U1440" s="79">
        <v>0</v>
      </c>
      <c r="V1440" s="79" t="s">
        <v>18</v>
      </c>
      <c r="W1440" s="79">
        <v>0</v>
      </c>
      <c r="X1440" s="12" t="s">
        <v>1328</v>
      </c>
      <c r="Y1440" s="60" t="s">
        <v>18</v>
      </c>
      <c r="Z1440" s="8">
        <v>3.5662520952507699</v>
      </c>
      <c r="AA1440" s="80">
        <v>105611</v>
      </c>
      <c r="AB1440" s="62">
        <v>39882</v>
      </c>
      <c r="AC1440" s="12" t="s">
        <v>1331</v>
      </c>
      <c r="AD1440" s="16">
        <v>15</v>
      </c>
      <c r="AE1440" s="14" t="s">
        <v>18</v>
      </c>
      <c r="AF1440" s="39">
        <v>27.3750487968884</v>
      </c>
    </row>
    <row r="1441" spans="1:32" x14ac:dyDescent="0.25">
      <c r="A1441" s="40" t="s">
        <v>1374</v>
      </c>
      <c r="B1441" s="67">
        <v>8.5624952243458008</v>
      </c>
      <c r="C1441" s="42">
        <v>11</v>
      </c>
      <c r="D1441" s="67">
        <v>10.355424951689301</v>
      </c>
      <c r="E1441" s="42">
        <v>6</v>
      </c>
      <c r="F1441" s="67">
        <v>-2.1669806991988301</v>
      </c>
      <c r="G1441" s="42">
        <v>15</v>
      </c>
      <c r="H1441" s="67">
        <v>28.2585092403734</v>
      </c>
      <c r="I1441" s="42">
        <v>15</v>
      </c>
      <c r="J1441" s="67">
        <v>5.27616924454317</v>
      </c>
      <c r="K1441" s="42">
        <v>10</v>
      </c>
      <c r="L1441" s="67">
        <v>-5.2669383536605299</v>
      </c>
      <c r="M1441" s="42">
        <v>20</v>
      </c>
      <c r="N1441" s="67">
        <v>14.243637625588701</v>
      </c>
      <c r="O1441" s="69">
        <v>1.6974245286687</v>
      </c>
      <c r="P1441" s="69">
        <v>0.45087219103611798</v>
      </c>
      <c r="Q1441" s="70">
        <v>8</v>
      </c>
      <c r="R1441" s="71">
        <v>0</v>
      </c>
      <c r="S1441" s="71">
        <v>0</v>
      </c>
      <c r="T1441" s="46" t="s">
        <v>18</v>
      </c>
      <c r="U1441" s="72">
        <v>1.4999999999999999E-2</v>
      </c>
      <c r="V1441" s="72" t="s">
        <v>18</v>
      </c>
      <c r="W1441" s="72">
        <v>1.4999999999999999E-2</v>
      </c>
      <c r="X1441" s="48" t="s">
        <v>1375</v>
      </c>
      <c r="Y1441" s="49">
        <v>2045.8948493553301</v>
      </c>
      <c r="Z1441" s="50">
        <v>6.97956036098814</v>
      </c>
      <c r="AA1441" s="73">
        <v>34681</v>
      </c>
      <c r="AB1441" s="52" t="s">
        <v>18</v>
      </c>
      <c r="AC1441" s="48" t="s">
        <v>1376</v>
      </c>
      <c r="AD1441" s="53" t="s">
        <v>446</v>
      </c>
      <c r="AE1441" s="46" t="s">
        <v>18</v>
      </c>
      <c r="AF1441" s="54">
        <v>-36.214447804347003</v>
      </c>
    </row>
    <row r="1442" spans="1:32" x14ac:dyDescent="0.25">
      <c r="A1442" s="1" t="s">
        <v>1377</v>
      </c>
      <c r="B1442" s="74">
        <v>7.3060368352183698</v>
      </c>
      <c r="C1442" s="37">
        <v>15</v>
      </c>
      <c r="D1442" s="74">
        <v>8.4866673284123895</v>
      </c>
      <c r="E1442" s="37">
        <v>14</v>
      </c>
      <c r="F1442" s="74">
        <v>0.20329995831662701</v>
      </c>
      <c r="G1442" s="37">
        <v>11</v>
      </c>
      <c r="H1442" s="74">
        <v>21.356287426556001</v>
      </c>
      <c r="I1442" s="37">
        <v>25</v>
      </c>
      <c r="J1442" s="74">
        <v>5.65262710661891</v>
      </c>
      <c r="K1442" s="37">
        <v>8</v>
      </c>
      <c r="L1442" s="75">
        <v>0.67570990259277997</v>
      </c>
      <c r="M1442" s="66">
        <v>1</v>
      </c>
      <c r="N1442" s="74">
        <v>16.2535952753855</v>
      </c>
      <c r="O1442" s="76">
        <v>1.0628588799357599</v>
      </c>
      <c r="P1442" s="76">
        <v>0.32318943867011901</v>
      </c>
      <c r="Q1442" s="77">
        <v>8</v>
      </c>
      <c r="R1442" s="78">
        <v>0</v>
      </c>
      <c r="S1442" s="78">
        <v>0</v>
      </c>
      <c r="T1442" s="14" t="s">
        <v>18</v>
      </c>
      <c r="U1442" s="79">
        <v>1.4999999999999999E-2</v>
      </c>
      <c r="V1442" s="79" t="s">
        <v>18</v>
      </c>
      <c r="W1442" s="79">
        <v>1.4999999999999999E-2</v>
      </c>
      <c r="X1442" s="12" t="s">
        <v>1375</v>
      </c>
      <c r="Y1442" s="60">
        <v>1085.5768588415999</v>
      </c>
      <c r="Z1442" s="8">
        <v>40.7081399968569</v>
      </c>
      <c r="AA1442" s="80">
        <v>18734</v>
      </c>
      <c r="AB1442" s="62" t="s">
        <v>18</v>
      </c>
      <c r="AC1442" s="12" t="s">
        <v>1378</v>
      </c>
      <c r="AD1442" s="16">
        <v>300</v>
      </c>
      <c r="AE1442" s="14" t="s">
        <v>18</v>
      </c>
      <c r="AF1442" s="39">
        <v>67.159386640276793</v>
      </c>
    </row>
    <row r="1443" spans="1:32" x14ac:dyDescent="0.25">
      <c r="A1443" s="40" t="s">
        <v>1379</v>
      </c>
      <c r="B1443" s="67" t="s">
        <v>18</v>
      </c>
      <c r="C1443" s="42" t="s">
        <v>18</v>
      </c>
      <c r="D1443" s="67" t="s">
        <v>18</v>
      </c>
      <c r="E1443" s="42" t="s">
        <v>18</v>
      </c>
      <c r="F1443" s="67">
        <v>-10.284984162175199</v>
      </c>
      <c r="G1443" s="42">
        <v>22</v>
      </c>
      <c r="H1443" s="67">
        <v>39.299714053061102</v>
      </c>
      <c r="I1443" s="42">
        <v>4</v>
      </c>
      <c r="J1443" s="67">
        <v>6.5099038572916799</v>
      </c>
      <c r="K1443" s="42">
        <v>4</v>
      </c>
      <c r="L1443" s="67">
        <v>-4.4786972951213304</v>
      </c>
      <c r="M1443" s="42">
        <v>12</v>
      </c>
      <c r="N1443" s="67">
        <v>17.525384152300902</v>
      </c>
      <c r="O1443" s="69">
        <v>2.0095824656263899</v>
      </c>
      <c r="P1443" s="69" t="s">
        <v>18</v>
      </c>
      <c r="Q1443" s="70">
        <v>8</v>
      </c>
      <c r="R1443" s="71">
        <v>0</v>
      </c>
      <c r="S1443" s="71">
        <v>0</v>
      </c>
      <c r="T1443" s="46" t="s">
        <v>18</v>
      </c>
      <c r="U1443" s="72">
        <v>1.4999999999999999E-2</v>
      </c>
      <c r="V1443" s="72" t="s">
        <v>18</v>
      </c>
      <c r="W1443" s="72">
        <v>1.4999999999999999E-2</v>
      </c>
      <c r="X1443" s="48" t="s">
        <v>1328</v>
      </c>
      <c r="Y1443" s="49">
        <v>475.983699645934</v>
      </c>
      <c r="Z1443" s="50">
        <v>-19.696759912008201</v>
      </c>
      <c r="AA1443" s="73">
        <v>884</v>
      </c>
      <c r="AB1443" s="52">
        <v>44496</v>
      </c>
      <c r="AC1443" s="48" t="s">
        <v>1380</v>
      </c>
      <c r="AD1443" s="53">
        <v>10</v>
      </c>
      <c r="AE1443" s="46" t="s">
        <v>32</v>
      </c>
      <c r="AF1443" s="54">
        <v>52.003262458044503</v>
      </c>
    </row>
    <row r="1444" spans="1:32" x14ac:dyDescent="0.25">
      <c r="A1444" s="1" t="s">
        <v>1381</v>
      </c>
      <c r="B1444" s="75">
        <v>11.2919969271498</v>
      </c>
      <c r="C1444" s="66">
        <v>3</v>
      </c>
      <c r="D1444" s="74">
        <v>9.6107776871767303</v>
      </c>
      <c r="E1444" s="37">
        <v>9</v>
      </c>
      <c r="F1444" s="74">
        <v>-9.2248979205273596</v>
      </c>
      <c r="G1444" s="37">
        <v>21</v>
      </c>
      <c r="H1444" s="74">
        <v>34.194947079113398</v>
      </c>
      <c r="I1444" s="37">
        <v>7</v>
      </c>
      <c r="J1444" s="74">
        <v>2.4877850466182401</v>
      </c>
      <c r="K1444" s="37">
        <v>18</v>
      </c>
      <c r="L1444" s="74">
        <v>-7.7444599628328499</v>
      </c>
      <c r="M1444" s="37">
        <v>26</v>
      </c>
      <c r="N1444" s="74">
        <v>17.550599150729099</v>
      </c>
      <c r="O1444" s="76">
        <v>1.7158353092824099</v>
      </c>
      <c r="P1444" s="76">
        <v>0.329604342084517</v>
      </c>
      <c r="Q1444" s="77">
        <v>8</v>
      </c>
      <c r="R1444" s="78">
        <v>0</v>
      </c>
      <c r="S1444" s="78">
        <v>0</v>
      </c>
      <c r="T1444" s="14" t="s">
        <v>18</v>
      </c>
      <c r="U1444" s="79">
        <v>1.2E-2</v>
      </c>
      <c r="V1444" s="79" t="s">
        <v>18</v>
      </c>
      <c r="W1444" s="79">
        <v>1.2E-2</v>
      </c>
      <c r="X1444" s="12" t="s">
        <v>1375</v>
      </c>
      <c r="Y1444" s="60">
        <v>1323.5687086645701</v>
      </c>
      <c r="Z1444" s="8">
        <v>-18.471692500468901</v>
      </c>
      <c r="AA1444" s="80">
        <v>4618</v>
      </c>
      <c r="AB1444" s="62" t="s">
        <v>18</v>
      </c>
      <c r="AC1444" s="12" t="s">
        <v>1382</v>
      </c>
      <c r="AD1444" s="16">
        <v>10</v>
      </c>
      <c r="AE1444" s="14" t="s">
        <v>18</v>
      </c>
      <c r="AF1444" s="39">
        <v>-277.269755733306</v>
      </c>
    </row>
    <row r="1445" spans="1:32" x14ac:dyDescent="0.25">
      <c r="A1445" s="40" t="s">
        <v>1383</v>
      </c>
      <c r="B1445" s="67">
        <v>8.0690453437333396</v>
      </c>
      <c r="C1445" s="42">
        <v>12</v>
      </c>
      <c r="D1445" s="67">
        <v>8.4551237145001199</v>
      </c>
      <c r="E1445" s="42">
        <v>15</v>
      </c>
      <c r="F1445" s="67">
        <v>-1.9754684921408601</v>
      </c>
      <c r="G1445" s="42">
        <v>14</v>
      </c>
      <c r="H1445" s="67">
        <v>31.3931848809599</v>
      </c>
      <c r="I1445" s="42">
        <v>9</v>
      </c>
      <c r="J1445" s="67">
        <v>1.2611275964391</v>
      </c>
      <c r="K1445" s="42">
        <v>24</v>
      </c>
      <c r="L1445" s="67">
        <v>-5.7103384757080704</v>
      </c>
      <c r="M1445" s="42">
        <v>21</v>
      </c>
      <c r="N1445" s="67">
        <v>15.4588576125877</v>
      </c>
      <c r="O1445" s="69">
        <v>1.76676544982791</v>
      </c>
      <c r="P1445" s="69">
        <v>0.35188592489474702</v>
      </c>
      <c r="Q1445" s="70">
        <v>9</v>
      </c>
      <c r="R1445" s="71">
        <v>0</v>
      </c>
      <c r="S1445" s="71">
        <v>0</v>
      </c>
      <c r="T1445" s="46" t="s">
        <v>18</v>
      </c>
      <c r="U1445" s="72">
        <v>1.2E-2</v>
      </c>
      <c r="V1445" s="72" t="s">
        <v>18</v>
      </c>
      <c r="W1445" s="72">
        <v>1.2500000000000001E-2</v>
      </c>
      <c r="X1445" s="48" t="s">
        <v>141</v>
      </c>
      <c r="Y1445" s="49">
        <v>218.29105510795</v>
      </c>
      <c r="Z1445" s="50" t="s">
        <v>18</v>
      </c>
      <c r="AA1445" s="73" t="s">
        <v>18</v>
      </c>
      <c r="AB1445" s="52">
        <v>32484</v>
      </c>
      <c r="AC1445" s="48" t="s">
        <v>1384</v>
      </c>
      <c r="AD1445" s="53">
        <v>0</v>
      </c>
      <c r="AE1445" s="46" t="s">
        <v>18</v>
      </c>
      <c r="AF1445" s="54" t="s">
        <v>18</v>
      </c>
    </row>
    <row r="1446" spans="1:32" x14ac:dyDescent="0.25">
      <c r="A1446" s="81" t="s">
        <v>1385</v>
      </c>
      <c r="B1446" s="82">
        <v>9.2533166103094509</v>
      </c>
      <c r="C1446" s="83">
        <v>9</v>
      </c>
      <c r="D1446" s="82">
        <v>10.5039955147756</v>
      </c>
      <c r="E1446" s="83">
        <v>5</v>
      </c>
      <c r="F1446" s="82">
        <v>1.54661739538159</v>
      </c>
      <c r="G1446" s="83">
        <v>6</v>
      </c>
      <c r="H1446" s="82">
        <v>26.368190972369</v>
      </c>
      <c r="I1446" s="83">
        <v>21</v>
      </c>
      <c r="J1446" s="82">
        <v>0.22560416646772899</v>
      </c>
      <c r="K1446" s="83">
        <v>26</v>
      </c>
      <c r="L1446" s="124">
        <v>-3.0776730945228299</v>
      </c>
      <c r="M1446" s="125">
        <v>3</v>
      </c>
      <c r="N1446" s="82">
        <v>13.472194384744601</v>
      </c>
      <c r="O1446" s="84">
        <v>1.6543096824950401</v>
      </c>
      <c r="P1446" s="84">
        <v>0.47895573367813099</v>
      </c>
      <c r="Q1446" s="85">
        <v>8</v>
      </c>
      <c r="R1446" s="86">
        <v>0</v>
      </c>
      <c r="S1446" s="86">
        <v>0</v>
      </c>
      <c r="T1446" s="87" t="s">
        <v>18</v>
      </c>
      <c r="U1446" s="88">
        <v>1.4999999999999999E-2</v>
      </c>
      <c r="V1446" s="88" t="s">
        <v>18</v>
      </c>
      <c r="W1446" s="88">
        <v>1.4999999999999999E-2</v>
      </c>
      <c r="X1446" s="89" t="s">
        <v>1328</v>
      </c>
      <c r="Y1446" s="90">
        <v>40.335354189172499</v>
      </c>
      <c r="Z1446" s="91" t="s">
        <v>18</v>
      </c>
      <c r="AA1446" s="92" t="s">
        <v>18</v>
      </c>
      <c r="AB1446" s="93">
        <v>36187</v>
      </c>
      <c r="AC1446" s="89" t="s">
        <v>1386</v>
      </c>
      <c r="AD1446" s="94">
        <v>0</v>
      </c>
      <c r="AE1446" s="87" t="s">
        <v>18</v>
      </c>
      <c r="AF1446" s="95" t="s">
        <v>18</v>
      </c>
    </row>
    <row r="1447" spans="1:32" x14ac:dyDescent="0.25">
      <c r="A1447" s="96" t="s">
        <v>95</v>
      </c>
      <c r="B1447" s="97">
        <v>8.8837470023013587</v>
      </c>
      <c r="C1447" s="12"/>
      <c r="D1447" s="97">
        <v>8.5552795931431884</v>
      </c>
      <c r="E1447" s="12"/>
      <c r="F1447" s="97">
        <v>-3.0507385571675276</v>
      </c>
      <c r="G1447" s="12"/>
      <c r="H1447" s="97">
        <v>29.593283363250883</v>
      </c>
      <c r="I1447" s="12"/>
      <c r="J1447" s="97">
        <v>3.7688657039031512</v>
      </c>
      <c r="K1447" s="12"/>
      <c r="L1447" s="97">
        <v>-4.8800877136046426</v>
      </c>
      <c r="M1447" s="37"/>
      <c r="N1447" s="97">
        <v>15.554735861536583</v>
      </c>
      <c r="O1447" s="98">
        <v>1.6321100118054632</v>
      </c>
      <c r="P1447" s="98">
        <v>0.34956196878248014</v>
      </c>
      <c r="Q1447" s="99"/>
      <c r="R1447" s="14"/>
      <c r="S1447" s="12"/>
      <c r="T1447" s="14"/>
      <c r="U1447" s="12"/>
      <c r="V1447" s="100"/>
      <c r="X1447" s="100" t="s">
        <v>96</v>
      </c>
      <c r="Y1447" s="101">
        <v>22997.576457515617</v>
      </c>
      <c r="Z1447" s="98">
        <v>15.003544319962632</v>
      </c>
      <c r="AA1447" s="102">
        <v>287133</v>
      </c>
      <c r="AB1447" s="100"/>
      <c r="AC1447" s="100"/>
      <c r="AD1447" s="103"/>
      <c r="AE1447" s="104"/>
      <c r="AF1447" s="105">
        <v>-166.92909940214935</v>
      </c>
    </row>
    <row r="1448" spans="1:32" x14ac:dyDescent="0.25">
      <c r="A1448" s="106" t="s">
        <v>184</v>
      </c>
      <c r="B1448" s="107">
        <v>8.1688954735321602</v>
      </c>
      <c r="C1448" s="37"/>
      <c r="D1448" s="107">
        <v>10.893957537147299</v>
      </c>
      <c r="E1448" s="37"/>
      <c r="F1448" s="107">
        <v>2.9455515839978701</v>
      </c>
      <c r="G1448" s="37"/>
      <c r="H1448" s="107">
        <v>18.164517181369298</v>
      </c>
      <c r="I1448" s="37"/>
      <c r="J1448" s="107">
        <v>-3.28405620380066</v>
      </c>
      <c r="K1448" s="37"/>
      <c r="L1448" s="107">
        <v>-4.0935924768886398</v>
      </c>
      <c r="M1448" s="37"/>
      <c r="N1448" s="107">
        <v>14.5796147482822</v>
      </c>
      <c r="O1448" s="107">
        <v>0.96597256287571498</v>
      </c>
      <c r="P1448" s="107">
        <v>0.484886547318018</v>
      </c>
      <c r="Q1448" s="108"/>
      <c r="R1448" s="109"/>
      <c r="S1448" s="37"/>
      <c r="T1448" s="109"/>
      <c r="U1448" s="37"/>
      <c r="V1448" s="37"/>
      <c r="W1448" s="110"/>
      <c r="X1448" s="111"/>
      <c r="Y1448" s="112"/>
      <c r="Z1448" s="37"/>
      <c r="AA1448" s="37"/>
      <c r="AB1448" s="37"/>
      <c r="AC1448" s="113"/>
      <c r="AD1448" s="109"/>
      <c r="AE1448" s="110"/>
    </row>
    <row r="1449" spans="1:32" x14ac:dyDescent="0.25">
      <c r="A1449" s="1" t="s">
        <v>98</v>
      </c>
      <c r="B1449" s="55"/>
      <c r="C1449" s="37">
        <v>19</v>
      </c>
      <c r="D1449" s="55"/>
      <c r="E1449" s="37">
        <v>23</v>
      </c>
      <c r="F1449" s="55"/>
      <c r="G1449" s="37">
        <v>25</v>
      </c>
      <c r="H1449" s="55"/>
      <c r="I1449" s="37">
        <v>27</v>
      </c>
      <c r="J1449" s="55"/>
      <c r="K1449" s="37">
        <v>28</v>
      </c>
      <c r="L1449" s="55"/>
      <c r="M1449" s="37">
        <v>28</v>
      </c>
      <c r="N1449" s="55"/>
      <c r="O1449" s="56"/>
      <c r="P1449" s="56"/>
      <c r="Q1449" s="58"/>
      <c r="R1449" s="14"/>
      <c r="S1449" s="59"/>
      <c r="T1449" s="114"/>
      <c r="U1449" s="59"/>
      <c r="V1449" s="12"/>
      <c r="W1449" s="8"/>
      <c r="X1449" s="8"/>
      <c r="Y1449" s="61"/>
      <c r="Z1449" s="62"/>
      <c r="AA1449" s="12"/>
      <c r="AB1449" s="62"/>
      <c r="AC1449" s="16"/>
      <c r="AD1449" s="14"/>
      <c r="AE1449" s="8"/>
    </row>
    <row r="1450" spans="1:32" x14ac:dyDescent="0.25">
      <c r="B1450" s="55"/>
      <c r="C1450" s="37"/>
      <c r="D1450" s="55"/>
      <c r="E1450" s="37"/>
      <c r="F1450" s="55"/>
      <c r="G1450" s="37"/>
      <c r="H1450" s="55"/>
      <c r="I1450" s="37"/>
      <c r="J1450" s="55"/>
      <c r="K1450" s="37"/>
      <c r="L1450" s="55"/>
      <c r="M1450" s="37"/>
      <c r="N1450" s="55"/>
      <c r="O1450" s="56"/>
      <c r="P1450" s="56"/>
      <c r="Q1450" s="58"/>
      <c r="R1450" s="58"/>
      <c r="S1450" s="14"/>
      <c r="T1450" s="59"/>
      <c r="U1450" s="114"/>
      <c r="V1450" s="59"/>
      <c r="W1450" s="12"/>
      <c r="X1450" s="60"/>
      <c r="Y1450" s="8"/>
      <c r="Z1450" s="61"/>
      <c r="AA1450" s="62"/>
      <c r="AB1450" s="12"/>
      <c r="AC1450" s="16"/>
      <c r="AD1450" s="14"/>
      <c r="AE1450" s="8"/>
    </row>
    <row r="1451" spans="1:32" x14ac:dyDescent="0.25">
      <c r="B1451" s="55"/>
      <c r="C1451" s="37"/>
      <c r="D1451" s="55"/>
      <c r="E1451" s="37"/>
      <c r="F1451" s="55"/>
      <c r="G1451" s="37"/>
      <c r="H1451" s="55"/>
      <c r="I1451" s="37"/>
      <c r="J1451" s="55"/>
      <c r="K1451" s="37"/>
      <c r="L1451" s="55"/>
      <c r="M1451" s="37"/>
      <c r="N1451" s="55"/>
      <c r="O1451" s="56"/>
      <c r="P1451" s="56"/>
      <c r="Q1451" s="58"/>
      <c r="R1451" s="58"/>
      <c r="S1451" s="14"/>
      <c r="T1451" s="59"/>
      <c r="U1451" s="114"/>
      <c r="V1451" s="59"/>
      <c r="W1451" s="12"/>
      <c r="X1451" s="60"/>
      <c r="Y1451" s="8"/>
      <c r="Z1451" s="61"/>
      <c r="AA1451" s="62"/>
      <c r="AB1451" s="12"/>
      <c r="AC1451" s="16"/>
      <c r="AD1451" s="14"/>
      <c r="AE1451" s="8"/>
    </row>
    <row r="1452" spans="1:32" x14ac:dyDescent="0.25">
      <c r="B1452" s="55"/>
      <c r="C1452" s="37"/>
      <c r="D1452" s="55"/>
      <c r="E1452" s="37"/>
      <c r="F1452" s="55"/>
      <c r="G1452" s="37"/>
      <c r="H1452" s="55"/>
      <c r="I1452" s="37"/>
      <c r="J1452" s="55"/>
      <c r="K1452" s="37"/>
      <c r="L1452" s="55"/>
      <c r="M1452" s="37"/>
      <c r="N1452" s="55"/>
      <c r="O1452" s="56"/>
      <c r="P1452" s="56"/>
      <c r="Q1452" s="58"/>
      <c r="R1452" s="58"/>
      <c r="S1452" s="14"/>
      <c r="T1452" s="59"/>
      <c r="U1452" s="114"/>
      <c r="V1452" s="59"/>
      <c r="W1452" s="12"/>
      <c r="X1452" s="60"/>
      <c r="Y1452" s="8"/>
      <c r="Z1452" s="61"/>
      <c r="AA1452" s="62"/>
      <c r="AB1452" s="12"/>
      <c r="AC1452" s="16"/>
      <c r="AD1452" s="14"/>
      <c r="AE1452" s="8"/>
    </row>
    <row r="1453" spans="1:32" x14ac:dyDescent="0.25">
      <c r="B1453" s="55"/>
      <c r="C1453" s="37"/>
      <c r="D1453" s="55"/>
      <c r="E1453" s="37"/>
      <c r="F1453" s="55"/>
      <c r="G1453" s="37"/>
      <c r="H1453" s="55"/>
      <c r="I1453" s="37"/>
      <c r="J1453" s="55"/>
      <c r="K1453" s="37"/>
      <c r="L1453" s="55"/>
      <c r="M1453" s="37"/>
      <c r="N1453" s="55"/>
      <c r="O1453" s="56"/>
      <c r="P1453" s="56"/>
      <c r="Q1453" s="58"/>
      <c r="R1453" s="58"/>
      <c r="S1453" s="14"/>
      <c r="T1453" s="59"/>
      <c r="U1453" s="114"/>
      <c r="V1453" s="59"/>
      <c r="W1453" s="12"/>
      <c r="X1453" s="60"/>
      <c r="Y1453" s="8"/>
      <c r="Z1453" s="61"/>
      <c r="AA1453" s="62"/>
      <c r="AB1453" s="12"/>
      <c r="AC1453" s="16"/>
      <c r="AD1453" s="14"/>
      <c r="AE1453" s="8"/>
    </row>
    <row r="1454" spans="1:32" ht="18" x14ac:dyDescent="0.25">
      <c r="A1454" s="143" t="s">
        <v>186</v>
      </c>
      <c r="B1454" s="23"/>
      <c r="C1454" s="24"/>
      <c r="D1454" s="23"/>
      <c r="E1454" s="24"/>
      <c r="F1454" s="23"/>
      <c r="G1454" s="24" t="s">
        <v>1</v>
      </c>
      <c r="H1454" s="23"/>
      <c r="I1454" s="24"/>
      <c r="J1454" s="23"/>
      <c r="K1454" s="24"/>
      <c r="L1454" s="23"/>
      <c r="M1454" s="24"/>
      <c r="N1454" s="23" t="s">
        <v>4</v>
      </c>
      <c r="O1454" s="24"/>
      <c r="P1454" s="24" t="s">
        <v>5</v>
      </c>
      <c r="Q1454" s="25"/>
      <c r="R1454" s="26"/>
      <c r="S1454" s="24"/>
      <c r="T1454" s="26"/>
      <c r="U1454" s="24"/>
      <c r="V1454" s="24"/>
      <c r="W1454" s="27"/>
      <c r="X1454" s="122"/>
      <c r="Y1454" s="28"/>
      <c r="Z1454" s="24"/>
      <c r="AA1454" s="24"/>
      <c r="AB1454" s="24"/>
      <c r="AC1454" s="29"/>
      <c r="AD1454" s="26"/>
      <c r="AE1454" s="27"/>
    </row>
    <row r="1455" spans="1:32" ht="42.75" x14ac:dyDescent="0.25">
      <c r="A1455" s="30"/>
      <c r="B1455" s="31" t="s">
        <v>6</v>
      </c>
      <c r="C1455" s="32" t="s">
        <v>7</v>
      </c>
      <c r="D1455" s="31" t="s">
        <v>8</v>
      </c>
      <c r="E1455" s="32" t="s">
        <v>7</v>
      </c>
      <c r="F1455" s="31" t="s">
        <v>9</v>
      </c>
      <c r="G1455" s="24" t="s">
        <v>7</v>
      </c>
      <c r="H1455" s="31" t="s">
        <v>10</v>
      </c>
      <c r="I1455" s="32" t="s">
        <v>7</v>
      </c>
      <c r="J1455" s="31" t="s">
        <v>11</v>
      </c>
      <c r="K1455" s="32" t="s">
        <v>7</v>
      </c>
      <c r="L1455" s="31" t="s">
        <v>12</v>
      </c>
      <c r="M1455" s="32" t="s">
        <v>7</v>
      </c>
      <c r="N1455" s="31" t="s">
        <v>13</v>
      </c>
      <c r="O1455" s="32" t="s">
        <v>14</v>
      </c>
      <c r="P1455" s="32" t="s">
        <v>15</v>
      </c>
      <c r="Q1455" s="33" t="s">
        <v>2</v>
      </c>
      <c r="R1455" s="32" t="s">
        <v>16</v>
      </c>
      <c r="S1455" s="32" t="s">
        <v>17</v>
      </c>
      <c r="T1455" s="32" t="s">
        <v>18</v>
      </c>
      <c r="U1455" s="32" t="s">
        <v>19</v>
      </c>
      <c r="V1455" s="32" t="s">
        <v>18</v>
      </c>
      <c r="W1455" s="34" t="s">
        <v>20</v>
      </c>
      <c r="X1455" s="123" t="s">
        <v>21</v>
      </c>
      <c r="Y1455" s="35" t="s">
        <v>22</v>
      </c>
      <c r="Z1455" s="32" t="s">
        <v>23</v>
      </c>
      <c r="AA1455" s="32" t="s">
        <v>24</v>
      </c>
      <c r="AB1455" s="32" t="s">
        <v>25</v>
      </c>
      <c r="AC1455" s="36" t="s">
        <v>26</v>
      </c>
      <c r="AD1455" s="32" t="s">
        <v>27</v>
      </c>
      <c r="AE1455" s="34" t="s">
        <v>18</v>
      </c>
      <c r="AF1455" s="34" t="s">
        <v>28</v>
      </c>
    </row>
    <row r="1456" spans="1:32" x14ac:dyDescent="0.25">
      <c r="B1456" s="55"/>
      <c r="C1456" s="37"/>
      <c r="D1456" s="55"/>
      <c r="E1456" s="37"/>
      <c r="F1456" s="55"/>
      <c r="G1456" s="37"/>
      <c r="H1456" s="55"/>
      <c r="I1456" s="37"/>
      <c r="J1456" s="55"/>
      <c r="K1456" s="37"/>
      <c r="L1456" s="55"/>
      <c r="M1456" s="37"/>
      <c r="N1456" s="55"/>
      <c r="O1456" s="56"/>
      <c r="P1456" s="56"/>
      <c r="Q1456" s="58"/>
      <c r="R1456" s="58"/>
      <c r="S1456" s="14"/>
      <c r="T1456" s="59"/>
      <c r="U1456" s="114"/>
      <c r="V1456" s="59"/>
      <c r="W1456" s="12"/>
      <c r="X1456" s="60"/>
      <c r="Y1456" s="8"/>
      <c r="Z1456" s="61"/>
      <c r="AA1456" s="62"/>
      <c r="AB1456" s="12"/>
      <c r="AC1456" s="16"/>
      <c r="AD1456" s="14"/>
      <c r="AE1456" s="8"/>
    </row>
    <row r="1457" spans="1:32" x14ac:dyDescent="0.25">
      <c r="A1457" s="40" t="s">
        <v>1387</v>
      </c>
      <c r="B1457" s="68">
        <v>9.8233861486149507</v>
      </c>
      <c r="C1457" s="64">
        <v>2</v>
      </c>
      <c r="D1457" s="67">
        <v>6.7935764015108298</v>
      </c>
      <c r="E1457" s="42">
        <v>20</v>
      </c>
      <c r="F1457" s="67">
        <v>-5.8394609074784602</v>
      </c>
      <c r="G1457" s="42">
        <v>39</v>
      </c>
      <c r="H1457" s="68">
        <v>29.844866005236099</v>
      </c>
      <c r="I1457" s="64">
        <v>1</v>
      </c>
      <c r="J1457" s="68">
        <v>7.0896000409952098</v>
      </c>
      <c r="K1457" s="64">
        <v>1</v>
      </c>
      <c r="L1457" s="68">
        <v>0.401162651036579</v>
      </c>
      <c r="M1457" s="64">
        <v>1</v>
      </c>
      <c r="N1457" s="67">
        <v>14.600577111079501</v>
      </c>
      <c r="O1457" s="69">
        <v>1.7645779651035001</v>
      </c>
      <c r="P1457" s="69">
        <v>0.28096615742407099</v>
      </c>
      <c r="Q1457" s="70">
        <v>8</v>
      </c>
      <c r="R1457" s="71">
        <v>0.05</v>
      </c>
      <c r="S1457" s="71">
        <v>0</v>
      </c>
      <c r="T1457" s="46" t="s">
        <v>18</v>
      </c>
      <c r="U1457" s="72">
        <v>0.02</v>
      </c>
      <c r="V1457" s="72" t="s">
        <v>18</v>
      </c>
      <c r="W1457" s="72">
        <v>9.7999999999999997E-3</v>
      </c>
      <c r="X1457" s="48" t="s">
        <v>141</v>
      </c>
      <c r="Y1457" s="49">
        <v>344.489318569999</v>
      </c>
      <c r="Z1457" s="50" t="s">
        <v>18</v>
      </c>
      <c r="AA1457" s="73" t="s">
        <v>18</v>
      </c>
      <c r="AB1457" s="52">
        <v>39352</v>
      </c>
      <c r="AC1457" s="48" t="s">
        <v>1388</v>
      </c>
      <c r="AD1457" s="53">
        <v>1000000</v>
      </c>
      <c r="AE1457" s="46" t="s">
        <v>18</v>
      </c>
      <c r="AF1457" s="54" t="s">
        <v>18</v>
      </c>
    </row>
    <row r="1458" spans="1:32" x14ac:dyDescent="0.25">
      <c r="A1458" s="1" t="s">
        <v>1389</v>
      </c>
      <c r="B1458" s="74" t="s">
        <v>18</v>
      </c>
      <c r="C1458" s="37" t="s">
        <v>18</v>
      </c>
      <c r="D1458" s="74">
        <v>8.8579207496389092</v>
      </c>
      <c r="E1458" s="37">
        <v>4</v>
      </c>
      <c r="F1458" s="74">
        <v>1.01386510920573</v>
      </c>
      <c r="G1458" s="37">
        <v>30</v>
      </c>
      <c r="H1458" s="74">
        <v>23.4513034523874</v>
      </c>
      <c r="I1458" s="37">
        <v>9</v>
      </c>
      <c r="J1458" s="74">
        <v>2.5204788909893399</v>
      </c>
      <c r="K1458" s="37">
        <v>11</v>
      </c>
      <c r="L1458" s="74">
        <v>-4.2579126560463898</v>
      </c>
      <c r="M1458" s="37">
        <v>35</v>
      </c>
      <c r="N1458" s="74">
        <v>12.8721309781091</v>
      </c>
      <c r="O1458" s="76">
        <v>1.5048241917440599</v>
      </c>
      <c r="P1458" s="76">
        <v>0.41883085647231399</v>
      </c>
      <c r="Q1458" s="77">
        <v>9</v>
      </c>
      <c r="R1458" s="78">
        <v>0.04</v>
      </c>
      <c r="S1458" s="78">
        <v>0</v>
      </c>
      <c r="T1458" s="14" t="s">
        <v>18</v>
      </c>
      <c r="U1458" s="79">
        <v>8.5000000000000006E-3</v>
      </c>
      <c r="V1458" s="79" t="s">
        <v>18</v>
      </c>
      <c r="W1458" s="79">
        <v>1.15E-2</v>
      </c>
      <c r="X1458" s="12" t="s">
        <v>141</v>
      </c>
      <c r="Y1458" s="60" t="s">
        <v>18</v>
      </c>
      <c r="Z1458" s="8" t="s">
        <v>18</v>
      </c>
      <c r="AA1458" s="80" t="s">
        <v>18</v>
      </c>
      <c r="AB1458" s="62">
        <v>41593</v>
      </c>
      <c r="AC1458" s="12" t="s">
        <v>1390</v>
      </c>
      <c r="AD1458" s="16" t="s">
        <v>1391</v>
      </c>
      <c r="AE1458" s="14" t="s">
        <v>18</v>
      </c>
      <c r="AF1458" s="39" t="s">
        <v>18</v>
      </c>
    </row>
    <row r="1459" spans="1:32" x14ac:dyDescent="0.25">
      <c r="A1459" s="40" t="s">
        <v>1392</v>
      </c>
      <c r="B1459" s="68">
        <v>10.2568799702377</v>
      </c>
      <c r="C1459" s="64">
        <v>1</v>
      </c>
      <c r="D1459" s="68">
        <v>9.7998897009286399</v>
      </c>
      <c r="E1459" s="64">
        <v>1</v>
      </c>
      <c r="F1459" s="67">
        <v>1.62824448137648</v>
      </c>
      <c r="G1459" s="42">
        <v>26</v>
      </c>
      <c r="H1459" s="67">
        <v>16.183513990420899</v>
      </c>
      <c r="I1459" s="42">
        <v>38</v>
      </c>
      <c r="J1459" s="67">
        <v>-3.83893177550592</v>
      </c>
      <c r="K1459" s="42">
        <v>48</v>
      </c>
      <c r="L1459" s="67">
        <v>-5.6113045259061902</v>
      </c>
      <c r="M1459" s="42">
        <v>49</v>
      </c>
      <c r="N1459" s="67">
        <v>12.999087096283899</v>
      </c>
      <c r="O1459" s="69">
        <v>0.93102727472686497</v>
      </c>
      <c r="P1459" s="69">
        <v>0.49423042910661202</v>
      </c>
      <c r="Q1459" s="70">
        <v>8</v>
      </c>
      <c r="R1459" s="71">
        <v>0</v>
      </c>
      <c r="S1459" s="71">
        <v>0</v>
      </c>
      <c r="T1459" s="46" t="s">
        <v>18</v>
      </c>
      <c r="U1459" s="72">
        <v>0.01</v>
      </c>
      <c r="V1459" s="72" t="s">
        <v>18</v>
      </c>
      <c r="W1459" s="72">
        <v>1.06E-2</v>
      </c>
      <c r="X1459" s="48" t="s">
        <v>1371</v>
      </c>
      <c r="Y1459" s="49" t="s">
        <v>18</v>
      </c>
      <c r="Z1459" s="50" t="s">
        <v>18</v>
      </c>
      <c r="AA1459" s="73" t="s">
        <v>18</v>
      </c>
      <c r="AB1459" s="52">
        <v>40912</v>
      </c>
      <c r="AC1459" s="48" t="s">
        <v>1393</v>
      </c>
      <c r="AD1459" s="53" t="s">
        <v>1394</v>
      </c>
      <c r="AE1459" s="46" t="s">
        <v>18</v>
      </c>
      <c r="AF1459" s="54" t="s">
        <v>18</v>
      </c>
    </row>
    <row r="1460" spans="1:32" x14ac:dyDescent="0.25">
      <c r="A1460" s="1" t="s">
        <v>1395</v>
      </c>
      <c r="B1460" s="74" t="s">
        <v>18</v>
      </c>
      <c r="C1460" s="37" t="s">
        <v>18</v>
      </c>
      <c r="D1460" s="75">
        <v>9.7957120907496904</v>
      </c>
      <c r="E1460" s="66">
        <v>2</v>
      </c>
      <c r="F1460" s="74">
        <v>1.62203881855704</v>
      </c>
      <c r="G1460" s="37">
        <v>27</v>
      </c>
      <c r="H1460" s="74">
        <v>16.168127900979599</v>
      </c>
      <c r="I1460" s="37">
        <v>39</v>
      </c>
      <c r="J1460" s="74">
        <v>-3.8420490928495901</v>
      </c>
      <c r="K1460" s="37">
        <v>49</v>
      </c>
      <c r="L1460" s="74">
        <v>-5.6149172428242196</v>
      </c>
      <c r="M1460" s="37">
        <v>50</v>
      </c>
      <c r="N1460" s="74">
        <v>13.0095384605777</v>
      </c>
      <c r="O1460" s="76">
        <v>0.92909664554020999</v>
      </c>
      <c r="P1460" s="76">
        <v>0.49395481785909101</v>
      </c>
      <c r="Q1460" s="77">
        <v>8</v>
      </c>
      <c r="R1460" s="78">
        <v>0</v>
      </c>
      <c r="S1460" s="78">
        <v>0</v>
      </c>
      <c r="T1460" s="14" t="s">
        <v>18</v>
      </c>
      <c r="U1460" s="79">
        <v>0.01</v>
      </c>
      <c r="V1460" s="79" t="s">
        <v>18</v>
      </c>
      <c r="W1460" s="79">
        <v>1.06E-2</v>
      </c>
      <c r="X1460" s="12" t="s">
        <v>1371</v>
      </c>
      <c r="Y1460" s="60" t="s">
        <v>18</v>
      </c>
      <c r="Z1460" s="8" t="s">
        <v>18</v>
      </c>
      <c r="AA1460" s="80" t="s">
        <v>18</v>
      </c>
      <c r="AB1460" s="62">
        <v>41989</v>
      </c>
      <c r="AC1460" s="12" t="s">
        <v>1393</v>
      </c>
      <c r="AD1460" s="16" t="s">
        <v>1394</v>
      </c>
      <c r="AE1460" s="14" t="s">
        <v>18</v>
      </c>
      <c r="AF1460" s="39" t="s">
        <v>18</v>
      </c>
    </row>
    <row r="1461" spans="1:32" x14ac:dyDescent="0.25">
      <c r="A1461" s="40" t="s">
        <v>1396</v>
      </c>
      <c r="B1461" s="67">
        <v>7.9917530539173001</v>
      </c>
      <c r="C1461" s="42">
        <v>6</v>
      </c>
      <c r="D1461" s="67">
        <v>0.36856712097566002</v>
      </c>
      <c r="E1461" s="42">
        <v>40</v>
      </c>
      <c r="F1461" s="67">
        <v>-12.9044176922567</v>
      </c>
      <c r="G1461" s="42">
        <v>45</v>
      </c>
      <c r="H1461" s="67">
        <v>12.004875076173001</v>
      </c>
      <c r="I1461" s="42">
        <v>48</v>
      </c>
      <c r="J1461" s="67">
        <v>-1.0231556273559901</v>
      </c>
      <c r="K1461" s="42">
        <v>35</v>
      </c>
      <c r="L1461" s="67">
        <v>-4.7915047915047504</v>
      </c>
      <c r="M1461" s="42">
        <v>43</v>
      </c>
      <c r="N1461" s="67">
        <v>14.4389192878667</v>
      </c>
      <c r="O1461" s="69">
        <v>0.54878523530504597</v>
      </c>
      <c r="P1461" s="69">
        <v>-3.1697269768879301E-2</v>
      </c>
      <c r="Q1461" s="70">
        <v>8</v>
      </c>
      <c r="R1461" s="71">
        <v>0</v>
      </c>
      <c r="S1461" s="71">
        <v>0</v>
      </c>
      <c r="T1461" s="46" t="s">
        <v>18</v>
      </c>
      <c r="U1461" s="72">
        <v>0.01</v>
      </c>
      <c r="V1461" s="72" t="s">
        <v>18</v>
      </c>
      <c r="W1461" s="72">
        <v>1.0800000000000001E-2</v>
      </c>
      <c r="X1461" s="48" t="s">
        <v>1371</v>
      </c>
      <c r="Y1461" s="49" t="s">
        <v>18</v>
      </c>
      <c r="Z1461" s="50" t="s">
        <v>18</v>
      </c>
      <c r="AA1461" s="73" t="s">
        <v>18</v>
      </c>
      <c r="AB1461" s="52">
        <v>41701</v>
      </c>
      <c r="AC1461" s="48" t="s">
        <v>1397</v>
      </c>
      <c r="AD1461" s="53" t="s">
        <v>1394</v>
      </c>
      <c r="AE1461" s="46" t="s">
        <v>18</v>
      </c>
      <c r="AF1461" s="54" t="s">
        <v>18</v>
      </c>
    </row>
    <row r="1462" spans="1:32" x14ac:dyDescent="0.25">
      <c r="A1462" s="1" t="s">
        <v>1398</v>
      </c>
      <c r="B1462" s="74" t="s">
        <v>18</v>
      </c>
      <c r="C1462" s="37" t="s">
        <v>18</v>
      </c>
      <c r="D1462" s="74" t="s">
        <v>18</v>
      </c>
      <c r="E1462" s="37" t="s">
        <v>18</v>
      </c>
      <c r="F1462" s="74">
        <v>-12.925432144214099</v>
      </c>
      <c r="G1462" s="37">
        <v>46</v>
      </c>
      <c r="H1462" s="74">
        <v>11.943936624009799</v>
      </c>
      <c r="I1462" s="37">
        <v>49</v>
      </c>
      <c r="J1462" s="74">
        <v>-1.07700592353248</v>
      </c>
      <c r="K1462" s="37">
        <v>37</v>
      </c>
      <c r="L1462" s="74">
        <v>-4.7939880798134</v>
      </c>
      <c r="M1462" s="37">
        <v>44</v>
      </c>
      <c r="N1462" s="74">
        <v>14.4434212678677</v>
      </c>
      <c r="O1462" s="76">
        <v>0.54439506547330097</v>
      </c>
      <c r="P1462" s="76" t="s">
        <v>18</v>
      </c>
      <c r="Q1462" s="77">
        <v>8</v>
      </c>
      <c r="R1462" s="78">
        <v>0</v>
      </c>
      <c r="S1462" s="78">
        <v>0</v>
      </c>
      <c r="T1462" s="14" t="s">
        <v>18</v>
      </c>
      <c r="U1462" s="79">
        <v>0.01</v>
      </c>
      <c r="V1462" s="79" t="s">
        <v>18</v>
      </c>
      <c r="W1462" s="79">
        <v>1.0800000000000001E-2</v>
      </c>
      <c r="X1462" s="12" t="s">
        <v>1371</v>
      </c>
      <c r="Y1462" s="60" t="s">
        <v>18</v>
      </c>
      <c r="Z1462" s="8" t="s">
        <v>18</v>
      </c>
      <c r="AA1462" s="80" t="s">
        <v>18</v>
      </c>
      <c r="AB1462" s="62">
        <v>43844</v>
      </c>
      <c r="AC1462" s="12" t="s">
        <v>1397</v>
      </c>
      <c r="AD1462" s="16" t="s">
        <v>1394</v>
      </c>
      <c r="AE1462" s="14" t="s">
        <v>18</v>
      </c>
      <c r="AF1462" s="39" t="s">
        <v>18</v>
      </c>
    </row>
    <row r="1463" spans="1:32" x14ac:dyDescent="0.25">
      <c r="A1463" s="40" t="s">
        <v>1399</v>
      </c>
      <c r="B1463" s="67">
        <v>5.9340924042647902</v>
      </c>
      <c r="C1463" s="42">
        <v>23</v>
      </c>
      <c r="D1463" s="67">
        <v>4.3118246000088698</v>
      </c>
      <c r="E1463" s="42">
        <v>33</v>
      </c>
      <c r="F1463" s="67">
        <v>-12.4123039987279</v>
      </c>
      <c r="G1463" s="42">
        <v>44</v>
      </c>
      <c r="H1463" s="67">
        <v>15.970085873291501</v>
      </c>
      <c r="I1463" s="42">
        <v>40</v>
      </c>
      <c r="J1463" s="67">
        <v>1.0283014029366599</v>
      </c>
      <c r="K1463" s="42">
        <v>24</v>
      </c>
      <c r="L1463" s="68">
        <v>-0.80413535801773195</v>
      </c>
      <c r="M1463" s="64">
        <v>2</v>
      </c>
      <c r="N1463" s="67">
        <v>12.1333890651327</v>
      </c>
      <c r="O1463" s="69">
        <v>0.97986444283948304</v>
      </c>
      <c r="P1463" s="69">
        <v>0.20203684306983899</v>
      </c>
      <c r="Q1463" s="70">
        <v>8</v>
      </c>
      <c r="R1463" s="71">
        <v>0</v>
      </c>
      <c r="S1463" s="71">
        <v>0</v>
      </c>
      <c r="T1463" s="46" t="s">
        <v>18</v>
      </c>
      <c r="U1463" s="72">
        <v>1.6E-2</v>
      </c>
      <c r="V1463" s="72" t="s">
        <v>18</v>
      </c>
      <c r="W1463" s="72">
        <v>1.61E-2</v>
      </c>
      <c r="X1463" s="48" t="s">
        <v>1328</v>
      </c>
      <c r="Y1463" s="49">
        <v>74.962583293203906</v>
      </c>
      <c r="Z1463" s="50" t="s">
        <v>18</v>
      </c>
      <c r="AA1463" s="73" t="s">
        <v>18</v>
      </c>
      <c r="AB1463" s="52">
        <v>41879</v>
      </c>
      <c r="AC1463" s="48" t="s">
        <v>1400</v>
      </c>
      <c r="AD1463" s="53">
        <v>100</v>
      </c>
      <c r="AE1463" s="46" t="s">
        <v>39</v>
      </c>
      <c r="AF1463" s="54" t="s">
        <v>18</v>
      </c>
    </row>
    <row r="1464" spans="1:32" x14ac:dyDescent="0.25">
      <c r="A1464" s="1" t="s">
        <v>1401</v>
      </c>
      <c r="B1464" s="74" t="s">
        <v>18</v>
      </c>
      <c r="C1464" s="37" t="s">
        <v>18</v>
      </c>
      <c r="D1464" s="74">
        <v>6.5939548435479001</v>
      </c>
      <c r="E1464" s="37">
        <v>24</v>
      </c>
      <c r="F1464" s="74">
        <v>4.6160737016576796</v>
      </c>
      <c r="G1464" s="37">
        <v>14</v>
      </c>
      <c r="H1464" s="74">
        <v>21.2458818628164</v>
      </c>
      <c r="I1464" s="37">
        <v>17</v>
      </c>
      <c r="J1464" s="74">
        <v>1.45797598627794</v>
      </c>
      <c r="K1464" s="37">
        <v>20</v>
      </c>
      <c r="L1464" s="74">
        <v>-4.2880258899675798</v>
      </c>
      <c r="M1464" s="37">
        <v>37</v>
      </c>
      <c r="N1464" s="74">
        <v>11.1300016615836</v>
      </c>
      <c r="O1464" s="76">
        <v>1.5422165267802499</v>
      </c>
      <c r="P1464" s="76">
        <v>0.322588241221685</v>
      </c>
      <c r="Q1464" s="77">
        <v>9</v>
      </c>
      <c r="R1464" s="78">
        <v>0</v>
      </c>
      <c r="S1464" s="78">
        <v>0</v>
      </c>
      <c r="T1464" s="14" t="s">
        <v>18</v>
      </c>
      <c r="U1464" s="79">
        <v>2E-3</v>
      </c>
      <c r="V1464" s="79" t="s">
        <v>18</v>
      </c>
      <c r="W1464" s="79">
        <v>2E-3</v>
      </c>
      <c r="X1464" s="12" t="s">
        <v>1328</v>
      </c>
      <c r="Y1464" s="60">
        <v>1287.6735042262001</v>
      </c>
      <c r="Z1464" s="8" t="s">
        <v>18</v>
      </c>
      <c r="AA1464" s="80" t="s">
        <v>18</v>
      </c>
      <c r="AB1464" s="62">
        <v>43153</v>
      </c>
      <c r="AC1464" s="12" t="s">
        <v>1402</v>
      </c>
      <c r="AD1464" s="16" t="s">
        <v>56</v>
      </c>
      <c r="AE1464" s="14" t="s">
        <v>18</v>
      </c>
      <c r="AF1464" s="39">
        <v>-16.37266696</v>
      </c>
    </row>
    <row r="1465" spans="1:32" x14ac:dyDescent="0.25">
      <c r="A1465" s="40" t="s">
        <v>1403</v>
      </c>
      <c r="B1465" s="67">
        <v>6.6804577160517198</v>
      </c>
      <c r="C1465" s="42">
        <v>17</v>
      </c>
      <c r="D1465" s="67">
        <v>7.5648941535544303</v>
      </c>
      <c r="E1465" s="42">
        <v>12</v>
      </c>
      <c r="F1465" s="67">
        <v>4.6101640474825096</v>
      </c>
      <c r="G1465" s="42">
        <v>15</v>
      </c>
      <c r="H1465" s="67">
        <v>21.317040054311001</v>
      </c>
      <c r="I1465" s="42">
        <v>16</v>
      </c>
      <c r="J1465" s="67">
        <v>1.4764338444066301</v>
      </c>
      <c r="K1465" s="42">
        <v>19</v>
      </c>
      <c r="L1465" s="67">
        <v>-4.2849491162292601</v>
      </c>
      <c r="M1465" s="42">
        <v>36</v>
      </c>
      <c r="N1465" s="67">
        <v>11.115282537597</v>
      </c>
      <c r="O1465" s="69">
        <v>1.5506606007341901</v>
      </c>
      <c r="P1465" s="69">
        <v>0.386096735067748</v>
      </c>
      <c r="Q1465" s="70">
        <v>9</v>
      </c>
      <c r="R1465" s="71">
        <v>0</v>
      </c>
      <c r="S1465" s="71">
        <v>0</v>
      </c>
      <c r="T1465" s="46" t="s">
        <v>18</v>
      </c>
      <c r="U1465" s="72">
        <v>2E-3</v>
      </c>
      <c r="V1465" s="72" t="s">
        <v>18</v>
      </c>
      <c r="W1465" s="72">
        <v>2E-3</v>
      </c>
      <c r="X1465" s="48" t="s">
        <v>1328</v>
      </c>
      <c r="Y1465" s="49" t="s">
        <v>18</v>
      </c>
      <c r="Z1465" s="50" t="s">
        <v>18</v>
      </c>
      <c r="AA1465" s="73" t="s">
        <v>18</v>
      </c>
      <c r="AB1465" s="52">
        <v>42061</v>
      </c>
      <c r="AC1465" s="48" t="s">
        <v>1402</v>
      </c>
      <c r="AD1465" s="53" t="s">
        <v>56</v>
      </c>
      <c r="AE1465" s="46" t="s">
        <v>18</v>
      </c>
      <c r="AF1465" s="54" t="s">
        <v>18</v>
      </c>
    </row>
    <row r="1466" spans="1:32" x14ac:dyDescent="0.25">
      <c r="A1466" s="1" t="s">
        <v>1404</v>
      </c>
      <c r="B1466" s="74">
        <v>4.6586015959573599</v>
      </c>
      <c r="C1466" s="37">
        <v>28</v>
      </c>
      <c r="D1466" s="74">
        <v>5.1014527695812202</v>
      </c>
      <c r="E1466" s="37">
        <v>30</v>
      </c>
      <c r="F1466" s="74">
        <v>1.02654910472987</v>
      </c>
      <c r="G1466" s="37">
        <v>28</v>
      </c>
      <c r="H1466" s="74">
        <v>14.497901194704299</v>
      </c>
      <c r="I1466" s="37">
        <v>42</v>
      </c>
      <c r="J1466" s="74">
        <v>-1.96295272325134</v>
      </c>
      <c r="K1466" s="37">
        <v>43</v>
      </c>
      <c r="L1466" s="74">
        <v>-4.8309178743961496</v>
      </c>
      <c r="M1466" s="37">
        <v>46</v>
      </c>
      <c r="N1466" s="74">
        <v>13.6957001650887</v>
      </c>
      <c r="O1466" s="76">
        <v>0.76059578640799597</v>
      </c>
      <c r="P1466" s="76">
        <v>0.23804144441951</v>
      </c>
      <c r="Q1466" s="77">
        <v>8</v>
      </c>
      <c r="R1466" s="78">
        <v>0</v>
      </c>
      <c r="S1466" s="78">
        <v>0</v>
      </c>
      <c r="T1466" s="14" t="s">
        <v>18</v>
      </c>
      <c r="U1466" s="79">
        <v>1.8499999999999999E-2</v>
      </c>
      <c r="V1466" s="79" t="s">
        <v>18</v>
      </c>
      <c r="W1466" s="79">
        <v>1.8499999999999999E-2</v>
      </c>
      <c r="X1466" s="12" t="s">
        <v>1328</v>
      </c>
      <c r="Y1466" s="60">
        <v>234.32730212999999</v>
      </c>
      <c r="Z1466" s="8" t="s">
        <v>18</v>
      </c>
      <c r="AA1466" s="80" t="s">
        <v>18</v>
      </c>
      <c r="AB1466" s="62">
        <v>41929</v>
      </c>
      <c r="AC1466" s="12" t="s">
        <v>1405</v>
      </c>
      <c r="AD1466" s="16" t="s">
        <v>56</v>
      </c>
      <c r="AE1466" s="14" t="s">
        <v>18</v>
      </c>
      <c r="AF1466" s="39">
        <v>-1.04457774</v>
      </c>
    </row>
    <row r="1467" spans="1:32" x14ac:dyDescent="0.25">
      <c r="A1467" s="40" t="s">
        <v>1406</v>
      </c>
      <c r="B1467" s="67">
        <v>5.5876365310029597</v>
      </c>
      <c r="C1467" s="42">
        <v>25</v>
      </c>
      <c r="D1467" s="67">
        <v>6.0442543630460701</v>
      </c>
      <c r="E1467" s="42">
        <v>28</v>
      </c>
      <c r="F1467" s="67">
        <v>1.9314044791961</v>
      </c>
      <c r="G1467" s="42">
        <v>25</v>
      </c>
      <c r="H1467" s="67">
        <v>15.5265398807833</v>
      </c>
      <c r="I1467" s="42">
        <v>41</v>
      </c>
      <c r="J1467" s="67">
        <v>-1.54813739719399</v>
      </c>
      <c r="K1467" s="42">
        <v>41</v>
      </c>
      <c r="L1467" s="67">
        <v>-4.7730463266260896</v>
      </c>
      <c r="M1467" s="42">
        <v>42</v>
      </c>
      <c r="N1467" s="67">
        <v>13.7059326269273</v>
      </c>
      <c r="O1467" s="69">
        <v>0.83507856306446104</v>
      </c>
      <c r="P1467" s="69">
        <v>0.29274190381619403</v>
      </c>
      <c r="Q1467" s="70">
        <v>8</v>
      </c>
      <c r="R1467" s="71">
        <v>0</v>
      </c>
      <c r="S1467" s="71">
        <v>0</v>
      </c>
      <c r="T1467" s="46" t="s">
        <v>18</v>
      </c>
      <c r="U1467" s="72">
        <v>9.4999999999999998E-3</v>
      </c>
      <c r="V1467" s="72" t="s">
        <v>18</v>
      </c>
      <c r="W1467" s="72">
        <v>9.4999999999999998E-3</v>
      </c>
      <c r="X1467" s="48" t="s">
        <v>1328</v>
      </c>
      <c r="Y1467" s="49" t="s">
        <v>18</v>
      </c>
      <c r="Z1467" s="50" t="s">
        <v>18</v>
      </c>
      <c r="AA1467" s="73" t="s">
        <v>18</v>
      </c>
      <c r="AB1467" s="52">
        <v>41929</v>
      </c>
      <c r="AC1467" s="48" t="s">
        <v>1405</v>
      </c>
      <c r="AD1467" s="53">
        <v>1000000</v>
      </c>
      <c r="AE1467" s="46" t="s">
        <v>18</v>
      </c>
      <c r="AF1467" s="54" t="s">
        <v>18</v>
      </c>
    </row>
    <row r="1468" spans="1:32" x14ac:dyDescent="0.25">
      <c r="A1468" s="1" t="s">
        <v>1407</v>
      </c>
      <c r="B1468" s="74">
        <v>4.1962345706102404</v>
      </c>
      <c r="C1468" s="37">
        <v>29</v>
      </c>
      <c r="D1468" s="74">
        <v>4.1680248514359901</v>
      </c>
      <c r="E1468" s="37">
        <v>35</v>
      </c>
      <c r="F1468" s="74">
        <v>1.02001088258341</v>
      </c>
      <c r="G1468" s="37">
        <v>29</v>
      </c>
      <c r="H1468" s="74">
        <v>14.4905913543647</v>
      </c>
      <c r="I1468" s="37">
        <v>43</v>
      </c>
      <c r="J1468" s="74">
        <v>-2.0022246941045401</v>
      </c>
      <c r="K1468" s="37">
        <v>44</v>
      </c>
      <c r="L1468" s="74">
        <v>-4.8596112311014998</v>
      </c>
      <c r="M1468" s="37">
        <v>47</v>
      </c>
      <c r="N1468" s="74">
        <v>13.7136308673043</v>
      </c>
      <c r="O1468" s="76">
        <v>0.75906826557162099</v>
      </c>
      <c r="P1468" s="76">
        <v>0.18079817634751899</v>
      </c>
      <c r="Q1468" s="77">
        <v>8</v>
      </c>
      <c r="R1468" s="78">
        <v>0</v>
      </c>
      <c r="S1468" s="78">
        <v>0</v>
      </c>
      <c r="T1468" s="14" t="s">
        <v>18</v>
      </c>
      <c r="U1468" s="79">
        <v>1.8499999999999999E-2</v>
      </c>
      <c r="V1468" s="79" t="s">
        <v>18</v>
      </c>
      <c r="W1468" s="79">
        <v>1.8499999999999999E-2</v>
      </c>
      <c r="X1468" s="12" t="s">
        <v>1328</v>
      </c>
      <c r="Y1468" s="60" t="s">
        <v>18</v>
      </c>
      <c r="Z1468" s="8" t="s">
        <v>18</v>
      </c>
      <c r="AA1468" s="80" t="s">
        <v>18</v>
      </c>
      <c r="AB1468" s="62">
        <v>41929</v>
      </c>
      <c r="AC1468" s="12" t="s">
        <v>1405</v>
      </c>
      <c r="AD1468" s="16" t="s">
        <v>56</v>
      </c>
      <c r="AE1468" s="14" t="s">
        <v>18</v>
      </c>
      <c r="AF1468" s="39" t="s">
        <v>18</v>
      </c>
    </row>
    <row r="1469" spans="1:32" x14ac:dyDescent="0.25">
      <c r="A1469" s="40" t="s">
        <v>1408</v>
      </c>
      <c r="B1469" s="67">
        <v>3.42615935505976</v>
      </c>
      <c r="C1469" s="42">
        <v>31</v>
      </c>
      <c r="D1469" s="67">
        <v>1.56996778291622</v>
      </c>
      <c r="E1469" s="42">
        <v>39</v>
      </c>
      <c r="F1469" s="67">
        <v>-9.3559425291575096</v>
      </c>
      <c r="G1469" s="42">
        <v>42</v>
      </c>
      <c r="H1469" s="67">
        <v>18.034528552456699</v>
      </c>
      <c r="I1469" s="42">
        <v>35</v>
      </c>
      <c r="J1469" s="67">
        <v>3.4209913893413502</v>
      </c>
      <c r="K1469" s="42">
        <v>5</v>
      </c>
      <c r="L1469" s="67">
        <v>-3.3492822966506699</v>
      </c>
      <c r="M1469" s="42">
        <v>20</v>
      </c>
      <c r="N1469" s="67">
        <v>13.801331246264301</v>
      </c>
      <c r="O1469" s="69">
        <v>1.01102704849599</v>
      </c>
      <c r="P1469" s="69">
        <v>2.9819599778892501E-2</v>
      </c>
      <c r="Q1469" s="70">
        <v>8</v>
      </c>
      <c r="R1469" s="71">
        <v>0</v>
      </c>
      <c r="S1469" s="71">
        <v>0</v>
      </c>
      <c r="T1469" s="46" t="s">
        <v>18</v>
      </c>
      <c r="U1469" s="72">
        <v>1.6E-2</v>
      </c>
      <c r="V1469" s="72" t="s">
        <v>18</v>
      </c>
      <c r="W1469" s="72">
        <v>1.6E-2</v>
      </c>
      <c r="X1469" s="48" t="s">
        <v>1328</v>
      </c>
      <c r="Y1469" s="49">
        <v>194.88311639266701</v>
      </c>
      <c r="Z1469" s="50" t="s">
        <v>18</v>
      </c>
      <c r="AA1469" s="73" t="s">
        <v>18</v>
      </c>
      <c r="AB1469" s="52">
        <v>42061</v>
      </c>
      <c r="AC1469" s="48" t="s">
        <v>1409</v>
      </c>
      <c r="AD1469" s="53" t="s">
        <v>56</v>
      </c>
      <c r="AE1469" s="46" t="s">
        <v>18</v>
      </c>
      <c r="AF1469" s="54">
        <v>-0.39585197999999999</v>
      </c>
    </row>
    <row r="1470" spans="1:32" x14ac:dyDescent="0.25">
      <c r="A1470" s="1" t="s">
        <v>1410</v>
      </c>
      <c r="B1470" s="74">
        <v>7.2353444165171803</v>
      </c>
      <c r="C1470" s="37">
        <v>9</v>
      </c>
      <c r="D1470" s="75">
        <v>9.1204527333202208</v>
      </c>
      <c r="E1470" s="66">
        <v>3</v>
      </c>
      <c r="F1470" s="74">
        <v>5.5680946061778203</v>
      </c>
      <c r="G1470" s="37">
        <v>6</v>
      </c>
      <c r="H1470" s="74">
        <v>21.610265360871701</v>
      </c>
      <c r="I1470" s="37">
        <v>15</v>
      </c>
      <c r="J1470" s="74">
        <v>-1.43040528149622</v>
      </c>
      <c r="K1470" s="37">
        <v>40</v>
      </c>
      <c r="L1470" s="74">
        <v>-2.7300224916624898</v>
      </c>
      <c r="M1470" s="37">
        <v>12</v>
      </c>
      <c r="N1470" s="74">
        <v>12.5226079363284</v>
      </c>
      <c r="O1470" s="76">
        <v>1.39980873734681</v>
      </c>
      <c r="P1470" s="76">
        <v>0.42090385697856803</v>
      </c>
      <c r="Q1470" s="77">
        <v>8</v>
      </c>
      <c r="R1470" s="78">
        <v>0.05</v>
      </c>
      <c r="S1470" s="78">
        <v>5.0000000000000001E-3</v>
      </c>
      <c r="T1470" s="14" t="s">
        <v>18</v>
      </c>
      <c r="U1470" s="79">
        <v>1.4999999999999999E-2</v>
      </c>
      <c r="V1470" s="79" t="s">
        <v>18</v>
      </c>
      <c r="W1470" s="79">
        <v>1.7999999999999999E-2</v>
      </c>
      <c r="X1470" s="12" t="s">
        <v>141</v>
      </c>
      <c r="Y1470" s="60">
        <v>48.6</v>
      </c>
      <c r="Z1470" s="8" t="s">
        <v>18</v>
      </c>
      <c r="AA1470" s="80" t="s">
        <v>18</v>
      </c>
      <c r="AB1470" s="62">
        <v>40806</v>
      </c>
      <c r="AC1470" s="12" t="s">
        <v>1411</v>
      </c>
      <c r="AD1470" s="16" t="s">
        <v>1412</v>
      </c>
      <c r="AE1470" s="14" t="s">
        <v>18</v>
      </c>
      <c r="AF1470" s="39" t="s">
        <v>18</v>
      </c>
    </row>
    <row r="1471" spans="1:32" x14ac:dyDescent="0.25">
      <c r="A1471" s="40" t="s">
        <v>1413</v>
      </c>
      <c r="B1471" s="67">
        <v>6.9499592881985404</v>
      </c>
      <c r="C1471" s="42">
        <v>14</v>
      </c>
      <c r="D1471" s="67">
        <v>6.7333194974860504</v>
      </c>
      <c r="E1471" s="42">
        <v>22</v>
      </c>
      <c r="F1471" s="67">
        <v>4.3391422950345104</v>
      </c>
      <c r="G1471" s="42">
        <v>19</v>
      </c>
      <c r="H1471" s="67">
        <v>20.2395637338042</v>
      </c>
      <c r="I1471" s="42">
        <v>23</v>
      </c>
      <c r="J1471" s="67">
        <v>-1.35614852892246</v>
      </c>
      <c r="K1471" s="42">
        <v>39</v>
      </c>
      <c r="L1471" s="67">
        <v>-3.4682860998650402</v>
      </c>
      <c r="M1471" s="42">
        <v>22</v>
      </c>
      <c r="N1471" s="67">
        <v>12.4836412144766</v>
      </c>
      <c r="O1471" s="69">
        <v>1.29437830669431</v>
      </c>
      <c r="P1471" s="69">
        <v>0.30131397785481701</v>
      </c>
      <c r="Q1471" s="70">
        <v>8</v>
      </c>
      <c r="R1471" s="71">
        <v>0.05</v>
      </c>
      <c r="S1471" s="71">
        <v>5.0000000000000001E-3</v>
      </c>
      <c r="T1471" s="46" t="s">
        <v>18</v>
      </c>
      <c r="U1471" s="72">
        <v>1.4999999999999999E-2</v>
      </c>
      <c r="V1471" s="72" t="s">
        <v>18</v>
      </c>
      <c r="W1471" s="72">
        <v>1.7999999999999999E-2</v>
      </c>
      <c r="X1471" s="48" t="s">
        <v>141</v>
      </c>
      <c r="Y1471" s="49">
        <v>128.4</v>
      </c>
      <c r="Z1471" s="50" t="s">
        <v>18</v>
      </c>
      <c r="AA1471" s="73" t="s">
        <v>18</v>
      </c>
      <c r="AB1471" s="52">
        <v>32477</v>
      </c>
      <c r="AC1471" s="48" t="s">
        <v>1414</v>
      </c>
      <c r="AD1471" s="53" t="s">
        <v>1412</v>
      </c>
      <c r="AE1471" s="46" t="s">
        <v>18</v>
      </c>
      <c r="AF1471" s="54" t="s">
        <v>18</v>
      </c>
    </row>
    <row r="1472" spans="1:32" x14ac:dyDescent="0.25">
      <c r="A1472" s="1" t="s">
        <v>1415</v>
      </c>
      <c r="B1472" s="74">
        <v>7.21363590312711</v>
      </c>
      <c r="C1472" s="37">
        <v>10</v>
      </c>
      <c r="D1472" s="74">
        <v>7.2918361782105201</v>
      </c>
      <c r="E1472" s="37">
        <v>14</v>
      </c>
      <c r="F1472" s="74">
        <v>4.99086551181062</v>
      </c>
      <c r="G1472" s="37">
        <v>9</v>
      </c>
      <c r="H1472" s="74">
        <v>20.2800361336948</v>
      </c>
      <c r="I1472" s="37">
        <v>22</v>
      </c>
      <c r="J1472" s="74">
        <v>-1.3338273434604899</v>
      </c>
      <c r="K1472" s="37">
        <v>38</v>
      </c>
      <c r="L1472" s="74">
        <v>-3.4795215657847298</v>
      </c>
      <c r="M1472" s="37">
        <v>24</v>
      </c>
      <c r="N1472" s="74">
        <v>12.326255278856101</v>
      </c>
      <c r="O1472" s="76">
        <v>1.3141888116053599</v>
      </c>
      <c r="P1472" s="76">
        <v>0.33149847196977</v>
      </c>
      <c r="Q1472" s="77">
        <v>8</v>
      </c>
      <c r="R1472" s="78">
        <v>0.05</v>
      </c>
      <c r="S1472" s="78">
        <v>5.0000000000000001E-3</v>
      </c>
      <c r="T1472" s="14" t="s">
        <v>18</v>
      </c>
      <c r="U1472" s="79">
        <v>1.4999999999999999E-2</v>
      </c>
      <c r="V1472" s="79" t="s">
        <v>18</v>
      </c>
      <c r="W1472" s="79">
        <v>1.7999999999999999E-2</v>
      </c>
      <c r="X1472" s="12" t="s">
        <v>141</v>
      </c>
      <c r="Y1472" s="60" t="s">
        <v>18</v>
      </c>
      <c r="Z1472" s="8" t="s">
        <v>18</v>
      </c>
      <c r="AA1472" s="80" t="s">
        <v>18</v>
      </c>
      <c r="AB1472" s="62">
        <v>38442</v>
      </c>
      <c r="AC1472" s="12" t="s">
        <v>1414</v>
      </c>
      <c r="AD1472" s="16" t="s">
        <v>1412</v>
      </c>
      <c r="AE1472" s="14" t="s">
        <v>18</v>
      </c>
      <c r="AF1472" s="39" t="s">
        <v>18</v>
      </c>
    </row>
    <row r="1473" spans="1:32" x14ac:dyDescent="0.25">
      <c r="A1473" s="40" t="s">
        <v>1416</v>
      </c>
      <c r="B1473" s="67">
        <v>5.8432681996757303</v>
      </c>
      <c r="C1473" s="42">
        <v>24</v>
      </c>
      <c r="D1473" s="67">
        <v>7.6584048651340204</v>
      </c>
      <c r="E1473" s="42">
        <v>11</v>
      </c>
      <c r="F1473" s="67">
        <v>4.7146642659289402</v>
      </c>
      <c r="G1473" s="42">
        <v>13</v>
      </c>
      <c r="H1473" s="67">
        <v>21.103047170929901</v>
      </c>
      <c r="I1473" s="42">
        <v>18</v>
      </c>
      <c r="J1473" s="67">
        <v>0.30443209717021502</v>
      </c>
      <c r="K1473" s="42">
        <v>26</v>
      </c>
      <c r="L1473" s="67">
        <v>-2.0289855072463499</v>
      </c>
      <c r="M1473" s="42">
        <v>7</v>
      </c>
      <c r="N1473" s="67">
        <v>11.459843607818</v>
      </c>
      <c r="O1473" s="69">
        <v>1.4853638842057799</v>
      </c>
      <c r="P1473" s="69">
        <v>0.37452321974994801</v>
      </c>
      <c r="Q1473" s="70">
        <v>8</v>
      </c>
      <c r="R1473" s="71">
        <v>0.05</v>
      </c>
      <c r="S1473" s="71">
        <v>5.0000000000000001E-3</v>
      </c>
      <c r="T1473" s="46" t="s">
        <v>18</v>
      </c>
      <c r="U1473" s="72">
        <v>1.4999999999999999E-2</v>
      </c>
      <c r="V1473" s="72" t="s">
        <v>18</v>
      </c>
      <c r="W1473" s="72">
        <v>1.7500000000000002E-2</v>
      </c>
      <c r="X1473" s="48" t="s">
        <v>141</v>
      </c>
      <c r="Y1473" s="49">
        <v>45</v>
      </c>
      <c r="Z1473" s="50" t="s">
        <v>18</v>
      </c>
      <c r="AA1473" s="73" t="s">
        <v>18</v>
      </c>
      <c r="AB1473" s="52">
        <v>36868</v>
      </c>
      <c r="AC1473" s="48" t="s">
        <v>1417</v>
      </c>
      <c r="AD1473" s="53" t="s">
        <v>1412</v>
      </c>
      <c r="AE1473" s="46" t="s">
        <v>18</v>
      </c>
      <c r="AF1473" s="54" t="s">
        <v>18</v>
      </c>
    </row>
    <row r="1474" spans="1:32" x14ac:dyDescent="0.25">
      <c r="A1474" s="1" t="s">
        <v>1418</v>
      </c>
      <c r="B1474" s="74">
        <v>6.7345070285620796</v>
      </c>
      <c r="C1474" s="37">
        <v>16</v>
      </c>
      <c r="D1474" s="74">
        <v>7.69594385898366</v>
      </c>
      <c r="E1474" s="37">
        <v>10</v>
      </c>
      <c r="F1474" s="74">
        <v>4.8988132229474504</v>
      </c>
      <c r="G1474" s="37">
        <v>10</v>
      </c>
      <c r="H1474" s="74">
        <v>18.055728205129999</v>
      </c>
      <c r="I1474" s="37">
        <v>34</v>
      </c>
      <c r="J1474" s="74">
        <v>-0.36264590345674802</v>
      </c>
      <c r="K1474" s="37">
        <v>33</v>
      </c>
      <c r="L1474" s="74">
        <v>-3.4739803094233102</v>
      </c>
      <c r="M1474" s="37">
        <v>23</v>
      </c>
      <c r="N1474" s="74">
        <v>11.4224951542603</v>
      </c>
      <c r="O1474" s="76">
        <v>1.2234383695656199</v>
      </c>
      <c r="P1474" s="76">
        <v>0.38268958867494701</v>
      </c>
      <c r="Q1474" s="77">
        <v>8</v>
      </c>
      <c r="R1474" s="78">
        <v>0.05</v>
      </c>
      <c r="S1474" s="78">
        <v>5.0000000000000001E-3</v>
      </c>
      <c r="T1474" s="14" t="s">
        <v>18</v>
      </c>
      <c r="U1474" s="79">
        <v>0.01</v>
      </c>
      <c r="V1474" s="79" t="s">
        <v>18</v>
      </c>
      <c r="W1474" s="79">
        <v>1.2999999999999999E-2</v>
      </c>
      <c r="X1474" s="12" t="s">
        <v>141</v>
      </c>
      <c r="Y1474" s="60">
        <v>147.5</v>
      </c>
      <c r="Z1474" s="8" t="s">
        <v>18</v>
      </c>
      <c r="AA1474" s="80" t="s">
        <v>18</v>
      </c>
      <c r="AB1474" s="62">
        <v>32478</v>
      </c>
      <c r="AC1474" s="12" t="s">
        <v>1419</v>
      </c>
      <c r="AD1474" s="16" t="s">
        <v>1412</v>
      </c>
      <c r="AE1474" s="14" t="s">
        <v>18</v>
      </c>
      <c r="AF1474" s="39" t="s">
        <v>18</v>
      </c>
    </row>
    <row r="1475" spans="1:32" x14ac:dyDescent="0.25">
      <c r="A1475" s="40" t="s">
        <v>1420</v>
      </c>
      <c r="B1475" s="67">
        <v>7.1253849779465401</v>
      </c>
      <c r="C1475" s="42">
        <v>11</v>
      </c>
      <c r="D1475" s="67">
        <v>8.4924200129118397</v>
      </c>
      <c r="E1475" s="42">
        <v>5</v>
      </c>
      <c r="F1475" s="67">
        <v>5.6675333155975496</v>
      </c>
      <c r="G1475" s="42">
        <v>5</v>
      </c>
      <c r="H1475" s="67">
        <v>18.0811808118081</v>
      </c>
      <c r="I1475" s="42">
        <v>33</v>
      </c>
      <c r="J1475" s="67">
        <v>-0.31152647975078901</v>
      </c>
      <c r="K1475" s="42">
        <v>32</v>
      </c>
      <c r="L1475" s="67">
        <v>-3.4852546916890499</v>
      </c>
      <c r="M1475" s="42">
        <v>25</v>
      </c>
      <c r="N1475" s="67">
        <v>11.115142188079901</v>
      </c>
      <c r="O1475" s="69">
        <v>1.25955846697053</v>
      </c>
      <c r="P1475" s="69">
        <v>0.43042472982964902</v>
      </c>
      <c r="Q1475" s="70">
        <v>8</v>
      </c>
      <c r="R1475" s="71">
        <v>0.05</v>
      </c>
      <c r="S1475" s="71">
        <v>5.0000000000000001E-3</v>
      </c>
      <c r="T1475" s="46" t="s">
        <v>18</v>
      </c>
      <c r="U1475" s="72">
        <v>0.01</v>
      </c>
      <c r="V1475" s="72" t="s">
        <v>18</v>
      </c>
      <c r="W1475" s="72">
        <v>1.2999999999999999E-2</v>
      </c>
      <c r="X1475" s="48" t="s">
        <v>141</v>
      </c>
      <c r="Y1475" s="49" t="s">
        <v>18</v>
      </c>
      <c r="Z1475" s="50" t="s">
        <v>18</v>
      </c>
      <c r="AA1475" s="73" t="s">
        <v>18</v>
      </c>
      <c r="AB1475" s="52">
        <v>38442</v>
      </c>
      <c r="AC1475" s="48" t="s">
        <v>1419</v>
      </c>
      <c r="AD1475" s="53" t="s">
        <v>1412</v>
      </c>
      <c r="AE1475" s="46" t="s">
        <v>18</v>
      </c>
      <c r="AF1475" s="54" t="s">
        <v>18</v>
      </c>
    </row>
    <row r="1476" spans="1:32" x14ac:dyDescent="0.25">
      <c r="A1476" s="1" t="s">
        <v>1421</v>
      </c>
      <c r="B1476" s="74">
        <v>6.1405231789494197</v>
      </c>
      <c r="C1476" s="37">
        <v>21</v>
      </c>
      <c r="D1476" s="74">
        <v>6.6714074799505596</v>
      </c>
      <c r="E1476" s="37">
        <v>23</v>
      </c>
      <c r="F1476" s="74">
        <v>3.2556114842249699</v>
      </c>
      <c r="G1476" s="37">
        <v>22</v>
      </c>
      <c r="H1476" s="74">
        <v>13.105002957358099</v>
      </c>
      <c r="I1476" s="37">
        <v>45</v>
      </c>
      <c r="J1476" s="74">
        <v>-3.5060576488230102</v>
      </c>
      <c r="K1476" s="37">
        <v>46</v>
      </c>
      <c r="L1476" s="74">
        <v>-4.8066311315659904</v>
      </c>
      <c r="M1476" s="37">
        <v>45</v>
      </c>
      <c r="N1476" s="74">
        <v>11.5102411540714</v>
      </c>
      <c r="O1476" s="76">
        <v>0.783996918860002</v>
      </c>
      <c r="P1476" s="76">
        <v>0.323377360383306</v>
      </c>
      <c r="Q1476" s="77">
        <v>8</v>
      </c>
      <c r="R1476" s="78">
        <v>0.05</v>
      </c>
      <c r="S1476" s="78">
        <v>5.0000000000000001E-3</v>
      </c>
      <c r="T1476" s="14" t="s">
        <v>18</v>
      </c>
      <c r="U1476" s="79">
        <v>1.4999999999999999E-2</v>
      </c>
      <c r="V1476" s="79" t="s">
        <v>18</v>
      </c>
      <c r="W1476" s="79">
        <v>1.7999999999999999E-2</v>
      </c>
      <c r="X1476" s="12" t="s">
        <v>141</v>
      </c>
      <c r="Y1476" s="60">
        <v>437.1</v>
      </c>
      <c r="Z1476" s="8" t="s">
        <v>18</v>
      </c>
      <c r="AA1476" s="80" t="s">
        <v>18</v>
      </c>
      <c r="AB1476" s="62">
        <v>35671</v>
      </c>
      <c r="AC1476" s="12" t="s">
        <v>1422</v>
      </c>
      <c r="AD1476" s="16" t="s">
        <v>1412</v>
      </c>
      <c r="AE1476" s="14" t="s">
        <v>18</v>
      </c>
      <c r="AF1476" s="39" t="s">
        <v>18</v>
      </c>
    </row>
    <row r="1477" spans="1:32" x14ac:dyDescent="0.25">
      <c r="A1477" s="40" t="s">
        <v>1423</v>
      </c>
      <c r="B1477" s="67">
        <v>6.0506616648269702</v>
      </c>
      <c r="C1477" s="42">
        <v>22</v>
      </c>
      <c r="D1477" s="67">
        <v>6.5693607901705402</v>
      </c>
      <c r="E1477" s="42">
        <v>25</v>
      </c>
      <c r="F1477" s="67">
        <v>3.1967552067007698</v>
      </c>
      <c r="G1477" s="42">
        <v>23</v>
      </c>
      <c r="H1477" s="67">
        <v>12.973697764504101</v>
      </c>
      <c r="I1477" s="42">
        <v>46</v>
      </c>
      <c r="J1477" s="67">
        <v>-3.62712587919756</v>
      </c>
      <c r="K1477" s="42">
        <v>47</v>
      </c>
      <c r="L1477" s="67">
        <v>-4.7471811665089696</v>
      </c>
      <c r="M1477" s="42">
        <v>41</v>
      </c>
      <c r="N1477" s="67">
        <v>12.9512257520572</v>
      </c>
      <c r="O1477" s="69">
        <v>0.68662909422770901</v>
      </c>
      <c r="P1477" s="69">
        <v>0.30206754790187001</v>
      </c>
      <c r="Q1477" s="70">
        <v>8</v>
      </c>
      <c r="R1477" s="71">
        <v>0.05</v>
      </c>
      <c r="S1477" s="71">
        <v>5.0000000000000001E-3</v>
      </c>
      <c r="T1477" s="46" t="s">
        <v>18</v>
      </c>
      <c r="U1477" s="72">
        <v>1.4999999999999999E-2</v>
      </c>
      <c r="V1477" s="72" t="s">
        <v>18</v>
      </c>
      <c r="W1477" s="72">
        <v>1.7999999999999999E-2</v>
      </c>
      <c r="X1477" s="48" t="s">
        <v>141</v>
      </c>
      <c r="Y1477" s="49" t="s">
        <v>18</v>
      </c>
      <c r="Z1477" s="50" t="s">
        <v>18</v>
      </c>
      <c r="AA1477" s="73" t="s">
        <v>18</v>
      </c>
      <c r="AB1477" s="52">
        <v>39436</v>
      </c>
      <c r="AC1477" s="48" t="s">
        <v>1422</v>
      </c>
      <c r="AD1477" s="53" t="s">
        <v>1412</v>
      </c>
      <c r="AE1477" s="46" t="s">
        <v>18</v>
      </c>
      <c r="AF1477" s="54" t="s">
        <v>18</v>
      </c>
    </row>
    <row r="1478" spans="1:32" x14ac:dyDescent="0.25">
      <c r="A1478" s="1" t="s">
        <v>1424</v>
      </c>
      <c r="B1478" s="74" t="s">
        <v>18</v>
      </c>
      <c r="C1478" s="37" t="s">
        <v>18</v>
      </c>
      <c r="D1478" s="74">
        <v>6.2211818227898101</v>
      </c>
      <c r="E1478" s="37">
        <v>27</v>
      </c>
      <c r="F1478" s="74">
        <v>2.7853501903651599</v>
      </c>
      <c r="G1478" s="37">
        <v>24</v>
      </c>
      <c r="H1478" s="74">
        <v>12.7078228627319</v>
      </c>
      <c r="I1478" s="37">
        <v>47</v>
      </c>
      <c r="J1478" s="74">
        <v>-2.9349194238241001</v>
      </c>
      <c r="K1478" s="37">
        <v>45</v>
      </c>
      <c r="L1478" s="74">
        <v>-4.0614319337522904</v>
      </c>
      <c r="M1478" s="37">
        <v>33</v>
      </c>
      <c r="N1478" s="74">
        <v>11.5930430408535</v>
      </c>
      <c r="O1478" s="76">
        <v>0.74413710663375898</v>
      </c>
      <c r="P1478" s="76">
        <v>0.293146556077098</v>
      </c>
      <c r="Q1478" s="77">
        <v>8</v>
      </c>
      <c r="R1478" s="78">
        <v>0.05</v>
      </c>
      <c r="S1478" s="78">
        <v>5.0000000000000001E-3</v>
      </c>
      <c r="T1478" s="14" t="s">
        <v>18</v>
      </c>
      <c r="U1478" s="79">
        <v>1.4999999999999999E-2</v>
      </c>
      <c r="V1478" s="79" t="s">
        <v>18</v>
      </c>
      <c r="W1478" s="79">
        <v>1.7999999999999999E-2</v>
      </c>
      <c r="X1478" s="12" t="s">
        <v>141</v>
      </c>
      <c r="Y1478" s="60">
        <v>0.11512381566374599</v>
      </c>
      <c r="Z1478" s="8" t="s">
        <v>18</v>
      </c>
      <c r="AA1478" s="80" t="s">
        <v>18</v>
      </c>
      <c r="AB1478" s="62">
        <v>43154</v>
      </c>
      <c r="AC1478" s="12" t="s">
        <v>1425</v>
      </c>
      <c r="AD1478" s="16" t="s">
        <v>1426</v>
      </c>
      <c r="AE1478" s="14" t="s">
        <v>235</v>
      </c>
      <c r="AF1478" s="39" t="s">
        <v>18</v>
      </c>
    </row>
    <row r="1479" spans="1:32" x14ac:dyDescent="0.25">
      <c r="A1479" s="40" t="s">
        <v>1427</v>
      </c>
      <c r="B1479" s="67">
        <v>6.5876951437318896</v>
      </c>
      <c r="C1479" s="42">
        <v>19</v>
      </c>
      <c r="D1479" s="67">
        <v>3.7157406181934398</v>
      </c>
      <c r="E1479" s="42">
        <v>37</v>
      </c>
      <c r="F1479" s="67">
        <v>-5.7236046431612699</v>
      </c>
      <c r="G1479" s="42">
        <v>38</v>
      </c>
      <c r="H1479" s="67">
        <v>23.510095412653001</v>
      </c>
      <c r="I1479" s="42">
        <v>8</v>
      </c>
      <c r="J1479" s="67">
        <v>1.30965299611254</v>
      </c>
      <c r="K1479" s="42">
        <v>22</v>
      </c>
      <c r="L1479" s="67">
        <v>-3.0549450549450299</v>
      </c>
      <c r="M1479" s="42">
        <v>16</v>
      </c>
      <c r="N1479" s="67">
        <v>13.221918324706101</v>
      </c>
      <c r="O1479" s="69">
        <v>1.4694604503128501</v>
      </c>
      <c r="P1479" s="69">
        <v>0.13404553639685801</v>
      </c>
      <c r="Q1479" s="70">
        <v>8</v>
      </c>
      <c r="R1479" s="71">
        <v>0.05</v>
      </c>
      <c r="S1479" s="71">
        <v>0</v>
      </c>
      <c r="T1479" s="46" t="s">
        <v>18</v>
      </c>
      <c r="U1479" s="72">
        <v>1.4999999999999999E-2</v>
      </c>
      <c r="V1479" s="72" t="s">
        <v>18</v>
      </c>
      <c r="W1479" s="72">
        <v>1.7999999999999999E-2</v>
      </c>
      <c r="X1479" s="48" t="s">
        <v>141</v>
      </c>
      <c r="Y1479" s="49">
        <v>208.7</v>
      </c>
      <c r="Z1479" s="50" t="s">
        <v>18</v>
      </c>
      <c r="AA1479" s="73" t="s">
        <v>18</v>
      </c>
      <c r="AB1479" s="52">
        <v>34442</v>
      </c>
      <c r="AC1479" s="48" t="s">
        <v>1428</v>
      </c>
      <c r="AD1479" s="53" t="s">
        <v>1412</v>
      </c>
      <c r="AE1479" s="46" t="s">
        <v>18</v>
      </c>
      <c r="AF1479" s="54" t="s">
        <v>18</v>
      </c>
    </row>
    <row r="1480" spans="1:32" x14ac:dyDescent="0.25">
      <c r="A1480" s="1" t="s">
        <v>1429</v>
      </c>
      <c r="B1480" s="74">
        <v>6.7842881384887699</v>
      </c>
      <c r="C1480" s="37">
        <v>15</v>
      </c>
      <c r="D1480" s="74">
        <v>4.1039536880267402</v>
      </c>
      <c r="E1480" s="37">
        <v>36</v>
      </c>
      <c r="F1480" s="74">
        <v>-5.1970257862559297</v>
      </c>
      <c r="G1480" s="37">
        <v>37</v>
      </c>
      <c r="H1480" s="74">
        <v>23.5214140040788</v>
      </c>
      <c r="I1480" s="37">
        <v>7</v>
      </c>
      <c r="J1480" s="74">
        <v>1.3385387618517399</v>
      </c>
      <c r="K1480" s="37">
        <v>21</v>
      </c>
      <c r="L1480" s="74">
        <v>-3.04162219850584</v>
      </c>
      <c r="M1480" s="37">
        <v>15</v>
      </c>
      <c r="N1480" s="74">
        <v>13.1016101865902</v>
      </c>
      <c r="O1480" s="76">
        <v>1.4838179712250901</v>
      </c>
      <c r="P1480" s="76">
        <v>0.15351601362362799</v>
      </c>
      <c r="Q1480" s="77">
        <v>8</v>
      </c>
      <c r="R1480" s="78">
        <v>0.05</v>
      </c>
      <c r="S1480" s="78">
        <v>0</v>
      </c>
      <c r="T1480" s="14" t="s">
        <v>18</v>
      </c>
      <c r="U1480" s="79">
        <v>1.4999999999999999E-2</v>
      </c>
      <c r="V1480" s="79" t="s">
        <v>18</v>
      </c>
      <c r="W1480" s="79">
        <v>1.7999999999999999E-2</v>
      </c>
      <c r="X1480" s="12" t="s">
        <v>141</v>
      </c>
      <c r="Y1480" s="60" t="s">
        <v>18</v>
      </c>
      <c r="Z1480" s="8" t="s">
        <v>18</v>
      </c>
      <c r="AA1480" s="80" t="s">
        <v>18</v>
      </c>
      <c r="AB1480" s="62">
        <v>38442</v>
      </c>
      <c r="AC1480" s="12" t="s">
        <v>1428</v>
      </c>
      <c r="AD1480" s="16" t="s">
        <v>1412</v>
      </c>
      <c r="AE1480" s="14" t="s">
        <v>18</v>
      </c>
      <c r="AF1480" s="39" t="s">
        <v>18</v>
      </c>
    </row>
    <row r="1481" spans="1:32" x14ac:dyDescent="0.25">
      <c r="A1481" s="40" t="s">
        <v>1430</v>
      </c>
      <c r="B1481" s="67">
        <v>4.1645846451201702</v>
      </c>
      <c r="C1481" s="42">
        <v>30</v>
      </c>
      <c r="D1481" s="67">
        <v>4.7508924903113297</v>
      </c>
      <c r="E1481" s="42">
        <v>32</v>
      </c>
      <c r="F1481" s="67">
        <v>4.7266545145548697</v>
      </c>
      <c r="G1481" s="42">
        <v>12</v>
      </c>
      <c r="H1481" s="67">
        <v>18.359009277385098</v>
      </c>
      <c r="I1481" s="42">
        <v>31</v>
      </c>
      <c r="J1481" s="67">
        <v>2.5138223368963599</v>
      </c>
      <c r="K1481" s="42">
        <v>12</v>
      </c>
      <c r="L1481" s="67">
        <v>-2.45510662177327</v>
      </c>
      <c r="M1481" s="42">
        <v>10</v>
      </c>
      <c r="N1481" s="67">
        <v>10.674295949475001</v>
      </c>
      <c r="O1481" s="69">
        <v>1.33760577631883</v>
      </c>
      <c r="P1481" s="69">
        <v>0.213273340756097</v>
      </c>
      <c r="Q1481" s="70">
        <v>8</v>
      </c>
      <c r="R1481" s="71">
        <v>0.05</v>
      </c>
      <c r="S1481" s="71">
        <v>5.0000000000000001E-3</v>
      </c>
      <c r="T1481" s="46" t="s">
        <v>18</v>
      </c>
      <c r="U1481" s="72">
        <v>1.4999999999999999E-2</v>
      </c>
      <c r="V1481" s="72" t="s">
        <v>18</v>
      </c>
      <c r="W1481" s="72">
        <v>1.7999999999999999E-2</v>
      </c>
      <c r="X1481" s="48" t="s">
        <v>141</v>
      </c>
      <c r="Y1481" s="49">
        <v>29.2</v>
      </c>
      <c r="Z1481" s="50" t="s">
        <v>18</v>
      </c>
      <c r="AA1481" s="73" t="s">
        <v>18</v>
      </c>
      <c r="AB1481" s="52">
        <v>38852</v>
      </c>
      <c r="AC1481" s="48" t="s">
        <v>1431</v>
      </c>
      <c r="AD1481" s="53" t="s">
        <v>1412</v>
      </c>
      <c r="AE1481" s="46" t="s">
        <v>18</v>
      </c>
      <c r="AF1481" s="54" t="s">
        <v>18</v>
      </c>
    </row>
    <row r="1482" spans="1:32" x14ac:dyDescent="0.25">
      <c r="A1482" s="1" t="s">
        <v>1432</v>
      </c>
      <c r="B1482" s="74">
        <v>8.7265092981224193</v>
      </c>
      <c r="C1482" s="37">
        <v>4</v>
      </c>
      <c r="D1482" s="74">
        <v>7.1740016187833398</v>
      </c>
      <c r="E1482" s="37">
        <v>16</v>
      </c>
      <c r="F1482" s="74">
        <v>0.67908639459337505</v>
      </c>
      <c r="G1482" s="37">
        <v>32</v>
      </c>
      <c r="H1482" s="74">
        <v>20.193718122267999</v>
      </c>
      <c r="I1482" s="37">
        <v>28</v>
      </c>
      <c r="J1482" s="74">
        <v>-0.24107166668013699</v>
      </c>
      <c r="K1482" s="37">
        <v>31</v>
      </c>
      <c r="L1482" s="74">
        <v>-3.73831775700932</v>
      </c>
      <c r="M1482" s="37">
        <v>29</v>
      </c>
      <c r="N1482" s="74">
        <v>12.7053270156193</v>
      </c>
      <c r="O1482" s="76">
        <v>1.26818528521378</v>
      </c>
      <c r="P1482" s="76">
        <v>0.35836467105759401</v>
      </c>
      <c r="Q1482" s="77">
        <v>8</v>
      </c>
      <c r="R1482" s="78">
        <v>0.05</v>
      </c>
      <c r="S1482" s="78">
        <v>5.0000000000000001E-3</v>
      </c>
      <c r="T1482" s="14" t="s">
        <v>18</v>
      </c>
      <c r="U1482" s="79">
        <v>1.4999999999999999E-2</v>
      </c>
      <c r="V1482" s="79" t="s">
        <v>18</v>
      </c>
      <c r="W1482" s="79">
        <v>1.7999999999999999E-2</v>
      </c>
      <c r="X1482" s="12" t="s">
        <v>141</v>
      </c>
      <c r="Y1482" s="60">
        <v>183.2</v>
      </c>
      <c r="Z1482" s="8" t="s">
        <v>18</v>
      </c>
      <c r="AA1482" s="80" t="s">
        <v>18</v>
      </c>
      <c r="AB1482" s="62">
        <v>36570</v>
      </c>
      <c r="AC1482" s="12" t="s">
        <v>1433</v>
      </c>
      <c r="AD1482" s="16" t="s">
        <v>1412</v>
      </c>
      <c r="AE1482" s="14" t="s">
        <v>18</v>
      </c>
      <c r="AF1482" s="39" t="s">
        <v>18</v>
      </c>
    </row>
    <row r="1483" spans="1:32" x14ac:dyDescent="0.25">
      <c r="A1483" s="40" t="s">
        <v>1434</v>
      </c>
      <c r="B1483" s="68">
        <v>8.7622479227616097</v>
      </c>
      <c r="C1483" s="64">
        <v>3</v>
      </c>
      <c r="D1483" s="67">
        <v>7.2545347188436304</v>
      </c>
      <c r="E1483" s="42">
        <v>15</v>
      </c>
      <c r="F1483" s="67">
        <v>0.79611433624853201</v>
      </c>
      <c r="G1483" s="42">
        <v>31</v>
      </c>
      <c r="H1483" s="67">
        <v>20.2173913043477</v>
      </c>
      <c r="I1483" s="42">
        <v>26</v>
      </c>
      <c r="J1483" s="67">
        <v>-0.22552999548941499</v>
      </c>
      <c r="K1483" s="42">
        <v>30</v>
      </c>
      <c r="L1483" s="67">
        <v>-3.7214363438520501</v>
      </c>
      <c r="M1483" s="42">
        <v>28</v>
      </c>
      <c r="N1483" s="67">
        <v>12.721194462017699</v>
      </c>
      <c r="O1483" s="69">
        <v>1.2684643722172599</v>
      </c>
      <c r="P1483" s="69">
        <v>0.36295189472103501</v>
      </c>
      <c r="Q1483" s="70">
        <v>8</v>
      </c>
      <c r="R1483" s="71">
        <v>0.05</v>
      </c>
      <c r="S1483" s="71">
        <v>5.0000000000000001E-3</v>
      </c>
      <c r="T1483" s="46" t="s">
        <v>18</v>
      </c>
      <c r="U1483" s="72">
        <v>1.4999999999999999E-2</v>
      </c>
      <c r="V1483" s="72" t="s">
        <v>18</v>
      </c>
      <c r="W1483" s="72">
        <v>1.7999999999999999E-2</v>
      </c>
      <c r="X1483" s="48" t="s">
        <v>141</v>
      </c>
      <c r="Y1483" s="49" t="s">
        <v>18</v>
      </c>
      <c r="Z1483" s="50" t="s">
        <v>18</v>
      </c>
      <c r="AA1483" s="73" t="s">
        <v>18</v>
      </c>
      <c r="AB1483" s="52">
        <v>38442</v>
      </c>
      <c r="AC1483" s="48" t="s">
        <v>1433</v>
      </c>
      <c r="AD1483" s="53" t="s">
        <v>1412</v>
      </c>
      <c r="AE1483" s="46" t="s">
        <v>18</v>
      </c>
      <c r="AF1483" s="54" t="s">
        <v>18</v>
      </c>
    </row>
    <row r="1484" spans="1:32" x14ac:dyDescent="0.25">
      <c r="A1484" s="1" t="s">
        <v>1435</v>
      </c>
      <c r="B1484" s="74">
        <v>4.7933342108605004</v>
      </c>
      <c r="C1484" s="37">
        <v>27</v>
      </c>
      <c r="D1484" s="74">
        <v>5.4420576285740996</v>
      </c>
      <c r="E1484" s="37">
        <v>29</v>
      </c>
      <c r="F1484" s="75">
        <v>6.3334268625413399</v>
      </c>
      <c r="G1484" s="66">
        <v>2</v>
      </c>
      <c r="H1484" s="74">
        <v>20.222509975405401</v>
      </c>
      <c r="I1484" s="37">
        <v>25</v>
      </c>
      <c r="J1484" s="74">
        <v>2.2251282425602898</v>
      </c>
      <c r="K1484" s="37">
        <v>14</v>
      </c>
      <c r="L1484" s="74">
        <v>-2.0967741935483599</v>
      </c>
      <c r="M1484" s="37">
        <v>8</v>
      </c>
      <c r="N1484" s="74">
        <v>11.735386143786</v>
      </c>
      <c r="O1484" s="76">
        <v>1.3754554320073999</v>
      </c>
      <c r="P1484" s="76">
        <v>0.21432580310306201</v>
      </c>
      <c r="Q1484" s="77">
        <v>8</v>
      </c>
      <c r="R1484" s="78">
        <v>0.05</v>
      </c>
      <c r="S1484" s="78">
        <v>5.0000000000000001E-3</v>
      </c>
      <c r="T1484" s="14" t="s">
        <v>18</v>
      </c>
      <c r="U1484" s="79">
        <v>1.4999999999999999E-2</v>
      </c>
      <c r="V1484" s="79" t="s">
        <v>18</v>
      </c>
      <c r="W1484" s="79">
        <v>1.7999999999999999E-2</v>
      </c>
      <c r="X1484" s="12" t="s">
        <v>141</v>
      </c>
      <c r="Y1484" s="60">
        <v>548.1</v>
      </c>
      <c r="Z1484" s="8" t="s">
        <v>18</v>
      </c>
      <c r="AA1484" s="80" t="s">
        <v>18</v>
      </c>
      <c r="AB1484" s="62">
        <v>36570</v>
      </c>
      <c r="AC1484" s="12" t="s">
        <v>1436</v>
      </c>
      <c r="AD1484" s="16" t="s">
        <v>1412</v>
      </c>
      <c r="AE1484" s="14" t="s">
        <v>18</v>
      </c>
      <c r="AF1484" s="39" t="s">
        <v>18</v>
      </c>
    </row>
    <row r="1485" spans="1:32" x14ac:dyDescent="0.25">
      <c r="A1485" s="40" t="s">
        <v>1437</v>
      </c>
      <c r="B1485" s="67">
        <v>5.3342958017195299</v>
      </c>
      <c r="C1485" s="42">
        <v>26</v>
      </c>
      <c r="D1485" s="67">
        <v>6.5422583327518602</v>
      </c>
      <c r="E1485" s="42">
        <v>26</v>
      </c>
      <c r="F1485" s="68">
        <v>7.5339233343145704</v>
      </c>
      <c r="G1485" s="64">
        <v>1</v>
      </c>
      <c r="H1485" s="67">
        <v>20.318506315211302</v>
      </c>
      <c r="I1485" s="42">
        <v>21</v>
      </c>
      <c r="J1485" s="67">
        <v>2.23985067662155</v>
      </c>
      <c r="K1485" s="42">
        <v>13</v>
      </c>
      <c r="L1485" s="67">
        <v>-2.10008936550489</v>
      </c>
      <c r="M1485" s="42">
        <v>9</v>
      </c>
      <c r="N1485" s="67">
        <v>10.945081670633</v>
      </c>
      <c r="O1485" s="69">
        <v>1.4835427863044599</v>
      </c>
      <c r="P1485" s="69">
        <v>0.26978166475554</v>
      </c>
      <c r="Q1485" s="70">
        <v>8</v>
      </c>
      <c r="R1485" s="71">
        <v>0.05</v>
      </c>
      <c r="S1485" s="71">
        <v>5.0000000000000001E-3</v>
      </c>
      <c r="T1485" s="46" t="s">
        <v>18</v>
      </c>
      <c r="U1485" s="72">
        <v>1.4999999999999999E-2</v>
      </c>
      <c r="V1485" s="72" t="s">
        <v>18</v>
      </c>
      <c r="W1485" s="72">
        <v>1.7999999999999999E-2</v>
      </c>
      <c r="X1485" s="48" t="s">
        <v>141</v>
      </c>
      <c r="Y1485" s="49" t="s">
        <v>18</v>
      </c>
      <c r="Z1485" s="50" t="s">
        <v>18</v>
      </c>
      <c r="AA1485" s="73" t="s">
        <v>18</v>
      </c>
      <c r="AB1485" s="52">
        <v>38442</v>
      </c>
      <c r="AC1485" s="48" t="s">
        <v>1436</v>
      </c>
      <c r="AD1485" s="53" t="s">
        <v>1412</v>
      </c>
      <c r="AE1485" s="46" t="s">
        <v>18</v>
      </c>
      <c r="AF1485" s="54" t="s">
        <v>18</v>
      </c>
    </row>
    <row r="1486" spans="1:32" x14ac:dyDescent="0.25">
      <c r="A1486" s="1" t="s">
        <v>1438</v>
      </c>
      <c r="B1486" s="74" t="s">
        <v>18</v>
      </c>
      <c r="C1486" s="37" t="s">
        <v>18</v>
      </c>
      <c r="D1486" s="74">
        <v>8.3520456745475204</v>
      </c>
      <c r="E1486" s="37">
        <v>6</v>
      </c>
      <c r="F1486" s="74">
        <v>4.0533851804965302</v>
      </c>
      <c r="G1486" s="37">
        <v>20</v>
      </c>
      <c r="H1486" s="74">
        <v>20.996989427991199</v>
      </c>
      <c r="I1486" s="37">
        <v>19</v>
      </c>
      <c r="J1486" s="74">
        <v>1.5692036438435999</v>
      </c>
      <c r="K1486" s="37">
        <v>18</v>
      </c>
      <c r="L1486" s="74">
        <v>-3.8553546592489698</v>
      </c>
      <c r="M1486" s="37">
        <v>31</v>
      </c>
      <c r="N1486" s="74">
        <v>11.2502211418781</v>
      </c>
      <c r="O1486" s="76">
        <v>1.5036131163495201</v>
      </c>
      <c r="P1486" s="76">
        <v>0.42700968973577502</v>
      </c>
      <c r="Q1486" s="77">
        <v>8</v>
      </c>
      <c r="R1486" s="78">
        <v>0.05</v>
      </c>
      <c r="S1486" s="78">
        <v>5.0000000000000001E-3</v>
      </c>
      <c r="T1486" s="14" t="s">
        <v>18</v>
      </c>
      <c r="U1486" s="79">
        <v>1.4999999999999999E-2</v>
      </c>
      <c r="V1486" s="79" t="s">
        <v>18</v>
      </c>
      <c r="W1486" s="79">
        <v>1.7999999999999999E-2</v>
      </c>
      <c r="X1486" s="12" t="s">
        <v>141</v>
      </c>
      <c r="Y1486" s="60">
        <v>24.3</v>
      </c>
      <c r="Z1486" s="8" t="s">
        <v>18</v>
      </c>
      <c r="AA1486" s="80" t="s">
        <v>18</v>
      </c>
      <c r="AB1486" s="62">
        <v>42719</v>
      </c>
      <c r="AC1486" s="12" t="s">
        <v>1439</v>
      </c>
      <c r="AD1486" s="16" t="s">
        <v>1412</v>
      </c>
      <c r="AE1486" s="14" t="s">
        <v>18</v>
      </c>
      <c r="AF1486" s="39" t="s">
        <v>18</v>
      </c>
    </row>
    <row r="1487" spans="1:32" x14ac:dyDescent="0.25">
      <c r="A1487" s="40" t="s">
        <v>1440</v>
      </c>
      <c r="B1487" s="67" t="s">
        <v>18</v>
      </c>
      <c r="C1487" s="42" t="s">
        <v>18</v>
      </c>
      <c r="D1487" s="67">
        <v>8.1553266578165093</v>
      </c>
      <c r="E1487" s="42">
        <v>8</v>
      </c>
      <c r="F1487" s="68">
        <v>5.7342391894741302</v>
      </c>
      <c r="G1487" s="64">
        <v>3</v>
      </c>
      <c r="H1487" s="67">
        <v>18.488742802763898</v>
      </c>
      <c r="I1487" s="42">
        <v>30</v>
      </c>
      <c r="J1487" s="67">
        <v>5.0310926293284298E-2</v>
      </c>
      <c r="K1487" s="42">
        <v>28</v>
      </c>
      <c r="L1487" s="67">
        <v>-3.6166469123551801</v>
      </c>
      <c r="M1487" s="42">
        <v>26</v>
      </c>
      <c r="N1487" s="67">
        <v>10.225038775481201</v>
      </c>
      <c r="O1487" s="69">
        <v>1.40906394214189</v>
      </c>
      <c r="P1487" s="69">
        <v>0.412225741442448</v>
      </c>
      <c r="Q1487" s="70">
        <v>8</v>
      </c>
      <c r="R1487" s="71">
        <v>0.05</v>
      </c>
      <c r="S1487" s="71">
        <v>0.03</v>
      </c>
      <c r="T1487" s="46" t="s">
        <v>18</v>
      </c>
      <c r="U1487" s="72">
        <v>0</v>
      </c>
      <c r="V1487" s="72" t="s">
        <v>18</v>
      </c>
      <c r="W1487" s="72">
        <v>2.5000000000000001E-3</v>
      </c>
      <c r="X1487" s="48" t="s">
        <v>1371</v>
      </c>
      <c r="Y1487" s="49" t="s">
        <v>18</v>
      </c>
      <c r="Z1487" s="50" t="s">
        <v>18</v>
      </c>
      <c r="AA1487" s="73" t="s">
        <v>18</v>
      </c>
      <c r="AB1487" s="52">
        <v>43383</v>
      </c>
      <c r="AC1487" s="48" t="s">
        <v>1441</v>
      </c>
      <c r="AD1487" s="53" t="s">
        <v>1442</v>
      </c>
      <c r="AE1487" s="46" t="s">
        <v>18</v>
      </c>
      <c r="AF1487" s="54" t="s">
        <v>18</v>
      </c>
    </row>
    <row r="1488" spans="1:32" x14ac:dyDescent="0.25">
      <c r="A1488" s="1" t="s">
        <v>1443</v>
      </c>
      <c r="B1488" s="74" t="s">
        <v>18</v>
      </c>
      <c r="C1488" s="37" t="s">
        <v>18</v>
      </c>
      <c r="D1488" s="74" t="s">
        <v>18</v>
      </c>
      <c r="E1488" s="37" t="s">
        <v>18</v>
      </c>
      <c r="F1488" s="74" t="s">
        <v>18</v>
      </c>
      <c r="G1488" s="37" t="s">
        <v>18</v>
      </c>
      <c r="H1488" s="74">
        <v>20.206899626926699</v>
      </c>
      <c r="I1488" s="37">
        <v>27</v>
      </c>
      <c r="J1488" s="74">
        <v>-0.36896277726106103</v>
      </c>
      <c r="K1488" s="37">
        <v>34</v>
      </c>
      <c r="L1488" s="74">
        <v>-3.7778445375776002</v>
      </c>
      <c r="M1488" s="37">
        <v>30</v>
      </c>
      <c r="N1488" s="74">
        <v>11.790091203441101</v>
      </c>
      <c r="O1488" s="76">
        <v>1.36774940850242</v>
      </c>
      <c r="P1488" s="76" t="s">
        <v>18</v>
      </c>
      <c r="Q1488" s="77">
        <v>8</v>
      </c>
      <c r="R1488" s="78">
        <v>0.05</v>
      </c>
      <c r="S1488" s="78">
        <v>0</v>
      </c>
      <c r="T1488" s="14" t="s">
        <v>18</v>
      </c>
      <c r="U1488" s="79">
        <v>0</v>
      </c>
      <c r="V1488" s="79" t="s">
        <v>18</v>
      </c>
      <c r="W1488" s="79">
        <v>2.5000000000000001E-3</v>
      </c>
      <c r="X1488" s="12" t="s">
        <v>1371</v>
      </c>
      <c r="Y1488" s="60" t="s">
        <v>18</v>
      </c>
      <c r="Z1488" s="8" t="s">
        <v>18</v>
      </c>
      <c r="AA1488" s="80" t="s">
        <v>18</v>
      </c>
      <c r="AB1488" s="62">
        <v>44677</v>
      </c>
      <c r="AC1488" s="12" t="s">
        <v>1444</v>
      </c>
      <c r="AD1488" s="16">
        <v>1250000</v>
      </c>
      <c r="AE1488" s="14" t="s">
        <v>18</v>
      </c>
      <c r="AF1488" s="39" t="s">
        <v>18</v>
      </c>
    </row>
    <row r="1489" spans="1:32" x14ac:dyDescent="0.25">
      <c r="A1489" s="40" t="s">
        <v>1445</v>
      </c>
      <c r="B1489" s="67" t="s">
        <v>18</v>
      </c>
      <c r="C1489" s="42" t="s">
        <v>18</v>
      </c>
      <c r="D1489" s="67" t="s">
        <v>18</v>
      </c>
      <c r="E1489" s="42" t="s">
        <v>18</v>
      </c>
      <c r="F1489" s="67" t="s">
        <v>18</v>
      </c>
      <c r="G1489" s="42" t="s">
        <v>18</v>
      </c>
      <c r="H1489" s="67">
        <v>16.9761792822442</v>
      </c>
      <c r="I1489" s="42">
        <v>37</v>
      </c>
      <c r="J1489" s="67">
        <v>-1.6881958004194999</v>
      </c>
      <c r="K1489" s="42">
        <v>42</v>
      </c>
      <c r="L1489" s="67">
        <v>-3.9520033456113199</v>
      </c>
      <c r="M1489" s="42">
        <v>32</v>
      </c>
      <c r="N1489" s="67">
        <v>11.925682015802501</v>
      </c>
      <c r="O1489" s="69">
        <v>1.0812941270718399</v>
      </c>
      <c r="P1489" s="69" t="s">
        <v>18</v>
      </c>
      <c r="Q1489" s="70">
        <v>8</v>
      </c>
      <c r="R1489" s="71">
        <v>0.05</v>
      </c>
      <c r="S1489" s="71">
        <v>0</v>
      </c>
      <c r="T1489" s="46" t="s">
        <v>18</v>
      </c>
      <c r="U1489" s="72">
        <v>0</v>
      </c>
      <c r="V1489" s="72" t="s">
        <v>18</v>
      </c>
      <c r="W1489" s="72">
        <v>2.5000000000000001E-3</v>
      </c>
      <c r="X1489" s="48" t="s">
        <v>1371</v>
      </c>
      <c r="Y1489" s="49" t="s">
        <v>18</v>
      </c>
      <c r="Z1489" s="50" t="s">
        <v>18</v>
      </c>
      <c r="AA1489" s="73" t="s">
        <v>18</v>
      </c>
      <c r="AB1489" s="52">
        <v>44677</v>
      </c>
      <c r="AC1489" s="48" t="s">
        <v>1444</v>
      </c>
      <c r="AD1489" s="53" t="s">
        <v>1442</v>
      </c>
      <c r="AE1489" s="46" t="s">
        <v>18</v>
      </c>
      <c r="AF1489" s="54" t="s">
        <v>18</v>
      </c>
    </row>
    <row r="1490" spans="1:32" x14ac:dyDescent="0.25">
      <c r="A1490" s="1" t="s">
        <v>1446</v>
      </c>
      <c r="B1490" s="74" t="s">
        <v>18</v>
      </c>
      <c r="C1490" s="37" t="s">
        <v>18</v>
      </c>
      <c r="D1490" s="74" t="s">
        <v>18</v>
      </c>
      <c r="E1490" s="37" t="s">
        <v>18</v>
      </c>
      <c r="F1490" s="74" t="s">
        <v>18</v>
      </c>
      <c r="G1490" s="37" t="s">
        <v>18</v>
      </c>
      <c r="H1490" s="74" t="s">
        <v>18</v>
      </c>
      <c r="I1490" s="37" t="s">
        <v>18</v>
      </c>
      <c r="J1490" s="74" t="s">
        <v>18</v>
      </c>
      <c r="K1490" s="37" t="s">
        <v>18</v>
      </c>
      <c r="L1490" s="74" t="s">
        <v>18</v>
      </c>
      <c r="M1490" s="37" t="s">
        <v>18</v>
      </c>
      <c r="N1490" s="74" t="s">
        <v>18</v>
      </c>
      <c r="O1490" s="76" t="s">
        <v>18</v>
      </c>
      <c r="P1490" s="76" t="s">
        <v>18</v>
      </c>
      <c r="Q1490" s="77" t="s">
        <v>18</v>
      </c>
      <c r="R1490" s="78">
        <v>0</v>
      </c>
      <c r="S1490" s="78">
        <v>0</v>
      </c>
      <c r="T1490" s="14" t="s">
        <v>18</v>
      </c>
      <c r="U1490" s="79">
        <v>0</v>
      </c>
      <c r="V1490" s="79" t="s">
        <v>18</v>
      </c>
      <c r="W1490" s="79">
        <v>3.4999999999999997E-5</v>
      </c>
      <c r="X1490" s="12" t="s">
        <v>1371</v>
      </c>
      <c r="Y1490" s="60" t="s">
        <v>18</v>
      </c>
      <c r="Z1490" s="8" t="s">
        <v>18</v>
      </c>
      <c r="AA1490" s="80" t="s">
        <v>18</v>
      </c>
      <c r="AB1490" s="62">
        <v>45594</v>
      </c>
      <c r="AC1490" s="12" t="s">
        <v>1447</v>
      </c>
      <c r="AD1490" s="16" t="s">
        <v>1442</v>
      </c>
      <c r="AE1490" s="14" t="s">
        <v>18</v>
      </c>
      <c r="AF1490" s="39" t="s">
        <v>18</v>
      </c>
    </row>
    <row r="1491" spans="1:32" x14ac:dyDescent="0.25">
      <c r="A1491" s="40" t="s">
        <v>1448</v>
      </c>
      <c r="B1491" s="67" t="s">
        <v>18</v>
      </c>
      <c r="C1491" s="42" t="s">
        <v>18</v>
      </c>
      <c r="D1491" s="67" t="s">
        <v>18</v>
      </c>
      <c r="E1491" s="42" t="s">
        <v>18</v>
      </c>
      <c r="F1491" s="67">
        <v>-2.4876659131670298</v>
      </c>
      <c r="G1491" s="42">
        <v>35</v>
      </c>
      <c r="H1491" s="68">
        <v>29.275248303667901</v>
      </c>
      <c r="I1491" s="64">
        <v>2</v>
      </c>
      <c r="J1491" s="68">
        <v>4.5573848723454402</v>
      </c>
      <c r="K1491" s="64">
        <v>2</v>
      </c>
      <c r="L1491" s="67">
        <v>-4.6631372833417597</v>
      </c>
      <c r="M1491" s="42">
        <v>39</v>
      </c>
      <c r="N1491" s="67">
        <v>13.7401447413214</v>
      </c>
      <c r="O1491" s="69">
        <v>1.8336225287837999</v>
      </c>
      <c r="P1491" s="69" t="s">
        <v>18</v>
      </c>
      <c r="Q1491" s="70">
        <v>8</v>
      </c>
      <c r="R1491" s="71">
        <v>0.05</v>
      </c>
      <c r="S1491" s="71">
        <v>5.0000000000000001E-3</v>
      </c>
      <c r="T1491" s="46" t="s">
        <v>18</v>
      </c>
      <c r="U1491" s="72">
        <v>1.4999999999999999E-2</v>
      </c>
      <c r="V1491" s="72" t="s">
        <v>18</v>
      </c>
      <c r="W1491" s="72">
        <v>1.7999999999999999E-2</v>
      </c>
      <c r="X1491" s="48" t="s">
        <v>141</v>
      </c>
      <c r="Y1491" s="49">
        <v>10.3</v>
      </c>
      <c r="Z1491" s="50" t="s">
        <v>18</v>
      </c>
      <c r="AA1491" s="73" t="s">
        <v>18</v>
      </c>
      <c r="AB1491" s="52">
        <v>43805</v>
      </c>
      <c r="AC1491" s="48" t="s">
        <v>1449</v>
      </c>
      <c r="AD1491" s="53" t="s">
        <v>1426</v>
      </c>
      <c r="AE1491" s="46" t="s">
        <v>18</v>
      </c>
      <c r="AF1491" s="54" t="s">
        <v>18</v>
      </c>
    </row>
    <row r="1492" spans="1:32" x14ac:dyDescent="0.25">
      <c r="A1492" s="1" t="s">
        <v>1450</v>
      </c>
      <c r="B1492" s="74">
        <v>8.5932984385599305</v>
      </c>
      <c r="C1492" s="37">
        <v>5</v>
      </c>
      <c r="D1492" s="74">
        <v>4.8292592202203899</v>
      </c>
      <c r="E1492" s="37">
        <v>31</v>
      </c>
      <c r="F1492" s="74">
        <v>-2.41010304006794</v>
      </c>
      <c r="G1492" s="37">
        <v>34</v>
      </c>
      <c r="H1492" s="74">
        <v>13.5578122216282</v>
      </c>
      <c r="I1492" s="37">
        <v>44</v>
      </c>
      <c r="J1492" s="74">
        <v>-3.8757351832303399</v>
      </c>
      <c r="K1492" s="37">
        <v>50</v>
      </c>
      <c r="L1492" s="74">
        <v>-4.8940614741867297</v>
      </c>
      <c r="M1492" s="37">
        <v>48</v>
      </c>
      <c r="N1492" s="74">
        <v>14.285065378161899</v>
      </c>
      <c r="O1492" s="76">
        <v>0.66340633476449895</v>
      </c>
      <c r="P1492" s="76">
        <v>0.19638245978617899</v>
      </c>
      <c r="Q1492" s="77">
        <v>8</v>
      </c>
      <c r="R1492" s="78">
        <v>0</v>
      </c>
      <c r="S1492" s="78">
        <v>0</v>
      </c>
      <c r="T1492" s="14" t="s">
        <v>18</v>
      </c>
      <c r="U1492" s="79">
        <v>7.4999999999999997E-3</v>
      </c>
      <c r="V1492" s="79" t="s">
        <v>18</v>
      </c>
      <c r="W1492" s="79">
        <v>9.1000000000000004E-3</v>
      </c>
      <c r="X1492" s="12" t="s">
        <v>141</v>
      </c>
      <c r="Y1492" s="60">
        <v>764.76493440000002</v>
      </c>
      <c r="Z1492" s="8" t="s">
        <v>18</v>
      </c>
      <c r="AA1492" s="80" t="s">
        <v>18</v>
      </c>
      <c r="AB1492" s="62">
        <v>39173</v>
      </c>
      <c r="AC1492" s="12" t="s">
        <v>1451</v>
      </c>
      <c r="AD1492" s="16">
        <v>10000000</v>
      </c>
      <c r="AE1492" s="14" t="s">
        <v>18</v>
      </c>
      <c r="AF1492" s="39" t="s">
        <v>18</v>
      </c>
    </row>
    <row r="1493" spans="1:32" x14ac:dyDescent="0.25">
      <c r="A1493" s="40" t="s">
        <v>1452</v>
      </c>
      <c r="B1493" s="67" t="s">
        <v>18</v>
      </c>
      <c r="C1493" s="42" t="s">
        <v>18</v>
      </c>
      <c r="D1493" s="67" t="s">
        <v>18</v>
      </c>
      <c r="E1493" s="42" t="s">
        <v>18</v>
      </c>
      <c r="F1493" s="67">
        <v>-6.6714586241641598</v>
      </c>
      <c r="G1493" s="42">
        <v>40</v>
      </c>
      <c r="H1493" s="67">
        <v>20.763298398259799</v>
      </c>
      <c r="I1493" s="42">
        <v>20</v>
      </c>
      <c r="J1493" s="67">
        <v>0.378040762656151</v>
      </c>
      <c r="K1493" s="42">
        <v>25</v>
      </c>
      <c r="L1493" s="67">
        <v>-4.4362725921289297</v>
      </c>
      <c r="M1493" s="42">
        <v>38</v>
      </c>
      <c r="N1493" s="67">
        <v>14.745169949061999</v>
      </c>
      <c r="O1493" s="69">
        <v>1.1313731275162699</v>
      </c>
      <c r="P1493" s="69" t="s">
        <v>18</v>
      </c>
      <c r="Q1493" s="70">
        <v>8</v>
      </c>
      <c r="R1493" s="71">
        <v>0</v>
      </c>
      <c r="S1493" s="71">
        <v>0</v>
      </c>
      <c r="T1493" s="46" t="s">
        <v>18</v>
      </c>
      <c r="U1493" s="72">
        <v>7.4999999999999997E-3</v>
      </c>
      <c r="V1493" s="72" t="s">
        <v>18</v>
      </c>
      <c r="W1493" s="72">
        <v>9.1000000000000004E-3</v>
      </c>
      <c r="X1493" s="48" t="s">
        <v>141</v>
      </c>
      <c r="Y1493" s="49">
        <v>157.66146416999999</v>
      </c>
      <c r="Z1493" s="50" t="s">
        <v>18</v>
      </c>
      <c r="AA1493" s="73" t="s">
        <v>18</v>
      </c>
      <c r="AB1493" s="52">
        <v>43887</v>
      </c>
      <c r="AC1493" s="48" t="s">
        <v>1453</v>
      </c>
      <c r="AD1493" s="53" t="s">
        <v>70</v>
      </c>
      <c r="AE1493" s="46" t="s">
        <v>18</v>
      </c>
      <c r="AF1493" s="54" t="s">
        <v>18</v>
      </c>
    </row>
    <row r="1494" spans="1:32" x14ac:dyDescent="0.25">
      <c r="A1494" s="1" t="s">
        <v>1454</v>
      </c>
      <c r="B1494" s="74" t="s">
        <v>18</v>
      </c>
      <c r="C1494" s="37" t="s">
        <v>18</v>
      </c>
      <c r="D1494" s="74">
        <v>-1.65919326406558</v>
      </c>
      <c r="E1494" s="37">
        <v>41</v>
      </c>
      <c r="F1494" s="74">
        <v>-11.8131024457126</v>
      </c>
      <c r="G1494" s="37">
        <v>43</v>
      </c>
      <c r="H1494" s="74">
        <v>21.706804230258701</v>
      </c>
      <c r="I1494" s="37">
        <v>14</v>
      </c>
      <c r="J1494" s="74">
        <v>2.1164225519170401</v>
      </c>
      <c r="K1494" s="37">
        <v>16</v>
      </c>
      <c r="L1494" s="74">
        <v>-1.40479951112304</v>
      </c>
      <c r="M1494" s="37">
        <v>4</v>
      </c>
      <c r="N1494" s="74">
        <v>14.3105302645689</v>
      </c>
      <c r="O1494" s="76">
        <v>1.2316660911348101</v>
      </c>
      <c r="P1494" s="76">
        <v>-0.123785351971141</v>
      </c>
      <c r="Q1494" s="77">
        <v>8</v>
      </c>
      <c r="R1494" s="78">
        <v>0</v>
      </c>
      <c r="S1494" s="78">
        <v>0</v>
      </c>
      <c r="T1494" s="14" t="s">
        <v>18</v>
      </c>
      <c r="U1494" s="79">
        <v>1.4999999999999999E-2</v>
      </c>
      <c r="V1494" s="79" t="s">
        <v>18</v>
      </c>
      <c r="W1494" s="79">
        <v>1.6248617742546101E-2</v>
      </c>
      <c r="X1494" s="12" t="s">
        <v>141</v>
      </c>
      <c r="Y1494" s="60">
        <v>154.24874843999899</v>
      </c>
      <c r="Z1494" s="8" t="s">
        <v>18</v>
      </c>
      <c r="AA1494" s="80" t="s">
        <v>18</v>
      </c>
      <c r="AB1494" s="62">
        <v>42152</v>
      </c>
      <c r="AC1494" s="12" t="s">
        <v>1455</v>
      </c>
      <c r="AD1494" s="16" t="s">
        <v>56</v>
      </c>
      <c r="AE1494" s="14" t="s">
        <v>18</v>
      </c>
      <c r="AF1494" s="39" t="s">
        <v>18</v>
      </c>
    </row>
    <row r="1495" spans="1:32" x14ac:dyDescent="0.25">
      <c r="A1495" s="40" t="s">
        <v>1456</v>
      </c>
      <c r="B1495" s="67" t="s">
        <v>18</v>
      </c>
      <c r="C1495" s="42" t="s">
        <v>18</v>
      </c>
      <c r="D1495" s="67">
        <v>2.0825875312530102</v>
      </c>
      <c r="E1495" s="42">
        <v>38</v>
      </c>
      <c r="F1495" s="67">
        <v>-3.6481554245778698</v>
      </c>
      <c r="G1495" s="42">
        <v>36</v>
      </c>
      <c r="H1495" s="67">
        <v>9.0660922261150301</v>
      </c>
      <c r="I1495" s="42">
        <v>50</v>
      </c>
      <c r="J1495" s="67">
        <v>0.119690213564926</v>
      </c>
      <c r="K1495" s="42">
        <v>27</v>
      </c>
      <c r="L1495" s="67">
        <v>-3.4224195394347801</v>
      </c>
      <c r="M1495" s="42">
        <v>21</v>
      </c>
      <c r="N1495" s="67">
        <v>10.609928094308399</v>
      </c>
      <c r="O1495" s="69">
        <v>0.46985076850414098</v>
      </c>
      <c r="P1495" s="69">
        <v>7.4605857640249407E-2</v>
      </c>
      <c r="Q1495" s="70">
        <v>8</v>
      </c>
      <c r="R1495" s="71">
        <v>0</v>
      </c>
      <c r="S1495" s="71">
        <v>0</v>
      </c>
      <c r="T1495" s="46" t="s">
        <v>18</v>
      </c>
      <c r="U1495" s="72">
        <v>1.4999999999999999E-2</v>
      </c>
      <c r="V1495" s="72" t="s">
        <v>18</v>
      </c>
      <c r="W1495" s="72">
        <v>1.5699999999999999E-2</v>
      </c>
      <c r="X1495" s="48" t="s">
        <v>141</v>
      </c>
      <c r="Y1495" s="49">
        <v>226.38954235</v>
      </c>
      <c r="Z1495" s="50" t="s">
        <v>18</v>
      </c>
      <c r="AA1495" s="73" t="s">
        <v>18</v>
      </c>
      <c r="AB1495" s="52">
        <v>43516</v>
      </c>
      <c r="AC1495" s="48" t="s">
        <v>1457</v>
      </c>
      <c r="AD1495" s="53" t="s">
        <v>56</v>
      </c>
      <c r="AE1495" s="46" t="s">
        <v>18</v>
      </c>
      <c r="AF1495" s="54" t="s">
        <v>18</v>
      </c>
    </row>
    <row r="1496" spans="1:32" x14ac:dyDescent="0.25">
      <c r="A1496" s="1" t="s">
        <v>1458</v>
      </c>
      <c r="B1496" s="74" t="s">
        <v>18</v>
      </c>
      <c r="C1496" s="37" t="s">
        <v>18</v>
      </c>
      <c r="D1496" s="74" t="s">
        <v>18</v>
      </c>
      <c r="E1496" s="37" t="s">
        <v>18</v>
      </c>
      <c r="F1496" s="74">
        <v>3.7389649139129002</v>
      </c>
      <c r="G1496" s="37">
        <v>21</v>
      </c>
      <c r="H1496" s="74">
        <v>17.230783556031401</v>
      </c>
      <c r="I1496" s="37">
        <v>36</v>
      </c>
      <c r="J1496" s="74">
        <v>-1.04146197681271</v>
      </c>
      <c r="K1496" s="37">
        <v>36</v>
      </c>
      <c r="L1496" s="74">
        <v>-4.6777796004896004</v>
      </c>
      <c r="M1496" s="37">
        <v>40</v>
      </c>
      <c r="N1496" s="74">
        <v>10.519065925012701</v>
      </c>
      <c r="O1496" s="76">
        <v>1.2500895319548</v>
      </c>
      <c r="P1496" s="76" t="s">
        <v>18</v>
      </c>
      <c r="Q1496" s="77">
        <v>8</v>
      </c>
      <c r="R1496" s="78">
        <v>0</v>
      </c>
      <c r="S1496" s="78">
        <v>0</v>
      </c>
      <c r="T1496" s="14" t="s">
        <v>18</v>
      </c>
      <c r="U1496" s="79">
        <v>2.5000000000000001E-3</v>
      </c>
      <c r="V1496" s="79" t="s">
        <v>18</v>
      </c>
      <c r="W1496" s="79">
        <v>2.5000000000000001E-3</v>
      </c>
      <c r="X1496" s="12" t="s">
        <v>1371</v>
      </c>
      <c r="Y1496" s="60" t="s">
        <v>18</v>
      </c>
      <c r="Z1496" s="8">
        <v>0.96060238549284604</v>
      </c>
      <c r="AA1496" s="80">
        <v>28142</v>
      </c>
      <c r="AB1496" s="62">
        <v>44011</v>
      </c>
      <c r="AC1496" s="12" t="s">
        <v>1372</v>
      </c>
      <c r="AD1496" s="16">
        <v>15</v>
      </c>
      <c r="AE1496" s="14" t="s">
        <v>18</v>
      </c>
      <c r="AF1496" s="39">
        <v>12.4564153121154</v>
      </c>
    </row>
    <row r="1497" spans="1:32" x14ac:dyDescent="0.25">
      <c r="A1497" s="40" t="s">
        <v>1459</v>
      </c>
      <c r="B1497" s="67">
        <v>7.0511096684877996</v>
      </c>
      <c r="C1497" s="42">
        <v>13</v>
      </c>
      <c r="D1497" s="67">
        <v>7.1283403579326299</v>
      </c>
      <c r="E1497" s="42">
        <v>18</v>
      </c>
      <c r="F1497" s="67">
        <v>4.4701301122077997</v>
      </c>
      <c r="G1497" s="42">
        <v>17</v>
      </c>
      <c r="H1497" s="67">
        <v>20.232667819525101</v>
      </c>
      <c r="I1497" s="42">
        <v>24</v>
      </c>
      <c r="J1497" s="67">
        <v>-5.2273915316292101E-2</v>
      </c>
      <c r="K1497" s="42">
        <v>29</v>
      </c>
      <c r="L1497" s="67">
        <v>-3.3367037411527001</v>
      </c>
      <c r="M1497" s="42">
        <v>19</v>
      </c>
      <c r="N1497" s="67">
        <v>11.9045441823058</v>
      </c>
      <c r="O1497" s="69">
        <v>1.3567641242662001</v>
      </c>
      <c r="P1497" s="69">
        <v>0.313619517546254</v>
      </c>
      <c r="Q1497" s="70">
        <v>6</v>
      </c>
      <c r="R1497" s="71">
        <v>0.05</v>
      </c>
      <c r="S1497" s="71">
        <v>0.01</v>
      </c>
      <c r="T1497" s="46" t="s">
        <v>18</v>
      </c>
      <c r="U1497" s="72">
        <v>4.4999999999999997E-3</v>
      </c>
      <c r="V1497" s="72" t="s">
        <v>18</v>
      </c>
      <c r="W1497" s="72">
        <v>4.4600000000000004E-3</v>
      </c>
      <c r="X1497" s="48" t="s">
        <v>141</v>
      </c>
      <c r="Y1497" s="49">
        <v>18.481234619999999</v>
      </c>
      <c r="Z1497" s="50" t="s">
        <v>18</v>
      </c>
      <c r="AA1497" s="73" t="s">
        <v>18</v>
      </c>
      <c r="AB1497" s="52">
        <v>38897</v>
      </c>
      <c r="AC1497" s="48" t="s">
        <v>1460</v>
      </c>
      <c r="AD1497" s="53" t="s">
        <v>56</v>
      </c>
      <c r="AE1497" s="46" t="s">
        <v>18</v>
      </c>
      <c r="AF1497" s="54" t="s">
        <v>18</v>
      </c>
    </row>
    <row r="1498" spans="1:32" x14ac:dyDescent="0.25">
      <c r="A1498" s="1" t="s">
        <v>1461</v>
      </c>
      <c r="B1498" s="74">
        <v>6.6152506025572499</v>
      </c>
      <c r="C1498" s="37">
        <v>18</v>
      </c>
      <c r="D1498" s="74">
        <v>7.3376855483162098</v>
      </c>
      <c r="E1498" s="37">
        <v>13</v>
      </c>
      <c r="F1498" s="74">
        <v>5.0459270750176497</v>
      </c>
      <c r="G1498" s="37">
        <v>8</v>
      </c>
      <c r="H1498" s="74">
        <v>19.1063110598128</v>
      </c>
      <c r="I1498" s="37">
        <v>29</v>
      </c>
      <c r="J1498" s="74">
        <v>1.28295008412788</v>
      </c>
      <c r="K1498" s="37">
        <v>23</v>
      </c>
      <c r="L1498" s="74">
        <v>-3.2966297399511499</v>
      </c>
      <c r="M1498" s="37">
        <v>18</v>
      </c>
      <c r="N1498" s="74">
        <v>10.7010578559086</v>
      </c>
      <c r="O1498" s="76">
        <v>1.40409498807503</v>
      </c>
      <c r="P1498" s="76">
        <v>0.36076715681425803</v>
      </c>
      <c r="Q1498" s="77">
        <v>6</v>
      </c>
      <c r="R1498" s="78">
        <v>0.05</v>
      </c>
      <c r="S1498" s="78">
        <v>0.01</v>
      </c>
      <c r="T1498" s="14" t="s">
        <v>18</v>
      </c>
      <c r="U1498" s="79">
        <v>4.4999999999999997E-3</v>
      </c>
      <c r="V1498" s="79" t="s">
        <v>18</v>
      </c>
      <c r="W1498" s="79">
        <v>4.4400000000000004E-3</v>
      </c>
      <c r="X1498" s="12" t="s">
        <v>141</v>
      </c>
      <c r="Y1498" s="60">
        <v>111.150030129999</v>
      </c>
      <c r="Z1498" s="8" t="s">
        <v>18</v>
      </c>
      <c r="AA1498" s="80" t="s">
        <v>18</v>
      </c>
      <c r="AB1498" s="62">
        <v>36272</v>
      </c>
      <c r="AC1498" s="12" t="s">
        <v>1460</v>
      </c>
      <c r="AD1498" s="16" t="s">
        <v>56</v>
      </c>
      <c r="AE1498" s="14" t="s">
        <v>18</v>
      </c>
      <c r="AF1498" s="39" t="s">
        <v>18</v>
      </c>
    </row>
    <row r="1499" spans="1:32" x14ac:dyDescent="0.25">
      <c r="A1499" s="40" t="s">
        <v>1462</v>
      </c>
      <c r="B1499" s="67">
        <v>7.1005708427324503</v>
      </c>
      <c r="C1499" s="42">
        <v>12</v>
      </c>
      <c r="D1499" s="67">
        <v>7.1520706854973204</v>
      </c>
      <c r="E1499" s="42">
        <v>17</v>
      </c>
      <c r="F1499" s="67">
        <v>4.5962289539141796</v>
      </c>
      <c r="G1499" s="42">
        <v>16</v>
      </c>
      <c r="H1499" s="67">
        <v>18.299053703095598</v>
      </c>
      <c r="I1499" s="42">
        <v>32</v>
      </c>
      <c r="J1499" s="67">
        <v>1.92381883182024</v>
      </c>
      <c r="K1499" s="42">
        <v>17</v>
      </c>
      <c r="L1499" s="67">
        <v>-4.1573957627938301</v>
      </c>
      <c r="M1499" s="42">
        <v>34</v>
      </c>
      <c r="N1499" s="67">
        <v>10.260033630257301</v>
      </c>
      <c r="O1499" s="69">
        <v>1.3857697604357999</v>
      </c>
      <c r="P1499" s="69">
        <v>0.39346063386295899</v>
      </c>
      <c r="Q1499" s="70">
        <v>8</v>
      </c>
      <c r="R1499" s="71">
        <v>0.05</v>
      </c>
      <c r="S1499" s="71">
        <v>0.01</v>
      </c>
      <c r="T1499" s="46" t="s">
        <v>18</v>
      </c>
      <c r="U1499" s="72">
        <v>1.2E-2</v>
      </c>
      <c r="V1499" s="72" t="s">
        <v>18</v>
      </c>
      <c r="W1499" s="72">
        <v>1.16999999999999E-2</v>
      </c>
      <c r="X1499" s="48" t="s">
        <v>141</v>
      </c>
      <c r="Y1499" s="49">
        <v>217.40500888</v>
      </c>
      <c r="Z1499" s="50" t="s">
        <v>18</v>
      </c>
      <c r="AA1499" s="73" t="s">
        <v>18</v>
      </c>
      <c r="AB1499" s="52">
        <v>37529</v>
      </c>
      <c r="AC1499" s="48" t="s">
        <v>1463</v>
      </c>
      <c r="AD1499" s="53" t="s">
        <v>56</v>
      </c>
      <c r="AE1499" s="46" t="s">
        <v>18</v>
      </c>
      <c r="AF1499" s="54" t="s">
        <v>18</v>
      </c>
    </row>
    <row r="1500" spans="1:32" x14ac:dyDescent="0.25">
      <c r="A1500" s="1" t="s">
        <v>1464</v>
      </c>
      <c r="B1500" s="74">
        <v>6.3374042593837299</v>
      </c>
      <c r="C1500" s="37">
        <v>20</v>
      </c>
      <c r="D1500" s="74">
        <v>4.21275879379359</v>
      </c>
      <c r="E1500" s="37">
        <v>34</v>
      </c>
      <c r="F1500" s="74">
        <v>-2.1748850162418001</v>
      </c>
      <c r="G1500" s="37">
        <v>33</v>
      </c>
      <c r="H1500" s="74">
        <v>25.570430243327301</v>
      </c>
      <c r="I1500" s="37">
        <v>6</v>
      </c>
      <c r="J1500" s="75">
        <v>3.9810360454576901</v>
      </c>
      <c r="K1500" s="66">
        <v>3</v>
      </c>
      <c r="L1500" s="75">
        <v>-1.1073536237650301</v>
      </c>
      <c r="M1500" s="66">
        <v>3</v>
      </c>
      <c r="N1500" s="74">
        <v>11.6323209481987</v>
      </c>
      <c r="O1500" s="76">
        <v>1.8473889245141999</v>
      </c>
      <c r="P1500" s="76">
        <v>0.16326822314294301</v>
      </c>
      <c r="Q1500" s="77">
        <v>8</v>
      </c>
      <c r="R1500" s="78">
        <v>0.05</v>
      </c>
      <c r="S1500" s="78">
        <v>0.01</v>
      </c>
      <c r="T1500" s="14" t="s">
        <v>18</v>
      </c>
      <c r="U1500" s="79">
        <v>2.4E-2</v>
      </c>
      <c r="V1500" s="79" t="s">
        <v>18</v>
      </c>
      <c r="W1500" s="79">
        <v>1.848E-2</v>
      </c>
      <c r="X1500" s="12" t="s">
        <v>141</v>
      </c>
      <c r="Y1500" s="60">
        <v>55.685378559999997</v>
      </c>
      <c r="Z1500" s="8" t="s">
        <v>18</v>
      </c>
      <c r="AA1500" s="80" t="s">
        <v>18</v>
      </c>
      <c r="AB1500" s="62">
        <v>33494</v>
      </c>
      <c r="AC1500" s="12" t="s">
        <v>1465</v>
      </c>
      <c r="AD1500" s="16" t="s">
        <v>56</v>
      </c>
      <c r="AE1500" s="14" t="s">
        <v>18</v>
      </c>
      <c r="AF1500" s="39" t="s">
        <v>18</v>
      </c>
    </row>
    <row r="1501" spans="1:32" x14ac:dyDescent="0.25">
      <c r="A1501" s="40" t="s">
        <v>1466</v>
      </c>
      <c r="B1501" s="67">
        <v>7.92674869440848</v>
      </c>
      <c r="C1501" s="42">
        <v>7</v>
      </c>
      <c r="D1501" s="67">
        <v>6.7529217339199903</v>
      </c>
      <c r="E1501" s="42">
        <v>21</v>
      </c>
      <c r="F1501" s="67">
        <v>-9.3038483465186594</v>
      </c>
      <c r="G1501" s="42">
        <v>41</v>
      </c>
      <c r="H1501" s="67">
        <v>25.6549200999339</v>
      </c>
      <c r="I1501" s="42">
        <v>4</v>
      </c>
      <c r="J1501" s="67">
        <v>2.1691858607241601</v>
      </c>
      <c r="K1501" s="42">
        <v>15</v>
      </c>
      <c r="L1501" s="67">
        <v>-2.56767146136001</v>
      </c>
      <c r="M1501" s="42">
        <v>11</v>
      </c>
      <c r="N1501" s="67">
        <v>15.819861821127599</v>
      </c>
      <c r="O1501" s="69">
        <v>1.36372308346531</v>
      </c>
      <c r="P1501" s="69">
        <v>0.266531708051162</v>
      </c>
      <c r="Q1501" s="70">
        <v>8</v>
      </c>
      <c r="R1501" s="71">
        <v>0</v>
      </c>
      <c r="S1501" s="71">
        <v>0</v>
      </c>
      <c r="T1501" s="46" t="s">
        <v>18</v>
      </c>
      <c r="U1501" s="72">
        <v>1.4999999999999999E-2</v>
      </c>
      <c r="V1501" s="72" t="s">
        <v>18</v>
      </c>
      <c r="W1501" s="72">
        <v>1.4999999999999999E-2</v>
      </c>
      <c r="X1501" s="48" t="s">
        <v>1328</v>
      </c>
      <c r="Y1501" s="49">
        <v>743.38115728191406</v>
      </c>
      <c r="Z1501" s="50" t="s">
        <v>18</v>
      </c>
      <c r="AA1501" s="73" t="s">
        <v>18</v>
      </c>
      <c r="AB1501" s="52">
        <v>34562</v>
      </c>
      <c r="AC1501" s="48" t="s">
        <v>1467</v>
      </c>
      <c r="AD1501" s="53">
        <v>0</v>
      </c>
      <c r="AE1501" s="46" t="s">
        <v>18</v>
      </c>
      <c r="AF1501" s="54" t="s">
        <v>18</v>
      </c>
    </row>
    <row r="1502" spans="1:32" x14ac:dyDescent="0.25">
      <c r="A1502" s="1" t="s">
        <v>1468</v>
      </c>
      <c r="B1502" s="74" t="s">
        <v>18</v>
      </c>
      <c r="C1502" s="37" t="s">
        <v>18</v>
      </c>
      <c r="D1502" s="74">
        <v>7.0779289789380604</v>
      </c>
      <c r="E1502" s="37">
        <v>19</v>
      </c>
      <c r="F1502" s="74">
        <v>4.7410636094913503</v>
      </c>
      <c r="G1502" s="37">
        <v>11</v>
      </c>
      <c r="H1502" s="74">
        <v>22.958221121304302</v>
      </c>
      <c r="I1502" s="37">
        <v>11</v>
      </c>
      <c r="J1502" s="74">
        <v>3.0662071379854399</v>
      </c>
      <c r="K1502" s="37">
        <v>8</v>
      </c>
      <c r="L1502" s="74">
        <v>-3.2247643768382899</v>
      </c>
      <c r="M1502" s="37">
        <v>17</v>
      </c>
      <c r="N1502" s="74">
        <v>10.5241606113571</v>
      </c>
      <c r="O1502" s="76">
        <v>1.79370236365477</v>
      </c>
      <c r="P1502" s="76">
        <v>0.34567588774978902</v>
      </c>
      <c r="Q1502" s="77">
        <v>8</v>
      </c>
      <c r="R1502" s="78">
        <v>0</v>
      </c>
      <c r="S1502" s="78">
        <v>0</v>
      </c>
      <c r="T1502" s="14" t="s">
        <v>18</v>
      </c>
      <c r="U1502" s="79">
        <v>2E-3</v>
      </c>
      <c r="V1502" s="79" t="s">
        <v>18</v>
      </c>
      <c r="W1502" s="79">
        <v>2.2000000000000001E-3</v>
      </c>
      <c r="X1502" s="12" t="s">
        <v>141</v>
      </c>
      <c r="Y1502" s="60" t="s">
        <v>18</v>
      </c>
      <c r="Z1502" s="8" t="s">
        <v>18</v>
      </c>
      <c r="AA1502" s="80" t="s">
        <v>18</v>
      </c>
      <c r="AB1502" s="62">
        <v>42339</v>
      </c>
      <c r="AC1502" s="12" t="s">
        <v>1469</v>
      </c>
      <c r="AD1502" s="16" t="s">
        <v>70</v>
      </c>
      <c r="AE1502" s="14" t="s">
        <v>18</v>
      </c>
      <c r="AF1502" s="39" t="s">
        <v>18</v>
      </c>
    </row>
    <row r="1503" spans="1:32" x14ac:dyDescent="0.25">
      <c r="A1503" s="40" t="s">
        <v>1470</v>
      </c>
      <c r="B1503" s="67" t="s">
        <v>18</v>
      </c>
      <c r="C1503" s="42" t="s">
        <v>18</v>
      </c>
      <c r="D1503" s="67" t="s">
        <v>18</v>
      </c>
      <c r="E1503" s="42" t="s">
        <v>18</v>
      </c>
      <c r="F1503" s="67" t="s">
        <v>18</v>
      </c>
      <c r="G1503" s="42" t="s">
        <v>18</v>
      </c>
      <c r="H1503" s="67">
        <v>25.623142572761601</v>
      </c>
      <c r="I1503" s="42">
        <v>5</v>
      </c>
      <c r="J1503" s="67">
        <v>2.9527638772382101</v>
      </c>
      <c r="K1503" s="42">
        <v>9</v>
      </c>
      <c r="L1503" s="67">
        <v>-1.6926025974599801</v>
      </c>
      <c r="M1503" s="42">
        <v>6</v>
      </c>
      <c r="N1503" s="67">
        <v>14.627629756488099</v>
      </c>
      <c r="O1503" s="69">
        <v>1.4727015636949601</v>
      </c>
      <c r="P1503" s="69" t="s">
        <v>18</v>
      </c>
      <c r="Q1503" s="70">
        <v>8</v>
      </c>
      <c r="R1503" s="71">
        <v>0</v>
      </c>
      <c r="S1503" s="71">
        <v>0</v>
      </c>
      <c r="T1503" s="46" t="s">
        <v>18</v>
      </c>
      <c r="U1503" s="72">
        <v>1.4999999999999999E-2</v>
      </c>
      <c r="V1503" s="72" t="s">
        <v>18</v>
      </c>
      <c r="W1503" s="72">
        <v>1.5599999999999999E-2</v>
      </c>
      <c r="X1503" s="48" t="s">
        <v>141</v>
      </c>
      <c r="Y1503" s="49" t="s">
        <v>18</v>
      </c>
      <c r="Z1503" s="50" t="s">
        <v>18</v>
      </c>
      <c r="AA1503" s="73" t="s">
        <v>18</v>
      </c>
      <c r="AB1503" s="52">
        <v>42111</v>
      </c>
      <c r="AC1503" s="48" t="s">
        <v>1469</v>
      </c>
      <c r="AD1503" s="53">
        <v>0</v>
      </c>
      <c r="AE1503" s="46" t="s">
        <v>18</v>
      </c>
      <c r="AF1503" s="54" t="s">
        <v>18</v>
      </c>
    </row>
    <row r="1504" spans="1:32" x14ac:dyDescent="0.25">
      <c r="A1504" s="1" t="s">
        <v>1471</v>
      </c>
      <c r="B1504" s="74" t="s">
        <v>18</v>
      </c>
      <c r="C1504" s="37" t="s">
        <v>18</v>
      </c>
      <c r="D1504" s="74" t="s">
        <v>18</v>
      </c>
      <c r="E1504" s="37" t="s">
        <v>18</v>
      </c>
      <c r="F1504" s="74" t="s">
        <v>18</v>
      </c>
      <c r="G1504" s="37" t="s">
        <v>18</v>
      </c>
      <c r="H1504" s="75">
        <v>26.432126004541601</v>
      </c>
      <c r="I1504" s="66">
        <v>3</v>
      </c>
      <c r="J1504" s="74">
        <v>3.2851588967024199</v>
      </c>
      <c r="K1504" s="37">
        <v>6</v>
      </c>
      <c r="L1504" s="74">
        <v>-1.6388205002913201</v>
      </c>
      <c r="M1504" s="37">
        <v>5</v>
      </c>
      <c r="N1504" s="74">
        <v>14.624813455580201</v>
      </c>
      <c r="O1504" s="76">
        <v>1.5283009739028699</v>
      </c>
      <c r="P1504" s="76" t="s">
        <v>18</v>
      </c>
      <c r="Q1504" s="77">
        <v>8</v>
      </c>
      <c r="R1504" s="78">
        <v>0</v>
      </c>
      <c r="S1504" s="78">
        <v>0</v>
      </c>
      <c r="T1504" s="14" t="s">
        <v>18</v>
      </c>
      <c r="U1504" s="79">
        <v>8.9999999999999993E-3</v>
      </c>
      <c r="V1504" s="79" t="s">
        <v>18</v>
      </c>
      <c r="W1504" s="79">
        <v>9.1999999999999998E-3</v>
      </c>
      <c r="X1504" s="12" t="s">
        <v>141</v>
      </c>
      <c r="Y1504" s="60" t="s">
        <v>18</v>
      </c>
      <c r="Z1504" s="8" t="s">
        <v>18</v>
      </c>
      <c r="AA1504" s="80" t="s">
        <v>18</v>
      </c>
      <c r="AB1504" s="62">
        <v>43699</v>
      </c>
      <c r="AC1504" s="12" t="s">
        <v>1469</v>
      </c>
      <c r="AD1504" s="16" t="s">
        <v>68</v>
      </c>
      <c r="AE1504" s="14" t="s">
        <v>18</v>
      </c>
      <c r="AF1504" s="39" t="s">
        <v>18</v>
      </c>
    </row>
    <row r="1505" spans="1:32" x14ac:dyDescent="0.25">
      <c r="A1505" s="40" t="s">
        <v>1472</v>
      </c>
      <c r="B1505" s="67" t="s">
        <v>18</v>
      </c>
      <c r="C1505" s="42" t="s">
        <v>18</v>
      </c>
      <c r="D1505" s="67">
        <v>8.0444197843804801</v>
      </c>
      <c r="E1505" s="42">
        <v>9</v>
      </c>
      <c r="F1505" s="67">
        <v>5.2573196668124602</v>
      </c>
      <c r="G1505" s="42">
        <v>7</v>
      </c>
      <c r="H1505" s="67">
        <v>22.902395389665202</v>
      </c>
      <c r="I1505" s="42">
        <v>12</v>
      </c>
      <c r="J1505" s="67">
        <v>3.1643749976400399</v>
      </c>
      <c r="K1505" s="42">
        <v>7</v>
      </c>
      <c r="L1505" s="67">
        <v>-2.9422033666069201</v>
      </c>
      <c r="M1505" s="42">
        <v>14</v>
      </c>
      <c r="N1505" s="67">
        <v>10.040873838716699</v>
      </c>
      <c r="O1505" s="69">
        <v>1.87447689660844</v>
      </c>
      <c r="P1505" s="69">
        <v>0.38204284080936501</v>
      </c>
      <c r="Q1505" s="70">
        <v>8</v>
      </c>
      <c r="R1505" s="71">
        <v>0</v>
      </c>
      <c r="S1505" s="71">
        <v>0</v>
      </c>
      <c r="T1505" s="46" t="s">
        <v>18</v>
      </c>
      <c r="U1505" s="72">
        <v>0</v>
      </c>
      <c r="V1505" s="72" t="s">
        <v>18</v>
      </c>
      <c r="W1505" s="72">
        <v>2.0999999999999999E-3</v>
      </c>
      <c r="X1505" s="48" t="s">
        <v>1328</v>
      </c>
      <c r="Y1505" s="49">
        <v>153.81209607</v>
      </c>
      <c r="Z1505" s="50" t="s">
        <v>18</v>
      </c>
      <c r="AA1505" s="73" t="s">
        <v>18</v>
      </c>
      <c r="AB1505" s="52">
        <v>43902</v>
      </c>
      <c r="AC1505" s="48" t="s">
        <v>1473</v>
      </c>
      <c r="AD1505" s="53">
        <v>10</v>
      </c>
      <c r="AE1505" s="46" t="s">
        <v>18</v>
      </c>
      <c r="AF1505" s="54" t="s">
        <v>18</v>
      </c>
    </row>
    <row r="1506" spans="1:32" x14ac:dyDescent="0.25">
      <c r="A1506" s="1" t="s">
        <v>1474</v>
      </c>
      <c r="B1506" s="74" t="s">
        <v>18</v>
      </c>
      <c r="C1506" s="37" t="s">
        <v>18</v>
      </c>
      <c r="D1506" s="74" t="s">
        <v>18</v>
      </c>
      <c r="E1506" s="37" t="s">
        <v>18</v>
      </c>
      <c r="F1506" s="74">
        <v>4.43982788430454</v>
      </c>
      <c r="G1506" s="37">
        <v>18</v>
      </c>
      <c r="H1506" s="74">
        <v>22.202678310700399</v>
      </c>
      <c r="I1506" s="37">
        <v>13</v>
      </c>
      <c r="J1506" s="74">
        <v>2.6619797733661699</v>
      </c>
      <c r="K1506" s="37">
        <v>10</v>
      </c>
      <c r="L1506" s="74">
        <v>-3.6182448699152401</v>
      </c>
      <c r="M1506" s="37">
        <v>27</v>
      </c>
      <c r="N1506" s="74">
        <v>10.067947221700701</v>
      </c>
      <c r="O1506" s="76">
        <v>1.79993682469947</v>
      </c>
      <c r="P1506" s="76" t="s">
        <v>18</v>
      </c>
      <c r="Q1506" s="77">
        <v>8</v>
      </c>
      <c r="R1506" s="78">
        <v>0</v>
      </c>
      <c r="S1506" s="78">
        <v>0</v>
      </c>
      <c r="T1506" s="14" t="s">
        <v>18</v>
      </c>
      <c r="U1506" s="79">
        <v>0</v>
      </c>
      <c r="V1506" s="79" t="s">
        <v>18</v>
      </c>
      <c r="W1506" s="79">
        <v>4.4999999999999997E-3</v>
      </c>
      <c r="X1506" s="12" t="s">
        <v>1328</v>
      </c>
      <c r="Y1506" s="60">
        <v>0.21900655999999999</v>
      </c>
      <c r="Z1506" s="8" t="s">
        <v>18</v>
      </c>
      <c r="AA1506" s="80" t="s">
        <v>18</v>
      </c>
      <c r="AB1506" s="62">
        <v>44313</v>
      </c>
      <c r="AC1506" s="12" t="s">
        <v>1475</v>
      </c>
      <c r="AD1506" s="16">
        <v>10</v>
      </c>
      <c r="AE1506" s="14" t="s">
        <v>18</v>
      </c>
      <c r="AF1506" s="39" t="s">
        <v>18</v>
      </c>
    </row>
    <row r="1507" spans="1:32" x14ac:dyDescent="0.25">
      <c r="A1507" s="126" t="s">
        <v>1476</v>
      </c>
      <c r="B1507" s="127">
        <v>7.3018089282849301</v>
      </c>
      <c r="C1507" s="128">
        <v>8</v>
      </c>
      <c r="D1507" s="127">
        <v>8.3138169309497698</v>
      </c>
      <c r="E1507" s="128">
        <v>7</v>
      </c>
      <c r="F1507" s="127">
        <v>5.6769267295253298</v>
      </c>
      <c r="G1507" s="128">
        <v>4</v>
      </c>
      <c r="H1507" s="127">
        <v>23.2762988141384</v>
      </c>
      <c r="I1507" s="128">
        <v>10</v>
      </c>
      <c r="J1507" s="127">
        <v>3.6305200125371102</v>
      </c>
      <c r="K1507" s="128">
        <v>4</v>
      </c>
      <c r="L1507" s="127">
        <v>-2.75474097952935</v>
      </c>
      <c r="M1507" s="128">
        <v>13</v>
      </c>
      <c r="N1507" s="127">
        <v>9.7181433693614405</v>
      </c>
      <c r="O1507" s="131">
        <v>1.97520130413235</v>
      </c>
      <c r="P1507" s="131">
        <v>0.383862060344006</v>
      </c>
      <c r="Q1507" s="132">
        <v>8</v>
      </c>
      <c r="R1507" s="133">
        <v>0</v>
      </c>
      <c r="S1507" s="133">
        <v>0</v>
      </c>
      <c r="T1507" s="134" t="s">
        <v>18</v>
      </c>
      <c r="U1507" s="135">
        <v>0</v>
      </c>
      <c r="V1507" s="135" t="s">
        <v>18</v>
      </c>
      <c r="W1507" s="135">
        <v>4.0000000000000001E-3</v>
      </c>
      <c r="X1507" s="136" t="s">
        <v>1477</v>
      </c>
      <c r="Y1507" s="137" t="s">
        <v>18</v>
      </c>
      <c r="Z1507" s="138" t="s">
        <v>18</v>
      </c>
      <c r="AA1507" s="139" t="s">
        <v>18</v>
      </c>
      <c r="AB1507" s="140">
        <v>41852</v>
      </c>
      <c r="AC1507" s="136" t="s">
        <v>1478</v>
      </c>
      <c r="AD1507" s="141" t="s">
        <v>1391</v>
      </c>
      <c r="AE1507" s="134" t="s">
        <v>18</v>
      </c>
      <c r="AF1507" s="142" t="s">
        <v>18</v>
      </c>
    </row>
    <row r="1508" spans="1:32" x14ac:dyDescent="0.25">
      <c r="A1508" s="96" t="s">
        <v>95</v>
      </c>
      <c r="B1508" s="97">
        <v>6.7073429870561245</v>
      </c>
      <c r="C1508" s="12"/>
      <c r="D1508" s="97">
        <v>6.1997018145325873</v>
      </c>
      <c r="E1508" s="12"/>
      <c r="F1508" s="97">
        <v>0.47480419498443993</v>
      </c>
      <c r="G1508" s="12"/>
      <c r="H1508" s="97">
        <v>19.514105528976206</v>
      </c>
      <c r="I1508" s="12"/>
      <c r="J1508" s="97">
        <v>0.52367820232889895</v>
      </c>
      <c r="K1508" s="12"/>
      <c r="L1508" s="97">
        <v>-3.4677093929169205</v>
      </c>
      <c r="M1508" s="37"/>
      <c r="N1508" s="97">
        <v>12.349411512627032</v>
      </c>
      <c r="O1508" s="98">
        <v>1.2656607833133982</v>
      </c>
      <c r="P1508" s="98">
        <v>0.28707996569762501</v>
      </c>
      <c r="Q1508" s="99"/>
      <c r="R1508" s="14"/>
      <c r="S1508" s="12"/>
      <c r="T1508" s="14"/>
      <c r="U1508" s="12"/>
      <c r="V1508" s="100"/>
      <c r="X1508" s="100" t="s">
        <v>96</v>
      </c>
      <c r="Y1508" s="101">
        <v>6550.0495498896444</v>
      </c>
      <c r="Z1508" s="98">
        <v>0.96060238549284604</v>
      </c>
      <c r="AA1508" s="102">
        <v>28142</v>
      </c>
      <c r="AB1508" s="100"/>
      <c r="AC1508" s="100"/>
      <c r="AD1508" s="103"/>
      <c r="AE1508" s="104"/>
      <c r="AF1508" s="105">
        <v>-5.356681367884601</v>
      </c>
    </row>
    <row r="1509" spans="1:32" x14ac:dyDescent="0.25">
      <c r="A1509" s="106" t="s">
        <v>293</v>
      </c>
      <c r="B1509" s="107">
        <v>6.7211261361581798</v>
      </c>
      <c r="C1509" s="37"/>
      <c r="D1509" s="107">
        <v>7.4417179029739202</v>
      </c>
      <c r="E1509" s="37"/>
      <c r="F1509" s="107">
        <v>5.3522668532564701</v>
      </c>
      <c r="G1509" s="37"/>
      <c r="H1509" s="107">
        <v>19.4672495378672</v>
      </c>
      <c r="I1509" s="37"/>
      <c r="J1509" s="107">
        <v>1.2503837661105699</v>
      </c>
      <c r="K1509" s="37"/>
      <c r="L1509" s="107">
        <v>-3.1764188547635799</v>
      </c>
      <c r="M1509" s="37"/>
      <c r="N1509" s="107">
        <v>11.724344859588999</v>
      </c>
      <c r="O1509" s="107">
        <v>1.3123326177200101</v>
      </c>
      <c r="P1509" s="107">
        <v>0.336348154139332</v>
      </c>
      <c r="Q1509" s="108"/>
      <c r="R1509" s="109"/>
      <c r="S1509" s="37"/>
      <c r="T1509" s="109"/>
      <c r="U1509" s="37"/>
      <c r="V1509" s="37"/>
      <c r="W1509" s="110"/>
      <c r="X1509" s="111"/>
      <c r="Y1509" s="112"/>
      <c r="Z1509" s="37"/>
      <c r="AA1509" s="37"/>
      <c r="AB1509" s="37"/>
      <c r="AC1509" s="113"/>
      <c r="AD1509" s="109"/>
      <c r="AE1509" s="110"/>
    </row>
    <row r="1510" spans="1:32" x14ac:dyDescent="0.25">
      <c r="A1510" s="1" t="s">
        <v>98</v>
      </c>
      <c r="B1510" s="55"/>
      <c r="C1510" s="37">
        <v>31</v>
      </c>
      <c r="D1510" s="55"/>
      <c r="E1510" s="37">
        <v>41</v>
      </c>
      <c r="F1510" s="55"/>
      <c r="G1510" s="37">
        <v>46</v>
      </c>
      <c r="H1510" s="55"/>
      <c r="I1510" s="37">
        <v>50</v>
      </c>
      <c r="J1510" s="55"/>
      <c r="K1510" s="37">
        <v>50</v>
      </c>
      <c r="L1510" s="55"/>
      <c r="M1510" s="37">
        <v>50</v>
      </c>
      <c r="N1510" s="55"/>
      <c r="O1510" s="56"/>
      <c r="P1510" s="56"/>
      <c r="Q1510" s="58"/>
      <c r="R1510" s="14"/>
      <c r="S1510" s="59"/>
      <c r="T1510" s="114"/>
      <c r="U1510" s="59"/>
      <c r="V1510" s="12"/>
      <c r="W1510" s="8"/>
      <c r="X1510" s="8"/>
      <c r="Y1510" s="61"/>
      <c r="Z1510" s="62"/>
      <c r="AA1510" s="12"/>
      <c r="AB1510" s="62"/>
      <c r="AC1510" s="16"/>
      <c r="AD1510" s="14"/>
      <c r="AE1510" s="8"/>
    </row>
    <row r="1511" spans="1:32" x14ac:dyDescent="0.25">
      <c r="B1511" s="115"/>
      <c r="C1511" s="37"/>
      <c r="D1511" s="115"/>
      <c r="E1511" s="37"/>
      <c r="F1511" s="115"/>
      <c r="G1511" s="37"/>
      <c r="H1511" s="115"/>
      <c r="I1511" s="37"/>
      <c r="J1511" s="115"/>
      <c r="K1511" s="37"/>
      <c r="L1511" s="115"/>
      <c r="M1511" s="37"/>
      <c r="N1511" s="115"/>
      <c r="O1511" s="116"/>
      <c r="P1511" s="116"/>
      <c r="Q1511" s="13"/>
      <c r="R1511" s="14"/>
      <c r="S1511" s="117"/>
      <c r="T1511" s="114"/>
      <c r="U1511" s="117"/>
      <c r="V1511" s="12"/>
      <c r="W1511" s="8"/>
      <c r="X1511" s="60"/>
      <c r="Y1511" s="20"/>
      <c r="Z1511" s="62"/>
      <c r="AA1511" s="12"/>
      <c r="AB1511" s="62"/>
      <c r="AC1511" s="16"/>
      <c r="AD1511" s="14"/>
      <c r="AE1511" s="8"/>
    </row>
    <row r="1512" spans="1:32" x14ac:dyDescent="0.25">
      <c r="B1512" s="8"/>
      <c r="C1512" s="12"/>
      <c r="D1512" s="8"/>
      <c r="E1512" s="12"/>
      <c r="F1512" s="8"/>
      <c r="G1512" s="12"/>
      <c r="H1512" s="8"/>
      <c r="I1512" s="12"/>
      <c r="J1512" s="8"/>
      <c r="K1512" s="12"/>
      <c r="L1512" s="8"/>
      <c r="M1512" s="12"/>
      <c r="N1512" s="8"/>
      <c r="O1512" s="12"/>
      <c r="P1512" s="12"/>
      <c r="Q1512" s="13"/>
      <c r="R1512" s="14"/>
      <c r="S1512" s="12"/>
      <c r="T1512" s="14"/>
      <c r="U1512" s="12"/>
      <c r="V1512" s="12"/>
      <c r="W1512" s="39"/>
      <c r="X1512" s="60"/>
      <c r="Y1512" s="20"/>
      <c r="Z1512" s="12"/>
      <c r="AA1512" s="12"/>
      <c r="AB1512" s="12"/>
      <c r="AC1512" s="16"/>
      <c r="AD1512" s="14"/>
      <c r="AE1512" s="39"/>
    </row>
    <row r="1513" spans="1:32" x14ac:dyDescent="0.25">
      <c r="A1513" s="1" t="s">
        <v>185</v>
      </c>
      <c r="B1513" s="8"/>
      <c r="C1513" s="12"/>
      <c r="D1513" s="8"/>
      <c r="E1513" s="12"/>
      <c r="F1513" s="8"/>
      <c r="G1513" s="12"/>
      <c r="H1513" s="8"/>
      <c r="I1513" s="12"/>
      <c r="J1513" s="8"/>
      <c r="K1513" s="12"/>
      <c r="L1513" s="8"/>
      <c r="M1513" s="12"/>
      <c r="N1513" s="8"/>
      <c r="O1513" s="12"/>
      <c r="P1513" s="12"/>
      <c r="Q1513" s="13"/>
      <c r="R1513" s="14"/>
      <c r="S1513" s="12"/>
      <c r="T1513" s="14"/>
      <c r="U1513" s="12"/>
      <c r="V1513" s="12"/>
      <c r="W1513" s="39"/>
      <c r="X1513" s="60"/>
      <c r="Y1513" s="20"/>
      <c r="Z1513" s="12"/>
      <c r="AA1513" s="12"/>
      <c r="AB1513" s="12"/>
      <c r="AC1513" s="16"/>
      <c r="AD1513" s="14"/>
      <c r="AE1513" s="39"/>
    </row>
    <row r="1514" spans="1:32" x14ac:dyDescent="0.25">
      <c r="B1514" s="8"/>
      <c r="C1514" s="12"/>
      <c r="D1514" s="8"/>
      <c r="E1514" s="12"/>
      <c r="F1514" s="8"/>
      <c r="G1514" s="12"/>
      <c r="H1514" s="8"/>
      <c r="I1514" s="12"/>
      <c r="J1514" s="8"/>
      <c r="K1514" s="12"/>
      <c r="L1514" s="8"/>
      <c r="M1514" s="12"/>
      <c r="N1514" s="8"/>
      <c r="O1514" s="12"/>
      <c r="P1514" s="12"/>
      <c r="Q1514" s="13"/>
      <c r="R1514" s="14"/>
      <c r="S1514" s="12"/>
      <c r="T1514" s="14"/>
      <c r="U1514" s="12"/>
      <c r="V1514" s="12"/>
      <c r="W1514" s="12"/>
      <c r="X1514" s="60"/>
      <c r="Y1514" s="20"/>
      <c r="Z1514" s="12"/>
      <c r="AA1514" s="12"/>
      <c r="AB1514" s="12"/>
      <c r="AC1514" s="16"/>
      <c r="AD1514" s="14"/>
      <c r="AE1514" s="12"/>
    </row>
    <row r="1515" spans="1:32" x14ac:dyDescent="0.25">
      <c r="B1515" s="8"/>
      <c r="C1515" s="12"/>
      <c r="D1515" s="8"/>
      <c r="E1515" s="12"/>
      <c r="F1515" s="8"/>
      <c r="G1515" s="12"/>
      <c r="H1515" s="8"/>
      <c r="I1515" s="12"/>
      <c r="J1515" s="8"/>
      <c r="K1515" s="12"/>
      <c r="L1515" s="8"/>
      <c r="M1515" s="12"/>
      <c r="N1515" s="8"/>
      <c r="O1515" s="12"/>
      <c r="P1515" s="12"/>
      <c r="Q1515" s="13"/>
      <c r="R1515" s="14"/>
      <c r="S1515" s="12"/>
      <c r="T1515" s="14"/>
      <c r="U1515" s="12"/>
      <c r="V1515" s="12"/>
      <c r="W1515" s="12"/>
      <c r="X1515" s="60"/>
      <c r="Y1515" s="20"/>
      <c r="Z1515" s="12"/>
      <c r="AA1515" s="12"/>
      <c r="AB1515" s="12"/>
      <c r="AC1515" s="16"/>
      <c r="AD1515" s="14"/>
      <c r="AE1515" s="12"/>
    </row>
    <row r="1516" spans="1:32" x14ac:dyDescent="0.25">
      <c r="B1516" s="8"/>
      <c r="C1516" s="12"/>
      <c r="D1516" s="8"/>
      <c r="E1516" s="12"/>
      <c r="F1516" s="8"/>
      <c r="G1516" s="12"/>
      <c r="H1516" s="8"/>
      <c r="I1516" s="12"/>
      <c r="J1516" s="8"/>
      <c r="K1516" s="12"/>
      <c r="L1516" s="8"/>
      <c r="M1516" s="12"/>
      <c r="N1516" s="8"/>
      <c r="O1516" s="12"/>
      <c r="P1516" s="12"/>
      <c r="Q1516" s="13"/>
      <c r="R1516" s="14"/>
      <c r="S1516" s="12"/>
      <c r="T1516" s="14"/>
      <c r="U1516" s="12"/>
      <c r="V1516" s="12"/>
      <c r="W1516" s="12"/>
      <c r="X1516" s="60"/>
      <c r="Y1516" s="20"/>
      <c r="Z1516" s="12"/>
      <c r="AA1516" s="12"/>
      <c r="AB1516" s="12"/>
      <c r="AC1516" s="16"/>
      <c r="AD1516" s="14"/>
      <c r="AE1516" s="12"/>
    </row>
    <row r="1517" spans="1:32" x14ac:dyDescent="0.25">
      <c r="A1517" s="7">
        <v>31</v>
      </c>
      <c r="B1517" s="8"/>
      <c r="C1517" s="9"/>
      <c r="D1517" s="10"/>
      <c r="E1517" s="11" t="s">
        <v>0</v>
      </c>
      <c r="F1517" s="8"/>
      <c r="G1517" s="12"/>
      <c r="H1517" s="8"/>
      <c r="I1517" s="12"/>
      <c r="J1517" s="8"/>
      <c r="K1517" s="12"/>
      <c r="L1517" s="8"/>
      <c r="M1517" s="12"/>
      <c r="N1517" s="8"/>
      <c r="O1517" s="12"/>
      <c r="P1517" s="12"/>
      <c r="Q1517" s="13"/>
      <c r="R1517" s="14"/>
      <c r="S1517" s="12"/>
      <c r="T1517" s="14"/>
      <c r="U1517" s="12"/>
      <c r="V1517" s="12"/>
      <c r="W1517" s="12"/>
      <c r="X1517" s="60"/>
      <c r="Y1517" s="146" t="s">
        <v>1326</v>
      </c>
      <c r="Z1517" s="12"/>
      <c r="AA1517" s="12"/>
      <c r="AB1517" s="12"/>
      <c r="AC1517" s="16"/>
      <c r="AD1517" s="14"/>
      <c r="AE1517" s="21">
        <v>32</v>
      </c>
      <c r="AF1517" s="21"/>
    </row>
    <row r="1518" spans="1:32" ht="15.75" thickBot="1" x14ac:dyDescent="0.3">
      <c r="A1518" s="17"/>
      <c r="B1518" s="18"/>
      <c r="C1518" s="19"/>
      <c r="D1518" s="18"/>
      <c r="E1518" s="19"/>
      <c r="F1518" s="18"/>
      <c r="G1518" s="19"/>
      <c r="H1518" s="18"/>
      <c r="I1518" s="19"/>
      <c r="J1518" s="18"/>
      <c r="K1518" s="19"/>
      <c r="L1518" s="18"/>
      <c r="M1518" s="19"/>
      <c r="N1518" s="18"/>
      <c r="O1518" s="19"/>
      <c r="P1518" s="19"/>
      <c r="Q1518" s="18"/>
      <c r="R1518" s="19"/>
      <c r="S1518" s="18"/>
      <c r="T1518" s="19"/>
      <c r="U1518" s="18"/>
      <c r="V1518" s="19"/>
      <c r="W1518" s="18"/>
      <c r="X1518" s="121"/>
      <c r="Y1518" s="18"/>
      <c r="Z1518" s="19"/>
      <c r="AA1518" s="18"/>
      <c r="AB1518" s="19"/>
      <c r="AC1518" s="18"/>
      <c r="AD1518" s="19"/>
      <c r="AE1518" s="19"/>
      <c r="AF1518" s="19"/>
    </row>
    <row r="1519" spans="1:32" x14ac:dyDescent="0.25">
      <c r="B1519" s="8"/>
      <c r="C1519" s="12"/>
      <c r="D1519" s="8"/>
      <c r="E1519" s="12"/>
      <c r="F1519" s="8"/>
      <c r="G1519" s="12"/>
      <c r="H1519" s="8"/>
      <c r="I1519" s="12"/>
      <c r="J1519" s="8"/>
      <c r="K1519" s="12"/>
      <c r="L1519" s="8"/>
      <c r="M1519" s="12"/>
      <c r="N1519" s="8"/>
      <c r="O1519" s="12"/>
      <c r="P1519" s="12"/>
      <c r="Q1519" s="13"/>
      <c r="R1519" s="14"/>
      <c r="S1519" s="12"/>
      <c r="T1519" s="14"/>
      <c r="U1519" s="12"/>
      <c r="V1519" s="12"/>
      <c r="W1519" s="12"/>
      <c r="X1519" s="60"/>
      <c r="Y1519" s="20"/>
      <c r="Z1519" s="12"/>
      <c r="AA1519" s="12"/>
      <c r="AB1519" s="12"/>
      <c r="AC1519" s="16"/>
      <c r="AD1519" s="14"/>
      <c r="AE1519" s="12"/>
    </row>
    <row r="1520" spans="1:32" ht="18" x14ac:dyDescent="0.25">
      <c r="A1520" s="143" t="s">
        <v>294</v>
      </c>
      <c r="B1520" s="23"/>
      <c r="C1520" s="24"/>
      <c r="D1520" s="23"/>
      <c r="E1520" s="24"/>
      <c r="F1520" s="23"/>
      <c r="G1520" s="24" t="s">
        <v>1</v>
      </c>
      <c r="H1520" s="23"/>
      <c r="I1520" s="24"/>
      <c r="J1520" s="23"/>
      <c r="K1520" s="24"/>
      <c r="L1520" s="23"/>
      <c r="M1520" s="24"/>
      <c r="N1520" s="23" t="s">
        <v>4</v>
      </c>
      <c r="O1520" s="24"/>
      <c r="P1520" s="24" t="s">
        <v>5</v>
      </c>
      <c r="Q1520" s="25"/>
      <c r="R1520" s="26"/>
      <c r="S1520" s="24"/>
      <c r="T1520" s="26"/>
      <c r="U1520" s="24"/>
      <c r="V1520" s="24"/>
      <c r="W1520" s="27"/>
      <c r="X1520" s="122"/>
      <c r="Y1520" s="28"/>
      <c r="Z1520" s="24"/>
      <c r="AA1520" s="24"/>
      <c r="AB1520" s="24"/>
      <c r="AC1520" s="29"/>
      <c r="AD1520" s="26"/>
      <c r="AE1520" s="27"/>
    </row>
    <row r="1521" spans="1:32" ht="42.75" x14ac:dyDescent="0.25">
      <c r="A1521" s="30"/>
      <c r="B1521" s="31" t="s">
        <v>6</v>
      </c>
      <c r="C1521" s="32" t="s">
        <v>7</v>
      </c>
      <c r="D1521" s="31" t="s">
        <v>8</v>
      </c>
      <c r="E1521" s="32" t="s">
        <v>7</v>
      </c>
      <c r="F1521" s="31" t="s">
        <v>9</v>
      </c>
      <c r="G1521" s="24" t="s">
        <v>7</v>
      </c>
      <c r="H1521" s="31" t="s">
        <v>10</v>
      </c>
      <c r="I1521" s="32" t="s">
        <v>7</v>
      </c>
      <c r="J1521" s="31" t="s">
        <v>11</v>
      </c>
      <c r="K1521" s="32" t="s">
        <v>7</v>
      </c>
      <c r="L1521" s="31" t="s">
        <v>12</v>
      </c>
      <c r="M1521" s="32" t="s">
        <v>7</v>
      </c>
      <c r="N1521" s="31" t="s">
        <v>13</v>
      </c>
      <c r="O1521" s="32" t="s">
        <v>14</v>
      </c>
      <c r="P1521" s="32" t="s">
        <v>15</v>
      </c>
      <c r="Q1521" s="33" t="s">
        <v>2</v>
      </c>
      <c r="R1521" s="32" t="s">
        <v>16</v>
      </c>
      <c r="S1521" s="32" t="s">
        <v>17</v>
      </c>
      <c r="T1521" s="32" t="s">
        <v>18</v>
      </c>
      <c r="U1521" s="32" t="s">
        <v>19</v>
      </c>
      <c r="V1521" s="32" t="s">
        <v>18</v>
      </c>
      <c r="W1521" s="34" t="s">
        <v>20</v>
      </c>
      <c r="X1521" s="123" t="s">
        <v>21</v>
      </c>
      <c r="Y1521" s="35" t="s">
        <v>22</v>
      </c>
      <c r="Z1521" s="32" t="s">
        <v>23</v>
      </c>
      <c r="AA1521" s="32" t="s">
        <v>24</v>
      </c>
      <c r="AB1521" s="32" t="s">
        <v>25</v>
      </c>
      <c r="AC1521" s="36" t="s">
        <v>26</v>
      </c>
      <c r="AD1521" s="32" t="s">
        <v>27</v>
      </c>
      <c r="AE1521" s="34" t="s">
        <v>18</v>
      </c>
      <c r="AF1521" s="34" t="s">
        <v>28</v>
      </c>
    </row>
    <row r="1522" spans="1:32" x14ac:dyDescent="0.25">
      <c r="B1522" s="55"/>
      <c r="C1522" s="37"/>
      <c r="D1522" s="55"/>
      <c r="E1522" s="37"/>
      <c r="F1522" s="55"/>
      <c r="G1522" s="37"/>
      <c r="H1522" s="55"/>
      <c r="I1522" s="37"/>
      <c r="J1522" s="55"/>
      <c r="K1522" s="37"/>
      <c r="L1522" s="55"/>
      <c r="M1522" s="37"/>
      <c r="N1522" s="55"/>
      <c r="O1522" s="56"/>
      <c r="P1522" s="56"/>
      <c r="Q1522" s="58"/>
      <c r="R1522" s="58"/>
      <c r="S1522" s="14"/>
      <c r="T1522" s="59"/>
      <c r="U1522" s="114"/>
      <c r="V1522" s="59"/>
      <c r="W1522" s="12"/>
      <c r="X1522" s="60"/>
      <c r="Y1522" s="8"/>
      <c r="Z1522" s="61"/>
      <c r="AA1522" s="62"/>
      <c r="AB1522" s="12"/>
      <c r="AC1522" s="16"/>
      <c r="AD1522" s="14"/>
      <c r="AE1522" s="8"/>
    </row>
    <row r="1523" spans="1:32" x14ac:dyDescent="0.25">
      <c r="A1523" s="40" t="s">
        <v>1479</v>
      </c>
      <c r="B1523" s="67" t="s">
        <v>18</v>
      </c>
      <c r="C1523" s="42" t="s">
        <v>18</v>
      </c>
      <c r="D1523" s="67" t="s">
        <v>18</v>
      </c>
      <c r="E1523" s="42" t="s">
        <v>18</v>
      </c>
      <c r="F1523" s="67">
        <v>11.1554064364044</v>
      </c>
      <c r="G1523" s="42">
        <v>10</v>
      </c>
      <c r="H1523" s="67">
        <v>30.726450932165299</v>
      </c>
      <c r="I1523" s="42">
        <v>39</v>
      </c>
      <c r="J1523" s="67">
        <v>6.6610168337791702</v>
      </c>
      <c r="K1523" s="42">
        <v>57</v>
      </c>
      <c r="L1523" s="67">
        <v>0.276084159721246</v>
      </c>
      <c r="M1523" s="42">
        <v>55</v>
      </c>
      <c r="N1523" s="67">
        <v>12.7782422269216</v>
      </c>
      <c r="O1523" s="69">
        <v>2.08521963363608</v>
      </c>
      <c r="P1523" s="69" t="s">
        <v>18</v>
      </c>
      <c r="Q1523" s="70">
        <v>8</v>
      </c>
      <c r="R1523" s="71">
        <v>0</v>
      </c>
      <c r="S1523" s="71">
        <v>0.01</v>
      </c>
      <c r="T1523" s="46" t="s">
        <v>18</v>
      </c>
      <c r="U1523" s="72">
        <v>6.0000000000000001E-3</v>
      </c>
      <c r="V1523" s="72" t="s">
        <v>18</v>
      </c>
      <c r="W1523" s="72">
        <v>7.0099999999999997E-3</v>
      </c>
      <c r="X1523" s="48" t="s">
        <v>1371</v>
      </c>
      <c r="Y1523" s="49">
        <v>1628.74265052641</v>
      </c>
      <c r="Z1523" s="50" t="s">
        <v>18</v>
      </c>
      <c r="AA1523" s="73" t="s">
        <v>18</v>
      </c>
      <c r="AB1523" s="52">
        <v>44272</v>
      </c>
      <c r="AC1523" s="48" t="s">
        <v>1480</v>
      </c>
      <c r="AD1523" s="53" t="s">
        <v>1010</v>
      </c>
      <c r="AE1523" s="46" t="s">
        <v>18</v>
      </c>
      <c r="AF1523" s="54" t="s">
        <v>18</v>
      </c>
    </row>
    <row r="1524" spans="1:32" x14ac:dyDescent="0.25">
      <c r="A1524" s="1" t="s">
        <v>1481</v>
      </c>
      <c r="B1524" s="74">
        <v>14.256358385668801</v>
      </c>
      <c r="C1524" s="37">
        <v>7</v>
      </c>
      <c r="D1524" s="74">
        <v>15.571800445809499</v>
      </c>
      <c r="E1524" s="37">
        <v>17</v>
      </c>
      <c r="F1524" s="74">
        <v>10.397668140573201</v>
      </c>
      <c r="G1524" s="37">
        <v>19</v>
      </c>
      <c r="H1524" s="74">
        <v>34.258976127350003</v>
      </c>
      <c r="I1524" s="37">
        <v>26</v>
      </c>
      <c r="J1524" s="74">
        <v>10.1269450612998</v>
      </c>
      <c r="K1524" s="37">
        <v>40</v>
      </c>
      <c r="L1524" s="74">
        <v>2.2088142660363999</v>
      </c>
      <c r="M1524" s="37">
        <v>31</v>
      </c>
      <c r="N1524" s="74">
        <v>13.422294698137801</v>
      </c>
      <c r="O1524" s="76">
        <v>2.2483463110302599</v>
      </c>
      <c r="P1524" s="76">
        <v>0.63386150185280798</v>
      </c>
      <c r="Q1524" s="77">
        <v>8</v>
      </c>
      <c r="R1524" s="78">
        <v>0.03</v>
      </c>
      <c r="S1524" s="78">
        <v>0.02</v>
      </c>
      <c r="T1524" s="14" t="s">
        <v>18</v>
      </c>
      <c r="U1524" s="79">
        <v>7.4999999999999997E-3</v>
      </c>
      <c r="V1524" s="79" t="s">
        <v>18</v>
      </c>
      <c r="W1524" s="79">
        <v>8.5399999999999903E-3</v>
      </c>
      <c r="X1524" s="12" t="s">
        <v>1371</v>
      </c>
      <c r="Y1524" s="60">
        <v>717.62041641115604</v>
      </c>
      <c r="Z1524" s="8" t="s">
        <v>18</v>
      </c>
      <c r="AA1524" s="80" t="s">
        <v>18</v>
      </c>
      <c r="AB1524" s="62">
        <v>34001</v>
      </c>
      <c r="AC1524" s="12" t="s">
        <v>1482</v>
      </c>
      <c r="AD1524" s="16" t="s">
        <v>1483</v>
      </c>
      <c r="AE1524" s="14" t="s">
        <v>235</v>
      </c>
      <c r="AF1524" s="39" t="s">
        <v>18</v>
      </c>
    </row>
    <row r="1525" spans="1:32" x14ac:dyDescent="0.25">
      <c r="A1525" s="40" t="s">
        <v>1484</v>
      </c>
      <c r="B1525" s="67">
        <v>12.5411318096005</v>
      </c>
      <c r="C1525" s="42">
        <v>18</v>
      </c>
      <c r="D1525" s="67">
        <v>8.8352902317229294</v>
      </c>
      <c r="E1525" s="42">
        <v>35</v>
      </c>
      <c r="F1525" s="67">
        <v>0.222208826415637</v>
      </c>
      <c r="G1525" s="42">
        <v>40</v>
      </c>
      <c r="H1525" s="67">
        <v>29.913149569658199</v>
      </c>
      <c r="I1525" s="42">
        <v>42</v>
      </c>
      <c r="J1525" s="67">
        <v>8.8292148171996896</v>
      </c>
      <c r="K1525" s="42">
        <v>48</v>
      </c>
      <c r="L1525" s="67">
        <v>3.0266313608836102</v>
      </c>
      <c r="M1525" s="42">
        <v>19</v>
      </c>
      <c r="N1525" s="67">
        <v>14.385950885844601</v>
      </c>
      <c r="O1525" s="69">
        <v>1.79565052163815</v>
      </c>
      <c r="P1525" s="69">
        <v>0.31874086233971299</v>
      </c>
      <c r="Q1525" s="70">
        <v>6</v>
      </c>
      <c r="R1525" s="71">
        <v>0</v>
      </c>
      <c r="S1525" s="71">
        <v>0.01</v>
      </c>
      <c r="T1525" s="46" t="s">
        <v>18</v>
      </c>
      <c r="U1525" s="72">
        <v>5.0000000000000001E-3</v>
      </c>
      <c r="V1525" s="72" t="s">
        <v>18</v>
      </c>
      <c r="W1525" s="72">
        <v>6.6100000000000004E-3</v>
      </c>
      <c r="X1525" s="48" t="s">
        <v>1371</v>
      </c>
      <c r="Y1525" s="49">
        <v>184.45228526967099</v>
      </c>
      <c r="Z1525" s="50" t="s">
        <v>18</v>
      </c>
      <c r="AA1525" s="73" t="s">
        <v>18</v>
      </c>
      <c r="AB1525" s="52">
        <v>40968</v>
      </c>
      <c r="AC1525" s="48" t="s">
        <v>1485</v>
      </c>
      <c r="AD1525" s="53" t="s">
        <v>1483</v>
      </c>
      <c r="AE1525" s="46" t="s">
        <v>235</v>
      </c>
      <c r="AF1525" s="54" t="s">
        <v>18</v>
      </c>
    </row>
    <row r="1526" spans="1:32" x14ac:dyDescent="0.25">
      <c r="A1526" s="1" t="s">
        <v>1486</v>
      </c>
      <c r="B1526" s="74" t="s">
        <v>18</v>
      </c>
      <c r="C1526" s="37" t="s">
        <v>18</v>
      </c>
      <c r="D1526" s="74">
        <v>8.0210372766661209</v>
      </c>
      <c r="E1526" s="37">
        <v>36</v>
      </c>
      <c r="F1526" s="74">
        <v>-1.2989477530921301</v>
      </c>
      <c r="G1526" s="37">
        <v>42</v>
      </c>
      <c r="H1526" s="74">
        <v>20.383256523091099</v>
      </c>
      <c r="I1526" s="37">
        <v>50</v>
      </c>
      <c r="J1526" s="74">
        <v>4.1757188525315803</v>
      </c>
      <c r="K1526" s="37">
        <v>61</v>
      </c>
      <c r="L1526" s="74">
        <v>1.31019390925215</v>
      </c>
      <c r="M1526" s="37">
        <v>47</v>
      </c>
      <c r="N1526" s="74">
        <v>16.411445402430701</v>
      </c>
      <c r="O1526" s="76">
        <v>0.99334621455377603</v>
      </c>
      <c r="P1526" s="76">
        <v>0.28640643813662398</v>
      </c>
      <c r="Q1526" s="77">
        <v>6</v>
      </c>
      <c r="R1526" s="78">
        <v>0.03</v>
      </c>
      <c r="S1526" s="78">
        <v>0.02</v>
      </c>
      <c r="T1526" s="14" t="s">
        <v>18</v>
      </c>
      <c r="U1526" s="79">
        <v>7.4999999999999997E-3</v>
      </c>
      <c r="V1526" s="79" t="s">
        <v>18</v>
      </c>
      <c r="W1526" s="79">
        <v>8.5100000000000002E-3</v>
      </c>
      <c r="X1526" s="12" t="s">
        <v>1371</v>
      </c>
      <c r="Y1526" s="60">
        <v>623.48398469708104</v>
      </c>
      <c r="Z1526" s="8" t="s">
        <v>18</v>
      </c>
      <c r="AA1526" s="80" t="s">
        <v>18</v>
      </c>
      <c r="AB1526" s="62">
        <v>43048</v>
      </c>
      <c r="AC1526" s="12" t="s">
        <v>1487</v>
      </c>
      <c r="AD1526" s="16" t="s">
        <v>70</v>
      </c>
      <c r="AE1526" s="14" t="s">
        <v>18</v>
      </c>
      <c r="AF1526" s="39" t="s">
        <v>18</v>
      </c>
    </row>
    <row r="1527" spans="1:32" x14ac:dyDescent="0.25">
      <c r="A1527" s="40" t="s">
        <v>1488</v>
      </c>
      <c r="B1527" s="68">
        <v>17.675933623338398</v>
      </c>
      <c r="C1527" s="64">
        <v>1</v>
      </c>
      <c r="D1527" s="67">
        <v>16.928443503971199</v>
      </c>
      <c r="E1527" s="42">
        <v>7</v>
      </c>
      <c r="F1527" s="67">
        <v>5.2089441122307596</v>
      </c>
      <c r="G1527" s="42">
        <v>35</v>
      </c>
      <c r="H1527" s="67">
        <v>32.830442349715</v>
      </c>
      <c r="I1527" s="42">
        <v>31</v>
      </c>
      <c r="J1527" s="67">
        <v>8.2824332423494695</v>
      </c>
      <c r="K1527" s="42">
        <v>52</v>
      </c>
      <c r="L1527" s="67">
        <v>1.51929726611348</v>
      </c>
      <c r="M1527" s="42">
        <v>44</v>
      </c>
      <c r="N1527" s="67">
        <v>17.226274115777802</v>
      </c>
      <c r="O1527" s="69">
        <v>1.66892926463723</v>
      </c>
      <c r="P1527" s="69">
        <v>0.61980260856011704</v>
      </c>
      <c r="Q1527" s="70">
        <v>8</v>
      </c>
      <c r="R1527" s="71">
        <v>0</v>
      </c>
      <c r="S1527" s="71">
        <v>0.01</v>
      </c>
      <c r="T1527" s="46" t="s">
        <v>18</v>
      </c>
      <c r="U1527" s="72">
        <v>7.4999999999999997E-3</v>
      </c>
      <c r="V1527" s="72" t="s">
        <v>18</v>
      </c>
      <c r="W1527" s="72">
        <v>8.4499999999999992E-3</v>
      </c>
      <c r="X1527" s="48" t="s">
        <v>1371</v>
      </c>
      <c r="Y1527" s="49">
        <v>4993.0941176209799</v>
      </c>
      <c r="Z1527" s="50" t="s">
        <v>18</v>
      </c>
      <c r="AA1527" s="73" t="s">
        <v>18</v>
      </c>
      <c r="AB1527" s="52">
        <v>40178</v>
      </c>
      <c r="AC1527" s="48" t="s">
        <v>1489</v>
      </c>
      <c r="AD1527" s="53" t="s">
        <v>1483</v>
      </c>
      <c r="AE1527" s="46" t="s">
        <v>235</v>
      </c>
      <c r="AF1527" s="54" t="s">
        <v>18</v>
      </c>
    </row>
    <row r="1528" spans="1:32" x14ac:dyDescent="0.25">
      <c r="A1528" s="1" t="s">
        <v>1490</v>
      </c>
      <c r="B1528" s="74">
        <v>15.0618980952313</v>
      </c>
      <c r="C1528" s="37">
        <v>4</v>
      </c>
      <c r="D1528" s="74">
        <v>16.319013635785101</v>
      </c>
      <c r="E1528" s="37">
        <v>10</v>
      </c>
      <c r="F1528" s="74">
        <v>10.8353348075188</v>
      </c>
      <c r="G1528" s="37">
        <v>12</v>
      </c>
      <c r="H1528" s="74">
        <v>30.3133261781017</v>
      </c>
      <c r="I1528" s="37">
        <v>40</v>
      </c>
      <c r="J1528" s="74">
        <v>10.6479970010793</v>
      </c>
      <c r="K1528" s="37">
        <v>35</v>
      </c>
      <c r="L1528" s="74">
        <v>0.82141215574151805</v>
      </c>
      <c r="M1528" s="37">
        <v>50</v>
      </c>
      <c r="N1528" s="74">
        <v>14.0819544946085</v>
      </c>
      <c r="O1528" s="76">
        <v>1.86283209698728</v>
      </c>
      <c r="P1528" s="76">
        <v>0.71127127766949105</v>
      </c>
      <c r="Q1528" s="77">
        <v>8</v>
      </c>
      <c r="R1528" s="78">
        <v>0</v>
      </c>
      <c r="S1528" s="78">
        <v>0</v>
      </c>
      <c r="T1528" s="14" t="s">
        <v>18</v>
      </c>
      <c r="U1528" s="79">
        <v>7.4999999999999997E-3</v>
      </c>
      <c r="V1528" s="79" t="s">
        <v>18</v>
      </c>
      <c r="W1528" s="79">
        <v>8.0999999999999996E-3</v>
      </c>
      <c r="X1528" s="12" t="s">
        <v>1371</v>
      </c>
      <c r="Y1528" s="60" t="s">
        <v>18</v>
      </c>
      <c r="Z1528" s="8" t="s">
        <v>18</v>
      </c>
      <c r="AA1528" s="80" t="s">
        <v>18</v>
      </c>
      <c r="AB1528" s="62">
        <v>41313</v>
      </c>
      <c r="AC1528" s="12" t="s">
        <v>1491</v>
      </c>
      <c r="AD1528" s="16" t="s">
        <v>1394</v>
      </c>
      <c r="AE1528" s="14" t="s">
        <v>18</v>
      </c>
      <c r="AF1528" s="39" t="s">
        <v>18</v>
      </c>
    </row>
    <row r="1529" spans="1:32" x14ac:dyDescent="0.25">
      <c r="A1529" s="40" t="s">
        <v>1492</v>
      </c>
      <c r="B1529" s="67" t="s">
        <v>18</v>
      </c>
      <c r="C1529" s="42" t="s">
        <v>18</v>
      </c>
      <c r="D1529" s="67" t="s">
        <v>18</v>
      </c>
      <c r="E1529" s="42" t="s">
        <v>18</v>
      </c>
      <c r="F1529" s="67" t="s">
        <v>18</v>
      </c>
      <c r="G1529" s="42" t="s">
        <v>18</v>
      </c>
      <c r="H1529" s="67">
        <v>32.543103448275602</v>
      </c>
      <c r="I1529" s="42">
        <v>35</v>
      </c>
      <c r="J1529" s="67">
        <v>10.7110711071105</v>
      </c>
      <c r="K1529" s="42">
        <v>32</v>
      </c>
      <c r="L1529" s="67">
        <v>0.73710073710069302</v>
      </c>
      <c r="M1529" s="42">
        <v>53</v>
      </c>
      <c r="N1529" s="67">
        <v>14.2158960930653</v>
      </c>
      <c r="O1529" s="69">
        <v>2.0021315508157902</v>
      </c>
      <c r="P1529" s="69" t="s">
        <v>18</v>
      </c>
      <c r="Q1529" s="70">
        <v>8</v>
      </c>
      <c r="R1529" s="71">
        <v>0</v>
      </c>
      <c r="S1529" s="71">
        <v>0</v>
      </c>
      <c r="T1529" s="46" t="s">
        <v>18</v>
      </c>
      <c r="U1529" s="72">
        <v>7.4999999999999997E-3</v>
      </c>
      <c r="V1529" s="72" t="s">
        <v>18</v>
      </c>
      <c r="W1529" s="72">
        <v>8.0999999999999996E-3</v>
      </c>
      <c r="X1529" s="48" t="s">
        <v>1371</v>
      </c>
      <c r="Y1529" s="49" t="s">
        <v>18</v>
      </c>
      <c r="Z1529" s="50" t="s">
        <v>18</v>
      </c>
      <c r="AA1529" s="73" t="s">
        <v>18</v>
      </c>
      <c r="AB1529" s="52">
        <v>45210</v>
      </c>
      <c r="AC1529" s="48" t="s">
        <v>1491</v>
      </c>
      <c r="AD1529" s="53" t="s">
        <v>1394</v>
      </c>
      <c r="AE1529" s="46" t="s">
        <v>18</v>
      </c>
      <c r="AF1529" s="54" t="s">
        <v>18</v>
      </c>
    </row>
    <row r="1530" spans="1:32" x14ac:dyDescent="0.25">
      <c r="A1530" s="1" t="s">
        <v>1493</v>
      </c>
      <c r="B1530" s="74" t="s">
        <v>18</v>
      </c>
      <c r="C1530" s="37" t="s">
        <v>18</v>
      </c>
      <c r="D1530" s="74">
        <v>14.0873185341304</v>
      </c>
      <c r="E1530" s="37">
        <v>24</v>
      </c>
      <c r="F1530" s="74">
        <v>4.9242999320894896</v>
      </c>
      <c r="G1530" s="37">
        <v>37</v>
      </c>
      <c r="H1530" s="74">
        <v>28.937972911019401</v>
      </c>
      <c r="I1530" s="37">
        <v>43</v>
      </c>
      <c r="J1530" s="74">
        <v>12.372730290677699</v>
      </c>
      <c r="K1530" s="37">
        <v>14</v>
      </c>
      <c r="L1530" s="74">
        <v>2.9029746454050498</v>
      </c>
      <c r="M1530" s="37">
        <v>20</v>
      </c>
      <c r="N1530" s="74">
        <v>19.040136125201698</v>
      </c>
      <c r="O1530" s="76">
        <v>1.3055034580812599</v>
      </c>
      <c r="P1530" s="76">
        <v>0.50281451033942104</v>
      </c>
      <c r="Q1530" s="77">
        <v>8</v>
      </c>
      <c r="R1530" s="78">
        <v>0</v>
      </c>
      <c r="S1530" s="78">
        <v>0</v>
      </c>
      <c r="T1530" s="14" t="s">
        <v>18</v>
      </c>
      <c r="U1530" s="79">
        <v>0</v>
      </c>
      <c r="V1530" s="79" t="s">
        <v>18</v>
      </c>
      <c r="W1530" s="79">
        <v>9.4999999999999998E-3</v>
      </c>
      <c r="X1530" s="12" t="s">
        <v>141</v>
      </c>
      <c r="Y1530" s="60" t="s">
        <v>18</v>
      </c>
      <c r="Z1530" s="8" t="s">
        <v>18</v>
      </c>
      <c r="AA1530" s="80" t="s">
        <v>18</v>
      </c>
      <c r="AB1530" s="62">
        <v>43396</v>
      </c>
      <c r="AC1530" s="12" t="s">
        <v>1494</v>
      </c>
      <c r="AD1530" s="16" t="s">
        <v>75</v>
      </c>
      <c r="AE1530" s="14" t="s">
        <v>18</v>
      </c>
      <c r="AF1530" s="39" t="s">
        <v>18</v>
      </c>
    </row>
    <row r="1531" spans="1:32" x14ac:dyDescent="0.25">
      <c r="A1531" s="40" t="s">
        <v>1495</v>
      </c>
      <c r="B1531" s="67" t="s">
        <v>18</v>
      </c>
      <c r="C1531" s="42" t="s">
        <v>18</v>
      </c>
      <c r="D1531" s="67">
        <v>10.9721281352637</v>
      </c>
      <c r="E1531" s="42">
        <v>27</v>
      </c>
      <c r="F1531" s="67">
        <v>8.4935070521877201</v>
      </c>
      <c r="G1531" s="42">
        <v>31</v>
      </c>
      <c r="H1531" s="67">
        <v>26.1022288534773</v>
      </c>
      <c r="I1531" s="42">
        <v>47</v>
      </c>
      <c r="J1531" s="67">
        <v>1.7064919073423299</v>
      </c>
      <c r="K1531" s="42">
        <v>64</v>
      </c>
      <c r="L1531" s="67">
        <v>-0.12827313715605401</v>
      </c>
      <c r="M1531" s="42">
        <v>57</v>
      </c>
      <c r="N1531" s="67">
        <v>16.198300960662699</v>
      </c>
      <c r="O1531" s="69">
        <v>1.3594771173671201</v>
      </c>
      <c r="P1531" s="69">
        <v>0.52664828537796204</v>
      </c>
      <c r="Q1531" s="70">
        <v>8</v>
      </c>
      <c r="R1531" s="71">
        <v>0</v>
      </c>
      <c r="S1531" s="71">
        <v>0</v>
      </c>
      <c r="T1531" s="46" t="s">
        <v>18</v>
      </c>
      <c r="U1531" s="72">
        <v>1.6E-2</v>
      </c>
      <c r="V1531" s="72" t="s">
        <v>18</v>
      </c>
      <c r="W1531" s="72">
        <v>1.6299999999999999E-2</v>
      </c>
      <c r="X1531" s="48" t="s">
        <v>1328</v>
      </c>
      <c r="Y1531" s="49">
        <v>137.34280471788699</v>
      </c>
      <c r="Z1531" s="50" t="s">
        <v>18</v>
      </c>
      <c r="AA1531" s="73" t="s">
        <v>18</v>
      </c>
      <c r="AB1531" s="52">
        <v>42613</v>
      </c>
      <c r="AC1531" s="48" t="s">
        <v>1496</v>
      </c>
      <c r="AD1531" s="53">
        <v>100</v>
      </c>
      <c r="AE1531" s="46" t="s">
        <v>39</v>
      </c>
      <c r="AF1531" s="54" t="s">
        <v>18</v>
      </c>
    </row>
    <row r="1532" spans="1:32" x14ac:dyDescent="0.25">
      <c r="A1532" s="1" t="s">
        <v>1497</v>
      </c>
      <c r="B1532" s="74" t="s">
        <v>18</v>
      </c>
      <c r="C1532" s="37" t="s">
        <v>18</v>
      </c>
      <c r="D1532" s="74">
        <v>10.158482137032999</v>
      </c>
      <c r="E1532" s="37">
        <v>32</v>
      </c>
      <c r="F1532" s="74">
        <v>-0.52517379546672605</v>
      </c>
      <c r="G1532" s="37">
        <v>41</v>
      </c>
      <c r="H1532" s="74">
        <v>24.287677508016401</v>
      </c>
      <c r="I1532" s="37">
        <v>49</v>
      </c>
      <c r="J1532" s="74">
        <v>4.53074433656945</v>
      </c>
      <c r="K1532" s="37">
        <v>60</v>
      </c>
      <c r="L1532" s="74">
        <v>2.1382321939467301</v>
      </c>
      <c r="M1532" s="37">
        <v>33</v>
      </c>
      <c r="N1532" s="74">
        <v>14.692043574877101</v>
      </c>
      <c r="O1532" s="76">
        <v>1.3753476871889001</v>
      </c>
      <c r="P1532" s="76">
        <v>0.42833514878094298</v>
      </c>
      <c r="Q1532" s="77">
        <v>8</v>
      </c>
      <c r="R1532" s="78">
        <v>0</v>
      </c>
      <c r="S1532" s="78">
        <v>0</v>
      </c>
      <c r="T1532" s="14" t="s">
        <v>18</v>
      </c>
      <c r="U1532" s="79">
        <v>1.4999999999999999E-2</v>
      </c>
      <c r="V1532" s="79" t="s">
        <v>18</v>
      </c>
      <c r="W1532" s="79">
        <v>1.4999999999999999E-2</v>
      </c>
      <c r="X1532" s="12" t="s">
        <v>1328</v>
      </c>
      <c r="Y1532" s="60">
        <v>1163.24856389055</v>
      </c>
      <c r="Z1532" s="8" t="s">
        <v>18</v>
      </c>
      <c r="AA1532" s="80" t="s">
        <v>18</v>
      </c>
      <c r="AB1532" s="62">
        <v>43441</v>
      </c>
      <c r="AC1532" s="12" t="s">
        <v>1498</v>
      </c>
      <c r="AD1532" s="16" t="s">
        <v>56</v>
      </c>
      <c r="AE1532" s="14" t="s">
        <v>18</v>
      </c>
      <c r="AF1532" s="39">
        <v>-2.01612554</v>
      </c>
    </row>
    <row r="1533" spans="1:32" x14ac:dyDescent="0.25">
      <c r="A1533" s="40" t="s">
        <v>1499</v>
      </c>
      <c r="B1533" s="67">
        <v>13.6225318908664</v>
      </c>
      <c r="C1533" s="42">
        <v>13</v>
      </c>
      <c r="D1533" s="67">
        <v>16.1062893037614</v>
      </c>
      <c r="E1533" s="42">
        <v>12</v>
      </c>
      <c r="F1533" s="67">
        <v>6.7345050048087201</v>
      </c>
      <c r="G1533" s="42">
        <v>34</v>
      </c>
      <c r="H1533" s="67">
        <v>32.681599595039202</v>
      </c>
      <c r="I1533" s="42">
        <v>34</v>
      </c>
      <c r="J1533" s="67">
        <v>9.5101316064341201</v>
      </c>
      <c r="K1533" s="42">
        <v>43</v>
      </c>
      <c r="L1533" s="67">
        <v>2.2030511283326102</v>
      </c>
      <c r="M1533" s="42">
        <v>32</v>
      </c>
      <c r="N1533" s="67">
        <v>14.651348269375999</v>
      </c>
      <c r="O1533" s="69">
        <v>1.9520790654870299</v>
      </c>
      <c r="P1533" s="69">
        <v>0.77613949937529403</v>
      </c>
      <c r="Q1533" s="70">
        <v>8</v>
      </c>
      <c r="R1533" s="71">
        <v>0</v>
      </c>
      <c r="S1533" s="71">
        <v>0</v>
      </c>
      <c r="T1533" s="46" t="s">
        <v>18</v>
      </c>
      <c r="U1533" s="72">
        <v>1.6E-2</v>
      </c>
      <c r="V1533" s="72" t="s">
        <v>18</v>
      </c>
      <c r="W1533" s="72">
        <v>1.6E-2</v>
      </c>
      <c r="X1533" s="48" t="s">
        <v>1328</v>
      </c>
      <c r="Y1533" s="49">
        <v>1025.2145480235599</v>
      </c>
      <c r="Z1533" s="50" t="s">
        <v>18</v>
      </c>
      <c r="AA1533" s="73" t="s">
        <v>18</v>
      </c>
      <c r="AB1533" s="52">
        <v>42065</v>
      </c>
      <c r="AC1533" s="48" t="s">
        <v>1500</v>
      </c>
      <c r="AD1533" s="53" t="s">
        <v>56</v>
      </c>
      <c r="AE1533" s="46" t="s">
        <v>18</v>
      </c>
      <c r="AF1533" s="54">
        <v>-1.32995931999999</v>
      </c>
    </row>
    <row r="1534" spans="1:32" x14ac:dyDescent="0.25">
      <c r="A1534" s="1" t="s">
        <v>1501</v>
      </c>
      <c r="B1534" s="74">
        <v>14.446754489545</v>
      </c>
      <c r="C1534" s="37">
        <v>5</v>
      </c>
      <c r="D1534" s="74">
        <v>15.880950230237399</v>
      </c>
      <c r="E1534" s="37">
        <v>13</v>
      </c>
      <c r="F1534" s="74">
        <v>10.3432227959775</v>
      </c>
      <c r="G1534" s="37">
        <v>20</v>
      </c>
      <c r="H1534" s="74">
        <v>36.374058303308097</v>
      </c>
      <c r="I1534" s="37">
        <v>15</v>
      </c>
      <c r="J1534" s="74">
        <v>11.204594017093999</v>
      </c>
      <c r="K1534" s="37">
        <v>31</v>
      </c>
      <c r="L1534" s="74">
        <v>2.7517275419545801</v>
      </c>
      <c r="M1534" s="37">
        <v>21</v>
      </c>
      <c r="N1534" s="74">
        <v>12.5853401784497</v>
      </c>
      <c r="O1534" s="76">
        <v>2.5659257904981998</v>
      </c>
      <c r="P1534" s="76">
        <v>0.81565724212767199</v>
      </c>
      <c r="Q1534" s="77">
        <v>9</v>
      </c>
      <c r="R1534" s="78">
        <v>0</v>
      </c>
      <c r="S1534" s="78">
        <v>0</v>
      </c>
      <c r="T1534" s="14" t="s">
        <v>18</v>
      </c>
      <c r="U1534" s="79">
        <v>2E-3</v>
      </c>
      <c r="V1534" s="79" t="s">
        <v>18</v>
      </c>
      <c r="W1534" s="79">
        <v>2E-3</v>
      </c>
      <c r="X1534" s="12" t="s">
        <v>1328</v>
      </c>
      <c r="Y1534" s="60">
        <v>4098.5745148985598</v>
      </c>
      <c r="Z1534" s="8" t="s">
        <v>18</v>
      </c>
      <c r="AA1534" s="80" t="s">
        <v>18</v>
      </c>
      <c r="AB1534" s="62">
        <v>42054</v>
      </c>
      <c r="AC1534" s="12" t="s">
        <v>1502</v>
      </c>
      <c r="AD1534" s="16" t="s">
        <v>56</v>
      </c>
      <c r="AE1534" s="14" t="s">
        <v>18</v>
      </c>
      <c r="AF1534" s="39">
        <v>-26.684128879999999</v>
      </c>
    </row>
    <row r="1535" spans="1:32" x14ac:dyDescent="0.25">
      <c r="A1535" s="40" t="s">
        <v>1503</v>
      </c>
      <c r="B1535" s="67">
        <v>14.0527130615051</v>
      </c>
      <c r="C1535" s="42">
        <v>10</v>
      </c>
      <c r="D1535" s="67">
        <v>16.319154112162899</v>
      </c>
      <c r="E1535" s="42">
        <v>9</v>
      </c>
      <c r="F1535" s="67">
        <v>13.1043615555086</v>
      </c>
      <c r="G1535" s="42">
        <v>5</v>
      </c>
      <c r="H1535" s="67">
        <v>36.749865114254398</v>
      </c>
      <c r="I1535" s="42">
        <v>12</v>
      </c>
      <c r="J1535" s="67">
        <v>10.4345679958064</v>
      </c>
      <c r="K1535" s="42">
        <v>36</v>
      </c>
      <c r="L1535" s="67">
        <v>3.0843454515045998</v>
      </c>
      <c r="M1535" s="42">
        <v>17</v>
      </c>
      <c r="N1535" s="67">
        <v>13.685165275225099</v>
      </c>
      <c r="O1535" s="69">
        <v>2.38717290584467</v>
      </c>
      <c r="P1535" s="69">
        <v>0.78943330801858103</v>
      </c>
      <c r="Q1535" s="70">
        <v>8</v>
      </c>
      <c r="R1535" s="71">
        <v>0.05</v>
      </c>
      <c r="S1535" s="71">
        <v>5.0000000000000001E-3</v>
      </c>
      <c r="T1535" s="46" t="s">
        <v>18</v>
      </c>
      <c r="U1535" s="72">
        <v>1.4999999999999999E-2</v>
      </c>
      <c r="V1535" s="72" t="s">
        <v>18</v>
      </c>
      <c r="W1535" s="72">
        <v>1.7999999999999999E-2</v>
      </c>
      <c r="X1535" s="48" t="s">
        <v>141</v>
      </c>
      <c r="Y1535" s="49">
        <v>589.88578049991702</v>
      </c>
      <c r="Z1535" s="50" t="s">
        <v>18</v>
      </c>
      <c r="AA1535" s="73" t="s">
        <v>18</v>
      </c>
      <c r="AB1535" s="52">
        <v>32463</v>
      </c>
      <c r="AC1535" s="48" t="s">
        <v>1504</v>
      </c>
      <c r="AD1535" s="53" t="s">
        <v>1412</v>
      </c>
      <c r="AE1535" s="46" t="s">
        <v>18</v>
      </c>
      <c r="AF1535" s="54" t="s">
        <v>18</v>
      </c>
    </row>
    <row r="1536" spans="1:32" x14ac:dyDescent="0.25">
      <c r="A1536" s="1" t="s">
        <v>1505</v>
      </c>
      <c r="B1536" s="74">
        <v>14.0518120208661</v>
      </c>
      <c r="C1536" s="37">
        <v>11</v>
      </c>
      <c r="D1536" s="74">
        <v>16.304849226163999</v>
      </c>
      <c r="E1536" s="37">
        <v>11</v>
      </c>
      <c r="F1536" s="74">
        <v>13.089154357380099</v>
      </c>
      <c r="G1536" s="37">
        <v>6</v>
      </c>
      <c r="H1536" s="74">
        <v>36.723282161969401</v>
      </c>
      <c r="I1536" s="37">
        <v>13</v>
      </c>
      <c r="J1536" s="74">
        <v>10.424638328038499</v>
      </c>
      <c r="K1536" s="37">
        <v>38</v>
      </c>
      <c r="L1536" s="74">
        <v>3.0781356681148302</v>
      </c>
      <c r="M1536" s="37">
        <v>18</v>
      </c>
      <c r="N1536" s="74">
        <v>13.682762347606699</v>
      </c>
      <c r="O1536" s="76">
        <v>2.38564932836448</v>
      </c>
      <c r="P1536" s="76">
        <v>0.78803754830822503</v>
      </c>
      <c r="Q1536" s="77">
        <v>8</v>
      </c>
      <c r="R1536" s="78">
        <v>0.05</v>
      </c>
      <c r="S1536" s="78">
        <v>5.0000000000000001E-3</v>
      </c>
      <c r="T1536" s="14" t="s">
        <v>18</v>
      </c>
      <c r="U1536" s="79">
        <v>1.4999999999999999E-2</v>
      </c>
      <c r="V1536" s="79" t="s">
        <v>18</v>
      </c>
      <c r="W1536" s="79">
        <v>1.7999999999999999E-2</v>
      </c>
      <c r="X1536" s="12" t="s">
        <v>141</v>
      </c>
      <c r="Y1536" s="60" t="s">
        <v>18</v>
      </c>
      <c r="Z1536" s="8" t="s">
        <v>18</v>
      </c>
      <c r="AA1536" s="80" t="s">
        <v>18</v>
      </c>
      <c r="AB1536" s="62">
        <v>38443</v>
      </c>
      <c r="AC1536" s="12" t="s">
        <v>1504</v>
      </c>
      <c r="AD1536" s="16" t="s">
        <v>1412</v>
      </c>
      <c r="AE1536" s="14" t="s">
        <v>18</v>
      </c>
      <c r="AF1536" s="39" t="s">
        <v>18</v>
      </c>
    </row>
    <row r="1537" spans="1:32" x14ac:dyDescent="0.25">
      <c r="A1537" s="40" t="s">
        <v>1506</v>
      </c>
      <c r="B1537" s="67" t="s">
        <v>18</v>
      </c>
      <c r="C1537" s="42" t="s">
        <v>18</v>
      </c>
      <c r="D1537" s="67" t="s">
        <v>18</v>
      </c>
      <c r="E1537" s="42" t="s">
        <v>18</v>
      </c>
      <c r="F1537" s="67" t="s">
        <v>18</v>
      </c>
      <c r="G1537" s="42" t="s">
        <v>18</v>
      </c>
      <c r="H1537" s="67">
        <v>30.115278081731201</v>
      </c>
      <c r="I1537" s="42">
        <v>41</v>
      </c>
      <c r="J1537" s="67">
        <v>8.6853131940619104</v>
      </c>
      <c r="K1537" s="42">
        <v>49</v>
      </c>
      <c r="L1537" s="67">
        <v>2.0007274888747801</v>
      </c>
      <c r="M1537" s="42">
        <v>36</v>
      </c>
      <c r="N1537" s="67">
        <v>18.4022889655357</v>
      </c>
      <c r="O1537" s="69">
        <v>1.41472991611306</v>
      </c>
      <c r="P1537" s="69" t="s">
        <v>18</v>
      </c>
      <c r="Q1537" s="70">
        <v>6</v>
      </c>
      <c r="R1537" s="71">
        <v>0.05</v>
      </c>
      <c r="S1537" s="71">
        <v>0.03</v>
      </c>
      <c r="T1537" s="46" t="s">
        <v>18</v>
      </c>
      <c r="U1537" s="72">
        <v>0</v>
      </c>
      <c r="V1537" s="72" t="s">
        <v>18</v>
      </c>
      <c r="W1537" s="72">
        <v>1.4E-3</v>
      </c>
      <c r="X1537" s="48" t="s">
        <v>1371</v>
      </c>
      <c r="Y1537" s="49" t="s">
        <v>18</v>
      </c>
      <c r="Z1537" s="50" t="s">
        <v>18</v>
      </c>
      <c r="AA1537" s="73" t="s">
        <v>18</v>
      </c>
      <c r="AB1537" s="52">
        <v>44782</v>
      </c>
      <c r="AC1537" s="48" t="s">
        <v>1507</v>
      </c>
      <c r="AD1537" s="53" t="s">
        <v>387</v>
      </c>
      <c r="AE1537" s="46" t="s">
        <v>18</v>
      </c>
      <c r="AF1537" s="54" t="s">
        <v>18</v>
      </c>
    </row>
    <row r="1538" spans="1:32" x14ac:dyDescent="0.25">
      <c r="A1538" s="1" t="s">
        <v>1508</v>
      </c>
      <c r="B1538" s="74" t="s">
        <v>18</v>
      </c>
      <c r="C1538" s="37" t="s">
        <v>18</v>
      </c>
      <c r="D1538" s="74" t="s">
        <v>18</v>
      </c>
      <c r="E1538" s="37" t="s">
        <v>18</v>
      </c>
      <c r="F1538" s="74" t="s">
        <v>18</v>
      </c>
      <c r="G1538" s="37" t="s">
        <v>18</v>
      </c>
      <c r="H1538" s="74">
        <v>31.295783359992299</v>
      </c>
      <c r="I1538" s="37">
        <v>38</v>
      </c>
      <c r="J1538" s="74">
        <v>9.2345543050897696</v>
      </c>
      <c r="K1538" s="37">
        <v>46</v>
      </c>
      <c r="L1538" s="74">
        <v>2.2401063578224298</v>
      </c>
      <c r="M1538" s="37">
        <v>30</v>
      </c>
      <c r="N1538" s="74">
        <v>18.438988228323499</v>
      </c>
      <c r="O1538" s="76">
        <v>1.47593640528269</v>
      </c>
      <c r="P1538" s="76" t="s">
        <v>18</v>
      </c>
      <c r="Q1538" s="77">
        <v>6</v>
      </c>
      <c r="R1538" s="78">
        <v>0.05</v>
      </c>
      <c r="S1538" s="78">
        <v>0.03</v>
      </c>
      <c r="T1538" s="14" t="s">
        <v>18</v>
      </c>
      <c r="U1538" s="79">
        <v>0</v>
      </c>
      <c r="V1538" s="79" t="s">
        <v>18</v>
      </c>
      <c r="W1538" s="79">
        <v>1.4E-3</v>
      </c>
      <c r="X1538" s="12" t="s">
        <v>1371</v>
      </c>
      <c r="Y1538" s="60" t="s">
        <v>18</v>
      </c>
      <c r="Z1538" s="8" t="s">
        <v>18</v>
      </c>
      <c r="AA1538" s="80" t="s">
        <v>18</v>
      </c>
      <c r="AB1538" s="62">
        <v>44782</v>
      </c>
      <c r="AC1538" s="12" t="s">
        <v>1509</v>
      </c>
      <c r="AD1538" s="16" t="s">
        <v>387</v>
      </c>
      <c r="AE1538" s="14" t="s">
        <v>18</v>
      </c>
      <c r="AF1538" s="39" t="s">
        <v>18</v>
      </c>
    </row>
    <row r="1539" spans="1:32" x14ac:dyDescent="0.25">
      <c r="A1539" s="40" t="s">
        <v>1510</v>
      </c>
      <c r="B1539" s="67" t="s">
        <v>18</v>
      </c>
      <c r="C1539" s="42" t="s">
        <v>18</v>
      </c>
      <c r="D1539" s="67" t="s">
        <v>18</v>
      </c>
      <c r="E1539" s="42" t="s">
        <v>18</v>
      </c>
      <c r="F1539" s="67" t="s">
        <v>18</v>
      </c>
      <c r="G1539" s="42" t="s">
        <v>18</v>
      </c>
      <c r="H1539" s="67" t="s">
        <v>18</v>
      </c>
      <c r="I1539" s="42" t="s">
        <v>18</v>
      </c>
      <c r="J1539" s="67">
        <v>13.0512053447195</v>
      </c>
      <c r="K1539" s="42">
        <v>8</v>
      </c>
      <c r="L1539" s="67">
        <v>2.6031126105150002</v>
      </c>
      <c r="M1539" s="42">
        <v>27</v>
      </c>
      <c r="N1539" s="67" t="s">
        <v>18</v>
      </c>
      <c r="O1539" s="69" t="s">
        <v>18</v>
      </c>
      <c r="P1539" s="69" t="s">
        <v>18</v>
      </c>
      <c r="Q1539" s="70">
        <v>8</v>
      </c>
      <c r="R1539" s="71">
        <v>0</v>
      </c>
      <c r="S1539" s="71">
        <v>0</v>
      </c>
      <c r="T1539" s="46" t="s">
        <v>18</v>
      </c>
      <c r="U1539" s="72">
        <v>0</v>
      </c>
      <c r="V1539" s="72" t="s">
        <v>18</v>
      </c>
      <c r="W1539" s="72">
        <v>3.8999999999999998E-3</v>
      </c>
      <c r="X1539" s="48" t="s">
        <v>1371</v>
      </c>
      <c r="Y1539" s="49" t="s">
        <v>18</v>
      </c>
      <c r="Z1539" s="50" t="s">
        <v>18</v>
      </c>
      <c r="AA1539" s="73" t="s">
        <v>18</v>
      </c>
      <c r="AB1539" s="52">
        <v>45309</v>
      </c>
      <c r="AC1539" s="48" t="s">
        <v>1511</v>
      </c>
      <c r="AD1539" s="53" t="s">
        <v>1442</v>
      </c>
      <c r="AE1539" s="46" t="s">
        <v>18</v>
      </c>
      <c r="AF1539" s="54" t="s">
        <v>18</v>
      </c>
    </row>
    <row r="1540" spans="1:32" x14ac:dyDescent="0.25">
      <c r="A1540" s="1" t="s">
        <v>1512</v>
      </c>
      <c r="B1540" s="74" t="s">
        <v>18</v>
      </c>
      <c r="C1540" s="37" t="s">
        <v>18</v>
      </c>
      <c r="D1540" s="74" t="s">
        <v>18</v>
      </c>
      <c r="E1540" s="37" t="s">
        <v>18</v>
      </c>
      <c r="F1540" s="74" t="s">
        <v>18</v>
      </c>
      <c r="G1540" s="37" t="s">
        <v>18</v>
      </c>
      <c r="H1540" s="74" t="s">
        <v>18</v>
      </c>
      <c r="I1540" s="37" t="s">
        <v>18</v>
      </c>
      <c r="J1540" s="74">
        <v>13.8347566022902</v>
      </c>
      <c r="K1540" s="37">
        <v>4</v>
      </c>
      <c r="L1540" s="74">
        <v>-0.43439822748058099</v>
      </c>
      <c r="M1540" s="37">
        <v>60</v>
      </c>
      <c r="N1540" s="74" t="s">
        <v>18</v>
      </c>
      <c r="O1540" s="76" t="s">
        <v>18</v>
      </c>
      <c r="P1540" s="76" t="s">
        <v>18</v>
      </c>
      <c r="Q1540" s="77">
        <v>8</v>
      </c>
      <c r="R1540" s="78">
        <v>0</v>
      </c>
      <c r="S1540" s="78">
        <v>0</v>
      </c>
      <c r="T1540" s="14" t="s">
        <v>18</v>
      </c>
      <c r="U1540" s="79">
        <v>0</v>
      </c>
      <c r="V1540" s="79" t="s">
        <v>18</v>
      </c>
      <c r="W1540" s="79">
        <v>3.8999999999999998E-3</v>
      </c>
      <c r="X1540" s="12" t="s">
        <v>1371</v>
      </c>
      <c r="Y1540" s="60" t="s">
        <v>18</v>
      </c>
      <c r="Z1540" s="8" t="s">
        <v>18</v>
      </c>
      <c r="AA1540" s="80" t="s">
        <v>18</v>
      </c>
      <c r="AB1540" s="62">
        <v>45309</v>
      </c>
      <c r="AC1540" s="12" t="s">
        <v>1511</v>
      </c>
      <c r="AD1540" s="16" t="s">
        <v>1442</v>
      </c>
      <c r="AE1540" s="14" t="s">
        <v>18</v>
      </c>
      <c r="AF1540" s="39" t="s">
        <v>18</v>
      </c>
    </row>
    <row r="1541" spans="1:32" x14ac:dyDescent="0.25">
      <c r="A1541" s="40" t="s">
        <v>1513</v>
      </c>
      <c r="B1541" s="67" t="s">
        <v>18</v>
      </c>
      <c r="C1541" s="42" t="s">
        <v>18</v>
      </c>
      <c r="D1541" s="67" t="s">
        <v>18</v>
      </c>
      <c r="E1541" s="42" t="s">
        <v>18</v>
      </c>
      <c r="F1541" s="67" t="s">
        <v>18</v>
      </c>
      <c r="G1541" s="42" t="s">
        <v>18</v>
      </c>
      <c r="H1541" s="67" t="s">
        <v>18</v>
      </c>
      <c r="I1541" s="42" t="s">
        <v>18</v>
      </c>
      <c r="J1541" s="67">
        <v>13.0508295695595</v>
      </c>
      <c r="K1541" s="42">
        <v>9</v>
      </c>
      <c r="L1541" s="67">
        <v>2.6027715641639699</v>
      </c>
      <c r="M1541" s="42">
        <v>28</v>
      </c>
      <c r="N1541" s="67" t="s">
        <v>18</v>
      </c>
      <c r="O1541" s="69" t="s">
        <v>18</v>
      </c>
      <c r="P1541" s="69" t="s">
        <v>18</v>
      </c>
      <c r="Q1541" s="70">
        <v>8</v>
      </c>
      <c r="R1541" s="71">
        <v>0</v>
      </c>
      <c r="S1541" s="71">
        <v>0</v>
      </c>
      <c r="T1541" s="46" t="s">
        <v>18</v>
      </c>
      <c r="U1541" s="72">
        <v>0</v>
      </c>
      <c r="V1541" s="72" t="s">
        <v>18</v>
      </c>
      <c r="W1541" s="72">
        <v>3.8999999999999998E-3</v>
      </c>
      <c r="X1541" s="48" t="s">
        <v>1371</v>
      </c>
      <c r="Y1541" s="49" t="s">
        <v>18</v>
      </c>
      <c r="Z1541" s="50" t="s">
        <v>18</v>
      </c>
      <c r="AA1541" s="73" t="s">
        <v>18</v>
      </c>
      <c r="AB1541" s="52">
        <v>45309</v>
      </c>
      <c r="AC1541" s="48" t="s">
        <v>1511</v>
      </c>
      <c r="AD1541" s="53" t="s">
        <v>1442</v>
      </c>
      <c r="AE1541" s="46" t="s">
        <v>18</v>
      </c>
      <c r="AF1541" s="54" t="s">
        <v>18</v>
      </c>
    </row>
    <row r="1542" spans="1:32" x14ac:dyDescent="0.25">
      <c r="A1542" s="1" t="s">
        <v>1514</v>
      </c>
      <c r="B1542" s="74" t="s">
        <v>18</v>
      </c>
      <c r="C1542" s="37" t="s">
        <v>18</v>
      </c>
      <c r="D1542" s="74" t="s">
        <v>18</v>
      </c>
      <c r="E1542" s="37" t="s">
        <v>18</v>
      </c>
      <c r="F1542" s="74" t="s">
        <v>18</v>
      </c>
      <c r="G1542" s="37" t="s">
        <v>18</v>
      </c>
      <c r="H1542" s="74" t="s">
        <v>18</v>
      </c>
      <c r="I1542" s="37" t="s">
        <v>18</v>
      </c>
      <c r="J1542" s="74">
        <v>13.368984111725499</v>
      </c>
      <c r="K1542" s="37">
        <v>6</v>
      </c>
      <c r="L1542" s="74">
        <v>2.7411596273210401</v>
      </c>
      <c r="M1542" s="37">
        <v>22</v>
      </c>
      <c r="N1542" s="74" t="s">
        <v>18</v>
      </c>
      <c r="O1542" s="76" t="s">
        <v>18</v>
      </c>
      <c r="P1542" s="76" t="s">
        <v>18</v>
      </c>
      <c r="Q1542" s="77">
        <v>8</v>
      </c>
      <c r="R1542" s="78">
        <v>0</v>
      </c>
      <c r="S1542" s="78">
        <v>0</v>
      </c>
      <c r="T1542" s="14" t="s">
        <v>18</v>
      </c>
      <c r="U1542" s="79">
        <v>0</v>
      </c>
      <c r="V1542" s="79" t="s">
        <v>18</v>
      </c>
      <c r="W1542" s="79">
        <v>4.8999999999999998E-3</v>
      </c>
      <c r="X1542" s="12" t="s">
        <v>1371</v>
      </c>
      <c r="Y1542" s="60" t="s">
        <v>18</v>
      </c>
      <c r="Z1542" s="8" t="s">
        <v>18</v>
      </c>
      <c r="AA1542" s="80" t="s">
        <v>18</v>
      </c>
      <c r="AB1542" s="62">
        <v>45309</v>
      </c>
      <c r="AC1542" s="12" t="s">
        <v>1515</v>
      </c>
      <c r="AD1542" s="16" t="s">
        <v>1442</v>
      </c>
      <c r="AE1542" s="14" t="s">
        <v>18</v>
      </c>
      <c r="AF1542" s="39" t="s">
        <v>18</v>
      </c>
    </row>
    <row r="1543" spans="1:32" x14ac:dyDescent="0.25">
      <c r="A1543" s="40" t="s">
        <v>1516</v>
      </c>
      <c r="B1543" s="67" t="s">
        <v>18</v>
      </c>
      <c r="C1543" s="42" t="s">
        <v>18</v>
      </c>
      <c r="D1543" s="67" t="s">
        <v>18</v>
      </c>
      <c r="E1543" s="42" t="s">
        <v>18</v>
      </c>
      <c r="F1543" s="67" t="s">
        <v>18</v>
      </c>
      <c r="G1543" s="42" t="s">
        <v>18</v>
      </c>
      <c r="H1543" s="67" t="s">
        <v>18</v>
      </c>
      <c r="I1543" s="42" t="s">
        <v>18</v>
      </c>
      <c r="J1543" s="67">
        <v>13.3689841117253</v>
      </c>
      <c r="K1543" s="42">
        <v>7</v>
      </c>
      <c r="L1543" s="67">
        <v>2.7411596273209899</v>
      </c>
      <c r="M1543" s="42">
        <v>23</v>
      </c>
      <c r="N1543" s="67" t="s">
        <v>18</v>
      </c>
      <c r="O1543" s="69" t="s">
        <v>18</v>
      </c>
      <c r="P1543" s="69" t="s">
        <v>18</v>
      </c>
      <c r="Q1543" s="70">
        <v>8</v>
      </c>
      <c r="R1543" s="71">
        <v>0</v>
      </c>
      <c r="S1543" s="71">
        <v>0</v>
      </c>
      <c r="T1543" s="46" t="s">
        <v>18</v>
      </c>
      <c r="U1543" s="72">
        <v>0</v>
      </c>
      <c r="V1543" s="72" t="s">
        <v>18</v>
      </c>
      <c r="W1543" s="72">
        <v>4.8999999999999998E-3</v>
      </c>
      <c r="X1543" s="48" t="s">
        <v>1371</v>
      </c>
      <c r="Y1543" s="49" t="s">
        <v>18</v>
      </c>
      <c r="Z1543" s="50" t="s">
        <v>18</v>
      </c>
      <c r="AA1543" s="73" t="s">
        <v>18</v>
      </c>
      <c r="AB1543" s="52">
        <v>45309</v>
      </c>
      <c r="AC1543" s="48" t="s">
        <v>1515</v>
      </c>
      <c r="AD1543" s="53" t="s">
        <v>1442</v>
      </c>
      <c r="AE1543" s="46" t="s">
        <v>18</v>
      </c>
      <c r="AF1543" s="54" t="s">
        <v>18</v>
      </c>
    </row>
    <row r="1544" spans="1:32" x14ac:dyDescent="0.25">
      <c r="A1544" s="1" t="s">
        <v>1517</v>
      </c>
      <c r="B1544" s="74" t="s">
        <v>18</v>
      </c>
      <c r="C1544" s="37" t="s">
        <v>18</v>
      </c>
      <c r="D1544" s="74" t="s">
        <v>18</v>
      </c>
      <c r="E1544" s="37" t="s">
        <v>18</v>
      </c>
      <c r="F1544" s="74" t="s">
        <v>18</v>
      </c>
      <c r="G1544" s="37" t="s">
        <v>18</v>
      </c>
      <c r="H1544" s="74" t="s">
        <v>18</v>
      </c>
      <c r="I1544" s="37" t="s">
        <v>18</v>
      </c>
      <c r="J1544" s="75">
        <v>14.359026825724801</v>
      </c>
      <c r="K1544" s="66">
        <v>3</v>
      </c>
      <c r="L1544" s="74">
        <v>-0.30183240095901198</v>
      </c>
      <c r="M1544" s="37">
        <v>58</v>
      </c>
      <c r="N1544" s="74" t="s">
        <v>18</v>
      </c>
      <c r="O1544" s="76" t="s">
        <v>18</v>
      </c>
      <c r="P1544" s="76" t="s">
        <v>18</v>
      </c>
      <c r="Q1544" s="77">
        <v>8</v>
      </c>
      <c r="R1544" s="78">
        <v>0</v>
      </c>
      <c r="S1544" s="78">
        <v>0</v>
      </c>
      <c r="T1544" s="14" t="s">
        <v>18</v>
      </c>
      <c r="U1544" s="79">
        <v>0</v>
      </c>
      <c r="V1544" s="79" t="s">
        <v>18</v>
      </c>
      <c r="W1544" s="79">
        <v>4.8999999999999998E-3</v>
      </c>
      <c r="X1544" s="12" t="s">
        <v>1371</v>
      </c>
      <c r="Y1544" s="60" t="s">
        <v>18</v>
      </c>
      <c r="Z1544" s="8" t="s">
        <v>18</v>
      </c>
      <c r="AA1544" s="80" t="s">
        <v>18</v>
      </c>
      <c r="AB1544" s="62">
        <v>45309</v>
      </c>
      <c r="AC1544" s="12" t="s">
        <v>1515</v>
      </c>
      <c r="AD1544" s="16" t="s">
        <v>1442</v>
      </c>
      <c r="AE1544" s="14" t="s">
        <v>18</v>
      </c>
      <c r="AF1544" s="39" t="s">
        <v>18</v>
      </c>
    </row>
    <row r="1545" spans="1:32" x14ac:dyDescent="0.25">
      <c r="A1545" s="40" t="s">
        <v>1518</v>
      </c>
      <c r="B1545" s="67" t="s">
        <v>18</v>
      </c>
      <c r="C1545" s="42" t="s">
        <v>18</v>
      </c>
      <c r="D1545" s="67" t="s">
        <v>18</v>
      </c>
      <c r="E1545" s="42" t="s">
        <v>18</v>
      </c>
      <c r="F1545" s="67" t="s">
        <v>18</v>
      </c>
      <c r="G1545" s="42" t="s">
        <v>18</v>
      </c>
      <c r="H1545" s="67" t="s">
        <v>18</v>
      </c>
      <c r="I1545" s="42" t="s">
        <v>18</v>
      </c>
      <c r="J1545" s="67">
        <v>10.0970531289994</v>
      </c>
      <c r="K1545" s="42">
        <v>41</v>
      </c>
      <c r="L1545" s="67">
        <v>-0.34641260600300999</v>
      </c>
      <c r="M1545" s="42">
        <v>59</v>
      </c>
      <c r="N1545" s="67" t="s">
        <v>18</v>
      </c>
      <c r="O1545" s="69" t="s">
        <v>18</v>
      </c>
      <c r="P1545" s="69" t="s">
        <v>18</v>
      </c>
      <c r="Q1545" s="70">
        <v>8</v>
      </c>
      <c r="R1545" s="71">
        <v>0</v>
      </c>
      <c r="S1545" s="71">
        <v>0</v>
      </c>
      <c r="T1545" s="46" t="s">
        <v>18</v>
      </c>
      <c r="U1545" s="72">
        <v>0</v>
      </c>
      <c r="V1545" s="72" t="s">
        <v>18</v>
      </c>
      <c r="W1545" s="72">
        <v>4.8999999999999998E-3</v>
      </c>
      <c r="X1545" s="48" t="s">
        <v>1371</v>
      </c>
      <c r="Y1545" s="49" t="s">
        <v>18</v>
      </c>
      <c r="Z1545" s="50" t="s">
        <v>18</v>
      </c>
      <c r="AA1545" s="73" t="s">
        <v>18</v>
      </c>
      <c r="AB1545" s="52">
        <v>45309</v>
      </c>
      <c r="AC1545" s="48" t="s">
        <v>1519</v>
      </c>
      <c r="AD1545" s="53" t="s">
        <v>1442</v>
      </c>
      <c r="AE1545" s="46" t="s">
        <v>18</v>
      </c>
      <c r="AF1545" s="54" t="s">
        <v>18</v>
      </c>
    </row>
    <row r="1546" spans="1:32" x14ac:dyDescent="0.25">
      <c r="A1546" s="1" t="s">
        <v>1520</v>
      </c>
      <c r="B1546" s="74" t="s">
        <v>18</v>
      </c>
      <c r="C1546" s="37" t="s">
        <v>18</v>
      </c>
      <c r="D1546" s="74" t="s">
        <v>18</v>
      </c>
      <c r="E1546" s="37" t="s">
        <v>18</v>
      </c>
      <c r="F1546" s="74" t="s">
        <v>18</v>
      </c>
      <c r="G1546" s="37" t="s">
        <v>18</v>
      </c>
      <c r="H1546" s="74" t="s">
        <v>18</v>
      </c>
      <c r="I1546" s="37" t="s">
        <v>18</v>
      </c>
      <c r="J1546" s="74">
        <v>9.4602178491157893</v>
      </c>
      <c r="K1546" s="37">
        <v>44</v>
      </c>
      <c r="L1546" s="74">
        <v>2.6921901529159</v>
      </c>
      <c r="M1546" s="37">
        <v>25</v>
      </c>
      <c r="N1546" s="74" t="s">
        <v>18</v>
      </c>
      <c r="O1546" s="76" t="s">
        <v>18</v>
      </c>
      <c r="P1546" s="76" t="s">
        <v>18</v>
      </c>
      <c r="Q1546" s="77">
        <v>8</v>
      </c>
      <c r="R1546" s="78">
        <v>0</v>
      </c>
      <c r="S1546" s="78">
        <v>0</v>
      </c>
      <c r="T1546" s="14" t="s">
        <v>18</v>
      </c>
      <c r="U1546" s="79">
        <v>0</v>
      </c>
      <c r="V1546" s="79" t="s">
        <v>18</v>
      </c>
      <c r="W1546" s="79">
        <v>4.8999999999999998E-3</v>
      </c>
      <c r="X1546" s="12" t="s">
        <v>1371</v>
      </c>
      <c r="Y1546" s="60" t="s">
        <v>18</v>
      </c>
      <c r="Z1546" s="8" t="s">
        <v>18</v>
      </c>
      <c r="AA1546" s="80" t="s">
        <v>18</v>
      </c>
      <c r="AB1546" s="62">
        <v>45309</v>
      </c>
      <c r="AC1546" s="12" t="s">
        <v>1519</v>
      </c>
      <c r="AD1546" s="16" t="s">
        <v>1442</v>
      </c>
      <c r="AE1546" s="14" t="s">
        <v>18</v>
      </c>
      <c r="AF1546" s="39" t="s">
        <v>18</v>
      </c>
    </row>
    <row r="1547" spans="1:32" x14ac:dyDescent="0.25">
      <c r="A1547" s="40" t="s">
        <v>1521</v>
      </c>
      <c r="B1547" s="67" t="s">
        <v>18</v>
      </c>
      <c r="C1547" s="42" t="s">
        <v>18</v>
      </c>
      <c r="D1547" s="67" t="s">
        <v>18</v>
      </c>
      <c r="E1547" s="42" t="s">
        <v>18</v>
      </c>
      <c r="F1547" s="67" t="s">
        <v>18</v>
      </c>
      <c r="G1547" s="42" t="s">
        <v>18</v>
      </c>
      <c r="H1547" s="67" t="s">
        <v>18</v>
      </c>
      <c r="I1547" s="42" t="s">
        <v>18</v>
      </c>
      <c r="J1547" s="67">
        <v>9.4602178491157893</v>
      </c>
      <c r="K1547" s="42">
        <v>44</v>
      </c>
      <c r="L1547" s="67">
        <v>2.6921901529159</v>
      </c>
      <c r="M1547" s="42">
        <v>25</v>
      </c>
      <c r="N1547" s="67" t="s">
        <v>18</v>
      </c>
      <c r="O1547" s="69" t="s">
        <v>18</v>
      </c>
      <c r="P1547" s="69" t="s">
        <v>18</v>
      </c>
      <c r="Q1547" s="70">
        <v>8</v>
      </c>
      <c r="R1547" s="71">
        <v>0</v>
      </c>
      <c r="S1547" s="71">
        <v>0</v>
      </c>
      <c r="T1547" s="46" t="s">
        <v>18</v>
      </c>
      <c r="U1547" s="72">
        <v>0</v>
      </c>
      <c r="V1547" s="72" t="s">
        <v>18</v>
      </c>
      <c r="W1547" s="72">
        <v>4.8999999999999998E-3</v>
      </c>
      <c r="X1547" s="48" t="s">
        <v>1371</v>
      </c>
      <c r="Y1547" s="49" t="s">
        <v>18</v>
      </c>
      <c r="Z1547" s="50" t="s">
        <v>18</v>
      </c>
      <c r="AA1547" s="73" t="s">
        <v>18</v>
      </c>
      <c r="AB1547" s="52">
        <v>45309</v>
      </c>
      <c r="AC1547" s="48" t="s">
        <v>1519</v>
      </c>
      <c r="AD1547" s="53" t="s">
        <v>1442</v>
      </c>
      <c r="AE1547" s="46" t="s">
        <v>18</v>
      </c>
      <c r="AF1547" s="54" t="s">
        <v>18</v>
      </c>
    </row>
    <row r="1548" spans="1:32" x14ac:dyDescent="0.25">
      <c r="A1548" s="1" t="s">
        <v>1522</v>
      </c>
      <c r="B1548" s="74">
        <v>12.9383060313653</v>
      </c>
      <c r="C1548" s="37">
        <v>17</v>
      </c>
      <c r="D1548" s="74">
        <v>14.297853892765101</v>
      </c>
      <c r="E1548" s="37">
        <v>23</v>
      </c>
      <c r="F1548" s="74">
        <v>8.6362001537911794</v>
      </c>
      <c r="G1548" s="37">
        <v>28</v>
      </c>
      <c r="H1548" s="74">
        <v>34.932298879295402</v>
      </c>
      <c r="I1548" s="37">
        <v>24</v>
      </c>
      <c r="J1548" s="74">
        <v>9.5212267855179196</v>
      </c>
      <c r="K1548" s="37">
        <v>42</v>
      </c>
      <c r="L1548" s="74">
        <v>3.5383770083863202</v>
      </c>
      <c r="M1548" s="37">
        <v>7</v>
      </c>
      <c r="N1548" s="74">
        <v>13.163893040327199</v>
      </c>
      <c r="O1548" s="76">
        <v>2.3436296107505998</v>
      </c>
      <c r="P1548" s="76">
        <v>0.67250838374317001</v>
      </c>
      <c r="Q1548" s="77">
        <v>8</v>
      </c>
      <c r="R1548" s="78">
        <v>0.05</v>
      </c>
      <c r="S1548" s="78">
        <v>5.0000000000000001E-3</v>
      </c>
      <c r="T1548" s="14" t="s">
        <v>18</v>
      </c>
      <c r="U1548" s="79">
        <v>1.4999999999999999E-2</v>
      </c>
      <c r="V1548" s="79" t="s">
        <v>18</v>
      </c>
      <c r="W1548" s="79">
        <v>1.7999999999999999E-2</v>
      </c>
      <c r="X1548" s="12" t="s">
        <v>141</v>
      </c>
      <c r="Y1548" s="60">
        <v>246.15129945373201</v>
      </c>
      <c r="Z1548" s="8" t="s">
        <v>18</v>
      </c>
      <c r="AA1548" s="80" t="s">
        <v>18</v>
      </c>
      <c r="AB1548" s="62">
        <v>41698</v>
      </c>
      <c r="AC1548" s="12" t="s">
        <v>1523</v>
      </c>
      <c r="AD1548" s="16" t="s">
        <v>1524</v>
      </c>
      <c r="AE1548" s="14" t="s">
        <v>18</v>
      </c>
      <c r="AF1548" s="39" t="s">
        <v>18</v>
      </c>
    </row>
    <row r="1549" spans="1:32" x14ac:dyDescent="0.25">
      <c r="A1549" s="40" t="s">
        <v>1525</v>
      </c>
      <c r="B1549" s="68">
        <v>17.450919662428099</v>
      </c>
      <c r="C1549" s="64">
        <v>3</v>
      </c>
      <c r="D1549" s="68">
        <v>20.0418445911966</v>
      </c>
      <c r="E1549" s="64">
        <v>2</v>
      </c>
      <c r="F1549" s="67">
        <v>10.5708511878109</v>
      </c>
      <c r="G1549" s="42">
        <v>18</v>
      </c>
      <c r="H1549" s="68">
        <v>43.157493873743803</v>
      </c>
      <c r="I1549" s="64">
        <v>2</v>
      </c>
      <c r="J1549" s="67">
        <v>10.668360725547901</v>
      </c>
      <c r="K1549" s="42">
        <v>34</v>
      </c>
      <c r="L1549" s="67">
        <v>3.4912779516455599</v>
      </c>
      <c r="M1549" s="42">
        <v>11</v>
      </c>
      <c r="N1549" s="67">
        <v>19.025005034124799</v>
      </c>
      <c r="O1549" s="69">
        <v>2.05395396460723</v>
      </c>
      <c r="P1549" s="69">
        <v>0.85082960198422497</v>
      </c>
      <c r="Q1549" s="70">
        <v>8</v>
      </c>
      <c r="R1549" s="71">
        <v>0.05</v>
      </c>
      <c r="S1549" s="71">
        <v>5.0000000000000001E-3</v>
      </c>
      <c r="T1549" s="46" t="s">
        <v>18</v>
      </c>
      <c r="U1549" s="72">
        <v>1.4999999999999999E-2</v>
      </c>
      <c r="V1549" s="72" t="s">
        <v>18</v>
      </c>
      <c r="W1549" s="72">
        <v>1.7999999999999999E-2</v>
      </c>
      <c r="X1549" s="48" t="s">
        <v>141</v>
      </c>
      <c r="Y1549" s="49">
        <v>103.542459857639</v>
      </c>
      <c r="Z1549" s="50" t="s">
        <v>18</v>
      </c>
      <c r="AA1549" s="73" t="s">
        <v>18</v>
      </c>
      <c r="AB1549" s="52">
        <v>36819</v>
      </c>
      <c r="AC1549" s="48" t="s">
        <v>1526</v>
      </c>
      <c r="AD1549" s="53" t="s">
        <v>1412</v>
      </c>
      <c r="AE1549" s="46" t="s">
        <v>18</v>
      </c>
      <c r="AF1549" s="54" t="s">
        <v>18</v>
      </c>
    </row>
    <row r="1550" spans="1:32" x14ac:dyDescent="0.25">
      <c r="A1550" s="1" t="s">
        <v>1527</v>
      </c>
      <c r="B1550" s="75">
        <v>17.525458113305</v>
      </c>
      <c r="C1550" s="66">
        <v>2</v>
      </c>
      <c r="D1550" s="75">
        <v>20.113918937420301</v>
      </c>
      <c r="E1550" s="66">
        <v>1</v>
      </c>
      <c r="F1550" s="74">
        <v>10.6295398586704</v>
      </c>
      <c r="G1550" s="37">
        <v>16</v>
      </c>
      <c r="H1550" s="75">
        <v>43.1829389593155</v>
      </c>
      <c r="I1550" s="66">
        <v>1</v>
      </c>
      <c r="J1550" s="74">
        <v>10.6720104858061</v>
      </c>
      <c r="K1550" s="37">
        <v>33</v>
      </c>
      <c r="L1550" s="74">
        <v>3.4956427933915601</v>
      </c>
      <c r="M1550" s="37">
        <v>10</v>
      </c>
      <c r="N1550" s="74">
        <v>19.014765735078502</v>
      </c>
      <c r="O1550" s="76">
        <v>2.0563981774411002</v>
      </c>
      <c r="P1550" s="76">
        <v>0.85436249195834801</v>
      </c>
      <c r="Q1550" s="77">
        <v>8</v>
      </c>
      <c r="R1550" s="78">
        <v>0.05</v>
      </c>
      <c r="S1550" s="78">
        <v>5.0000000000000001E-3</v>
      </c>
      <c r="T1550" s="14" t="s">
        <v>18</v>
      </c>
      <c r="U1550" s="79">
        <v>1.4999999999999999E-2</v>
      </c>
      <c r="V1550" s="79" t="s">
        <v>18</v>
      </c>
      <c r="W1550" s="79">
        <v>1.7999999999999999E-2</v>
      </c>
      <c r="X1550" s="12" t="s">
        <v>141</v>
      </c>
      <c r="Y1550" s="60" t="s">
        <v>18</v>
      </c>
      <c r="Z1550" s="8" t="s">
        <v>18</v>
      </c>
      <c r="AA1550" s="80" t="s">
        <v>18</v>
      </c>
      <c r="AB1550" s="62">
        <v>38442</v>
      </c>
      <c r="AC1550" s="12" t="s">
        <v>1526</v>
      </c>
      <c r="AD1550" s="16" t="s">
        <v>1412</v>
      </c>
      <c r="AE1550" s="14" t="s">
        <v>18</v>
      </c>
      <c r="AF1550" s="39" t="s">
        <v>18</v>
      </c>
    </row>
    <row r="1551" spans="1:32" x14ac:dyDescent="0.25">
      <c r="A1551" s="40" t="s">
        <v>1528</v>
      </c>
      <c r="B1551" s="67" t="s">
        <v>18</v>
      </c>
      <c r="C1551" s="42" t="s">
        <v>18</v>
      </c>
      <c r="D1551" s="67" t="s">
        <v>18</v>
      </c>
      <c r="E1551" s="42" t="s">
        <v>18</v>
      </c>
      <c r="F1551" s="67" t="s">
        <v>18</v>
      </c>
      <c r="G1551" s="42" t="s">
        <v>18</v>
      </c>
      <c r="H1551" s="67">
        <v>36.290504556341801</v>
      </c>
      <c r="I1551" s="42">
        <v>16</v>
      </c>
      <c r="J1551" s="67">
        <v>12.775793837278901</v>
      </c>
      <c r="K1551" s="42">
        <v>11</v>
      </c>
      <c r="L1551" s="67">
        <v>1.3432520130030401</v>
      </c>
      <c r="M1551" s="42">
        <v>46</v>
      </c>
      <c r="N1551" s="67">
        <v>13.9775869868171</v>
      </c>
      <c r="O1551" s="69">
        <v>2.3043673582206599</v>
      </c>
      <c r="P1551" s="69" t="s">
        <v>18</v>
      </c>
      <c r="Q1551" s="70">
        <v>9</v>
      </c>
      <c r="R1551" s="71">
        <v>0.05</v>
      </c>
      <c r="S1551" s="71">
        <v>0.03</v>
      </c>
      <c r="T1551" s="46" t="s">
        <v>18</v>
      </c>
      <c r="U1551" s="72">
        <v>0</v>
      </c>
      <c r="V1551" s="72" t="s">
        <v>18</v>
      </c>
      <c r="W1551" s="72">
        <v>2E-3</v>
      </c>
      <c r="X1551" s="48" t="s">
        <v>1371</v>
      </c>
      <c r="Y1551" s="49" t="s">
        <v>18</v>
      </c>
      <c r="Z1551" s="50" t="s">
        <v>18</v>
      </c>
      <c r="AA1551" s="73" t="s">
        <v>18</v>
      </c>
      <c r="AB1551" s="52">
        <v>45147</v>
      </c>
      <c r="AC1551" s="48" t="s">
        <v>1529</v>
      </c>
      <c r="AD1551" s="53" t="s">
        <v>1442</v>
      </c>
      <c r="AE1551" s="46" t="s">
        <v>18</v>
      </c>
      <c r="AF1551" s="54" t="s">
        <v>18</v>
      </c>
    </row>
    <row r="1552" spans="1:32" x14ac:dyDescent="0.25">
      <c r="A1552" s="1" t="s">
        <v>1530</v>
      </c>
      <c r="B1552" s="74" t="s">
        <v>18</v>
      </c>
      <c r="C1552" s="37" t="s">
        <v>18</v>
      </c>
      <c r="D1552" s="74" t="s">
        <v>18</v>
      </c>
      <c r="E1552" s="37" t="s">
        <v>18</v>
      </c>
      <c r="F1552" s="74" t="s">
        <v>18</v>
      </c>
      <c r="G1552" s="37" t="s">
        <v>18</v>
      </c>
      <c r="H1552" s="74">
        <v>35.706800277947103</v>
      </c>
      <c r="I1552" s="37">
        <v>18</v>
      </c>
      <c r="J1552" s="74">
        <v>12.775652101130801</v>
      </c>
      <c r="K1552" s="37">
        <v>12</v>
      </c>
      <c r="L1552" s="74">
        <v>1.3432564669954199</v>
      </c>
      <c r="M1552" s="37">
        <v>45</v>
      </c>
      <c r="N1552" s="74">
        <v>14.0004036834401</v>
      </c>
      <c r="O1552" s="76">
        <v>2.2589199308677101</v>
      </c>
      <c r="P1552" s="76" t="s">
        <v>18</v>
      </c>
      <c r="Q1552" s="77">
        <v>9</v>
      </c>
      <c r="R1552" s="78">
        <v>0.05</v>
      </c>
      <c r="S1552" s="78">
        <v>0.03</v>
      </c>
      <c r="T1552" s="14" t="s">
        <v>18</v>
      </c>
      <c r="U1552" s="79">
        <v>0</v>
      </c>
      <c r="V1552" s="79" t="s">
        <v>18</v>
      </c>
      <c r="W1552" s="79">
        <v>2E-3</v>
      </c>
      <c r="X1552" s="12" t="s">
        <v>1371</v>
      </c>
      <c r="Y1552" s="60" t="s">
        <v>18</v>
      </c>
      <c r="Z1552" s="8" t="s">
        <v>18</v>
      </c>
      <c r="AA1552" s="80" t="s">
        <v>18</v>
      </c>
      <c r="AB1552" s="62">
        <v>45147</v>
      </c>
      <c r="AC1552" s="12" t="s">
        <v>1529</v>
      </c>
      <c r="AD1552" s="16" t="s">
        <v>1442</v>
      </c>
      <c r="AE1552" s="14" t="s">
        <v>18</v>
      </c>
      <c r="AF1552" s="39" t="s">
        <v>18</v>
      </c>
    </row>
    <row r="1553" spans="1:32" x14ac:dyDescent="0.25">
      <c r="A1553" s="40" t="s">
        <v>1531</v>
      </c>
      <c r="B1553" s="67" t="s">
        <v>18</v>
      </c>
      <c r="C1553" s="42" t="s">
        <v>18</v>
      </c>
      <c r="D1553" s="67" t="s">
        <v>18</v>
      </c>
      <c r="E1553" s="42" t="s">
        <v>18</v>
      </c>
      <c r="F1553" s="67" t="s">
        <v>18</v>
      </c>
      <c r="G1553" s="42" t="s">
        <v>18</v>
      </c>
      <c r="H1553" s="67">
        <v>35.606077333884201</v>
      </c>
      <c r="I1553" s="42">
        <v>20</v>
      </c>
      <c r="J1553" s="68">
        <v>15.627172120806399</v>
      </c>
      <c r="K1553" s="64">
        <v>2</v>
      </c>
      <c r="L1553" s="67">
        <v>-1.0525157054860099</v>
      </c>
      <c r="M1553" s="42">
        <v>61</v>
      </c>
      <c r="N1553" s="67">
        <v>12.5315058126026</v>
      </c>
      <c r="O1553" s="69">
        <v>2.5156647930490301</v>
      </c>
      <c r="P1553" s="69" t="s">
        <v>18</v>
      </c>
      <c r="Q1553" s="70">
        <v>8</v>
      </c>
      <c r="R1553" s="71">
        <v>0.05</v>
      </c>
      <c r="S1553" s="71">
        <v>0.03</v>
      </c>
      <c r="T1553" s="46" t="s">
        <v>18</v>
      </c>
      <c r="U1553" s="72">
        <v>0</v>
      </c>
      <c r="V1553" s="72" t="s">
        <v>18</v>
      </c>
      <c r="W1553" s="72">
        <v>2E-3</v>
      </c>
      <c r="X1553" s="48" t="s">
        <v>1371</v>
      </c>
      <c r="Y1553" s="49" t="s">
        <v>18</v>
      </c>
      <c r="Z1553" s="50" t="s">
        <v>18</v>
      </c>
      <c r="AA1553" s="73" t="s">
        <v>18</v>
      </c>
      <c r="AB1553" s="52">
        <v>44677</v>
      </c>
      <c r="AC1553" s="48" t="s">
        <v>1529</v>
      </c>
      <c r="AD1553" s="53">
        <v>1250000</v>
      </c>
      <c r="AE1553" s="46" t="s">
        <v>18</v>
      </c>
      <c r="AF1553" s="54" t="s">
        <v>18</v>
      </c>
    </row>
    <row r="1554" spans="1:32" x14ac:dyDescent="0.25">
      <c r="A1554" s="1" t="s">
        <v>1532</v>
      </c>
      <c r="B1554" s="74">
        <v>13.215702616713999</v>
      </c>
      <c r="C1554" s="37">
        <v>15</v>
      </c>
      <c r="D1554" s="74">
        <v>15.6503121546407</v>
      </c>
      <c r="E1554" s="37">
        <v>16</v>
      </c>
      <c r="F1554" s="74">
        <v>9.7391465751080801</v>
      </c>
      <c r="G1554" s="37">
        <v>22</v>
      </c>
      <c r="H1554" s="74">
        <v>35.250826532889803</v>
      </c>
      <c r="I1554" s="37">
        <v>22</v>
      </c>
      <c r="J1554" s="74">
        <v>11.2430489680356</v>
      </c>
      <c r="K1554" s="37">
        <v>30</v>
      </c>
      <c r="L1554" s="74">
        <v>3.3067439653701101</v>
      </c>
      <c r="M1554" s="37">
        <v>14</v>
      </c>
      <c r="N1554" s="74">
        <v>13.535743365377799</v>
      </c>
      <c r="O1554" s="76">
        <v>2.3027783797516701</v>
      </c>
      <c r="P1554" s="76">
        <v>0.76391503865065302</v>
      </c>
      <c r="Q1554" s="77">
        <v>8</v>
      </c>
      <c r="R1554" s="78">
        <v>0.05</v>
      </c>
      <c r="S1554" s="78">
        <v>5.0000000000000001E-3</v>
      </c>
      <c r="T1554" s="14" t="s">
        <v>18</v>
      </c>
      <c r="U1554" s="79">
        <v>1.4999999999999999E-2</v>
      </c>
      <c r="V1554" s="79" t="s">
        <v>18</v>
      </c>
      <c r="W1554" s="79">
        <v>1.7999999999999999E-2</v>
      </c>
      <c r="X1554" s="12" t="s">
        <v>141</v>
      </c>
      <c r="Y1554" s="60">
        <v>931.633835457705</v>
      </c>
      <c r="Z1554" s="8" t="s">
        <v>18</v>
      </c>
      <c r="AA1554" s="80" t="s">
        <v>18</v>
      </c>
      <c r="AB1554" s="62">
        <v>30868</v>
      </c>
      <c r="AC1554" s="12" t="s">
        <v>1533</v>
      </c>
      <c r="AD1554" s="16" t="s">
        <v>1412</v>
      </c>
      <c r="AE1554" s="14" t="s">
        <v>18</v>
      </c>
      <c r="AF1554" s="39" t="s">
        <v>18</v>
      </c>
    </row>
    <row r="1555" spans="1:32" x14ac:dyDescent="0.25">
      <c r="A1555" s="40" t="s">
        <v>1534</v>
      </c>
      <c r="B1555" s="67">
        <v>13.210680656048</v>
      </c>
      <c r="C1555" s="42">
        <v>16</v>
      </c>
      <c r="D1555" s="67">
        <v>15.658985505548101</v>
      </c>
      <c r="E1555" s="42">
        <v>15</v>
      </c>
      <c r="F1555" s="67">
        <v>9.7146355230188099</v>
      </c>
      <c r="G1555" s="42">
        <v>23</v>
      </c>
      <c r="H1555" s="67">
        <v>35.293417450303501</v>
      </c>
      <c r="I1555" s="42">
        <v>21</v>
      </c>
      <c r="J1555" s="67">
        <v>11.3331374277597</v>
      </c>
      <c r="K1555" s="42">
        <v>29</v>
      </c>
      <c r="L1555" s="67">
        <v>3.2381125391707202</v>
      </c>
      <c r="M1555" s="42">
        <v>15</v>
      </c>
      <c r="N1555" s="67">
        <v>12.8022976016605</v>
      </c>
      <c r="O1555" s="69">
        <v>2.4380317552549702</v>
      </c>
      <c r="P1555" s="69">
        <v>0.78887638769160295</v>
      </c>
      <c r="Q1555" s="70">
        <v>8</v>
      </c>
      <c r="R1555" s="71">
        <v>0.05</v>
      </c>
      <c r="S1555" s="71">
        <v>5.0000000000000001E-3</v>
      </c>
      <c r="T1555" s="46" t="s">
        <v>18</v>
      </c>
      <c r="U1555" s="72">
        <v>1.4999999999999999E-2</v>
      </c>
      <c r="V1555" s="72" t="s">
        <v>18</v>
      </c>
      <c r="W1555" s="72">
        <v>1.7999999999999999E-2</v>
      </c>
      <c r="X1555" s="48" t="s">
        <v>141</v>
      </c>
      <c r="Y1555" s="49" t="s">
        <v>18</v>
      </c>
      <c r="Z1555" s="50" t="s">
        <v>18</v>
      </c>
      <c r="AA1555" s="73" t="s">
        <v>18</v>
      </c>
      <c r="AB1555" s="52">
        <v>39609</v>
      </c>
      <c r="AC1555" s="48" t="s">
        <v>1533</v>
      </c>
      <c r="AD1555" s="53" t="s">
        <v>1412</v>
      </c>
      <c r="AE1555" s="46" t="s">
        <v>18</v>
      </c>
      <c r="AF1555" s="54" t="s">
        <v>18</v>
      </c>
    </row>
    <row r="1556" spans="1:32" x14ac:dyDescent="0.25">
      <c r="A1556" s="1" t="s">
        <v>1535</v>
      </c>
      <c r="B1556" s="74" t="s">
        <v>18</v>
      </c>
      <c r="C1556" s="37" t="s">
        <v>18</v>
      </c>
      <c r="D1556" s="74">
        <v>15.676239723761</v>
      </c>
      <c r="E1556" s="37">
        <v>14</v>
      </c>
      <c r="F1556" s="74">
        <v>9.8335416409802203</v>
      </c>
      <c r="G1556" s="37">
        <v>21</v>
      </c>
      <c r="H1556" s="74">
        <v>36.083505631122101</v>
      </c>
      <c r="I1556" s="37">
        <v>17</v>
      </c>
      <c r="J1556" s="74">
        <v>11.9783350231273</v>
      </c>
      <c r="K1556" s="37">
        <v>18</v>
      </c>
      <c r="L1556" s="74">
        <v>4.0475672441130301</v>
      </c>
      <c r="M1556" s="37">
        <v>5</v>
      </c>
      <c r="N1556" s="74">
        <v>12.767435477817701</v>
      </c>
      <c r="O1556" s="76">
        <v>2.5065719994820399</v>
      </c>
      <c r="P1556" s="76">
        <v>0.78770559578896904</v>
      </c>
      <c r="Q1556" s="77">
        <v>8</v>
      </c>
      <c r="R1556" s="78">
        <v>0.05</v>
      </c>
      <c r="S1556" s="78">
        <v>5.0000000000000001E-3</v>
      </c>
      <c r="T1556" s="14" t="s">
        <v>18</v>
      </c>
      <c r="U1556" s="79">
        <v>1.4999999999999999E-2</v>
      </c>
      <c r="V1556" s="79" t="s">
        <v>18</v>
      </c>
      <c r="W1556" s="79">
        <v>1.7999999999999999E-2</v>
      </c>
      <c r="X1556" s="12" t="s">
        <v>141</v>
      </c>
      <c r="Y1556" s="60">
        <v>0.46049526265498503</v>
      </c>
      <c r="Z1556" s="8" t="s">
        <v>18</v>
      </c>
      <c r="AA1556" s="80" t="s">
        <v>18</v>
      </c>
      <c r="AB1556" s="62">
        <v>43154</v>
      </c>
      <c r="AC1556" s="12" t="s">
        <v>1533</v>
      </c>
      <c r="AD1556" s="16" t="s">
        <v>1426</v>
      </c>
      <c r="AE1556" s="14" t="s">
        <v>235</v>
      </c>
      <c r="AF1556" s="39" t="s">
        <v>18</v>
      </c>
    </row>
    <row r="1557" spans="1:32" x14ac:dyDescent="0.25">
      <c r="A1557" s="40" t="s">
        <v>1536</v>
      </c>
      <c r="B1557" s="67">
        <v>14.2614283848384</v>
      </c>
      <c r="C1557" s="42">
        <v>6</v>
      </c>
      <c r="D1557" s="67">
        <v>18.081570672615701</v>
      </c>
      <c r="E1557" s="42">
        <v>4</v>
      </c>
      <c r="F1557" s="68">
        <v>13.7565497838279</v>
      </c>
      <c r="G1557" s="64">
        <v>1</v>
      </c>
      <c r="H1557" s="67">
        <v>41.203536191389901</v>
      </c>
      <c r="I1557" s="42">
        <v>5</v>
      </c>
      <c r="J1557" s="67">
        <v>11.4336002532809</v>
      </c>
      <c r="K1557" s="42">
        <v>27</v>
      </c>
      <c r="L1557" s="68">
        <v>4.3507659108649399</v>
      </c>
      <c r="M1557" s="64">
        <v>2</v>
      </c>
      <c r="N1557" s="67">
        <v>13.989654182971099</v>
      </c>
      <c r="O1557" s="69">
        <v>2.6535700131420401</v>
      </c>
      <c r="P1557" s="69">
        <v>0.88153575135592299</v>
      </c>
      <c r="Q1557" s="70">
        <v>8</v>
      </c>
      <c r="R1557" s="71">
        <v>0.05</v>
      </c>
      <c r="S1557" s="71">
        <v>5.0000000000000001E-3</v>
      </c>
      <c r="T1557" s="46" t="s">
        <v>18</v>
      </c>
      <c r="U1557" s="72">
        <v>1.4999999999999999E-2</v>
      </c>
      <c r="V1557" s="72" t="s">
        <v>18</v>
      </c>
      <c r="W1557" s="72">
        <v>1.7999999999999999E-2</v>
      </c>
      <c r="X1557" s="48" t="s">
        <v>141</v>
      </c>
      <c r="Y1557" s="49">
        <v>503.80731666942501</v>
      </c>
      <c r="Z1557" s="50" t="s">
        <v>18</v>
      </c>
      <c r="AA1557" s="73" t="s">
        <v>18</v>
      </c>
      <c r="AB1557" s="52">
        <v>39268</v>
      </c>
      <c r="AC1557" s="48" t="s">
        <v>1537</v>
      </c>
      <c r="AD1557" s="53" t="s">
        <v>1412</v>
      </c>
      <c r="AE1557" s="46" t="s">
        <v>18</v>
      </c>
      <c r="AF1557" s="54" t="s">
        <v>18</v>
      </c>
    </row>
    <row r="1558" spans="1:32" x14ac:dyDescent="0.25">
      <c r="A1558" s="1" t="s">
        <v>1538</v>
      </c>
      <c r="B1558" s="74">
        <v>14.2124606390372</v>
      </c>
      <c r="C1558" s="37">
        <v>8</v>
      </c>
      <c r="D1558" s="74">
        <v>18.029731612860999</v>
      </c>
      <c r="E1558" s="37">
        <v>5</v>
      </c>
      <c r="F1558" s="75">
        <v>13.7200400973794</v>
      </c>
      <c r="G1558" s="66">
        <v>3</v>
      </c>
      <c r="H1558" s="74">
        <v>41.157864530720303</v>
      </c>
      <c r="I1558" s="37">
        <v>6</v>
      </c>
      <c r="J1558" s="74">
        <v>11.4331256099361</v>
      </c>
      <c r="K1558" s="37">
        <v>28</v>
      </c>
      <c r="L1558" s="75">
        <v>4.3674724355274401</v>
      </c>
      <c r="M1558" s="66">
        <v>1</v>
      </c>
      <c r="N1558" s="74">
        <v>13.9850755816899</v>
      </c>
      <c r="O1558" s="76">
        <v>2.6511730277691798</v>
      </c>
      <c r="P1558" s="76">
        <v>0.88000236531465503</v>
      </c>
      <c r="Q1558" s="77">
        <v>8</v>
      </c>
      <c r="R1558" s="78">
        <v>0.05</v>
      </c>
      <c r="S1558" s="78">
        <v>5.0000000000000001E-3</v>
      </c>
      <c r="T1558" s="14" t="s">
        <v>18</v>
      </c>
      <c r="U1558" s="79">
        <v>1.4999999999999999E-2</v>
      </c>
      <c r="V1558" s="79" t="s">
        <v>18</v>
      </c>
      <c r="W1558" s="79">
        <v>1.7999999999999999E-2</v>
      </c>
      <c r="X1558" s="12" t="s">
        <v>141</v>
      </c>
      <c r="Y1558" s="60" t="s">
        <v>18</v>
      </c>
      <c r="Z1558" s="8" t="s">
        <v>18</v>
      </c>
      <c r="AA1558" s="80" t="s">
        <v>18</v>
      </c>
      <c r="AB1558" s="62">
        <v>39303</v>
      </c>
      <c r="AC1558" s="12" t="s">
        <v>1537</v>
      </c>
      <c r="AD1558" s="16" t="s">
        <v>1412</v>
      </c>
      <c r="AE1558" s="14" t="s">
        <v>18</v>
      </c>
      <c r="AF1558" s="39" t="s">
        <v>18</v>
      </c>
    </row>
    <row r="1559" spans="1:32" x14ac:dyDescent="0.25">
      <c r="A1559" s="40" t="s">
        <v>1539</v>
      </c>
      <c r="B1559" s="67">
        <v>14.2043005979095</v>
      </c>
      <c r="C1559" s="42">
        <v>9</v>
      </c>
      <c r="D1559" s="68">
        <v>18.084593733139801</v>
      </c>
      <c r="E1559" s="64">
        <v>3</v>
      </c>
      <c r="F1559" s="68">
        <v>13.7396029885088</v>
      </c>
      <c r="G1559" s="64">
        <v>2</v>
      </c>
      <c r="H1559" s="67">
        <v>41.225158606781001</v>
      </c>
      <c r="I1559" s="42">
        <v>4</v>
      </c>
      <c r="J1559" s="67">
        <v>11.537695779134401</v>
      </c>
      <c r="K1559" s="42">
        <v>25</v>
      </c>
      <c r="L1559" s="68">
        <v>4.28456192603623</v>
      </c>
      <c r="M1559" s="64">
        <v>3</v>
      </c>
      <c r="N1559" s="67">
        <v>13.399217568986</v>
      </c>
      <c r="O1559" s="69">
        <v>2.7721133012665402</v>
      </c>
      <c r="P1559" s="69">
        <v>0.90901805948284697</v>
      </c>
      <c r="Q1559" s="70">
        <v>8</v>
      </c>
      <c r="R1559" s="71">
        <v>0.05</v>
      </c>
      <c r="S1559" s="71">
        <v>5.0000000000000001E-3</v>
      </c>
      <c r="T1559" s="46" t="s">
        <v>18</v>
      </c>
      <c r="U1559" s="72">
        <v>1.4999999999999999E-2</v>
      </c>
      <c r="V1559" s="72" t="s">
        <v>18</v>
      </c>
      <c r="W1559" s="72">
        <v>1.7999999999999999E-2</v>
      </c>
      <c r="X1559" s="48" t="s">
        <v>141</v>
      </c>
      <c r="Y1559" s="49" t="s">
        <v>18</v>
      </c>
      <c r="Z1559" s="50" t="s">
        <v>18</v>
      </c>
      <c r="AA1559" s="73" t="s">
        <v>18</v>
      </c>
      <c r="AB1559" s="52">
        <v>41682</v>
      </c>
      <c r="AC1559" s="48" t="s">
        <v>1537</v>
      </c>
      <c r="AD1559" s="53" t="s">
        <v>1426</v>
      </c>
      <c r="AE1559" s="46" t="s">
        <v>18</v>
      </c>
      <c r="AF1559" s="54" t="s">
        <v>18</v>
      </c>
    </row>
    <row r="1560" spans="1:32" x14ac:dyDescent="0.25">
      <c r="A1560" s="1" t="s">
        <v>1540</v>
      </c>
      <c r="B1560" s="74" t="s">
        <v>18</v>
      </c>
      <c r="C1560" s="37" t="s">
        <v>18</v>
      </c>
      <c r="D1560" s="74">
        <v>17.962376050474699</v>
      </c>
      <c r="E1560" s="37">
        <v>6</v>
      </c>
      <c r="F1560" s="74">
        <v>13.6148525748344</v>
      </c>
      <c r="G1560" s="37">
        <v>4</v>
      </c>
      <c r="H1560" s="74">
        <v>41.079034548035999</v>
      </c>
      <c r="I1560" s="37">
        <v>7</v>
      </c>
      <c r="J1560" s="74">
        <v>11.4757163558172</v>
      </c>
      <c r="K1560" s="37">
        <v>26</v>
      </c>
      <c r="L1560" s="74">
        <v>4.27634455618717</v>
      </c>
      <c r="M1560" s="37">
        <v>4</v>
      </c>
      <c r="N1560" s="74">
        <v>13.395686001773299</v>
      </c>
      <c r="O1560" s="76">
        <v>2.7619358341116298</v>
      </c>
      <c r="P1560" s="76">
        <v>0.90246219856541898</v>
      </c>
      <c r="Q1560" s="77">
        <v>8</v>
      </c>
      <c r="R1560" s="78">
        <v>0.05</v>
      </c>
      <c r="S1560" s="78">
        <v>5.0000000000000001E-3</v>
      </c>
      <c r="T1560" s="14" t="s">
        <v>18</v>
      </c>
      <c r="U1560" s="79">
        <v>1.4999999999999999E-2</v>
      </c>
      <c r="V1560" s="79" t="s">
        <v>18</v>
      </c>
      <c r="W1560" s="79">
        <v>1.7999999999999999E-2</v>
      </c>
      <c r="X1560" s="12" t="s">
        <v>141</v>
      </c>
      <c r="Y1560" s="60" t="s">
        <v>18</v>
      </c>
      <c r="Z1560" s="8" t="s">
        <v>18</v>
      </c>
      <c r="AA1560" s="80" t="s">
        <v>18</v>
      </c>
      <c r="AB1560" s="62">
        <v>43371</v>
      </c>
      <c r="AC1560" s="12" t="s">
        <v>1537</v>
      </c>
      <c r="AD1560" s="16" t="s">
        <v>1426</v>
      </c>
      <c r="AE1560" s="14" t="s">
        <v>18</v>
      </c>
      <c r="AF1560" s="39" t="s">
        <v>18</v>
      </c>
    </row>
    <row r="1561" spans="1:32" x14ac:dyDescent="0.25">
      <c r="A1561" s="40" t="s">
        <v>1541</v>
      </c>
      <c r="B1561" s="67">
        <v>9.32547310443654</v>
      </c>
      <c r="C1561" s="42">
        <v>23</v>
      </c>
      <c r="D1561" s="67">
        <v>5.3772448933519401</v>
      </c>
      <c r="E1561" s="42">
        <v>37</v>
      </c>
      <c r="F1561" s="67">
        <v>-6.1774636286735296</v>
      </c>
      <c r="G1561" s="42">
        <v>44</v>
      </c>
      <c r="H1561" s="67">
        <v>32.355380468588102</v>
      </c>
      <c r="I1561" s="42">
        <v>37</v>
      </c>
      <c r="J1561" s="67">
        <v>5.2254182807219802</v>
      </c>
      <c r="K1561" s="42">
        <v>59</v>
      </c>
      <c r="L1561" s="67">
        <v>2.7277116189250399</v>
      </c>
      <c r="M1561" s="42">
        <v>24</v>
      </c>
      <c r="N1561" s="67">
        <v>20.647602490785999</v>
      </c>
      <c r="O1561" s="69">
        <v>1.36937792772671</v>
      </c>
      <c r="P1561" s="69">
        <v>0.16208588608722099</v>
      </c>
      <c r="Q1561" s="70">
        <v>8</v>
      </c>
      <c r="R1561" s="71">
        <v>0.05</v>
      </c>
      <c r="S1561" s="71">
        <v>5.0000000000000001E-3</v>
      </c>
      <c r="T1561" s="46" t="s">
        <v>18</v>
      </c>
      <c r="U1561" s="72">
        <v>1.4999999999999999E-2</v>
      </c>
      <c r="V1561" s="72" t="s">
        <v>18</v>
      </c>
      <c r="W1561" s="72">
        <v>1.7999999999999999E-2</v>
      </c>
      <c r="X1561" s="48" t="s">
        <v>141</v>
      </c>
      <c r="Y1561" s="49">
        <v>66.400000000000006</v>
      </c>
      <c r="Z1561" s="50" t="s">
        <v>18</v>
      </c>
      <c r="AA1561" s="73" t="s">
        <v>18</v>
      </c>
      <c r="AB1561" s="52">
        <v>40672</v>
      </c>
      <c r="AC1561" s="48" t="s">
        <v>1542</v>
      </c>
      <c r="AD1561" s="53" t="s">
        <v>1412</v>
      </c>
      <c r="AE1561" s="46" t="s">
        <v>18</v>
      </c>
      <c r="AF1561" s="54" t="s">
        <v>18</v>
      </c>
    </row>
    <row r="1562" spans="1:32" x14ac:dyDescent="0.25">
      <c r="A1562" s="1" t="s">
        <v>1543</v>
      </c>
      <c r="B1562" s="74">
        <v>9.5236337691808401</v>
      </c>
      <c r="C1562" s="37">
        <v>22</v>
      </c>
      <c r="D1562" s="74">
        <v>10.8233059960042</v>
      </c>
      <c r="E1562" s="37">
        <v>29</v>
      </c>
      <c r="F1562" s="74">
        <v>8.5767257412063103</v>
      </c>
      <c r="G1562" s="37">
        <v>30</v>
      </c>
      <c r="H1562" s="74">
        <v>26.399007162051099</v>
      </c>
      <c r="I1562" s="37">
        <v>46</v>
      </c>
      <c r="J1562" s="74">
        <v>7.6848857895289697</v>
      </c>
      <c r="K1562" s="37">
        <v>55</v>
      </c>
      <c r="L1562" s="74">
        <v>3.4319484207962598</v>
      </c>
      <c r="M1562" s="37">
        <v>13</v>
      </c>
      <c r="N1562" s="74">
        <v>11.068984929185801</v>
      </c>
      <c r="O1562" s="76">
        <v>2.01626417847713</v>
      </c>
      <c r="P1562" s="76">
        <v>0.51810759615739799</v>
      </c>
      <c r="Q1562" s="77">
        <v>8</v>
      </c>
      <c r="R1562" s="78">
        <v>0.05</v>
      </c>
      <c r="S1562" s="78">
        <v>5.0000000000000001E-3</v>
      </c>
      <c r="T1562" s="14" t="s">
        <v>18</v>
      </c>
      <c r="U1562" s="79">
        <v>1.4999999999999999E-2</v>
      </c>
      <c r="V1562" s="79" t="s">
        <v>18</v>
      </c>
      <c r="W1562" s="79">
        <v>1.7999999999999999E-2</v>
      </c>
      <c r="X1562" s="12" t="s">
        <v>141</v>
      </c>
      <c r="Y1562" s="60">
        <v>237.70898857805</v>
      </c>
      <c r="Z1562" s="8" t="s">
        <v>18</v>
      </c>
      <c r="AA1562" s="80" t="s">
        <v>18</v>
      </c>
      <c r="AB1562" s="62">
        <v>36819</v>
      </c>
      <c r="AC1562" s="12" t="s">
        <v>1544</v>
      </c>
      <c r="AD1562" s="16" t="s">
        <v>1412</v>
      </c>
      <c r="AE1562" s="14" t="s">
        <v>18</v>
      </c>
      <c r="AF1562" s="39" t="s">
        <v>18</v>
      </c>
    </row>
    <row r="1563" spans="1:32" x14ac:dyDescent="0.25">
      <c r="A1563" s="40" t="s">
        <v>1545</v>
      </c>
      <c r="B1563" s="67">
        <v>9.5380277125393302</v>
      </c>
      <c r="C1563" s="42">
        <v>21</v>
      </c>
      <c r="D1563" s="67">
        <v>10.851222999049901</v>
      </c>
      <c r="E1563" s="42">
        <v>28</v>
      </c>
      <c r="F1563" s="67">
        <v>8.6047869211041697</v>
      </c>
      <c r="G1563" s="42">
        <v>29</v>
      </c>
      <c r="H1563" s="67">
        <v>26.446237322684699</v>
      </c>
      <c r="I1563" s="42">
        <v>45</v>
      </c>
      <c r="J1563" s="67">
        <v>7.72410525143572</v>
      </c>
      <c r="K1563" s="42">
        <v>54</v>
      </c>
      <c r="L1563" s="67">
        <v>3.45578898103382</v>
      </c>
      <c r="M1563" s="42">
        <v>12</v>
      </c>
      <c r="N1563" s="67">
        <v>11.0828155943542</v>
      </c>
      <c r="O1563" s="69">
        <v>2.0180095730228902</v>
      </c>
      <c r="P1563" s="69">
        <v>0.51918370729565999</v>
      </c>
      <c r="Q1563" s="70">
        <v>8</v>
      </c>
      <c r="R1563" s="71">
        <v>0.05</v>
      </c>
      <c r="S1563" s="71">
        <v>5.0000000000000001E-3</v>
      </c>
      <c r="T1563" s="46" t="s">
        <v>18</v>
      </c>
      <c r="U1563" s="72">
        <v>1.4999999999999999E-2</v>
      </c>
      <c r="V1563" s="72" t="s">
        <v>18</v>
      </c>
      <c r="W1563" s="72">
        <v>1.7999999999999999E-2</v>
      </c>
      <c r="X1563" s="48" t="s">
        <v>141</v>
      </c>
      <c r="Y1563" s="49" t="s">
        <v>18</v>
      </c>
      <c r="Z1563" s="50" t="s">
        <v>18</v>
      </c>
      <c r="AA1563" s="73" t="s">
        <v>18</v>
      </c>
      <c r="AB1563" s="52">
        <v>38442</v>
      </c>
      <c r="AC1563" s="48" t="s">
        <v>1544</v>
      </c>
      <c r="AD1563" s="53" t="s">
        <v>1412</v>
      </c>
      <c r="AE1563" s="46" t="s">
        <v>18</v>
      </c>
      <c r="AF1563" s="54" t="s">
        <v>18</v>
      </c>
    </row>
    <row r="1564" spans="1:32" x14ac:dyDescent="0.25">
      <c r="A1564" s="1" t="s">
        <v>1546</v>
      </c>
      <c r="B1564" s="74" t="s">
        <v>18</v>
      </c>
      <c r="C1564" s="37" t="s">
        <v>18</v>
      </c>
      <c r="D1564" s="74">
        <v>15.4567977381341</v>
      </c>
      <c r="E1564" s="37">
        <v>18</v>
      </c>
      <c r="F1564" s="74">
        <v>10.6538811600862</v>
      </c>
      <c r="G1564" s="37">
        <v>15</v>
      </c>
      <c r="H1564" s="74">
        <v>34.688097694483297</v>
      </c>
      <c r="I1564" s="37">
        <v>25</v>
      </c>
      <c r="J1564" s="74">
        <v>12.245758165319</v>
      </c>
      <c r="K1564" s="37">
        <v>15</v>
      </c>
      <c r="L1564" s="74">
        <v>2.0825882723125102</v>
      </c>
      <c r="M1564" s="37">
        <v>34</v>
      </c>
      <c r="N1564" s="74">
        <v>13.4009888727386</v>
      </c>
      <c r="O1564" s="76">
        <v>2.2839425230414299</v>
      </c>
      <c r="P1564" s="76">
        <v>0.64966852161363797</v>
      </c>
      <c r="Q1564" s="77">
        <v>6</v>
      </c>
      <c r="R1564" s="78">
        <v>0.05</v>
      </c>
      <c r="S1564" s="78">
        <v>0.03</v>
      </c>
      <c r="T1564" s="14" t="s">
        <v>18</v>
      </c>
      <c r="U1564" s="79">
        <v>0</v>
      </c>
      <c r="V1564" s="79" t="s">
        <v>18</v>
      </c>
      <c r="W1564" s="79">
        <v>4.0000000000000002E-4</v>
      </c>
      <c r="X1564" s="12" t="s">
        <v>1371</v>
      </c>
      <c r="Y1564" s="60" t="s">
        <v>18</v>
      </c>
      <c r="Z1564" s="8" t="s">
        <v>18</v>
      </c>
      <c r="AA1564" s="80" t="s">
        <v>18</v>
      </c>
      <c r="AB1564" s="62">
        <v>43558</v>
      </c>
      <c r="AC1564" s="12" t="s">
        <v>1547</v>
      </c>
      <c r="AD1564" s="16" t="s">
        <v>1548</v>
      </c>
      <c r="AE1564" s="14" t="s">
        <v>18</v>
      </c>
      <c r="AF1564" s="39" t="s">
        <v>18</v>
      </c>
    </row>
    <row r="1565" spans="1:32" x14ac:dyDescent="0.25">
      <c r="A1565" s="40" t="s">
        <v>1549</v>
      </c>
      <c r="B1565" s="67" t="s">
        <v>18</v>
      </c>
      <c r="C1565" s="42" t="s">
        <v>18</v>
      </c>
      <c r="D1565" s="67">
        <v>13.9147303005829</v>
      </c>
      <c r="E1565" s="42">
        <v>25</v>
      </c>
      <c r="F1565" s="67">
        <v>9.1965398456163392</v>
      </c>
      <c r="G1565" s="42">
        <v>25</v>
      </c>
      <c r="H1565" s="67">
        <v>33.165385406696601</v>
      </c>
      <c r="I1565" s="42">
        <v>30</v>
      </c>
      <c r="J1565" s="67">
        <v>11.696727312133801</v>
      </c>
      <c r="K1565" s="42">
        <v>22</v>
      </c>
      <c r="L1565" s="67">
        <v>1.8715185900745701</v>
      </c>
      <c r="M1565" s="42">
        <v>41</v>
      </c>
      <c r="N1565" s="67">
        <v>13.4108026629464</v>
      </c>
      <c r="O1565" s="69">
        <v>2.1687274640037102</v>
      </c>
      <c r="P1565" s="69">
        <v>0.58011281436757201</v>
      </c>
      <c r="Q1565" s="70">
        <v>6</v>
      </c>
      <c r="R1565" s="71">
        <v>0</v>
      </c>
      <c r="S1565" s="71">
        <v>0</v>
      </c>
      <c r="T1565" s="46" t="s">
        <v>18</v>
      </c>
      <c r="U1565" s="72">
        <v>0</v>
      </c>
      <c r="V1565" s="72" t="s">
        <v>18</v>
      </c>
      <c r="W1565" s="72">
        <v>4.0000000000000002E-4</v>
      </c>
      <c r="X1565" s="48" t="s">
        <v>1371</v>
      </c>
      <c r="Y1565" s="49" t="s">
        <v>18</v>
      </c>
      <c r="Z1565" s="50" t="s">
        <v>18</v>
      </c>
      <c r="AA1565" s="73" t="s">
        <v>18</v>
      </c>
      <c r="AB1565" s="52">
        <v>43558</v>
      </c>
      <c r="AC1565" s="48" t="s">
        <v>1547</v>
      </c>
      <c r="AD1565" s="53" t="s">
        <v>1548</v>
      </c>
      <c r="AE1565" s="46" t="s">
        <v>18</v>
      </c>
      <c r="AF1565" s="54" t="s">
        <v>18</v>
      </c>
    </row>
    <row r="1566" spans="1:32" x14ac:dyDescent="0.25">
      <c r="A1566" s="1" t="s">
        <v>1550</v>
      </c>
      <c r="B1566" s="74" t="s">
        <v>18</v>
      </c>
      <c r="C1566" s="37" t="s">
        <v>18</v>
      </c>
      <c r="D1566" s="74" t="s">
        <v>18</v>
      </c>
      <c r="E1566" s="37" t="s">
        <v>18</v>
      </c>
      <c r="F1566" s="74" t="s">
        <v>18</v>
      </c>
      <c r="G1566" s="37" t="s">
        <v>18</v>
      </c>
      <c r="H1566" s="74" t="s">
        <v>18</v>
      </c>
      <c r="I1566" s="37" t="s">
        <v>18</v>
      </c>
      <c r="J1566" s="74" t="s">
        <v>18</v>
      </c>
      <c r="K1566" s="37" t="s">
        <v>18</v>
      </c>
      <c r="L1566" s="74" t="s">
        <v>18</v>
      </c>
      <c r="M1566" s="37" t="s">
        <v>18</v>
      </c>
      <c r="N1566" s="74" t="s">
        <v>18</v>
      </c>
      <c r="O1566" s="76" t="s">
        <v>18</v>
      </c>
      <c r="P1566" s="76" t="s">
        <v>18</v>
      </c>
      <c r="Q1566" s="77" t="s">
        <v>18</v>
      </c>
      <c r="R1566" s="78">
        <v>0</v>
      </c>
      <c r="S1566" s="78">
        <v>0</v>
      </c>
      <c r="T1566" s="14" t="s">
        <v>18</v>
      </c>
      <c r="U1566" s="79">
        <v>0</v>
      </c>
      <c r="V1566" s="79" t="s">
        <v>18</v>
      </c>
      <c r="W1566" s="79">
        <v>3.4999999999999997E-5</v>
      </c>
      <c r="X1566" s="12" t="s">
        <v>1371</v>
      </c>
      <c r="Y1566" s="60" t="s">
        <v>18</v>
      </c>
      <c r="Z1566" s="8" t="s">
        <v>18</v>
      </c>
      <c r="AA1566" s="80" t="s">
        <v>18</v>
      </c>
      <c r="AB1566" s="62">
        <v>45594</v>
      </c>
      <c r="AC1566" s="12" t="s">
        <v>1551</v>
      </c>
      <c r="AD1566" s="16" t="s">
        <v>1442</v>
      </c>
      <c r="AE1566" s="14" t="s">
        <v>18</v>
      </c>
      <c r="AF1566" s="39" t="s">
        <v>18</v>
      </c>
    </row>
    <row r="1567" spans="1:32" x14ac:dyDescent="0.25">
      <c r="A1567" s="40" t="s">
        <v>1552</v>
      </c>
      <c r="B1567" s="67" t="s">
        <v>18</v>
      </c>
      <c r="C1567" s="42" t="s">
        <v>18</v>
      </c>
      <c r="D1567" s="67" t="s">
        <v>18</v>
      </c>
      <c r="E1567" s="42" t="s">
        <v>18</v>
      </c>
      <c r="F1567" s="67" t="s">
        <v>18</v>
      </c>
      <c r="G1567" s="42" t="s">
        <v>18</v>
      </c>
      <c r="H1567" s="67">
        <v>36.696331751731897</v>
      </c>
      <c r="I1567" s="42">
        <v>14</v>
      </c>
      <c r="J1567" s="68">
        <v>16.660900551639401</v>
      </c>
      <c r="K1567" s="64">
        <v>1</v>
      </c>
      <c r="L1567" s="67">
        <v>-1.59603481863686</v>
      </c>
      <c r="M1567" s="42">
        <v>62</v>
      </c>
      <c r="N1567" s="67">
        <v>13.3131329305078</v>
      </c>
      <c r="O1567" s="69">
        <v>2.4498607927035301</v>
      </c>
      <c r="P1567" s="69" t="s">
        <v>18</v>
      </c>
      <c r="Q1567" s="70">
        <v>9</v>
      </c>
      <c r="R1567" s="71">
        <v>0.05</v>
      </c>
      <c r="S1567" s="71">
        <v>0.03</v>
      </c>
      <c r="T1567" s="46" t="s">
        <v>18</v>
      </c>
      <c r="U1567" s="72">
        <v>0</v>
      </c>
      <c r="V1567" s="72" t="s">
        <v>18</v>
      </c>
      <c r="W1567" s="72">
        <v>2E-3</v>
      </c>
      <c r="X1567" s="48" t="s">
        <v>1371</v>
      </c>
      <c r="Y1567" s="49" t="s">
        <v>18</v>
      </c>
      <c r="Z1567" s="50" t="s">
        <v>18</v>
      </c>
      <c r="AA1567" s="73" t="s">
        <v>18</v>
      </c>
      <c r="AB1567" s="52">
        <v>45147</v>
      </c>
      <c r="AC1567" s="48" t="s">
        <v>1529</v>
      </c>
      <c r="AD1567" s="53" t="s">
        <v>1442</v>
      </c>
      <c r="AE1567" s="46" t="s">
        <v>18</v>
      </c>
      <c r="AF1567" s="54" t="s">
        <v>18</v>
      </c>
    </row>
    <row r="1568" spans="1:32" x14ac:dyDescent="0.25">
      <c r="A1568" s="1" t="s">
        <v>1553</v>
      </c>
      <c r="B1568" s="74" t="s">
        <v>18</v>
      </c>
      <c r="C1568" s="37" t="s">
        <v>18</v>
      </c>
      <c r="D1568" s="74" t="s">
        <v>18</v>
      </c>
      <c r="E1568" s="37" t="s">
        <v>18</v>
      </c>
      <c r="F1568" s="74" t="s">
        <v>18</v>
      </c>
      <c r="G1568" s="37" t="s">
        <v>18</v>
      </c>
      <c r="H1568" s="74">
        <v>37.143595486260402</v>
      </c>
      <c r="I1568" s="37">
        <v>11</v>
      </c>
      <c r="J1568" s="74">
        <v>13.5146697087447</v>
      </c>
      <c r="K1568" s="37">
        <v>5</v>
      </c>
      <c r="L1568" s="74">
        <v>-1.6480197680005499</v>
      </c>
      <c r="M1568" s="37">
        <v>63</v>
      </c>
      <c r="N1568" s="74">
        <v>13.0367223357611</v>
      </c>
      <c r="O1568" s="76">
        <v>2.5361118598296502</v>
      </c>
      <c r="P1568" s="76" t="s">
        <v>18</v>
      </c>
      <c r="Q1568" s="77">
        <v>9</v>
      </c>
      <c r="R1568" s="78">
        <v>0.05</v>
      </c>
      <c r="S1568" s="78">
        <v>0.03</v>
      </c>
      <c r="T1568" s="14" t="s">
        <v>18</v>
      </c>
      <c r="U1568" s="79">
        <v>0</v>
      </c>
      <c r="V1568" s="79" t="s">
        <v>18</v>
      </c>
      <c r="W1568" s="79">
        <v>2E-3</v>
      </c>
      <c r="X1568" s="12" t="s">
        <v>1371</v>
      </c>
      <c r="Y1568" s="60" t="s">
        <v>18</v>
      </c>
      <c r="Z1568" s="8" t="s">
        <v>18</v>
      </c>
      <c r="AA1568" s="80" t="s">
        <v>18</v>
      </c>
      <c r="AB1568" s="62">
        <v>45147</v>
      </c>
      <c r="AC1568" s="12" t="s">
        <v>1529</v>
      </c>
      <c r="AD1568" s="16" t="s">
        <v>1442</v>
      </c>
      <c r="AE1568" s="14" t="s">
        <v>18</v>
      </c>
      <c r="AF1568" s="39" t="s">
        <v>18</v>
      </c>
    </row>
    <row r="1569" spans="1:32" x14ac:dyDescent="0.25">
      <c r="A1569" s="40" t="s">
        <v>1554</v>
      </c>
      <c r="B1569" s="67" t="s">
        <v>18</v>
      </c>
      <c r="C1569" s="42" t="s">
        <v>18</v>
      </c>
      <c r="D1569" s="67">
        <v>16.573450338898802</v>
      </c>
      <c r="E1569" s="42">
        <v>8</v>
      </c>
      <c r="F1569" s="67">
        <v>11.8589907299271</v>
      </c>
      <c r="G1569" s="42">
        <v>8</v>
      </c>
      <c r="H1569" s="67">
        <v>35.040771865744702</v>
      </c>
      <c r="I1569" s="42">
        <v>23</v>
      </c>
      <c r="J1569" s="67">
        <v>11.880186298129001</v>
      </c>
      <c r="K1569" s="42">
        <v>21</v>
      </c>
      <c r="L1569" s="67">
        <v>1.8860234420256099</v>
      </c>
      <c r="M1569" s="42">
        <v>40</v>
      </c>
      <c r="N1569" s="67">
        <v>13.400619861994199</v>
      </c>
      <c r="O1569" s="69">
        <v>2.3103231661932102</v>
      </c>
      <c r="P1569" s="69">
        <v>0.698790665279864</v>
      </c>
      <c r="Q1569" s="70">
        <v>8</v>
      </c>
      <c r="R1569" s="71">
        <v>0.05</v>
      </c>
      <c r="S1569" s="71">
        <v>0.03</v>
      </c>
      <c r="T1569" s="46" t="s">
        <v>18</v>
      </c>
      <c r="U1569" s="72">
        <v>0</v>
      </c>
      <c r="V1569" s="72" t="s">
        <v>18</v>
      </c>
      <c r="W1569" s="72">
        <v>2E-3</v>
      </c>
      <c r="X1569" s="48" t="s">
        <v>1371</v>
      </c>
      <c r="Y1569" s="49" t="s">
        <v>18</v>
      </c>
      <c r="Z1569" s="50" t="s">
        <v>18</v>
      </c>
      <c r="AA1569" s="73" t="s">
        <v>18</v>
      </c>
      <c r="AB1569" s="52">
        <v>43383</v>
      </c>
      <c r="AC1569" s="48" t="s">
        <v>1555</v>
      </c>
      <c r="AD1569" s="53" t="s">
        <v>1548</v>
      </c>
      <c r="AE1569" s="46" t="s">
        <v>18</v>
      </c>
      <c r="AF1569" s="54" t="s">
        <v>18</v>
      </c>
    </row>
    <row r="1570" spans="1:32" x14ac:dyDescent="0.25">
      <c r="A1570" s="1" t="s">
        <v>1556</v>
      </c>
      <c r="B1570" s="74" t="s">
        <v>18</v>
      </c>
      <c r="C1570" s="37" t="s">
        <v>18</v>
      </c>
      <c r="D1570" s="74" t="s">
        <v>18</v>
      </c>
      <c r="E1570" s="37" t="s">
        <v>18</v>
      </c>
      <c r="F1570" s="74">
        <v>10.917798551225101</v>
      </c>
      <c r="G1570" s="37">
        <v>11</v>
      </c>
      <c r="H1570" s="74">
        <v>34.197027555863201</v>
      </c>
      <c r="I1570" s="37">
        <v>27</v>
      </c>
      <c r="J1570" s="74">
        <v>11.880411086367999</v>
      </c>
      <c r="K1570" s="37">
        <v>20</v>
      </c>
      <c r="L1570" s="74">
        <v>1.8863302726908699</v>
      </c>
      <c r="M1570" s="37">
        <v>39</v>
      </c>
      <c r="N1570" s="74">
        <v>13.4395011191842</v>
      </c>
      <c r="O1570" s="76">
        <v>2.2408583422522601</v>
      </c>
      <c r="P1570" s="76" t="s">
        <v>18</v>
      </c>
      <c r="Q1570" s="77">
        <v>8</v>
      </c>
      <c r="R1570" s="78">
        <v>0.05</v>
      </c>
      <c r="S1570" s="78">
        <v>0.03</v>
      </c>
      <c r="T1570" s="14" t="s">
        <v>18</v>
      </c>
      <c r="U1570" s="79">
        <v>0</v>
      </c>
      <c r="V1570" s="79" t="s">
        <v>18</v>
      </c>
      <c r="W1570" s="79">
        <v>2E-3</v>
      </c>
      <c r="X1570" s="12" t="s">
        <v>1371</v>
      </c>
      <c r="Y1570" s="60" t="s">
        <v>18</v>
      </c>
      <c r="Z1570" s="8" t="s">
        <v>18</v>
      </c>
      <c r="AA1570" s="80" t="s">
        <v>18</v>
      </c>
      <c r="AB1570" s="62">
        <v>43815</v>
      </c>
      <c r="AC1570" s="12" t="s">
        <v>1555</v>
      </c>
      <c r="AD1570" s="16" t="s">
        <v>1548</v>
      </c>
      <c r="AE1570" s="14" t="s">
        <v>18</v>
      </c>
      <c r="AF1570" s="39" t="s">
        <v>18</v>
      </c>
    </row>
    <row r="1571" spans="1:32" x14ac:dyDescent="0.25">
      <c r="A1571" s="40" t="s">
        <v>1557</v>
      </c>
      <c r="B1571" s="67" t="s">
        <v>18</v>
      </c>
      <c r="C1571" s="42" t="s">
        <v>18</v>
      </c>
      <c r="D1571" s="67" t="s">
        <v>18</v>
      </c>
      <c r="E1571" s="42" t="s">
        <v>18</v>
      </c>
      <c r="F1571" s="67">
        <v>10.816059410153301</v>
      </c>
      <c r="G1571" s="42">
        <v>13</v>
      </c>
      <c r="H1571" s="67">
        <v>39.715348496607298</v>
      </c>
      <c r="I1571" s="42">
        <v>8</v>
      </c>
      <c r="J1571" s="67">
        <v>12.199827758050599</v>
      </c>
      <c r="K1571" s="42">
        <v>16</v>
      </c>
      <c r="L1571" s="67">
        <v>3.52726157223193</v>
      </c>
      <c r="M1571" s="42">
        <v>9</v>
      </c>
      <c r="N1571" s="67">
        <v>13.474577787687601</v>
      </c>
      <c r="O1571" s="69">
        <v>2.6445607202577799</v>
      </c>
      <c r="P1571" s="69" t="s">
        <v>18</v>
      </c>
      <c r="Q1571" s="70">
        <v>8</v>
      </c>
      <c r="R1571" s="71">
        <v>0.05</v>
      </c>
      <c r="S1571" s="71">
        <v>5.0000000000000001E-3</v>
      </c>
      <c r="T1571" s="46" t="s">
        <v>18</v>
      </c>
      <c r="U1571" s="72">
        <v>1.4999999999999999E-2</v>
      </c>
      <c r="V1571" s="72" t="s">
        <v>18</v>
      </c>
      <c r="W1571" s="72">
        <v>1.7999999999999999E-2</v>
      </c>
      <c r="X1571" s="48" t="s">
        <v>141</v>
      </c>
      <c r="Y1571" s="49" t="s">
        <v>18</v>
      </c>
      <c r="Z1571" s="50" t="s">
        <v>18</v>
      </c>
      <c r="AA1571" s="73" t="s">
        <v>18</v>
      </c>
      <c r="AB1571" s="52">
        <v>44406</v>
      </c>
      <c r="AC1571" s="48" t="s">
        <v>1558</v>
      </c>
      <c r="AD1571" s="53" t="s">
        <v>1426</v>
      </c>
      <c r="AE1571" s="46" t="s">
        <v>18</v>
      </c>
      <c r="AF1571" s="54" t="s">
        <v>18</v>
      </c>
    </row>
    <row r="1572" spans="1:32" x14ac:dyDescent="0.25">
      <c r="A1572" s="1" t="s">
        <v>1559</v>
      </c>
      <c r="B1572" s="74" t="s">
        <v>18</v>
      </c>
      <c r="C1572" s="37" t="s">
        <v>18</v>
      </c>
      <c r="D1572" s="74" t="s">
        <v>18</v>
      </c>
      <c r="E1572" s="37" t="s">
        <v>18</v>
      </c>
      <c r="F1572" s="74">
        <v>12.047577598429701</v>
      </c>
      <c r="G1572" s="37">
        <v>7</v>
      </c>
      <c r="H1572" s="75">
        <v>41.261286460320797</v>
      </c>
      <c r="I1572" s="66">
        <v>3</v>
      </c>
      <c r="J1572" s="74">
        <v>12.812438153216</v>
      </c>
      <c r="K1572" s="37">
        <v>10</v>
      </c>
      <c r="L1572" s="74">
        <v>3.6258998483822098</v>
      </c>
      <c r="M1572" s="37">
        <v>6</v>
      </c>
      <c r="N1572" s="74">
        <v>13.466720500324699</v>
      </c>
      <c r="O1572" s="76">
        <v>2.7609006292358802</v>
      </c>
      <c r="P1572" s="76" t="s">
        <v>18</v>
      </c>
      <c r="Q1572" s="77">
        <v>8</v>
      </c>
      <c r="R1572" s="78">
        <v>0</v>
      </c>
      <c r="S1572" s="78">
        <v>0</v>
      </c>
      <c r="T1572" s="14" t="s">
        <v>18</v>
      </c>
      <c r="U1572" s="79">
        <v>5.0000000000000001E-3</v>
      </c>
      <c r="V1572" s="79" t="s">
        <v>18</v>
      </c>
      <c r="W1572" s="79">
        <v>6.9999999999999897E-3</v>
      </c>
      <c r="X1572" s="12" t="s">
        <v>141</v>
      </c>
      <c r="Y1572" s="60" t="s">
        <v>18</v>
      </c>
      <c r="Z1572" s="8" t="s">
        <v>18</v>
      </c>
      <c r="AA1572" s="80" t="s">
        <v>18</v>
      </c>
      <c r="AB1572" s="62">
        <v>44406</v>
      </c>
      <c r="AC1572" s="12" t="s">
        <v>1558</v>
      </c>
      <c r="AD1572" s="16">
        <v>10000000</v>
      </c>
      <c r="AE1572" s="14" t="s">
        <v>18</v>
      </c>
      <c r="AF1572" s="39" t="s">
        <v>18</v>
      </c>
    </row>
    <row r="1573" spans="1:32" x14ac:dyDescent="0.25">
      <c r="A1573" s="40" t="s">
        <v>1560</v>
      </c>
      <c r="B1573" s="67" t="s">
        <v>18</v>
      </c>
      <c r="C1573" s="42" t="s">
        <v>18</v>
      </c>
      <c r="D1573" s="67" t="s">
        <v>18</v>
      </c>
      <c r="E1573" s="42" t="s">
        <v>18</v>
      </c>
      <c r="F1573" s="67">
        <v>10.792864279437801</v>
      </c>
      <c r="G1573" s="42">
        <v>14</v>
      </c>
      <c r="H1573" s="67">
        <v>39.652043482278899</v>
      </c>
      <c r="I1573" s="42">
        <v>9</v>
      </c>
      <c r="J1573" s="67">
        <v>12.177971587632999</v>
      </c>
      <c r="K1573" s="42">
        <v>17</v>
      </c>
      <c r="L1573" s="67">
        <v>3.53548349335037</v>
      </c>
      <c r="M1573" s="42">
        <v>8</v>
      </c>
      <c r="N1573" s="67">
        <v>13.478754661229001</v>
      </c>
      <c r="O1573" s="69">
        <v>2.6390445570885301</v>
      </c>
      <c r="P1573" s="69" t="s">
        <v>18</v>
      </c>
      <c r="Q1573" s="70">
        <v>8</v>
      </c>
      <c r="R1573" s="71">
        <v>0.05</v>
      </c>
      <c r="S1573" s="71">
        <v>5.0000000000000001E-3</v>
      </c>
      <c r="T1573" s="46" t="s">
        <v>18</v>
      </c>
      <c r="U1573" s="72">
        <v>1.4999999999999999E-2</v>
      </c>
      <c r="V1573" s="72" t="s">
        <v>18</v>
      </c>
      <c r="W1573" s="72">
        <v>1.7999999999999999E-2</v>
      </c>
      <c r="X1573" s="48" t="s">
        <v>141</v>
      </c>
      <c r="Y1573" s="49" t="s">
        <v>18</v>
      </c>
      <c r="Z1573" s="50" t="s">
        <v>18</v>
      </c>
      <c r="AA1573" s="73" t="s">
        <v>18</v>
      </c>
      <c r="AB1573" s="52">
        <v>44406</v>
      </c>
      <c r="AC1573" s="48" t="s">
        <v>1558</v>
      </c>
      <c r="AD1573" s="53" t="s">
        <v>1426</v>
      </c>
      <c r="AE1573" s="46" t="s">
        <v>18</v>
      </c>
      <c r="AF1573" s="54" t="s">
        <v>18</v>
      </c>
    </row>
    <row r="1574" spans="1:32" x14ac:dyDescent="0.25">
      <c r="A1574" s="1" t="s">
        <v>1561</v>
      </c>
      <c r="B1574" s="74" t="s">
        <v>18</v>
      </c>
      <c r="C1574" s="37" t="s">
        <v>18</v>
      </c>
      <c r="D1574" s="74" t="s">
        <v>18</v>
      </c>
      <c r="E1574" s="37" t="s">
        <v>18</v>
      </c>
      <c r="F1574" s="74" t="s">
        <v>18</v>
      </c>
      <c r="G1574" s="37" t="s">
        <v>18</v>
      </c>
      <c r="H1574" s="74" t="s">
        <v>18</v>
      </c>
      <c r="I1574" s="37" t="s">
        <v>18</v>
      </c>
      <c r="J1574" s="74" t="s">
        <v>18</v>
      </c>
      <c r="K1574" s="37" t="s">
        <v>18</v>
      </c>
      <c r="L1574" s="74" t="s">
        <v>18</v>
      </c>
      <c r="M1574" s="37" t="s">
        <v>18</v>
      </c>
      <c r="N1574" s="74" t="s">
        <v>18</v>
      </c>
      <c r="O1574" s="76" t="s">
        <v>18</v>
      </c>
      <c r="P1574" s="76" t="s">
        <v>18</v>
      </c>
      <c r="Q1574" s="77">
        <v>8</v>
      </c>
      <c r="R1574" s="78">
        <v>0.05</v>
      </c>
      <c r="S1574" s="78">
        <v>5.0000000000000001E-3</v>
      </c>
      <c r="T1574" s="14" t="s">
        <v>18</v>
      </c>
      <c r="U1574" s="79">
        <v>1.4999999999999999E-2</v>
      </c>
      <c r="V1574" s="79" t="s">
        <v>18</v>
      </c>
      <c r="W1574" s="79">
        <v>1.7999999999999999E-2</v>
      </c>
      <c r="X1574" s="12" t="s">
        <v>141</v>
      </c>
      <c r="Y1574" s="60" t="s">
        <v>18</v>
      </c>
      <c r="Z1574" s="8" t="s">
        <v>18</v>
      </c>
      <c r="AA1574" s="80" t="s">
        <v>18</v>
      </c>
      <c r="AB1574" s="62">
        <v>44434</v>
      </c>
      <c r="AC1574" s="12" t="s">
        <v>1558</v>
      </c>
      <c r="AD1574" s="16" t="s">
        <v>1562</v>
      </c>
      <c r="AE1574" s="14" t="s">
        <v>18</v>
      </c>
      <c r="AF1574" s="39" t="s">
        <v>18</v>
      </c>
    </row>
    <row r="1575" spans="1:32" x14ac:dyDescent="0.25">
      <c r="A1575" s="40" t="s">
        <v>1563</v>
      </c>
      <c r="B1575" s="67" t="s">
        <v>18</v>
      </c>
      <c r="C1575" s="42" t="s">
        <v>18</v>
      </c>
      <c r="D1575" s="67">
        <v>4.0144388186000999</v>
      </c>
      <c r="E1575" s="42">
        <v>38</v>
      </c>
      <c r="F1575" s="67">
        <v>-3.31564341961908</v>
      </c>
      <c r="G1575" s="42">
        <v>43</v>
      </c>
      <c r="H1575" s="67">
        <v>25.803392687809499</v>
      </c>
      <c r="I1575" s="42">
        <v>48</v>
      </c>
      <c r="J1575" s="67">
        <v>8.2306018854241501</v>
      </c>
      <c r="K1575" s="42">
        <v>53</v>
      </c>
      <c r="L1575" s="67">
        <v>-1.6798418972332201</v>
      </c>
      <c r="M1575" s="42">
        <v>64</v>
      </c>
      <c r="N1575" s="67">
        <v>17.966591377089301</v>
      </c>
      <c r="O1575" s="69">
        <v>1.2090430997545201</v>
      </c>
      <c r="P1575" s="69">
        <v>0.125776224751313</v>
      </c>
      <c r="Q1575" s="70">
        <v>8</v>
      </c>
      <c r="R1575" s="71">
        <v>0.05</v>
      </c>
      <c r="S1575" s="71">
        <v>5.0000000000000001E-3</v>
      </c>
      <c r="T1575" s="46" t="s">
        <v>18</v>
      </c>
      <c r="U1575" s="72">
        <v>1.4999999999999999E-2</v>
      </c>
      <c r="V1575" s="72" t="s">
        <v>18</v>
      </c>
      <c r="W1575" s="72">
        <v>1.7999999999999999E-2</v>
      </c>
      <c r="X1575" s="48" t="s">
        <v>141</v>
      </c>
      <c r="Y1575" s="49">
        <v>14.9</v>
      </c>
      <c r="Z1575" s="50" t="s">
        <v>18</v>
      </c>
      <c r="AA1575" s="73" t="s">
        <v>18</v>
      </c>
      <c r="AB1575" s="52">
        <v>42794</v>
      </c>
      <c r="AC1575" s="48" t="s">
        <v>1564</v>
      </c>
      <c r="AD1575" s="53" t="s">
        <v>1426</v>
      </c>
      <c r="AE1575" s="46" t="s">
        <v>18</v>
      </c>
      <c r="AF1575" s="54" t="s">
        <v>18</v>
      </c>
    </row>
    <row r="1576" spans="1:32" x14ac:dyDescent="0.25">
      <c r="A1576" s="1" t="s">
        <v>1565</v>
      </c>
      <c r="B1576" s="74" t="s">
        <v>18</v>
      </c>
      <c r="C1576" s="37" t="s">
        <v>18</v>
      </c>
      <c r="D1576" s="74" t="s">
        <v>18</v>
      </c>
      <c r="E1576" s="37" t="s">
        <v>18</v>
      </c>
      <c r="F1576" s="74">
        <v>11.2770791576778</v>
      </c>
      <c r="G1576" s="37">
        <v>9</v>
      </c>
      <c r="H1576" s="74">
        <v>32.697007601269902</v>
      </c>
      <c r="I1576" s="37">
        <v>32</v>
      </c>
      <c r="J1576" s="74">
        <v>11.590723968475601</v>
      </c>
      <c r="K1576" s="37">
        <v>24</v>
      </c>
      <c r="L1576" s="74">
        <v>1.6495422851835899</v>
      </c>
      <c r="M1576" s="37">
        <v>42</v>
      </c>
      <c r="N1576" s="74">
        <v>13.005717394275599</v>
      </c>
      <c r="O1576" s="76">
        <v>2.20026295947615</v>
      </c>
      <c r="P1576" s="76" t="s">
        <v>18</v>
      </c>
      <c r="Q1576" s="77">
        <v>8</v>
      </c>
      <c r="R1576" s="78">
        <v>0</v>
      </c>
      <c r="S1576" s="78">
        <v>0</v>
      </c>
      <c r="T1576" s="14" t="s">
        <v>18</v>
      </c>
      <c r="U1576" s="79">
        <v>2.5000000000000001E-3</v>
      </c>
      <c r="V1576" s="79" t="s">
        <v>18</v>
      </c>
      <c r="W1576" s="79">
        <v>2.5000000000000001E-3</v>
      </c>
      <c r="X1576" s="12" t="s">
        <v>1371</v>
      </c>
      <c r="Y1576" s="60" t="s">
        <v>18</v>
      </c>
      <c r="Z1576" s="8">
        <v>6.8217090496848103</v>
      </c>
      <c r="AA1576" s="80">
        <v>69371</v>
      </c>
      <c r="AB1576" s="62">
        <v>44011</v>
      </c>
      <c r="AC1576" s="12" t="s">
        <v>1372</v>
      </c>
      <c r="AD1576" s="16">
        <v>15</v>
      </c>
      <c r="AE1576" s="14" t="s">
        <v>18</v>
      </c>
      <c r="AF1576" s="39">
        <v>47.827668452258202</v>
      </c>
    </row>
    <row r="1577" spans="1:32" x14ac:dyDescent="0.25">
      <c r="A1577" s="40" t="s">
        <v>1566</v>
      </c>
      <c r="B1577" s="67" t="s">
        <v>18</v>
      </c>
      <c r="C1577" s="42" t="s">
        <v>18</v>
      </c>
      <c r="D1577" s="67">
        <v>10.081882121328301</v>
      </c>
      <c r="E1577" s="42">
        <v>33</v>
      </c>
      <c r="F1577" s="67">
        <v>3.9523752440390401</v>
      </c>
      <c r="G1577" s="42">
        <v>39</v>
      </c>
      <c r="H1577" s="67">
        <v>17.973518154546198</v>
      </c>
      <c r="I1577" s="42">
        <v>53</v>
      </c>
      <c r="J1577" s="67">
        <v>3.3738079501462699</v>
      </c>
      <c r="K1577" s="42">
        <v>63</v>
      </c>
      <c r="L1577" s="67">
        <v>0.75314177176046804</v>
      </c>
      <c r="M1577" s="42">
        <v>52</v>
      </c>
      <c r="N1577" s="67">
        <v>10.2449479203212</v>
      </c>
      <c r="O1577" s="69">
        <v>1.3560350823999201</v>
      </c>
      <c r="P1577" s="69">
        <v>0.50102223239702803</v>
      </c>
      <c r="Q1577" s="70">
        <v>8</v>
      </c>
      <c r="R1577" s="71">
        <v>0</v>
      </c>
      <c r="S1577" s="71">
        <v>0</v>
      </c>
      <c r="T1577" s="46" t="s">
        <v>18</v>
      </c>
      <c r="U1577" s="72">
        <v>1.4999999999999999E-2</v>
      </c>
      <c r="V1577" s="72" t="s">
        <v>18</v>
      </c>
      <c r="W1577" s="72">
        <v>1.4999999999999999E-2</v>
      </c>
      <c r="X1577" s="48" t="s">
        <v>1375</v>
      </c>
      <c r="Y1577" s="49">
        <v>751.55320996726505</v>
      </c>
      <c r="Z1577" s="50">
        <v>108.712165229261</v>
      </c>
      <c r="AA1577" s="73">
        <v>545</v>
      </c>
      <c r="AB1577" s="52" t="s">
        <v>18</v>
      </c>
      <c r="AC1577" s="48" t="s">
        <v>1567</v>
      </c>
      <c r="AD1577" s="53">
        <v>300</v>
      </c>
      <c r="AE1577" s="46" t="s">
        <v>18</v>
      </c>
      <c r="AF1577" s="54">
        <v>243.20694003500699</v>
      </c>
    </row>
    <row r="1578" spans="1:32" x14ac:dyDescent="0.25">
      <c r="A1578" s="1" t="s">
        <v>1568</v>
      </c>
      <c r="B1578" s="74" t="s">
        <v>18</v>
      </c>
      <c r="C1578" s="37" t="s">
        <v>18</v>
      </c>
      <c r="D1578" s="74">
        <v>10.489794814485601</v>
      </c>
      <c r="E1578" s="37">
        <v>31</v>
      </c>
      <c r="F1578" s="74">
        <v>4.2171983619573901</v>
      </c>
      <c r="G1578" s="37">
        <v>38</v>
      </c>
      <c r="H1578" s="74">
        <v>18.5614035087719</v>
      </c>
      <c r="I1578" s="37">
        <v>52</v>
      </c>
      <c r="J1578" s="74">
        <v>3.6331031297582799</v>
      </c>
      <c r="K1578" s="37">
        <v>62</v>
      </c>
      <c r="L1578" s="74">
        <v>0.79558375563259998</v>
      </c>
      <c r="M1578" s="37">
        <v>51</v>
      </c>
      <c r="N1578" s="74">
        <v>10.3538622183058</v>
      </c>
      <c r="O1578" s="76">
        <v>1.3985500141135401</v>
      </c>
      <c r="P1578" s="76">
        <v>0.522854243267318</v>
      </c>
      <c r="Q1578" s="77">
        <v>8</v>
      </c>
      <c r="R1578" s="78">
        <v>0</v>
      </c>
      <c r="S1578" s="78">
        <v>0</v>
      </c>
      <c r="T1578" s="14" t="s">
        <v>18</v>
      </c>
      <c r="U1578" s="79">
        <v>0.01</v>
      </c>
      <c r="V1578" s="79" t="s">
        <v>18</v>
      </c>
      <c r="W1578" s="79">
        <v>0.01</v>
      </c>
      <c r="X1578" s="12" t="s">
        <v>1375</v>
      </c>
      <c r="Y1578" s="60" t="s">
        <v>18</v>
      </c>
      <c r="Z1578" s="8" t="s">
        <v>18</v>
      </c>
      <c r="AA1578" s="80" t="s">
        <v>18</v>
      </c>
      <c r="AB1578" s="62" t="s">
        <v>18</v>
      </c>
      <c r="AC1578" s="12" t="s">
        <v>1567</v>
      </c>
      <c r="AD1578" s="16">
        <v>100000</v>
      </c>
      <c r="AE1578" s="14" t="s">
        <v>18</v>
      </c>
      <c r="AF1578" s="39" t="s">
        <v>18</v>
      </c>
    </row>
    <row r="1579" spans="1:32" x14ac:dyDescent="0.25">
      <c r="A1579" s="40" t="s">
        <v>1569</v>
      </c>
      <c r="B1579" s="67">
        <v>13.5232496870901</v>
      </c>
      <c r="C1579" s="42">
        <v>14</v>
      </c>
      <c r="D1579" s="67">
        <v>14.820520680507901</v>
      </c>
      <c r="E1579" s="42">
        <v>21</v>
      </c>
      <c r="F1579" s="67">
        <v>10.6176236516561</v>
      </c>
      <c r="G1579" s="42">
        <v>17</v>
      </c>
      <c r="H1579" s="67">
        <v>33.567642106348401</v>
      </c>
      <c r="I1579" s="42">
        <v>29</v>
      </c>
      <c r="J1579" s="67">
        <v>11.9054638313673</v>
      </c>
      <c r="K1579" s="42">
        <v>19</v>
      </c>
      <c r="L1579" s="67">
        <v>1.9027041888423299</v>
      </c>
      <c r="M1579" s="42">
        <v>37</v>
      </c>
      <c r="N1579" s="67">
        <v>13.471732433641099</v>
      </c>
      <c r="O1579" s="69">
        <v>2.1887780873293501</v>
      </c>
      <c r="P1579" s="69">
        <v>0.62495175115262402</v>
      </c>
      <c r="Q1579" s="70">
        <v>6</v>
      </c>
      <c r="R1579" s="71">
        <v>0.05</v>
      </c>
      <c r="S1579" s="71">
        <v>0.01</v>
      </c>
      <c r="T1579" s="46" t="s">
        <v>18</v>
      </c>
      <c r="U1579" s="72">
        <v>4.4999999999999997E-3</v>
      </c>
      <c r="V1579" s="72" t="s">
        <v>18</v>
      </c>
      <c r="W1579" s="72">
        <v>4.4200000000000003E-3</v>
      </c>
      <c r="X1579" s="48" t="s">
        <v>141</v>
      </c>
      <c r="Y1579" s="49">
        <v>34.160339042910103</v>
      </c>
      <c r="Z1579" s="50" t="s">
        <v>18</v>
      </c>
      <c r="AA1579" s="73" t="s">
        <v>18</v>
      </c>
      <c r="AB1579" s="52">
        <v>36468</v>
      </c>
      <c r="AC1579" s="48" t="s">
        <v>1570</v>
      </c>
      <c r="AD1579" s="53" t="s">
        <v>56</v>
      </c>
      <c r="AE1579" s="46" t="s">
        <v>18</v>
      </c>
      <c r="AF1579" s="54" t="s">
        <v>18</v>
      </c>
    </row>
    <row r="1580" spans="1:32" x14ac:dyDescent="0.25">
      <c r="A1580" s="1" t="s">
        <v>1571</v>
      </c>
      <c r="B1580" s="74">
        <v>10.2985938500223</v>
      </c>
      <c r="C1580" s="37">
        <v>20</v>
      </c>
      <c r="D1580" s="74">
        <v>9.6919519472775804</v>
      </c>
      <c r="E1580" s="37">
        <v>34</v>
      </c>
      <c r="F1580" s="74">
        <v>6.8297140344360798</v>
      </c>
      <c r="G1580" s="37">
        <v>33</v>
      </c>
      <c r="H1580" s="74">
        <v>32.488363003583203</v>
      </c>
      <c r="I1580" s="37">
        <v>36</v>
      </c>
      <c r="J1580" s="74">
        <v>8.5127353359830895</v>
      </c>
      <c r="K1580" s="37">
        <v>51</v>
      </c>
      <c r="L1580" s="74">
        <v>1.07803678477622</v>
      </c>
      <c r="M1580" s="37">
        <v>48</v>
      </c>
      <c r="N1580" s="74">
        <v>16.4200999557996</v>
      </c>
      <c r="O1580" s="76">
        <v>1.7300353665824699</v>
      </c>
      <c r="P1580" s="76">
        <v>0.388225636140897</v>
      </c>
      <c r="Q1580" s="77">
        <v>8</v>
      </c>
      <c r="R1580" s="78">
        <v>0</v>
      </c>
      <c r="S1580" s="78">
        <v>0</v>
      </c>
      <c r="T1580" s="14" t="s">
        <v>18</v>
      </c>
      <c r="U1580" s="79">
        <v>1.4999999999999999E-2</v>
      </c>
      <c r="V1580" s="79" t="s">
        <v>18</v>
      </c>
      <c r="W1580" s="79">
        <v>1.4999999999999999E-2</v>
      </c>
      <c r="X1580" s="12" t="s">
        <v>1328</v>
      </c>
      <c r="Y1580" s="60">
        <v>265.47125467441998</v>
      </c>
      <c r="Z1580" s="8" t="s">
        <v>18</v>
      </c>
      <c r="AA1580" s="80" t="s">
        <v>18</v>
      </c>
      <c r="AB1580" s="62">
        <v>34841</v>
      </c>
      <c r="AC1580" s="12" t="s">
        <v>1572</v>
      </c>
      <c r="AD1580" s="16">
        <v>0</v>
      </c>
      <c r="AE1580" s="14" t="s">
        <v>18</v>
      </c>
      <c r="AF1580" s="39" t="s">
        <v>18</v>
      </c>
    </row>
    <row r="1581" spans="1:32" x14ac:dyDescent="0.25">
      <c r="A1581" s="40" t="s">
        <v>1573</v>
      </c>
      <c r="B1581" s="67" t="s">
        <v>18</v>
      </c>
      <c r="C1581" s="42" t="s">
        <v>18</v>
      </c>
      <c r="D1581" s="67">
        <v>14.975006058883601</v>
      </c>
      <c r="E1581" s="42">
        <v>19</v>
      </c>
      <c r="F1581" s="67">
        <v>9.3411927899783294</v>
      </c>
      <c r="G1581" s="42">
        <v>24</v>
      </c>
      <c r="H1581" s="67">
        <v>35.672214384937497</v>
      </c>
      <c r="I1581" s="42">
        <v>19</v>
      </c>
      <c r="J1581" s="67">
        <v>12.606358663971401</v>
      </c>
      <c r="K1581" s="42">
        <v>13</v>
      </c>
      <c r="L1581" s="67">
        <v>2.0139782856222399</v>
      </c>
      <c r="M1581" s="42">
        <v>35</v>
      </c>
      <c r="N1581" s="67">
        <v>14.2331870743604</v>
      </c>
      <c r="O1581" s="69">
        <v>2.2195454090964</v>
      </c>
      <c r="P1581" s="69">
        <v>0.61252145978352601</v>
      </c>
      <c r="Q1581" s="70">
        <v>8</v>
      </c>
      <c r="R1581" s="71">
        <v>0</v>
      </c>
      <c r="S1581" s="71">
        <v>0</v>
      </c>
      <c r="T1581" s="46" t="s">
        <v>18</v>
      </c>
      <c r="U1581" s="72">
        <v>2E-3</v>
      </c>
      <c r="V1581" s="72" t="s">
        <v>18</v>
      </c>
      <c r="W1581" s="72">
        <v>2.2000000000000001E-3</v>
      </c>
      <c r="X1581" s="48" t="s">
        <v>141</v>
      </c>
      <c r="Y1581" s="49" t="s">
        <v>18</v>
      </c>
      <c r="Z1581" s="50" t="s">
        <v>18</v>
      </c>
      <c r="AA1581" s="73" t="s">
        <v>18</v>
      </c>
      <c r="AB1581" s="52">
        <v>42572</v>
      </c>
      <c r="AC1581" s="48" t="s">
        <v>1469</v>
      </c>
      <c r="AD1581" s="53" t="s">
        <v>1483</v>
      </c>
      <c r="AE1581" s="46" t="s">
        <v>18</v>
      </c>
      <c r="AF1581" s="54" t="s">
        <v>18</v>
      </c>
    </row>
    <row r="1582" spans="1:32" x14ac:dyDescent="0.25">
      <c r="A1582" s="1" t="s">
        <v>1574</v>
      </c>
      <c r="B1582" s="74">
        <v>11.444514088087301</v>
      </c>
      <c r="C1582" s="37">
        <v>19</v>
      </c>
      <c r="D1582" s="74">
        <v>14.3733616595461</v>
      </c>
      <c r="E1582" s="37">
        <v>22</v>
      </c>
      <c r="F1582" s="74">
        <v>7.6452710875436702</v>
      </c>
      <c r="G1582" s="37">
        <v>32</v>
      </c>
      <c r="H1582" s="74">
        <v>37.263673999381197</v>
      </c>
      <c r="I1582" s="37">
        <v>10</v>
      </c>
      <c r="J1582" s="74">
        <v>10.158362746006899</v>
      </c>
      <c r="K1582" s="37">
        <v>39</v>
      </c>
      <c r="L1582" s="74">
        <v>3.1888755668391502</v>
      </c>
      <c r="M1582" s="37">
        <v>16</v>
      </c>
      <c r="N1582" s="74">
        <v>15.5215867380373</v>
      </c>
      <c r="O1582" s="76">
        <v>2.1378397197518999</v>
      </c>
      <c r="P1582" s="76">
        <v>0.68904389567791002</v>
      </c>
      <c r="Q1582" s="77">
        <v>8</v>
      </c>
      <c r="R1582" s="78">
        <v>0</v>
      </c>
      <c r="S1582" s="78">
        <v>0</v>
      </c>
      <c r="T1582" s="14" t="s">
        <v>18</v>
      </c>
      <c r="U1582" s="79">
        <v>1.4999999999999999E-2</v>
      </c>
      <c r="V1582" s="79" t="s">
        <v>18</v>
      </c>
      <c r="W1582" s="79">
        <v>1.55E-2</v>
      </c>
      <c r="X1582" s="12" t="s">
        <v>141</v>
      </c>
      <c r="Y1582" s="60">
        <v>290.963946683399</v>
      </c>
      <c r="Z1582" s="8" t="s">
        <v>18</v>
      </c>
      <c r="AA1582" s="80" t="s">
        <v>18</v>
      </c>
      <c r="AB1582" s="62">
        <v>32484</v>
      </c>
      <c r="AC1582" s="12" t="s">
        <v>1575</v>
      </c>
      <c r="AD1582" s="16">
        <v>0</v>
      </c>
      <c r="AE1582" s="14" t="s">
        <v>18</v>
      </c>
      <c r="AF1582" s="39" t="s">
        <v>18</v>
      </c>
    </row>
    <row r="1583" spans="1:32" x14ac:dyDescent="0.25">
      <c r="A1583" s="40" t="s">
        <v>1576</v>
      </c>
      <c r="B1583" s="67" t="s">
        <v>18</v>
      </c>
      <c r="C1583" s="42" t="s">
        <v>18</v>
      </c>
      <c r="D1583" s="67">
        <v>14.8814103465215</v>
      </c>
      <c r="E1583" s="42">
        <v>20</v>
      </c>
      <c r="F1583" s="67">
        <v>8.9066542831653202</v>
      </c>
      <c r="G1583" s="42">
        <v>26</v>
      </c>
      <c r="H1583" s="67">
        <v>33.979407363410097</v>
      </c>
      <c r="I1583" s="42">
        <v>28</v>
      </c>
      <c r="J1583" s="67">
        <v>11.616304525890801</v>
      </c>
      <c r="K1583" s="42">
        <v>23</v>
      </c>
      <c r="L1583" s="67">
        <v>1.88776964535521</v>
      </c>
      <c r="M1583" s="42">
        <v>38</v>
      </c>
      <c r="N1583" s="67">
        <v>13.1513791706882</v>
      </c>
      <c r="O1583" s="69">
        <v>2.2734039995452999</v>
      </c>
      <c r="P1583" s="69">
        <v>0.70861970691863696</v>
      </c>
      <c r="Q1583" s="70">
        <v>8</v>
      </c>
      <c r="R1583" s="71">
        <v>0</v>
      </c>
      <c r="S1583" s="71">
        <v>0</v>
      </c>
      <c r="T1583" s="46" t="s">
        <v>18</v>
      </c>
      <c r="U1583" s="72">
        <v>0</v>
      </c>
      <c r="V1583" s="72" t="s">
        <v>18</v>
      </c>
      <c r="W1583" s="72">
        <v>2.0999999999999999E-3</v>
      </c>
      <c r="X1583" s="48" t="s">
        <v>1328</v>
      </c>
      <c r="Y1583" s="49">
        <v>288.62971536999999</v>
      </c>
      <c r="Z1583" s="50" t="s">
        <v>18</v>
      </c>
      <c r="AA1583" s="73" t="s">
        <v>18</v>
      </c>
      <c r="AB1583" s="52">
        <v>43902</v>
      </c>
      <c r="AC1583" s="48" t="s">
        <v>1577</v>
      </c>
      <c r="AD1583" s="53">
        <v>10</v>
      </c>
      <c r="AE1583" s="46" t="s">
        <v>18</v>
      </c>
      <c r="AF1583" s="54" t="s">
        <v>18</v>
      </c>
    </row>
    <row r="1584" spans="1:32" x14ac:dyDescent="0.25">
      <c r="A1584" s="1" t="s">
        <v>1578</v>
      </c>
      <c r="B1584" s="74" t="s">
        <v>18</v>
      </c>
      <c r="C1584" s="37" t="s">
        <v>18</v>
      </c>
      <c r="D1584" s="74" t="s">
        <v>18</v>
      </c>
      <c r="E1584" s="37" t="s">
        <v>18</v>
      </c>
      <c r="F1584" s="74" t="s">
        <v>18</v>
      </c>
      <c r="G1584" s="37" t="s">
        <v>18</v>
      </c>
      <c r="H1584" s="74">
        <v>32.685282282648501</v>
      </c>
      <c r="I1584" s="37">
        <v>33</v>
      </c>
      <c r="J1584" s="74">
        <v>10.427350982463199</v>
      </c>
      <c r="K1584" s="37">
        <v>37</v>
      </c>
      <c r="L1584" s="74">
        <v>1.58260013637052</v>
      </c>
      <c r="M1584" s="37">
        <v>43</v>
      </c>
      <c r="N1584" s="74">
        <v>13.096353820993199</v>
      </c>
      <c r="O1584" s="76">
        <v>2.1841402054643502</v>
      </c>
      <c r="P1584" s="76" t="s">
        <v>18</v>
      </c>
      <c r="Q1584" s="77">
        <v>8</v>
      </c>
      <c r="R1584" s="78">
        <v>0</v>
      </c>
      <c r="S1584" s="78">
        <v>0</v>
      </c>
      <c r="T1584" s="14" t="s">
        <v>18</v>
      </c>
      <c r="U1584" s="79">
        <v>0</v>
      </c>
      <c r="V1584" s="79" t="s">
        <v>18</v>
      </c>
      <c r="W1584" s="79">
        <v>0</v>
      </c>
      <c r="X1584" s="12" t="s">
        <v>1328</v>
      </c>
      <c r="Y1584" s="60">
        <v>0.12484946</v>
      </c>
      <c r="Z1584" s="8" t="s">
        <v>18</v>
      </c>
      <c r="AA1584" s="80" t="s">
        <v>18</v>
      </c>
      <c r="AB1584" s="62">
        <v>44634</v>
      </c>
      <c r="AC1584" s="12" t="s">
        <v>1579</v>
      </c>
      <c r="AD1584" s="16">
        <v>10</v>
      </c>
      <c r="AE1584" s="14" t="s">
        <v>18</v>
      </c>
      <c r="AF1584" s="39" t="s">
        <v>18</v>
      </c>
    </row>
    <row r="1585" spans="1:32" x14ac:dyDescent="0.25">
      <c r="A1585" s="40" t="s">
        <v>1580</v>
      </c>
      <c r="B1585" s="67" t="s">
        <v>18</v>
      </c>
      <c r="C1585" s="42" t="s">
        <v>18</v>
      </c>
      <c r="D1585" s="67" t="s">
        <v>18</v>
      </c>
      <c r="E1585" s="42" t="s">
        <v>18</v>
      </c>
      <c r="F1585" s="67" t="s">
        <v>18</v>
      </c>
      <c r="G1585" s="42" t="s">
        <v>18</v>
      </c>
      <c r="H1585" s="67" t="s">
        <v>18</v>
      </c>
      <c r="I1585" s="42" t="s">
        <v>18</v>
      </c>
      <c r="J1585" s="67">
        <v>7.6780646305065297</v>
      </c>
      <c r="K1585" s="42">
        <v>56</v>
      </c>
      <c r="L1585" s="67">
        <v>2.3412522617510998</v>
      </c>
      <c r="M1585" s="42">
        <v>29</v>
      </c>
      <c r="N1585" s="67" t="s">
        <v>18</v>
      </c>
      <c r="O1585" s="69" t="s">
        <v>18</v>
      </c>
      <c r="P1585" s="69" t="s">
        <v>18</v>
      </c>
      <c r="Q1585" s="70">
        <v>6</v>
      </c>
      <c r="R1585" s="71">
        <v>0</v>
      </c>
      <c r="S1585" s="71">
        <v>0</v>
      </c>
      <c r="T1585" s="46" t="s">
        <v>18</v>
      </c>
      <c r="U1585" s="72">
        <v>0</v>
      </c>
      <c r="V1585" s="72" t="s">
        <v>18</v>
      </c>
      <c r="W1585" s="72">
        <v>4.8999999999999998E-3</v>
      </c>
      <c r="X1585" s="48" t="s">
        <v>1371</v>
      </c>
      <c r="Y1585" s="49" t="s">
        <v>18</v>
      </c>
      <c r="Z1585" s="50" t="s">
        <v>18</v>
      </c>
      <c r="AA1585" s="73" t="s">
        <v>18</v>
      </c>
      <c r="AB1585" s="52">
        <v>45303</v>
      </c>
      <c r="AC1585" s="48" t="s">
        <v>1478</v>
      </c>
      <c r="AD1585" s="53" t="s">
        <v>1391</v>
      </c>
      <c r="AE1585" s="46" t="s">
        <v>18</v>
      </c>
      <c r="AF1585" s="54" t="s">
        <v>18</v>
      </c>
    </row>
    <row r="1586" spans="1:32" x14ac:dyDescent="0.25">
      <c r="A1586" s="1" t="s">
        <v>1581</v>
      </c>
      <c r="B1586" s="74" t="s">
        <v>18</v>
      </c>
      <c r="C1586" s="37" t="s">
        <v>18</v>
      </c>
      <c r="D1586" s="74">
        <v>10.5664943682276</v>
      </c>
      <c r="E1586" s="37">
        <v>30</v>
      </c>
      <c r="F1586" s="74">
        <v>5.1455633660057503</v>
      </c>
      <c r="G1586" s="37">
        <v>36</v>
      </c>
      <c r="H1586" s="74">
        <v>26.519561041085002</v>
      </c>
      <c r="I1586" s="37">
        <v>44</v>
      </c>
      <c r="J1586" s="74">
        <v>9.1423857593175999</v>
      </c>
      <c r="K1586" s="37">
        <v>47</v>
      </c>
      <c r="L1586" s="74">
        <v>0.94636460475598905</v>
      </c>
      <c r="M1586" s="37">
        <v>49</v>
      </c>
      <c r="N1586" s="74">
        <v>13.0020016038045</v>
      </c>
      <c r="O1586" s="76">
        <v>1.7257767202004199</v>
      </c>
      <c r="P1586" s="76">
        <v>0.43179105203271301</v>
      </c>
      <c r="Q1586" s="77">
        <v>8</v>
      </c>
      <c r="R1586" s="78">
        <v>0</v>
      </c>
      <c r="S1586" s="78">
        <v>0</v>
      </c>
      <c r="T1586" s="14" t="s">
        <v>18</v>
      </c>
      <c r="U1586" s="79">
        <v>0</v>
      </c>
      <c r="V1586" s="79" t="s">
        <v>18</v>
      </c>
      <c r="W1586" s="79">
        <v>4.8999999999999998E-3</v>
      </c>
      <c r="X1586" s="12" t="s">
        <v>1371</v>
      </c>
      <c r="Y1586" s="60" t="s">
        <v>18</v>
      </c>
      <c r="Z1586" s="8" t="s">
        <v>18</v>
      </c>
      <c r="AA1586" s="80" t="s">
        <v>18</v>
      </c>
      <c r="AB1586" s="62">
        <v>42232</v>
      </c>
      <c r="AC1586" s="12" t="s">
        <v>1478</v>
      </c>
      <c r="AD1586" s="16" t="s">
        <v>1391</v>
      </c>
      <c r="AE1586" s="14" t="s">
        <v>18</v>
      </c>
      <c r="AF1586" s="39" t="s">
        <v>18</v>
      </c>
    </row>
    <row r="1587" spans="1:32" x14ac:dyDescent="0.25">
      <c r="A1587" s="40" t="s">
        <v>1582</v>
      </c>
      <c r="B1587" s="67" t="s">
        <v>18</v>
      </c>
      <c r="C1587" s="42" t="s">
        <v>18</v>
      </c>
      <c r="D1587" s="67" t="s">
        <v>18</v>
      </c>
      <c r="E1587" s="42" t="s">
        <v>18</v>
      </c>
      <c r="F1587" s="67" t="s">
        <v>18</v>
      </c>
      <c r="G1587" s="42" t="s">
        <v>18</v>
      </c>
      <c r="H1587" s="67" t="s">
        <v>18</v>
      </c>
      <c r="I1587" s="42" t="s">
        <v>18</v>
      </c>
      <c r="J1587" s="67">
        <v>8.5401314898213094</v>
      </c>
      <c r="K1587" s="42">
        <v>50</v>
      </c>
      <c r="L1587" s="67">
        <v>-1.01331406972438E-2</v>
      </c>
      <c r="M1587" s="42">
        <v>56</v>
      </c>
      <c r="N1587" s="67" t="s">
        <v>18</v>
      </c>
      <c r="O1587" s="69" t="s">
        <v>18</v>
      </c>
      <c r="P1587" s="69" t="s">
        <v>18</v>
      </c>
      <c r="Q1587" s="70">
        <v>6</v>
      </c>
      <c r="R1587" s="71">
        <v>0</v>
      </c>
      <c r="S1587" s="71">
        <v>0</v>
      </c>
      <c r="T1587" s="46" t="s">
        <v>18</v>
      </c>
      <c r="U1587" s="72">
        <v>0</v>
      </c>
      <c r="V1587" s="72" t="s">
        <v>18</v>
      </c>
      <c r="W1587" s="72">
        <v>4.5999999999999999E-3</v>
      </c>
      <c r="X1587" s="48" t="s">
        <v>1371</v>
      </c>
      <c r="Y1587" s="49" t="s">
        <v>18</v>
      </c>
      <c r="Z1587" s="50" t="s">
        <v>18</v>
      </c>
      <c r="AA1587" s="73" t="s">
        <v>18</v>
      </c>
      <c r="AB1587" s="52">
        <v>45303</v>
      </c>
      <c r="AC1587" s="48" t="s">
        <v>1478</v>
      </c>
      <c r="AD1587" s="53" t="s">
        <v>1391</v>
      </c>
      <c r="AE1587" s="46" t="s">
        <v>18</v>
      </c>
      <c r="AF1587" s="54" t="s">
        <v>18</v>
      </c>
    </row>
    <row r="1588" spans="1:32" x14ac:dyDescent="0.25">
      <c r="A1588" s="81" t="s">
        <v>1583</v>
      </c>
      <c r="B1588" s="82">
        <v>13.9136006761129</v>
      </c>
      <c r="C1588" s="83">
        <v>12</v>
      </c>
      <c r="D1588" s="82">
        <v>12.010864645696801</v>
      </c>
      <c r="E1588" s="83">
        <v>26</v>
      </c>
      <c r="F1588" s="82">
        <v>8.9058357042765603</v>
      </c>
      <c r="G1588" s="83">
        <v>27</v>
      </c>
      <c r="H1588" s="82">
        <v>19.199123630133201</v>
      </c>
      <c r="I1588" s="83">
        <v>51</v>
      </c>
      <c r="J1588" s="82">
        <v>6.4124974860103601</v>
      </c>
      <c r="K1588" s="83">
        <v>58</v>
      </c>
      <c r="L1588" s="82">
        <v>0.35292099938946098</v>
      </c>
      <c r="M1588" s="83">
        <v>54</v>
      </c>
      <c r="N1588" s="82">
        <v>11.7717715107228</v>
      </c>
      <c r="O1588" s="84">
        <v>1.2842684093156</v>
      </c>
      <c r="P1588" s="84">
        <v>0.52760789040889999</v>
      </c>
      <c r="Q1588" s="85">
        <v>8</v>
      </c>
      <c r="R1588" s="86">
        <v>0.05</v>
      </c>
      <c r="S1588" s="86">
        <v>0</v>
      </c>
      <c r="T1588" s="87" t="s">
        <v>18</v>
      </c>
      <c r="U1588" s="88">
        <v>8.2500000000000004E-3</v>
      </c>
      <c r="V1588" s="88" t="s">
        <v>18</v>
      </c>
      <c r="W1588" s="88">
        <v>9.7000000000000003E-3</v>
      </c>
      <c r="X1588" s="89" t="s">
        <v>141</v>
      </c>
      <c r="Y1588" s="90" t="s">
        <v>18</v>
      </c>
      <c r="Z1588" s="91" t="s">
        <v>18</v>
      </c>
      <c r="AA1588" s="92" t="s">
        <v>18</v>
      </c>
      <c r="AB1588" s="93">
        <v>39157</v>
      </c>
      <c r="AC1588" s="89" t="s">
        <v>1584</v>
      </c>
      <c r="AD1588" s="94" t="s">
        <v>1585</v>
      </c>
      <c r="AE1588" s="87" t="s">
        <v>18</v>
      </c>
      <c r="AF1588" s="95" t="s">
        <v>18</v>
      </c>
    </row>
    <row r="1589" spans="1:32" x14ac:dyDescent="0.25">
      <c r="A1589" s="96" t="s">
        <v>95</v>
      </c>
      <c r="B1589" s="97">
        <v>13.491107955032019</v>
      </c>
      <c r="C1589" s="12"/>
      <c r="D1589" s="97">
        <v>13.894859509848091</v>
      </c>
      <c r="E1589" s="12"/>
      <c r="F1589" s="97">
        <v>8.3511381074112663</v>
      </c>
      <c r="G1589" s="12"/>
      <c r="H1589" s="97">
        <v>33.161830402003211</v>
      </c>
      <c r="I1589" s="12"/>
      <c r="J1589" s="97">
        <v>10.3061797826669</v>
      </c>
      <c r="K1589" s="12"/>
      <c r="L1589" s="97">
        <v>1.9809477495796648</v>
      </c>
      <c r="M1589" s="37"/>
      <c r="N1589" s="97">
        <v>14.244285978857544</v>
      </c>
      <c r="O1589" s="98">
        <v>2.0725103060396792</v>
      </c>
      <c r="P1589" s="98">
        <v>0.62496651023039151</v>
      </c>
      <c r="Q1589" s="99"/>
      <c r="R1589" s="14"/>
      <c r="S1589" s="12"/>
      <c r="T1589" s="14"/>
      <c r="U1589" s="12"/>
      <c r="V1589" s="100"/>
      <c r="X1589" s="100" t="s">
        <v>96</v>
      </c>
      <c r="Y1589" s="101">
        <v>18897.167377032973</v>
      </c>
      <c r="Z1589" s="98">
        <v>115.53387427894582</v>
      </c>
      <c r="AA1589" s="102">
        <v>69916</v>
      </c>
      <c r="AB1589" s="100"/>
      <c r="AC1589" s="100"/>
      <c r="AD1589" s="103"/>
      <c r="AE1589" s="104"/>
      <c r="AF1589" s="105">
        <v>261.00439474726522</v>
      </c>
    </row>
    <row r="1590" spans="1:32" x14ac:dyDescent="0.25">
      <c r="A1590" s="106" t="s">
        <v>348</v>
      </c>
      <c r="B1590" s="107">
        <v>13.5509838683111</v>
      </c>
      <c r="C1590" s="37"/>
      <c r="D1590" s="107">
        <v>15.047082627507899</v>
      </c>
      <c r="E1590" s="37"/>
      <c r="F1590" s="107">
        <v>10.150485899537401</v>
      </c>
      <c r="G1590" s="37"/>
      <c r="H1590" s="107">
        <v>34.211441548841002</v>
      </c>
      <c r="I1590" s="37"/>
      <c r="J1590" s="107">
        <v>12.0384925197447</v>
      </c>
      <c r="K1590" s="37"/>
      <c r="L1590" s="107">
        <v>2.0350076410729798</v>
      </c>
      <c r="M1590" s="37"/>
      <c r="N1590" s="107">
        <v>13.256703825313201</v>
      </c>
      <c r="O1590" s="107">
        <v>2.27284493857948</v>
      </c>
      <c r="P1590" s="107">
        <v>0.63556398215726995</v>
      </c>
      <c r="Q1590" s="108"/>
      <c r="R1590" s="109"/>
      <c r="S1590" s="37"/>
      <c r="T1590" s="109"/>
      <c r="U1590" s="37"/>
      <c r="V1590" s="37"/>
      <c r="W1590" s="110"/>
      <c r="X1590" s="111"/>
      <c r="Y1590" s="112"/>
      <c r="Z1590" s="37"/>
      <c r="AA1590" s="37"/>
      <c r="AB1590" s="37"/>
      <c r="AC1590" s="113"/>
      <c r="AD1590" s="109"/>
      <c r="AE1590" s="110"/>
    </row>
    <row r="1591" spans="1:32" x14ac:dyDescent="0.25">
      <c r="A1591" s="1" t="s">
        <v>98</v>
      </c>
      <c r="B1591" s="55"/>
      <c r="C1591" s="37">
        <v>23</v>
      </c>
      <c r="D1591" s="55"/>
      <c r="E1591" s="37">
        <v>38</v>
      </c>
      <c r="F1591" s="55"/>
      <c r="G1591" s="37">
        <v>44</v>
      </c>
      <c r="H1591" s="55"/>
      <c r="I1591" s="37">
        <v>53</v>
      </c>
      <c r="J1591" s="55"/>
      <c r="K1591" s="37">
        <v>64</v>
      </c>
      <c r="L1591" s="55"/>
      <c r="M1591" s="37">
        <v>64</v>
      </c>
      <c r="N1591" s="55"/>
      <c r="O1591" s="56"/>
      <c r="P1591" s="56"/>
      <c r="Q1591" s="58"/>
      <c r="R1591" s="14"/>
      <c r="S1591" s="59"/>
      <c r="T1591" s="114"/>
      <c r="U1591" s="59"/>
      <c r="V1591" s="12"/>
      <c r="W1591" s="8"/>
      <c r="X1591" s="8"/>
      <c r="Y1591" s="61"/>
      <c r="Z1591" s="62"/>
      <c r="AA1591" s="12"/>
      <c r="AB1591" s="62"/>
      <c r="AC1591" s="16"/>
      <c r="AD1591" s="14"/>
      <c r="AE1591" s="8"/>
    </row>
    <row r="1592" spans="1:32" x14ac:dyDescent="0.25">
      <c r="B1592" s="8"/>
      <c r="C1592" s="12"/>
      <c r="D1592" s="8"/>
      <c r="E1592" s="12"/>
      <c r="F1592" s="8"/>
      <c r="G1592" s="12"/>
      <c r="H1592" s="8"/>
      <c r="I1592" s="12"/>
      <c r="J1592" s="8"/>
      <c r="K1592" s="12"/>
      <c r="L1592" s="8"/>
      <c r="M1592" s="12"/>
      <c r="N1592" s="8"/>
      <c r="O1592" s="12"/>
      <c r="P1592" s="12"/>
      <c r="Q1592" s="13"/>
      <c r="R1592" s="14"/>
      <c r="S1592" s="12"/>
      <c r="T1592" s="14"/>
      <c r="U1592" s="12"/>
      <c r="V1592" s="12"/>
      <c r="W1592" s="12"/>
      <c r="X1592" s="60"/>
      <c r="Y1592" s="20"/>
      <c r="Z1592" s="12"/>
      <c r="AA1592" s="12"/>
      <c r="AB1592" s="12"/>
      <c r="AC1592" s="16"/>
      <c r="AD1592" s="14"/>
      <c r="AE1592" s="12"/>
    </row>
    <row r="1593" spans="1:32" x14ac:dyDescent="0.25">
      <c r="B1593" s="8"/>
      <c r="C1593" s="12"/>
      <c r="D1593" s="8"/>
      <c r="E1593" s="12"/>
      <c r="F1593" s="8"/>
      <c r="G1593" s="12"/>
      <c r="H1593" s="8"/>
      <c r="I1593" s="12"/>
      <c r="J1593" s="8"/>
      <c r="K1593" s="12"/>
      <c r="L1593" s="8"/>
      <c r="M1593" s="12"/>
      <c r="N1593" s="8"/>
      <c r="O1593" s="12"/>
      <c r="P1593" s="12"/>
      <c r="Q1593" s="13"/>
      <c r="R1593" s="14"/>
      <c r="S1593" s="12"/>
      <c r="T1593" s="14"/>
      <c r="U1593" s="12"/>
      <c r="V1593" s="12"/>
      <c r="W1593" s="12"/>
      <c r="X1593" s="60"/>
      <c r="Y1593" s="20"/>
      <c r="Z1593" s="12"/>
      <c r="AA1593" s="12"/>
      <c r="AB1593" s="12"/>
      <c r="AC1593" s="16"/>
      <c r="AD1593" s="14"/>
      <c r="AE1593" s="12"/>
    </row>
    <row r="1594" spans="1:32" ht="18" x14ac:dyDescent="0.25">
      <c r="A1594" s="143" t="s">
        <v>349</v>
      </c>
      <c r="B1594" s="23"/>
      <c r="C1594" s="24"/>
      <c r="D1594" s="23"/>
      <c r="E1594" s="24"/>
      <c r="F1594" s="23"/>
      <c r="G1594" s="24" t="s">
        <v>1</v>
      </c>
      <c r="H1594" s="23"/>
      <c r="I1594" s="24"/>
      <c r="J1594" s="23"/>
      <c r="K1594" s="24"/>
      <c r="L1594" s="23"/>
      <c r="M1594" s="24"/>
      <c r="N1594" s="23" t="s">
        <v>4</v>
      </c>
      <c r="O1594" s="24"/>
      <c r="P1594" s="24" t="s">
        <v>5</v>
      </c>
      <c r="Q1594" s="25"/>
      <c r="R1594" s="26"/>
      <c r="S1594" s="24"/>
      <c r="T1594" s="26"/>
      <c r="U1594" s="24"/>
      <c r="V1594" s="24"/>
      <c r="W1594" s="27"/>
      <c r="X1594" s="122"/>
      <c r="Y1594" s="28"/>
      <c r="Z1594" s="24"/>
      <c r="AA1594" s="24"/>
      <c r="AB1594" s="24"/>
      <c r="AC1594" s="29"/>
      <c r="AD1594" s="26"/>
      <c r="AE1594" s="27"/>
    </row>
    <row r="1595" spans="1:32" ht="18" x14ac:dyDescent="0.25">
      <c r="A1595" s="30"/>
      <c r="B1595" s="31" t="s">
        <v>18</v>
      </c>
      <c r="C1595" s="32" t="s">
        <v>18</v>
      </c>
      <c r="D1595" s="31" t="s">
        <v>18</v>
      </c>
      <c r="E1595" s="32" t="s">
        <v>18</v>
      </c>
      <c r="F1595" s="31" t="s">
        <v>18</v>
      </c>
      <c r="G1595" s="24" t="s">
        <v>18</v>
      </c>
      <c r="H1595" s="31" t="s">
        <v>18</v>
      </c>
      <c r="I1595" s="32" t="s">
        <v>18</v>
      </c>
      <c r="J1595" s="31" t="s">
        <v>18</v>
      </c>
      <c r="K1595" s="32" t="s">
        <v>18</v>
      </c>
      <c r="L1595" s="31" t="s">
        <v>18</v>
      </c>
      <c r="M1595" s="32" t="s">
        <v>18</v>
      </c>
      <c r="N1595" s="31" t="s">
        <v>18</v>
      </c>
      <c r="O1595" s="32" t="s">
        <v>18</v>
      </c>
      <c r="P1595" s="32" t="s">
        <v>18</v>
      </c>
      <c r="Q1595" s="33" t="s">
        <v>18</v>
      </c>
      <c r="R1595" s="32" t="s">
        <v>18</v>
      </c>
      <c r="S1595" s="32" t="s">
        <v>18</v>
      </c>
      <c r="T1595" s="32" t="s">
        <v>18</v>
      </c>
      <c r="U1595" s="32" t="s">
        <v>18</v>
      </c>
      <c r="V1595" s="32" t="s">
        <v>18</v>
      </c>
      <c r="W1595" s="34" t="s">
        <v>18</v>
      </c>
      <c r="X1595" s="123" t="s">
        <v>18</v>
      </c>
      <c r="Y1595" s="35" t="s">
        <v>18</v>
      </c>
      <c r="Z1595" s="32" t="s">
        <v>18</v>
      </c>
      <c r="AA1595" s="32" t="s">
        <v>18</v>
      </c>
      <c r="AB1595" s="32" t="s">
        <v>18</v>
      </c>
      <c r="AC1595" s="36" t="s">
        <v>18</v>
      </c>
      <c r="AD1595" s="32" t="s">
        <v>18</v>
      </c>
      <c r="AE1595" s="34" t="s">
        <v>18</v>
      </c>
      <c r="AF1595" s="34"/>
    </row>
    <row r="1596" spans="1:32" x14ac:dyDescent="0.25">
      <c r="B1596" s="55"/>
      <c r="C1596" s="37"/>
      <c r="D1596" s="55"/>
      <c r="E1596" s="37"/>
      <c r="F1596" s="55"/>
      <c r="G1596" s="37"/>
      <c r="H1596" s="55"/>
      <c r="I1596" s="37"/>
      <c r="J1596" s="55"/>
      <c r="K1596" s="37"/>
      <c r="L1596" s="55"/>
      <c r="M1596" s="37"/>
      <c r="N1596" s="55"/>
      <c r="O1596" s="56"/>
      <c r="P1596" s="56"/>
      <c r="Q1596" s="58"/>
      <c r="R1596" s="58"/>
      <c r="S1596" s="14"/>
      <c r="T1596" s="59"/>
      <c r="U1596" s="114"/>
      <c r="V1596" s="59"/>
      <c r="W1596" s="12"/>
      <c r="X1596" s="60"/>
      <c r="Y1596" s="8"/>
      <c r="Z1596" s="61"/>
      <c r="AA1596" s="62"/>
      <c r="AB1596" s="12"/>
      <c r="AC1596" s="16"/>
      <c r="AD1596" s="14"/>
      <c r="AE1596" s="8"/>
    </row>
    <row r="1597" spans="1:32" ht="42.75" x14ac:dyDescent="0.25">
      <c r="A1597" s="30"/>
      <c r="B1597" s="31" t="s">
        <v>6</v>
      </c>
      <c r="C1597" s="32" t="s">
        <v>7</v>
      </c>
      <c r="D1597" s="31" t="s">
        <v>8</v>
      </c>
      <c r="E1597" s="32" t="s">
        <v>7</v>
      </c>
      <c r="F1597" s="31" t="s">
        <v>9</v>
      </c>
      <c r="G1597" s="24" t="s">
        <v>7</v>
      </c>
      <c r="H1597" s="31" t="s">
        <v>10</v>
      </c>
      <c r="I1597" s="32" t="s">
        <v>7</v>
      </c>
      <c r="J1597" s="31" t="s">
        <v>11</v>
      </c>
      <c r="K1597" s="32" t="s">
        <v>7</v>
      </c>
      <c r="L1597" s="31" t="s">
        <v>12</v>
      </c>
      <c r="M1597" s="32" t="s">
        <v>7</v>
      </c>
      <c r="N1597" s="31" t="s">
        <v>13</v>
      </c>
      <c r="O1597" s="32" t="s">
        <v>14</v>
      </c>
      <c r="P1597" s="32" t="s">
        <v>15</v>
      </c>
      <c r="Q1597" s="33" t="s">
        <v>2</v>
      </c>
      <c r="R1597" s="32" t="s">
        <v>16</v>
      </c>
      <c r="S1597" s="32" t="s">
        <v>17</v>
      </c>
      <c r="T1597" s="32" t="s">
        <v>18</v>
      </c>
      <c r="U1597" s="32" t="s">
        <v>19</v>
      </c>
      <c r="V1597" s="32" t="s">
        <v>18</v>
      </c>
      <c r="W1597" s="34" t="s">
        <v>20</v>
      </c>
      <c r="X1597" s="123" t="s">
        <v>21</v>
      </c>
      <c r="Y1597" s="35" t="s">
        <v>22</v>
      </c>
      <c r="Z1597" s="32" t="s">
        <v>23</v>
      </c>
      <c r="AA1597" s="32" t="s">
        <v>24</v>
      </c>
      <c r="AB1597" s="32" t="s">
        <v>25</v>
      </c>
      <c r="AC1597" s="36" t="s">
        <v>26</v>
      </c>
      <c r="AD1597" s="32" t="s">
        <v>27</v>
      </c>
      <c r="AE1597" s="34" t="s">
        <v>18</v>
      </c>
      <c r="AF1597" s="34" t="s">
        <v>28</v>
      </c>
    </row>
    <row r="1598" spans="1:32" x14ac:dyDescent="0.25">
      <c r="B1598" s="55"/>
      <c r="C1598" s="37"/>
      <c r="D1598" s="55"/>
      <c r="E1598" s="37"/>
      <c r="F1598" s="55"/>
      <c r="G1598" s="37"/>
      <c r="H1598" s="55"/>
      <c r="I1598" s="37"/>
      <c r="J1598" s="55"/>
      <c r="K1598" s="37"/>
      <c r="L1598" s="55"/>
      <c r="M1598" s="37"/>
      <c r="N1598" s="55"/>
      <c r="O1598" s="56"/>
      <c r="P1598" s="56"/>
      <c r="Q1598" s="58"/>
      <c r="R1598" s="58"/>
      <c r="S1598" s="14"/>
      <c r="T1598" s="59"/>
      <c r="U1598" s="114"/>
      <c r="V1598" s="59"/>
      <c r="W1598" s="12"/>
      <c r="X1598" s="60"/>
      <c r="Y1598" s="8"/>
      <c r="Z1598" s="61"/>
      <c r="AA1598" s="62"/>
      <c r="AB1598" s="12"/>
      <c r="AC1598" s="16"/>
      <c r="AD1598" s="14"/>
      <c r="AE1598" s="8"/>
    </row>
    <row r="1599" spans="1:32" x14ac:dyDescent="0.25">
      <c r="A1599" s="40" t="s">
        <v>1586</v>
      </c>
      <c r="B1599" s="67" t="s">
        <v>18</v>
      </c>
      <c r="C1599" s="42" t="s">
        <v>18</v>
      </c>
      <c r="D1599" s="67">
        <v>1.62630672770587</v>
      </c>
      <c r="E1599" s="42">
        <v>14</v>
      </c>
      <c r="F1599" s="67">
        <v>-6.0980973534301199</v>
      </c>
      <c r="G1599" s="42">
        <v>14</v>
      </c>
      <c r="H1599" s="67">
        <v>22.032193158953501</v>
      </c>
      <c r="I1599" s="42">
        <v>11</v>
      </c>
      <c r="J1599" s="67">
        <v>5.5700609225411304</v>
      </c>
      <c r="K1599" s="42">
        <v>7</v>
      </c>
      <c r="L1599" s="67">
        <v>-2.2562449637389701</v>
      </c>
      <c r="M1599" s="42">
        <v>16</v>
      </c>
      <c r="N1599" s="67">
        <v>20.708329953056101</v>
      </c>
      <c r="O1599" s="69">
        <v>0.86685811180412198</v>
      </c>
      <c r="P1599" s="69">
        <v>3.20331096488383E-2</v>
      </c>
      <c r="Q1599" s="70">
        <v>8</v>
      </c>
      <c r="R1599" s="71">
        <v>0</v>
      </c>
      <c r="S1599" s="71">
        <v>0</v>
      </c>
      <c r="T1599" s="46" t="s">
        <v>18</v>
      </c>
      <c r="U1599" s="72">
        <v>8.5000000000000006E-3</v>
      </c>
      <c r="V1599" s="72" t="s">
        <v>18</v>
      </c>
      <c r="W1599" s="72">
        <v>9.1999999999999998E-3</v>
      </c>
      <c r="X1599" s="48" t="s">
        <v>1371</v>
      </c>
      <c r="Y1599" s="49" t="s">
        <v>18</v>
      </c>
      <c r="Z1599" s="50" t="s">
        <v>18</v>
      </c>
      <c r="AA1599" s="73" t="s">
        <v>18</v>
      </c>
      <c r="AB1599" s="52">
        <v>42382</v>
      </c>
      <c r="AC1599" s="48" t="s">
        <v>1587</v>
      </c>
      <c r="AD1599" s="53" t="s">
        <v>1394</v>
      </c>
      <c r="AE1599" s="46" t="s">
        <v>18</v>
      </c>
      <c r="AF1599" s="54" t="s">
        <v>18</v>
      </c>
    </row>
    <row r="1600" spans="1:32" x14ac:dyDescent="0.25">
      <c r="A1600" s="1" t="s">
        <v>1588</v>
      </c>
      <c r="B1600" s="74" t="s">
        <v>18</v>
      </c>
      <c r="C1600" s="37" t="s">
        <v>18</v>
      </c>
      <c r="D1600" s="74">
        <v>1.61696349980198</v>
      </c>
      <c r="E1600" s="37">
        <v>15</v>
      </c>
      <c r="F1600" s="74">
        <v>-6.1181490818547699</v>
      </c>
      <c r="G1600" s="37">
        <v>15</v>
      </c>
      <c r="H1600" s="74">
        <v>21.975806451613</v>
      </c>
      <c r="I1600" s="37">
        <v>12</v>
      </c>
      <c r="J1600" s="74">
        <v>5.4925893635572303</v>
      </c>
      <c r="K1600" s="37">
        <v>8</v>
      </c>
      <c r="L1600" s="74">
        <v>-2.26171243941842</v>
      </c>
      <c r="M1600" s="37">
        <v>17</v>
      </c>
      <c r="N1600" s="74">
        <v>20.735135143714899</v>
      </c>
      <c r="O1600" s="76">
        <v>0.86301810768793596</v>
      </c>
      <c r="P1600" s="76">
        <v>3.15881533436113E-2</v>
      </c>
      <c r="Q1600" s="77">
        <v>8</v>
      </c>
      <c r="R1600" s="78">
        <v>0</v>
      </c>
      <c r="S1600" s="78">
        <v>0</v>
      </c>
      <c r="T1600" s="14" t="s">
        <v>18</v>
      </c>
      <c r="U1600" s="79">
        <v>8.5000000000000006E-3</v>
      </c>
      <c r="V1600" s="79" t="s">
        <v>18</v>
      </c>
      <c r="W1600" s="79">
        <v>9.1999999999999998E-3</v>
      </c>
      <c r="X1600" s="12" t="s">
        <v>1371</v>
      </c>
      <c r="Y1600" s="60" t="s">
        <v>18</v>
      </c>
      <c r="Z1600" s="8" t="s">
        <v>18</v>
      </c>
      <c r="AA1600" s="80" t="s">
        <v>18</v>
      </c>
      <c r="AB1600" s="62">
        <v>43488</v>
      </c>
      <c r="AC1600" s="12" t="s">
        <v>1587</v>
      </c>
      <c r="AD1600" s="16" t="s">
        <v>1394</v>
      </c>
      <c r="AE1600" s="14" t="s">
        <v>18</v>
      </c>
      <c r="AF1600" s="39" t="s">
        <v>18</v>
      </c>
    </row>
    <row r="1601" spans="1:32" x14ac:dyDescent="0.25">
      <c r="A1601" s="40" t="s">
        <v>1589</v>
      </c>
      <c r="B1601" s="67">
        <v>6.4087227288445403</v>
      </c>
      <c r="C1601" s="42">
        <v>11</v>
      </c>
      <c r="D1601" s="67">
        <v>3.90831515957152</v>
      </c>
      <c r="E1601" s="42">
        <v>12</v>
      </c>
      <c r="F1601" s="67">
        <v>-2.6793449261574001</v>
      </c>
      <c r="G1601" s="42">
        <v>9</v>
      </c>
      <c r="H1601" s="67">
        <v>16.6485310119693</v>
      </c>
      <c r="I1601" s="42">
        <v>17</v>
      </c>
      <c r="J1601" s="67">
        <v>2.1925643469970799</v>
      </c>
      <c r="K1601" s="42">
        <v>12</v>
      </c>
      <c r="L1601" s="67">
        <v>-0.64874884151990797</v>
      </c>
      <c r="M1601" s="42">
        <v>5</v>
      </c>
      <c r="N1601" s="67">
        <v>26.465612407872701</v>
      </c>
      <c r="O1601" s="69">
        <v>0.47486230286514602</v>
      </c>
      <c r="P1601" s="69">
        <v>0.14162460277761199</v>
      </c>
      <c r="Q1601" s="70">
        <v>8</v>
      </c>
      <c r="R1601" s="71">
        <v>0</v>
      </c>
      <c r="S1601" s="71">
        <v>0</v>
      </c>
      <c r="T1601" s="46" t="s">
        <v>18</v>
      </c>
      <c r="U1601" s="72">
        <v>1.6E-2</v>
      </c>
      <c r="V1601" s="72" t="s">
        <v>18</v>
      </c>
      <c r="W1601" s="72">
        <v>1.6E-2</v>
      </c>
      <c r="X1601" s="48" t="s">
        <v>1328</v>
      </c>
      <c r="Y1601" s="49">
        <v>146.12779775808701</v>
      </c>
      <c r="Z1601" s="50" t="s">
        <v>18</v>
      </c>
      <c r="AA1601" s="73" t="s">
        <v>18</v>
      </c>
      <c r="AB1601" s="52">
        <v>42437</v>
      </c>
      <c r="AC1601" s="48" t="s">
        <v>1590</v>
      </c>
      <c r="AD1601" s="53" t="s">
        <v>56</v>
      </c>
      <c r="AE1601" s="46" t="s">
        <v>18</v>
      </c>
      <c r="AF1601" s="54">
        <v>-1.0348866999999999</v>
      </c>
    </row>
    <row r="1602" spans="1:32" x14ac:dyDescent="0.25">
      <c r="A1602" s="1" t="s">
        <v>1591</v>
      </c>
      <c r="B1602" s="74" t="s">
        <v>18</v>
      </c>
      <c r="C1602" s="37" t="s">
        <v>18</v>
      </c>
      <c r="D1602" s="74" t="s">
        <v>18</v>
      </c>
      <c r="E1602" s="37" t="s">
        <v>18</v>
      </c>
      <c r="F1602" s="74" t="s">
        <v>18</v>
      </c>
      <c r="G1602" s="37" t="s">
        <v>18</v>
      </c>
      <c r="H1602" s="74">
        <v>26.468800684727199</v>
      </c>
      <c r="I1602" s="37">
        <v>8</v>
      </c>
      <c r="J1602" s="74">
        <v>-0.43064761360055398</v>
      </c>
      <c r="K1602" s="37">
        <v>18</v>
      </c>
      <c r="L1602" s="75">
        <v>2.6072849923555999</v>
      </c>
      <c r="M1602" s="66">
        <v>3</v>
      </c>
      <c r="N1602" s="74">
        <v>25.711593511634302</v>
      </c>
      <c r="O1602" s="76">
        <v>0.87072749175839004</v>
      </c>
      <c r="P1602" s="76" t="s">
        <v>18</v>
      </c>
      <c r="Q1602" s="77">
        <v>8</v>
      </c>
      <c r="R1602" s="78">
        <v>0.05</v>
      </c>
      <c r="S1602" s="78">
        <v>0.03</v>
      </c>
      <c r="T1602" s="14" t="s">
        <v>18</v>
      </c>
      <c r="U1602" s="79">
        <v>0</v>
      </c>
      <c r="V1602" s="79" t="s">
        <v>18</v>
      </c>
      <c r="W1602" s="79">
        <v>2.5000000000000001E-3</v>
      </c>
      <c r="X1602" s="12" t="s">
        <v>1371</v>
      </c>
      <c r="Y1602" s="60" t="s">
        <v>18</v>
      </c>
      <c r="Z1602" s="8" t="s">
        <v>18</v>
      </c>
      <c r="AA1602" s="80" t="s">
        <v>18</v>
      </c>
      <c r="AB1602" s="62">
        <v>44698</v>
      </c>
      <c r="AC1602" s="12" t="s">
        <v>1592</v>
      </c>
      <c r="AD1602" s="16" t="s">
        <v>37</v>
      </c>
      <c r="AE1602" s="14" t="s">
        <v>18</v>
      </c>
      <c r="AF1602" s="39" t="s">
        <v>18</v>
      </c>
    </row>
    <row r="1603" spans="1:32" x14ac:dyDescent="0.25">
      <c r="A1603" s="40" t="s">
        <v>1593</v>
      </c>
      <c r="B1603" s="67" t="s">
        <v>18</v>
      </c>
      <c r="C1603" s="42" t="s">
        <v>18</v>
      </c>
      <c r="D1603" s="67" t="s">
        <v>18</v>
      </c>
      <c r="E1603" s="42" t="s">
        <v>18</v>
      </c>
      <c r="F1603" s="67" t="s">
        <v>18</v>
      </c>
      <c r="G1603" s="42" t="s">
        <v>18</v>
      </c>
      <c r="H1603" s="67">
        <v>26.769189347132698</v>
      </c>
      <c r="I1603" s="42">
        <v>7</v>
      </c>
      <c r="J1603" s="67">
        <v>2.72148569552022</v>
      </c>
      <c r="K1603" s="42">
        <v>11</v>
      </c>
      <c r="L1603" s="68">
        <v>2.61269989170211</v>
      </c>
      <c r="M1603" s="64">
        <v>2</v>
      </c>
      <c r="N1603" s="67">
        <v>24.1560299825416</v>
      </c>
      <c r="O1603" s="69">
        <v>0.939234634428741</v>
      </c>
      <c r="P1603" s="69" t="s">
        <v>18</v>
      </c>
      <c r="Q1603" s="70">
        <v>8</v>
      </c>
      <c r="R1603" s="71">
        <v>0.05</v>
      </c>
      <c r="S1603" s="71">
        <v>0.03</v>
      </c>
      <c r="T1603" s="46" t="s">
        <v>18</v>
      </c>
      <c r="U1603" s="72">
        <v>0</v>
      </c>
      <c r="V1603" s="72" t="s">
        <v>18</v>
      </c>
      <c r="W1603" s="72">
        <v>2.5000000000000001E-3</v>
      </c>
      <c r="X1603" s="48" t="s">
        <v>1371</v>
      </c>
      <c r="Y1603" s="49" t="s">
        <v>18</v>
      </c>
      <c r="Z1603" s="50" t="s">
        <v>18</v>
      </c>
      <c r="AA1603" s="73" t="s">
        <v>18</v>
      </c>
      <c r="AB1603" s="52">
        <v>44782</v>
      </c>
      <c r="AC1603" s="48" t="s">
        <v>1592</v>
      </c>
      <c r="AD1603" s="53" t="s">
        <v>1594</v>
      </c>
      <c r="AE1603" s="46" t="s">
        <v>18</v>
      </c>
      <c r="AF1603" s="54" t="s">
        <v>18</v>
      </c>
    </row>
    <row r="1604" spans="1:32" x14ac:dyDescent="0.25">
      <c r="A1604" s="1" t="s">
        <v>1595</v>
      </c>
      <c r="B1604" s="74" t="s">
        <v>18</v>
      </c>
      <c r="C1604" s="37" t="s">
        <v>18</v>
      </c>
      <c r="D1604" s="74" t="s">
        <v>18</v>
      </c>
      <c r="E1604" s="37" t="s">
        <v>18</v>
      </c>
      <c r="F1604" s="74" t="s">
        <v>18</v>
      </c>
      <c r="G1604" s="37" t="s">
        <v>18</v>
      </c>
      <c r="H1604" s="74">
        <v>18.614587727160401</v>
      </c>
      <c r="I1604" s="37">
        <v>14</v>
      </c>
      <c r="J1604" s="74">
        <v>-0.184229661778534</v>
      </c>
      <c r="K1604" s="37">
        <v>16</v>
      </c>
      <c r="L1604" s="74">
        <v>-1.7022303243011501</v>
      </c>
      <c r="M1604" s="37">
        <v>13</v>
      </c>
      <c r="N1604" s="74">
        <v>22.317074540444899</v>
      </c>
      <c r="O1604" s="76">
        <v>0.65123134054111098</v>
      </c>
      <c r="P1604" s="76" t="s">
        <v>18</v>
      </c>
      <c r="Q1604" s="77">
        <v>8</v>
      </c>
      <c r="R1604" s="78">
        <v>0.05</v>
      </c>
      <c r="S1604" s="78">
        <v>0.03</v>
      </c>
      <c r="T1604" s="14" t="s">
        <v>18</v>
      </c>
      <c r="U1604" s="79">
        <v>0</v>
      </c>
      <c r="V1604" s="79" t="s">
        <v>18</v>
      </c>
      <c r="W1604" s="79">
        <v>2.5000000000000001E-3</v>
      </c>
      <c r="X1604" s="12" t="s">
        <v>1371</v>
      </c>
      <c r="Y1604" s="60" t="s">
        <v>18</v>
      </c>
      <c r="Z1604" s="8" t="s">
        <v>18</v>
      </c>
      <c r="AA1604" s="80" t="s">
        <v>18</v>
      </c>
      <c r="AB1604" s="62">
        <v>44841</v>
      </c>
      <c r="AC1604" s="12" t="s">
        <v>1592</v>
      </c>
      <c r="AD1604" s="16" t="s">
        <v>37</v>
      </c>
      <c r="AE1604" s="14" t="s">
        <v>18</v>
      </c>
      <c r="AF1604" s="39" t="s">
        <v>18</v>
      </c>
    </row>
    <row r="1605" spans="1:32" x14ac:dyDescent="0.25">
      <c r="A1605" s="40" t="s">
        <v>1596</v>
      </c>
      <c r="B1605" s="67">
        <v>5.6020328189334698</v>
      </c>
      <c r="C1605" s="42">
        <v>13</v>
      </c>
      <c r="D1605" s="67">
        <v>3.8673016994376299</v>
      </c>
      <c r="E1605" s="42">
        <v>13</v>
      </c>
      <c r="F1605" s="67">
        <v>0.23251807726214399</v>
      </c>
      <c r="G1605" s="42">
        <v>7</v>
      </c>
      <c r="H1605" s="67">
        <v>22.9612583099359</v>
      </c>
      <c r="I1605" s="42">
        <v>10</v>
      </c>
      <c r="J1605" s="67">
        <v>3.7734043642547199</v>
      </c>
      <c r="K1605" s="42">
        <v>10</v>
      </c>
      <c r="L1605" s="67">
        <v>-1.26007359451685</v>
      </c>
      <c r="M1605" s="42">
        <v>8</v>
      </c>
      <c r="N1605" s="67">
        <v>20.617206270264202</v>
      </c>
      <c r="O1605" s="69">
        <v>0.915752052203887</v>
      </c>
      <c r="P1605" s="69">
        <v>0.15328078025910599</v>
      </c>
      <c r="Q1605" s="70">
        <v>8</v>
      </c>
      <c r="R1605" s="71">
        <v>0.05</v>
      </c>
      <c r="S1605" s="71">
        <v>5.0000000000000001E-3</v>
      </c>
      <c r="T1605" s="46" t="s">
        <v>18</v>
      </c>
      <c r="U1605" s="72">
        <v>1.4999999999999999E-2</v>
      </c>
      <c r="V1605" s="72" t="s">
        <v>18</v>
      </c>
      <c r="W1605" s="72">
        <v>1.7999999999999999E-2</v>
      </c>
      <c r="X1605" s="48" t="s">
        <v>141</v>
      </c>
      <c r="Y1605" s="49">
        <v>36.023400698981902</v>
      </c>
      <c r="Z1605" s="50" t="s">
        <v>18</v>
      </c>
      <c r="AA1605" s="73" t="s">
        <v>18</v>
      </c>
      <c r="AB1605" s="52">
        <v>34285</v>
      </c>
      <c r="AC1605" s="48" t="s">
        <v>1597</v>
      </c>
      <c r="AD1605" s="53" t="s">
        <v>1412</v>
      </c>
      <c r="AE1605" s="46" t="s">
        <v>18</v>
      </c>
      <c r="AF1605" s="54" t="s">
        <v>18</v>
      </c>
    </row>
    <row r="1606" spans="1:32" x14ac:dyDescent="0.25">
      <c r="A1606" s="1" t="s">
        <v>1598</v>
      </c>
      <c r="B1606" s="74">
        <v>5.8791498560902804</v>
      </c>
      <c r="C1606" s="37">
        <v>12</v>
      </c>
      <c r="D1606" s="74">
        <v>3.90909389429194</v>
      </c>
      <c r="E1606" s="37">
        <v>11</v>
      </c>
      <c r="F1606" s="74">
        <v>0.29329532336421699</v>
      </c>
      <c r="G1606" s="37">
        <v>6</v>
      </c>
      <c r="H1606" s="74">
        <v>23.438087563792401</v>
      </c>
      <c r="I1606" s="37">
        <v>9</v>
      </c>
      <c r="J1606" s="74">
        <v>4.2842879186710103</v>
      </c>
      <c r="K1606" s="37">
        <v>9</v>
      </c>
      <c r="L1606" s="74">
        <v>-0.86716424349628696</v>
      </c>
      <c r="M1606" s="37">
        <v>6</v>
      </c>
      <c r="N1606" s="74">
        <v>21.7465818208202</v>
      </c>
      <c r="O1606" s="76">
        <v>0.89012049645564995</v>
      </c>
      <c r="P1606" s="76">
        <v>0.150851397511262</v>
      </c>
      <c r="Q1606" s="77">
        <v>8</v>
      </c>
      <c r="R1606" s="78">
        <v>0.05</v>
      </c>
      <c r="S1606" s="78">
        <v>5.0000000000000001E-3</v>
      </c>
      <c r="T1606" s="14" t="s">
        <v>18</v>
      </c>
      <c r="U1606" s="79">
        <v>1.4999999999999999E-2</v>
      </c>
      <c r="V1606" s="79" t="s">
        <v>18</v>
      </c>
      <c r="W1606" s="79">
        <v>1.7999999999999999E-2</v>
      </c>
      <c r="X1606" s="12" t="s">
        <v>141</v>
      </c>
      <c r="Y1606" s="60" t="s">
        <v>18</v>
      </c>
      <c r="Z1606" s="8" t="s">
        <v>18</v>
      </c>
      <c r="AA1606" s="80" t="s">
        <v>18</v>
      </c>
      <c r="AB1606" s="62">
        <v>41176</v>
      </c>
      <c r="AC1606" s="12" t="s">
        <v>1597</v>
      </c>
      <c r="AD1606" s="16" t="s">
        <v>1412</v>
      </c>
      <c r="AE1606" s="14" t="s">
        <v>18</v>
      </c>
      <c r="AF1606" s="39" t="s">
        <v>18</v>
      </c>
    </row>
    <row r="1607" spans="1:32" x14ac:dyDescent="0.25">
      <c r="A1607" s="40" t="s">
        <v>1599</v>
      </c>
      <c r="B1607" s="67" t="s">
        <v>18</v>
      </c>
      <c r="C1607" s="42" t="s">
        <v>18</v>
      </c>
      <c r="D1607" s="67" t="s">
        <v>18</v>
      </c>
      <c r="E1607" s="42" t="s">
        <v>18</v>
      </c>
      <c r="F1607" s="67" t="s">
        <v>18</v>
      </c>
      <c r="G1607" s="42" t="s">
        <v>18</v>
      </c>
      <c r="H1607" s="67">
        <v>19.386517032846999</v>
      </c>
      <c r="I1607" s="42">
        <v>13</v>
      </c>
      <c r="J1607" s="67">
        <v>0.37511581122136001</v>
      </c>
      <c r="K1607" s="42">
        <v>14</v>
      </c>
      <c r="L1607" s="67">
        <v>-1.1799010426118299</v>
      </c>
      <c r="M1607" s="42">
        <v>7</v>
      </c>
      <c r="N1607" s="67">
        <v>24.601092289753701</v>
      </c>
      <c r="O1607" s="69">
        <v>0.62214748415830101</v>
      </c>
      <c r="P1607" s="69" t="s">
        <v>18</v>
      </c>
      <c r="Q1607" s="70">
        <v>8</v>
      </c>
      <c r="R1607" s="71">
        <v>0.05</v>
      </c>
      <c r="S1607" s="71">
        <v>0.03</v>
      </c>
      <c r="T1607" s="46" t="s">
        <v>18</v>
      </c>
      <c r="U1607" s="72">
        <v>0</v>
      </c>
      <c r="V1607" s="72" t="s">
        <v>18</v>
      </c>
      <c r="W1607" s="72">
        <v>2.5000000000000001E-3</v>
      </c>
      <c r="X1607" s="48" t="s">
        <v>1371</v>
      </c>
      <c r="Y1607" s="49" t="s">
        <v>18</v>
      </c>
      <c r="Z1607" s="50" t="s">
        <v>18</v>
      </c>
      <c r="AA1607" s="73" t="s">
        <v>18</v>
      </c>
      <c r="AB1607" s="52">
        <v>44649</v>
      </c>
      <c r="AC1607" s="48" t="s">
        <v>1592</v>
      </c>
      <c r="AD1607" s="53" t="s">
        <v>1600</v>
      </c>
      <c r="AE1607" s="46" t="s">
        <v>18</v>
      </c>
      <c r="AF1607" s="54" t="s">
        <v>18</v>
      </c>
    </row>
    <row r="1608" spans="1:32" x14ac:dyDescent="0.25">
      <c r="A1608" s="1" t="s">
        <v>1601</v>
      </c>
      <c r="B1608" s="74" t="s">
        <v>18</v>
      </c>
      <c r="C1608" s="37" t="s">
        <v>18</v>
      </c>
      <c r="D1608" s="74" t="s">
        <v>18</v>
      </c>
      <c r="E1608" s="37" t="s">
        <v>18</v>
      </c>
      <c r="F1608" s="74" t="s">
        <v>18</v>
      </c>
      <c r="G1608" s="37" t="s">
        <v>18</v>
      </c>
      <c r="H1608" s="74">
        <v>17.5636575357446</v>
      </c>
      <c r="I1608" s="37">
        <v>16</v>
      </c>
      <c r="J1608" s="74">
        <v>-0.38125119342317099</v>
      </c>
      <c r="K1608" s="37">
        <v>17</v>
      </c>
      <c r="L1608" s="74">
        <v>-1.9108799458200501</v>
      </c>
      <c r="M1608" s="37">
        <v>15</v>
      </c>
      <c r="N1608" s="74">
        <v>24.566737392789101</v>
      </c>
      <c r="O1608" s="76">
        <v>0.54881720608417195</v>
      </c>
      <c r="P1608" s="76" t="s">
        <v>18</v>
      </c>
      <c r="Q1608" s="77">
        <v>8</v>
      </c>
      <c r="R1608" s="78">
        <v>0.05</v>
      </c>
      <c r="S1608" s="78">
        <v>0.03</v>
      </c>
      <c r="T1608" s="14" t="s">
        <v>18</v>
      </c>
      <c r="U1608" s="79">
        <v>0</v>
      </c>
      <c r="V1608" s="79" t="s">
        <v>18</v>
      </c>
      <c r="W1608" s="79">
        <v>2.5000000000000001E-3</v>
      </c>
      <c r="X1608" s="12" t="s">
        <v>1371</v>
      </c>
      <c r="Y1608" s="60" t="s">
        <v>18</v>
      </c>
      <c r="Z1608" s="8" t="s">
        <v>18</v>
      </c>
      <c r="AA1608" s="80" t="s">
        <v>18</v>
      </c>
      <c r="AB1608" s="62">
        <v>44649</v>
      </c>
      <c r="AC1608" s="12" t="s">
        <v>1592</v>
      </c>
      <c r="AD1608" s="16" t="s">
        <v>1600</v>
      </c>
      <c r="AE1608" s="14" t="s">
        <v>18</v>
      </c>
      <c r="AF1608" s="39" t="s">
        <v>18</v>
      </c>
    </row>
    <row r="1609" spans="1:32" x14ac:dyDescent="0.25">
      <c r="A1609" s="40" t="s">
        <v>1602</v>
      </c>
      <c r="B1609" s="67">
        <v>8.5414964869719103</v>
      </c>
      <c r="C1609" s="42">
        <v>5</v>
      </c>
      <c r="D1609" s="67">
        <v>4.4825107845365801</v>
      </c>
      <c r="E1609" s="42">
        <v>7</v>
      </c>
      <c r="F1609" s="67">
        <v>-3.77011552401517</v>
      </c>
      <c r="G1609" s="42">
        <v>12</v>
      </c>
      <c r="H1609" s="68">
        <v>28.646288209606801</v>
      </c>
      <c r="I1609" s="64">
        <v>3</v>
      </c>
      <c r="J1609" s="68">
        <v>10.918674698795099</v>
      </c>
      <c r="K1609" s="64">
        <v>1</v>
      </c>
      <c r="L1609" s="67">
        <v>-1.40562248995985</v>
      </c>
      <c r="M1609" s="42">
        <v>11</v>
      </c>
      <c r="N1609" s="67">
        <v>22.915477962737899</v>
      </c>
      <c r="O1609" s="69">
        <v>1.0719950459825001</v>
      </c>
      <c r="P1609" s="69">
        <v>0.16359089901628701</v>
      </c>
      <c r="Q1609" s="70">
        <v>8</v>
      </c>
      <c r="R1609" s="71">
        <v>0.05</v>
      </c>
      <c r="S1609" s="71">
        <v>0</v>
      </c>
      <c r="T1609" s="46" t="s">
        <v>18</v>
      </c>
      <c r="U1609" s="72">
        <v>1.4999999999999999E-2</v>
      </c>
      <c r="V1609" s="72" t="s">
        <v>18</v>
      </c>
      <c r="W1609" s="72" t="s">
        <v>18</v>
      </c>
      <c r="X1609" s="48" t="s">
        <v>141</v>
      </c>
      <c r="Y1609" s="49">
        <v>48.7</v>
      </c>
      <c r="Z1609" s="50" t="s">
        <v>18</v>
      </c>
      <c r="AA1609" s="73" t="s">
        <v>18</v>
      </c>
      <c r="AB1609" s="52">
        <v>38880</v>
      </c>
      <c r="AC1609" s="48" t="s">
        <v>1603</v>
      </c>
      <c r="AD1609" s="53" t="s">
        <v>1412</v>
      </c>
      <c r="AE1609" s="46" t="s">
        <v>18</v>
      </c>
      <c r="AF1609" s="54" t="s">
        <v>18</v>
      </c>
    </row>
    <row r="1610" spans="1:32" x14ac:dyDescent="0.25">
      <c r="A1610" s="1" t="s">
        <v>1604</v>
      </c>
      <c r="B1610" s="74">
        <v>8.5497406810978998</v>
      </c>
      <c r="C1610" s="37">
        <v>4</v>
      </c>
      <c r="D1610" s="74">
        <v>4.4783832377604798</v>
      </c>
      <c r="E1610" s="37">
        <v>8</v>
      </c>
      <c r="F1610" s="74">
        <v>-3.7555015344370299</v>
      </c>
      <c r="G1610" s="37">
        <v>11</v>
      </c>
      <c r="H1610" s="74">
        <v>28.632891200711899</v>
      </c>
      <c r="I1610" s="37">
        <v>4</v>
      </c>
      <c r="J1610" s="75">
        <v>10.827092942657201</v>
      </c>
      <c r="K1610" s="66">
        <v>2</v>
      </c>
      <c r="L1610" s="74">
        <v>-1.3584763395913</v>
      </c>
      <c r="M1610" s="37">
        <v>9</v>
      </c>
      <c r="N1610" s="74">
        <v>23.301624909029599</v>
      </c>
      <c r="O1610" s="76">
        <v>1.0536553540507501</v>
      </c>
      <c r="P1610" s="76">
        <v>0.163372366060199</v>
      </c>
      <c r="Q1610" s="77">
        <v>8</v>
      </c>
      <c r="R1610" s="78">
        <v>0.05</v>
      </c>
      <c r="S1610" s="78">
        <v>0</v>
      </c>
      <c r="T1610" s="14" t="s">
        <v>18</v>
      </c>
      <c r="U1610" s="79">
        <v>1.4999999999999999E-2</v>
      </c>
      <c r="V1610" s="79" t="s">
        <v>18</v>
      </c>
      <c r="W1610" s="79">
        <v>1.7999999999999999E-2</v>
      </c>
      <c r="X1610" s="12" t="s">
        <v>141</v>
      </c>
      <c r="Y1610" s="60" t="s">
        <v>18</v>
      </c>
      <c r="Z1610" s="8" t="s">
        <v>18</v>
      </c>
      <c r="AA1610" s="80" t="s">
        <v>18</v>
      </c>
      <c r="AB1610" s="62">
        <v>32463</v>
      </c>
      <c r="AC1610" s="12" t="s">
        <v>1603</v>
      </c>
      <c r="AD1610" s="16" t="s">
        <v>1412</v>
      </c>
      <c r="AE1610" s="14" t="s">
        <v>18</v>
      </c>
      <c r="AF1610" s="39" t="s">
        <v>18</v>
      </c>
    </row>
    <row r="1611" spans="1:32" x14ac:dyDescent="0.25">
      <c r="A1611" s="40" t="s">
        <v>1605</v>
      </c>
      <c r="B1611" s="68">
        <v>8.5589941642190492</v>
      </c>
      <c r="C1611" s="64">
        <v>3</v>
      </c>
      <c r="D1611" s="67">
        <v>4.4857696237039502</v>
      </c>
      <c r="E1611" s="42">
        <v>6</v>
      </c>
      <c r="F1611" s="67">
        <v>-3.7437137874117399</v>
      </c>
      <c r="G1611" s="42">
        <v>10</v>
      </c>
      <c r="H1611" s="67">
        <v>28.589645027931098</v>
      </c>
      <c r="I1611" s="42">
        <v>5</v>
      </c>
      <c r="J1611" s="68">
        <v>10.8117689757515</v>
      </c>
      <c r="K1611" s="64">
        <v>3</v>
      </c>
      <c r="L1611" s="67">
        <v>-1.3863851609686699</v>
      </c>
      <c r="M1611" s="42">
        <v>10</v>
      </c>
      <c r="N1611" s="67">
        <v>23.3320594705425</v>
      </c>
      <c r="O1611" s="69">
        <v>1.05042744733458</v>
      </c>
      <c r="P1611" s="69">
        <v>0.16357030290736699</v>
      </c>
      <c r="Q1611" s="70">
        <v>8</v>
      </c>
      <c r="R1611" s="71">
        <v>0.05</v>
      </c>
      <c r="S1611" s="71">
        <v>0</v>
      </c>
      <c r="T1611" s="46" t="s">
        <v>18</v>
      </c>
      <c r="U1611" s="72">
        <v>1.4999999999999999E-2</v>
      </c>
      <c r="V1611" s="72" t="s">
        <v>18</v>
      </c>
      <c r="W1611" s="72">
        <v>1.7999999999999999E-2</v>
      </c>
      <c r="X1611" s="48" t="s">
        <v>141</v>
      </c>
      <c r="Y1611" s="49" t="s">
        <v>18</v>
      </c>
      <c r="Z1611" s="50" t="s">
        <v>18</v>
      </c>
      <c r="AA1611" s="73" t="s">
        <v>18</v>
      </c>
      <c r="AB1611" s="52">
        <v>38442</v>
      </c>
      <c r="AC1611" s="48" t="s">
        <v>1603</v>
      </c>
      <c r="AD1611" s="53" t="s">
        <v>1412</v>
      </c>
      <c r="AE1611" s="46" t="s">
        <v>18</v>
      </c>
      <c r="AF1611" s="54" t="s">
        <v>18</v>
      </c>
    </row>
    <row r="1612" spans="1:32" x14ac:dyDescent="0.25">
      <c r="A1612" s="1" t="s">
        <v>1606</v>
      </c>
      <c r="B1612" s="74">
        <v>8.2590815588549908</v>
      </c>
      <c r="C1612" s="37">
        <v>6</v>
      </c>
      <c r="D1612" s="74">
        <v>4.4423036508651901</v>
      </c>
      <c r="E1612" s="37">
        <v>9</v>
      </c>
      <c r="F1612" s="74">
        <v>-3.83058958296788</v>
      </c>
      <c r="G1612" s="37">
        <v>13</v>
      </c>
      <c r="H1612" s="74">
        <v>28.170954201432899</v>
      </c>
      <c r="I1612" s="37">
        <v>6</v>
      </c>
      <c r="J1612" s="74">
        <v>10.3740264510066</v>
      </c>
      <c r="K1612" s="37">
        <v>5</v>
      </c>
      <c r="L1612" s="74">
        <v>-1.8307978487251</v>
      </c>
      <c r="M1612" s="37">
        <v>14</v>
      </c>
      <c r="N1612" s="74">
        <v>21.830964582079499</v>
      </c>
      <c r="O1612" s="76">
        <v>1.1034759711889801</v>
      </c>
      <c r="P1612" s="76">
        <v>0.165482872583751</v>
      </c>
      <c r="Q1612" s="77">
        <v>8</v>
      </c>
      <c r="R1612" s="78">
        <v>0.05</v>
      </c>
      <c r="S1612" s="78">
        <v>0</v>
      </c>
      <c r="T1612" s="14" t="s">
        <v>18</v>
      </c>
      <c r="U1612" s="79">
        <v>1.4999999999999999E-2</v>
      </c>
      <c r="V1612" s="79" t="s">
        <v>18</v>
      </c>
      <c r="W1612" s="79" t="s">
        <v>18</v>
      </c>
      <c r="X1612" s="12" t="s">
        <v>141</v>
      </c>
      <c r="Y1612" s="60" t="s">
        <v>18</v>
      </c>
      <c r="Z1612" s="8" t="s">
        <v>18</v>
      </c>
      <c r="AA1612" s="80" t="s">
        <v>18</v>
      </c>
      <c r="AB1612" s="62">
        <v>38728</v>
      </c>
      <c r="AC1612" s="12" t="s">
        <v>1603</v>
      </c>
      <c r="AD1612" s="16" t="s">
        <v>1412</v>
      </c>
      <c r="AE1612" s="14" t="s">
        <v>18</v>
      </c>
      <c r="AF1612" s="39" t="s">
        <v>18</v>
      </c>
    </row>
    <row r="1613" spans="1:32" x14ac:dyDescent="0.25">
      <c r="A1613" s="40" t="s">
        <v>1607</v>
      </c>
      <c r="B1613" s="68">
        <v>10.425305842390999</v>
      </c>
      <c r="C1613" s="64">
        <v>2</v>
      </c>
      <c r="D1613" s="68">
        <v>12.230317993844899</v>
      </c>
      <c r="E1613" s="64">
        <v>2</v>
      </c>
      <c r="F1613" s="68">
        <v>5.5329940160703401</v>
      </c>
      <c r="G1613" s="64">
        <v>2</v>
      </c>
      <c r="H1613" s="68">
        <v>37.149784482758697</v>
      </c>
      <c r="I1613" s="64">
        <v>1</v>
      </c>
      <c r="J1613" s="67">
        <v>10.499755819632099</v>
      </c>
      <c r="K1613" s="42">
        <v>4</v>
      </c>
      <c r="L1613" s="67">
        <v>2.4500679176938398</v>
      </c>
      <c r="M1613" s="42">
        <v>4</v>
      </c>
      <c r="N1613" s="67">
        <v>23.852734487688799</v>
      </c>
      <c r="O1613" s="69">
        <v>1.3863724992451401</v>
      </c>
      <c r="P1613" s="69">
        <v>0.51497150820473803</v>
      </c>
      <c r="Q1613" s="70">
        <v>8</v>
      </c>
      <c r="R1613" s="71">
        <v>0.05</v>
      </c>
      <c r="S1613" s="71">
        <v>0</v>
      </c>
      <c r="T1613" s="46" t="s">
        <v>18</v>
      </c>
      <c r="U1613" s="72">
        <v>1.4999999999999999E-2</v>
      </c>
      <c r="V1613" s="72" t="s">
        <v>18</v>
      </c>
      <c r="W1613" s="72">
        <v>1.7999999999999999E-2</v>
      </c>
      <c r="X1613" s="48" t="s">
        <v>141</v>
      </c>
      <c r="Y1613" s="49" t="s">
        <v>18</v>
      </c>
      <c r="Z1613" s="50" t="s">
        <v>18</v>
      </c>
      <c r="AA1613" s="73" t="s">
        <v>18</v>
      </c>
      <c r="AB1613" s="52">
        <v>41614</v>
      </c>
      <c r="AC1613" s="48" t="s">
        <v>1603</v>
      </c>
      <c r="AD1613" s="53" t="s">
        <v>1412</v>
      </c>
      <c r="AE1613" s="46" t="s">
        <v>18</v>
      </c>
      <c r="AF1613" s="54" t="s">
        <v>18</v>
      </c>
    </row>
    <row r="1614" spans="1:32" x14ac:dyDescent="0.25">
      <c r="A1614" s="1" t="s">
        <v>1608</v>
      </c>
      <c r="B1614" s="75">
        <v>13.8275042583178</v>
      </c>
      <c r="C1614" s="66">
        <v>1</v>
      </c>
      <c r="D1614" s="75">
        <v>14.819560693267</v>
      </c>
      <c r="E1614" s="66">
        <v>1</v>
      </c>
      <c r="F1614" s="75">
        <v>10.383465884303099</v>
      </c>
      <c r="G1614" s="66">
        <v>1</v>
      </c>
      <c r="H1614" s="75">
        <v>35.960291025842302</v>
      </c>
      <c r="I1614" s="66">
        <v>2</v>
      </c>
      <c r="J1614" s="74">
        <v>9.8009367370448892</v>
      </c>
      <c r="K1614" s="37">
        <v>6</v>
      </c>
      <c r="L1614" s="75">
        <v>5.5714008314876304</v>
      </c>
      <c r="M1614" s="66">
        <v>1</v>
      </c>
      <c r="N1614" s="74">
        <v>25.303289466734501</v>
      </c>
      <c r="O1614" s="76">
        <v>1.2598868503054701</v>
      </c>
      <c r="P1614" s="76">
        <v>0.62604165974082204</v>
      </c>
      <c r="Q1614" s="77">
        <v>8</v>
      </c>
      <c r="R1614" s="78">
        <v>0.05</v>
      </c>
      <c r="S1614" s="78">
        <v>5.0000000000000001E-3</v>
      </c>
      <c r="T1614" s="14" t="s">
        <v>18</v>
      </c>
      <c r="U1614" s="79">
        <v>1.4999999999999999E-2</v>
      </c>
      <c r="V1614" s="79" t="s">
        <v>18</v>
      </c>
      <c r="W1614" s="79">
        <v>1.7999999999999999E-2</v>
      </c>
      <c r="X1614" s="12" t="s">
        <v>141</v>
      </c>
      <c r="Y1614" s="60" t="s">
        <v>18</v>
      </c>
      <c r="Z1614" s="8" t="s">
        <v>18</v>
      </c>
      <c r="AA1614" s="80" t="s">
        <v>18</v>
      </c>
      <c r="AB1614" s="62">
        <v>41614</v>
      </c>
      <c r="AC1614" s="12" t="s">
        <v>1603</v>
      </c>
      <c r="AD1614" s="16" t="s">
        <v>1412</v>
      </c>
      <c r="AE1614" s="14" t="s">
        <v>18</v>
      </c>
      <c r="AF1614" s="39" t="s">
        <v>18</v>
      </c>
    </row>
    <row r="1615" spans="1:32" x14ac:dyDescent="0.25">
      <c r="A1615" s="40" t="s">
        <v>1609</v>
      </c>
      <c r="B1615" s="67">
        <v>7.6057047299029996</v>
      </c>
      <c r="C1615" s="42">
        <v>7</v>
      </c>
      <c r="D1615" s="67">
        <v>4.2402216277297899</v>
      </c>
      <c r="E1615" s="42">
        <v>10</v>
      </c>
      <c r="F1615" s="67">
        <v>8.5616480177219595E-2</v>
      </c>
      <c r="G1615" s="42">
        <v>8</v>
      </c>
      <c r="H1615" s="67">
        <v>16.114625976926</v>
      </c>
      <c r="I1615" s="42">
        <v>18</v>
      </c>
      <c r="J1615" s="67">
        <v>1.9274746814766699</v>
      </c>
      <c r="K1615" s="42">
        <v>13</v>
      </c>
      <c r="L1615" s="67">
        <v>-3.5548686244203398</v>
      </c>
      <c r="M1615" s="42">
        <v>18</v>
      </c>
      <c r="N1615" s="67">
        <v>18.728225147196</v>
      </c>
      <c r="O1615" s="69">
        <v>0.64253908339504895</v>
      </c>
      <c r="P1615" s="69">
        <v>0.18232619648762499</v>
      </c>
      <c r="Q1615" s="70">
        <v>8</v>
      </c>
      <c r="R1615" s="71">
        <v>0.05</v>
      </c>
      <c r="S1615" s="71">
        <v>0</v>
      </c>
      <c r="T1615" s="46" t="s">
        <v>18</v>
      </c>
      <c r="U1615" s="72">
        <v>1.4999999999999999E-2</v>
      </c>
      <c r="V1615" s="72" t="s">
        <v>18</v>
      </c>
      <c r="W1615" s="72">
        <v>1.72E-2</v>
      </c>
      <c r="X1615" s="48" t="s">
        <v>141</v>
      </c>
      <c r="Y1615" s="49">
        <v>233.019221758404</v>
      </c>
      <c r="Z1615" s="50" t="s">
        <v>18</v>
      </c>
      <c r="AA1615" s="73" t="s">
        <v>18</v>
      </c>
      <c r="AB1615" s="52">
        <v>39995</v>
      </c>
      <c r="AC1615" s="48" t="s">
        <v>1610</v>
      </c>
      <c r="AD1615" s="53">
        <v>1000</v>
      </c>
      <c r="AE1615" s="46" t="s">
        <v>34</v>
      </c>
      <c r="AF1615" s="54" t="s">
        <v>18</v>
      </c>
    </row>
    <row r="1616" spans="1:32" x14ac:dyDescent="0.25">
      <c r="A1616" s="1" t="s">
        <v>1611</v>
      </c>
      <c r="B1616" s="74">
        <v>6.8941056462450998</v>
      </c>
      <c r="C1616" s="37">
        <v>9</v>
      </c>
      <c r="D1616" s="74">
        <v>5.3325817657996204</v>
      </c>
      <c r="E1616" s="37">
        <v>4</v>
      </c>
      <c r="F1616" s="75">
        <v>4.2320971575177504</v>
      </c>
      <c r="G1616" s="66">
        <v>3</v>
      </c>
      <c r="H1616" s="74">
        <v>18.079501821884399</v>
      </c>
      <c r="I1616" s="37">
        <v>15</v>
      </c>
      <c r="J1616" s="74">
        <v>-7.1150485350124304E-2</v>
      </c>
      <c r="K1616" s="37">
        <v>15</v>
      </c>
      <c r="L1616" s="74">
        <v>-1.68080865757732</v>
      </c>
      <c r="M1616" s="37">
        <v>12</v>
      </c>
      <c r="N1616" s="74">
        <v>18.715556544085999</v>
      </c>
      <c r="O1616" s="76">
        <v>0.74796025604043503</v>
      </c>
      <c r="P1616" s="76">
        <v>0.250219681474668</v>
      </c>
      <c r="Q1616" s="77">
        <v>6</v>
      </c>
      <c r="R1616" s="78">
        <v>0.05</v>
      </c>
      <c r="S1616" s="78">
        <v>0.01</v>
      </c>
      <c r="T1616" s="14" t="s">
        <v>18</v>
      </c>
      <c r="U1616" s="79">
        <v>4.4999999999999997E-3</v>
      </c>
      <c r="V1616" s="79" t="s">
        <v>18</v>
      </c>
      <c r="W1616" s="79">
        <v>4.2100000000000002E-3</v>
      </c>
      <c r="X1616" s="12" t="s">
        <v>141</v>
      </c>
      <c r="Y1616" s="60">
        <v>9.1787876279218403E-2</v>
      </c>
      <c r="Z1616" s="8" t="s">
        <v>18</v>
      </c>
      <c r="AA1616" s="80" t="s">
        <v>18</v>
      </c>
      <c r="AB1616" s="62">
        <v>37413</v>
      </c>
      <c r="AC1616" s="12" t="s">
        <v>1612</v>
      </c>
      <c r="AD1616" s="16" t="s">
        <v>56</v>
      </c>
      <c r="AE1616" s="14" t="s">
        <v>18</v>
      </c>
      <c r="AF1616" s="39" t="s">
        <v>18</v>
      </c>
    </row>
    <row r="1617" spans="1:32" x14ac:dyDescent="0.25">
      <c r="A1617" s="40" t="s">
        <v>1613</v>
      </c>
      <c r="B1617" s="67">
        <v>7.0463286786583001</v>
      </c>
      <c r="C1617" s="42">
        <v>8</v>
      </c>
      <c r="D1617" s="67">
        <v>4.9633151707379097</v>
      </c>
      <c r="E1617" s="42">
        <v>5</v>
      </c>
      <c r="F1617" s="67">
        <v>1.72706422872326</v>
      </c>
      <c r="G1617" s="42">
        <v>4</v>
      </c>
      <c r="H1617" s="67">
        <v>15.5817376617786</v>
      </c>
      <c r="I1617" s="42">
        <v>19</v>
      </c>
      <c r="J1617" s="67">
        <v>-0.59928447484211</v>
      </c>
      <c r="K1617" s="42">
        <v>19</v>
      </c>
      <c r="L1617" s="67">
        <v>-5.2618922129503796</v>
      </c>
      <c r="M1617" s="42">
        <v>19</v>
      </c>
      <c r="N1617" s="67">
        <v>16.868981640090201</v>
      </c>
      <c r="O1617" s="69">
        <v>0.68176778835396901</v>
      </c>
      <c r="P1617" s="69">
        <v>0.23846290462087899</v>
      </c>
      <c r="Q1617" s="70">
        <v>8</v>
      </c>
      <c r="R1617" s="71">
        <v>0.05</v>
      </c>
      <c r="S1617" s="71">
        <v>0.01</v>
      </c>
      <c r="T1617" s="46" t="s">
        <v>18</v>
      </c>
      <c r="U1617" s="72">
        <v>1.7999999999999999E-2</v>
      </c>
      <c r="V1617" s="72" t="s">
        <v>18</v>
      </c>
      <c r="W1617" s="72">
        <v>1.558E-2</v>
      </c>
      <c r="X1617" s="48" t="s">
        <v>141</v>
      </c>
      <c r="Y1617" s="49">
        <v>0.147960357131043</v>
      </c>
      <c r="Z1617" s="50" t="s">
        <v>18</v>
      </c>
      <c r="AA1617" s="73" t="s">
        <v>18</v>
      </c>
      <c r="AB1617" s="52">
        <v>36207</v>
      </c>
      <c r="AC1617" s="48" t="s">
        <v>1614</v>
      </c>
      <c r="AD1617" s="53" t="s">
        <v>56</v>
      </c>
      <c r="AE1617" s="46" t="s">
        <v>18</v>
      </c>
      <c r="AF1617" s="54" t="s">
        <v>18</v>
      </c>
    </row>
    <row r="1618" spans="1:32" x14ac:dyDescent="0.25">
      <c r="A1618" s="81" t="s">
        <v>1615</v>
      </c>
      <c r="B1618" s="82">
        <v>6.8813783587485098</v>
      </c>
      <c r="C1618" s="83">
        <v>10</v>
      </c>
      <c r="D1618" s="124">
        <v>5.4210714400779896</v>
      </c>
      <c r="E1618" s="125">
        <v>3</v>
      </c>
      <c r="F1618" s="82">
        <v>1.6353506105315001</v>
      </c>
      <c r="G1618" s="83">
        <v>5</v>
      </c>
      <c r="H1618" s="82">
        <v>11.9760654576802</v>
      </c>
      <c r="I1618" s="83">
        <v>20</v>
      </c>
      <c r="J1618" s="82">
        <v>-2.6624462270521598</v>
      </c>
      <c r="K1618" s="83">
        <v>20</v>
      </c>
      <c r="L1618" s="82">
        <v>-5.5385492934254996</v>
      </c>
      <c r="M1618" s="83">
        <v>20</v>
      </c>
      <c r="N1618" s="82">
        <v>16.771129624904699</v>
      </c>
      <c r="O1618" s="84">
        <v>0.47075279227021999</v>
      </c>
      <c r="P1618" s="84">
        <v>0.26367901510024599</v>
      </c>
      <c r="Q1618" s="85">
        <v>8</v>
      </c>
      <c r="R1618" s="86">
        <v>0.05</v>
      </c>
      <c r="S1618" s="86">
        <v>0.01</v>
      </c>
      <c r="T1618" s="87" t="s">
        <v>18</v>
      </c>
      <c r="U1618" s="88">
        <v>1.7999999999999999E-2</v>
      </c>
      <c r="V1618" s="88" t="s">
        <v>18</v>
      </c>
      <c r="W1618" s="88">
        <v>1.49E-2</v>
      </c>
      <c r="X1618" s="89" t="s">
        <v>141</v>
      </c>
      <c r="Y1618" s="90">
        <v>6.5491979719472695E-2</v>
      </c>
      <c r="Z1618" s="91" t="s">
        <v>18</v>
      </c>
      <c r="AA1618" s="92" t="s">
        <v>18</v>
      </c>
      <c r="AB1618" s="93">
        <v>37953</v>
      </c>
      <c r="AC1618" s="89" t="s">
        <v>1616</v>
      </c>
      <c r="AD1618" s="94" t="s">
        <v>56</v>
      </c>
      <c r="AE1618" s="87" t="s">
        <v>18</v>
      </c>
      <c r="AF1618" s="95" t="s">
        <v>18</v>
      </c>
    </row>
    <row r="1619" spans="1:32" x14ac:dyDescent="0.25">
      <c r="A1619" s="96" t="s">
        <v>95</v>
      </c>
      <c r="B1619" s="97">
        <v>8.0368881391750637</v>
      </c>
      <c r="C1619" s="12"/>
      <c r="D1619" s="97">
        <v>5.3216011312754903</v>
      </c>
      <c r="E1619" s="12"/>
      <c r="F1619" s="97">
        <v>-0.39154066748830524</v>
      </c>
      <c r="G1619" s="12"/>
      <c r="H1619" s="97">
        <v>23.238020694521445</v>
      </c>
      <c r="I1619" s="12"/>
      <c r="J1619" s="97">
        <v>4.2620114536540079</v>
      </c>
      <c r="K1619" s="12"/>
      <c r="L1619" s="97">
        <v>-1.0431451194901373</v>
      </c>
      <c r="M1619" s="37"/>
      <c r="N1619" s="97">
        <v>22.16227185739907</v>
      </c>
      <c r="O1619" s="98">
        <v>0.8555801158077273</v>
      </c>
      <c r="P1619" s="98">
        <v>0.21607302998246744</v>
      </c>
      <c r="Q1619" s="99"/>
      <c r="R1619" s="14"/>
      <c r="S1619" s="12"/>
      <c r="T1619" s="14"/>
      <c r="U1619" s="12"/>
      <c r="V1619" s="100"/>
      <c r="X1619" s="100" t="s">
        <v>96</v>
      </c>
      <c r="Y1619" s="101">
        <v>464.17566042860267</v>
      </c>
      <c r="Z1619" s="98">
        <v>0</v>
      </c>
      <c r="AA1619" s="102">
        <v>0</v>
      </c>
      <c r="AB1619" s="100"/>
      <c r="AC1619" s="100"/>
      <c r="AD1619" s="103"/>
      <c r="AE1619" s="104"/>
      <c r="AF1619" s="105">
        <v>-1.0348866999999999</v>
      </c>
    </row>
    <row r="1620" spans="1:32" x14ac:dyDescent="0.25">
      <c r="A1620" s="106" t="s">
        <v>365</v>
      </c>
      <c r="B1620" s="107">
        <v>7.5950740954837199</v>
      </c>
      <c r="C1620" s="37"/>
      <c r="D1620" s="107">
        <v>5.8179881027548399</v>
      </c>
      <c r="E1620" s="37"/>
      <c r="F1620" s="107">
        <v>4.8188185766619496</v>
      </c>
      <c r="G1620" s="37"/>
      <c r="H1620" s="107">
        <v>19.371101144991201</v>
      </c>
      <c r="I1620" s="37"/>
      <c r="J1620" s="107">
        <v>0.69323172985171699</v>
      </c>
      <c r="K1620" s="37"/>
      <c r="L1620" s="107">
        <v>-1.12266108457445</v>
      </c>
      <c r="M1620" s="37"/>
      <c r="N1620" s="107">
        <v>24.839928381548901</v>
      </c>
      <c r="O1620" s="107">
        <v>0.61554492238866898</v>
      </c>
      <c r="P1620" s="107">
        <v>0.242402479718378</v>
      </c>
      <c r="Q1620" s="108"/>
      <c r="R1620" s="109"/>
      <c r="S1620" s="37"/>
      <c r="T1620" s="109"/>
      <c r="U1620" s="37"/>
      <c r="V1620" s="37"/>
      <c r="W1620" s="110"/>
      <c r="X1620" s="111"/>
      <c r="Y1620" s="112"/>
      <c r="Z1620" s="37"/>
      <c r="AA1620" s="37"/>
      <c r="AB1620" s="37"/>
      <c r="AC1620" s="113"/>
      <c r="AD1620" s="109"/>
      <c r="AE1620" s="110"/>
    </row>
    <row r="1621" spans="1:32" x14ac:dyDescent="0.25">
      <c r="A1621" s="1" t="s">
        <v>98</v>
      </c>
      <c r="B1621" s="55"/>
      <c r="C1621" s="37">
        <v>13</v>
      </c>
      <c r="D1621" s="55"/>
      <c r="E1621" s="37">
        <v>15</v>
      </c>
      <c r="F1621" s="55"/>
      <c r="G1621" s="37">
        <v>15</v>
      </c>
      <c r="H1621" s="55"/>
      <c r="I1621" s="37">
        <v>20</v>
      </c>
      <c r="J1621" s="55"/>
      <c r="K1621" s="37">
        <v>20</v>
      </c>
      <c r="L1621" s="55"/>
      <c r="M1621" s="37">
        <v>20</v>
      </c>
      <c r="N1621" s="55"/>
      <c r="O1621" s="56"/>
      <c r="P1621" s="56"/>
      <c r="Q1621" s="58"/>
      <c r="R1621" s="14"/>
      <c r="S1621" s="59"/>
      <c r="T1621" s="114"/>
      <c r="U1621" s="59"/>
      <c r="V1621" s="12"/>
      <c r="W1621" s="8"/>
      <c r="X1621" s="8"/>
      <c r="Y1621" s="61"/>
      <c r="Z1621" s="62"/>
      <c r="AA1621" s="12"/>
      <c r="AB1621" s="62"/>
      <c r="AC1621" s="16"/>
      <c r="AD1621" s="14"/>
      <c r="AE1621" s="8"/>
    </row>
    <row r="1622" spans="1:32" x14ac:dyDescent="0.25">
      <c r="B1622" s="115"/>
      <c r="C1622" s="37"/>
      <c r="D1622" s="115"/>
      <c r="E1622" s="37"/>
      <c r="F1622" s="115"/>
      <c r="G1622" s="37"/>
      <c r="H1622" s="115"/>
      <c r="I1622" s="37"/>
      <c r="J1622" s="115"/>
      <c r="K1622" s="37"/>
      <c r="L1622" s="115"/>
      <c r="M1622" s="37"/>
      <c r="N1622" s="115"/>
      <c r="O1622" s="116"/>
      <c r="P1622" s="116"/>
      <c r="Q1622" s="13"/>
      <c r="R1622" s="14"/>
      <c r="S1622" s="117"/>
      <c r="T1622" s="114"/>
      <c r="U1622" s="117"/>
      <c r="V1622" s="12"/>
      <c r="W1622" s="8"/>
      <c r="X1622" s="60"/>
      <c r="Y1622" s="20"/>
      <c r="Z1622" s="62"/>
      <c r="AA1622" s="12"/>
      <c r="AB1622" s="62"/>
      <c r="AC1622" s="16"/>
      <c r="AD1622" s="14"/>
      <c r="AE1622" s="8"/>
    </row>
    <row r="1623" spans="1:32" x14ac:dyDescent="0.25">
      <c r="B1623" s="115"/>
      <c r="C1623" s="37"/>
      <c r="D1623" s="115"/>
      <c r="E1623" s="37"/>
      <c r="F1623" s="115"/>
      <c r="G1623" s="37"/>
      <c r="H1623" s="115"/>
      <c r="I1623" s="37"/>
      <c r="J1623" s="115"/>
      <c r="K1623" s="37"/>
      <c r="L1623" s="115"/>
      <c r="M1623" s="37"/>
      <c r="N1623" s="115"/>
      <c r="O1623" s="116"/>
      <c r="P1623" s="116"/>
      <c r="Q1623" s="13"/>
      <c r="R1623" s="14"/>
      <c r="S1623" s="117"/>
      <c r="T1623" s="114"/>
      <c r="U1623" s="117"/>
      <c r="V1623" s="12"/>
      <c r="W1623" s="8"/>
      <c r="X1623" s="60"/>
      <c r="Y1623" s="20"/>
      <c r="Z1623" s="62"/>
      <c r="AA1623" s="12"/>
      <c r="AB1623" s="62"/>
      <c r="AC1623" s="16"/>
      <c r="AD1623" s="14"/>
      <c r="AE1623" s="8"/>
    </row>
    <row r="1624" spans="1:32" x14ac:dyDescent="0.25">
      <c r="B1624" s="115"/>
      <c r="C1624" s="37"/>
      <c r="D1624" s="115"/>
      <c r="E1624" s="37"/>
      <c r="F1624" s="115"/>
      <c r="G1624" s="37"/>
      <c r="H1624" s="115"/>
      <c r="I1624" s="37"/>
      <c r="J1624" s="115"/>
      <c r="K1624" s="37"/>
      <c r="L1624" s="115"/>
      <c r="M1624" s="37"/>
      <c r="N1624" s="115"/>
      <c r="O1624" s="116"/>
      <c r="P1624" s="116"/>
      <c r="Q1624" s="13"/>
      <c r="R1624" s="14"/>
      <c r="S1624" s="117"/>
      <c r="T1624" s="114"/>
      <c r="U1624" s="117"/>
      <c r="V1624" s="12"/>
      <c r="W1624" s="8"/>
      <c r="X1624" s="60"/>
      <c r="Y1624" s="20"/>
      <c r="Z1624" s="62"/>
      <c r="AA1624" s="12"/>
      <c r="AB1624" s="62"/>
      <c r="AC1624" s="16"/>
      <c r="AD1624" s="14"/>
      <c r="AE1624" s="8"/>
    </row>
    <row r="1625" spans="1:32" x14ac:dyDescent="0.25">
      <c r="B1625" s="115"/>
      <c r="C1625" s="37"/>
      <c r="D1625" s="115"/>
      <c r="E1625" s="37"/>
      <c r="F1625" s="115"/>
      <c r="G1625" s="37"/>
      <c r="H1625" s="115"/>
      <c r="I1625" s="37"/>
      <c r="J1625" s="115"/>
      <c r="K1625" s="37"/>
      <c r="L1625" s="115"/>
      <c r="M1625" s="37"/>
      <c r="N1625" s="115"/>
      <c r="O1625" s="116"/>
      <c r="P1625" s="116"/>
      <c r="Q1625" s="13"/>
      <c r="R1625" s="14"/>
      <c r="S1625" s="117"/>
      <c r="T1625" s="114"/>
      <c r="U1625" s="117"/>
      <c r="V1625" s="12"/>
      <c r="W1625" s="8"/>
      <c r="X1625" s="60"/>
      <c r="Y1625" s="20"/>
      <c r="Z1625" s="62"/>
      <c r="AA1625" s="12"/>
      <c r="AB1625" s="62"/>
      <c r="AC1625" s="16"/>
      <c r="AD1625" s="14"/>
      <c r="AE1625" s="8"/>
    </row>
    <row r="1626" spans="1:32" x14ac:dyDescent="0.25">
      <c r="B1626" s="115"/>
      <c r="C1626" s="37"/>
      <c r="D1626" s="115"/>
      <c r="E1626" s="37"/>
      <c r="F1626" s="115"/>
      <c r="G1626" s="37"/>
      <c r="H1626" s="115"/>
      <c r="I1626" s="37"/>
      <c r="J1626" s="115"/>
      <c r="K1626" s="37"/>
      <c r="L1626" s="115"/>
      <c r="M1626" s="37"/>
      <c r="N1626" s="115"/>
      <c r="O1626" s="116"/>
      <c r="P1626" s="116"/>
      <c r="Q1626" s="13"/>
      <c r="R1626" s="14"/>
      <c r="S1626" s="117"/>
      <c r="T1626" s="114"/>
      <c r="U1626" s="117"/>
      <c r="V1626" s="12"/>
      <c r="W1626" s="8"/>
      <c r="X1626" s="60"/>
      <c r="Y1626" s="20"/>
      <c r="Z1626" s="62"/>
      <c r="AA1626" s="12"/>
      <c r="AB1626" s="62"/>
      <c r="AC1626" s="16"/>
      <c r="AD1626" s="14"/>
      <c r="AE1626" s="8"/>
    </row>
    <row r="1627" spans="1:32" x14ac:dyDescent="0.25">
      <c r="B1627" s="115"/>
      <c r="C1627" s="37"/>
      <c r="D1627" s="115"/>
      <c r="E1627" s="37"/>
      <c r="F1627" s="115"/>
      <c r="G1627" s="37"/>
      <c r="H1627" s="115"/>
      <c r="I1627" s="37"/>
      <c r="J1627" s="115"/>
      <c r="K1627" s="37"/>
      <c r="L1627" s="115"/>
      <c r="M1627" s="37"/>
      <c r="N1627" s="115"/>
      <c r="O1627" s="116"/>
      <c r="P1627" s="116"/>
      <c r="Q1627" s="13"/>
      <c r="R1627" s="14"/>
      <c r="S1627" s="117"/>
      <c r="T1627" s="114"/>
      <c r="U1627" s="117"/>
      <c r="V1627" s="12"/>
      <c r="W1627" s="8"/>
      <c r="X1627" s="60"/>
      <c r="Y1627" s="20"/>
      <c r="Z1627" s="62"/>
      <c r="AA1627" s="12"/>
      <c r="AB1627" s="62"/>
      <c r="AC1627" s="16"/>
      <c r="AD1627" s="14"/>
      <c r="AE1627" s="8"/>
    </row>
    <row r="1628" spans="1:32" x14ac:dyDescent="0.25">
      <c r="B1628" s="115"/>
      <c r="C1628" s="37"/>
      <c r="D1628" s="115"/>
      <c r="E1628" s="37"/>
      <c r="F1628" s="115"/>
      <c r="G1628" s="37"/>
      <c r="H1628" s="115"/>
      <c r="I1628" s="37"/>
      <c r="J1628" s="115"/>
      <c r="K1628" s="37"/>
      <c r="L1628" s="115"/>
      <c r="M1628" s="37"/>
      <c r="N1628" s="115"/>
      <c r="O1628" s="116"/>
      <c r="P1628" s="116"/>
      <c r="Q1628" s="13"/>
      <c r="R1628" s="14"/>
      <c r="S1628" s="117"/>
      <c r="T1628" s="114"/>
      <c r="U1628" s="117"/>
      <c r="V1628" s="12"/>
      <c r="W1628" s="8"/>
      <c r="X1628" s="60"/>
      <c r="Y1628" s="20"/>
      <c r="Z1628" s="62"/>
      <c r="AA1628" s="12"/>
      <c r="AB1628" s="62"/>
      <c r="AC1628" s="16"/>
      <c r="AD1628" s="14"/>
      <c r="AE1628" s="8"/>
    </row>
    <row r="1629" spans="1:32" x14ac:dyDescent="0.25">
      <c r="B1629" s="115"/>
      <c r="C1629" s="37"/>
      <c r="D1629" s="115"/>
      <c r="E1629" s="37"/>
      <c r="F1629" s="115"/>
      <c r="G1629" s="37"/>
      <c r="H1629" s="115"/>
      <c r="I1629" s="37"/>
      <c r="J1629" s="115"/>
      <c r="K1629" s="37"/>
      <c r="L1629" s="115"/>
      <c r="M1629" s="37"/>
      <c r="N1629" s="115"/>
      <c r="O1629" s="116"/>
      <c r="P1629" s="116"/>
      <c r="Q1629" s="13"/>
      <c r="R1629" s="14"/>
      <c r="S1629" s="117"/>
      <c r="T1629" s="114"/>
      <c r="U1629" s="117"/>
      <c r="V1629" s="12"/>
      <c r="W1629" s="8"/>
      <c r="X1629" s="60"/>
      <c r="Y1629" s="20"/>
      <c r="Z1629" s="62"/>
      <c r="AA1629" s="12"/>
      <c r="AB1629" s="62"/>
      <c r="AC1629" s="16"/>
      <c r="AD1629" s="14"/>
      <c r="AE1629" s="8"/>
    </row>
    <row r="1630" spans="1:32" x14ac:dyDescent="0.25">
      <c r="B1630" s="115"/>
      <c r="C1630" s="37"/>
      <c r="D1630" s="115"/>
      <c r="E1630" s="37"/>
      <c r="F1630" s="115"/>
      <c r="G1630" s="37"/>
      <c r="H1630" s="115"/>
      <c r="I1630" s="37"/>
      <c r="J1630" s="115"/>
      <c r="K1630" s="37"/>
      <c r="L1630" s="115"/>
      <c r="M1630" s="37"/>
      <c r="N1630" s="115"/>
      <c r="O1630" s="116"/>
      <c r="P1630" s="116"/>
      <c r="Q1630" s="13"/>
      <c r="R1630" s="14"/>
      <c r="S1630" s="117"/>
      <c r="T1630" s="114"/>
      <c r="U1630" s="117"/>
      <c r="V1630" s="12"/>
      <c r="W1630" s="8"/>
      <c r="X1630" s="60"/>
      <c r="Y1630" s="20"/>
      <c r="Z1630" s="62"/>
      <c r="AA1630" s="12"/>
      <c r="AB1630" s="62"/>
      <c r="AC1630" s="16"/>
      <c r="AD1630" s="14"/>
      <c r="AE1630" s="8"/>
    </row>
    <row r="1631" spans="1:32" x14ac:dyDescent="0.25">
      <c r="B1631" s="115"/>
      <c r="C1631" s="37"/>
      <c r="D1631" s="115"/>
      <c r="E1631" s="37"/>
      <c r="F1631" s="115"/>
      <c r="G1631" s="37"/>
      <c r="H1631" s="115"/>
      <c r="I1631" s="37"/>
      <c r="J1631" s="115"/>
      <c r="K1631" s="37"/>
      <c r="L1631" s="115"/>
      <c r="M1631" s="37"/>
      <c r="N1631" s="115"/>
      <c r="O1631" s="116"/>
      <c r="P1631" s="116"/>
      <c r="Q1631" s="13"/>
      <c r="R1631" s="14"/>
      <c r="S1631" s="117"/>
      <c r="T1631" s="114"/>
      <c r="U1631" s="117"/>
      <c r="V1631" s="12"/>
      <c r="W1631" s="8"/>
      <c r="X1631" s="60"/>
      <c r="Y1631" s="20"/>
      <c r="Z1631" s="62"/>
      <c r="AA1631" s="12"/>
      <c r="AB1631" s="62"/>
      <c r="AC1631" s="16"/>
      <c r="AD1631" s="14"/>
      <c r="AE1631" s="8"/>
    </row>
    <row r="1632" spans="1:32" x14ac:dyDescent="0.25">
      <c r="B1632" s="115"/>
      <c r="C1632" s="37"/>
      <c r="D1632" s="115"/>
      <c r="E1632" s="37"/>
      <c r="F1632" s="115"/>
      <c r="G1632" s="37"/>
      <c r="H1632" s="115"/>
      <c r="I1632" s="37"/>
      <c r="J1632" s="115"/>
      <c r="K1632" s="37"/>
      <c r="L1632" s="115"/>
      <c r="M1632" s="37"/>
      <c r="N1632" s="115"/>
      <c r="O1632" s="116"/>
      <c r="P1632" s="116"/>
      <c r="Q1632" s="13"/>
      <c r="R1632" s="14"/>
      <c r="S1632" s="117"/>
      <c r="T1632" s="114"/>
      <c r="U1632" s="117"/>
      <c r="V1632" s="12"/>
      <c r="W1632" s="8"/>
      <c r="X1632" s="60"/>
      <c r="Y1632" s="20"/>
      <c r="Z1632" s="62"/>
      <c r="AA1632" s="12"/>
      <c r="AB1632" s="62"/>
      <c r="AC1632" s="16"/>
      <c r="AD1632" s="14"/>
      <c r="AE1632" s="8"/>
    </row>
    <row r="1633" spans="1:32" x14ac:dyDescent="0.25">
      <c r="B1633" s="115"/>
      <c r="C1633" s="12"/>
      <c r="D1633" s="115"/>
      <c r="E1633" s="12"/>
      <c r="F1633" s="115"/>
      <c r="G1633" s="12"/>
      <c r="H1633" s="115"/>
      <c r="I1633" s="12"/>
      <c r="J1633" s="115"/>
      <c r="K1633" s="12"/>
      <c r="L1633" s="115"/>
      <c r="M1633" s="12"/>
      <c r="N1633" s="115"/>
      <c r="O1633" s="116"/>
      <c r="P1633" s="116"/>
      <c r="Q1633" s="13"/>
      <c r="R1633" s="14"/>
      <c r="S1633" s="13"/>
      <c r="T1633" s="14"/>
      <c r="U1633" s="13"/>
      <c r="V1633" s="12"/>
      <c r="W1633" s="8"/>
      <c r="X1633" s="60"/>
      <c r="Y1633" s="20"/>
      <c r="Z1633" s="62"/>
      <c r="AA1633" s="12"/>
      <c r="AB1633" s="62"/>
      <c r="AC1633" s="16"/>
      <c r="AD1633" s="14"/>
      <c r="AE1633" s="8"/>
    </row>
    <row r="1634" spans="1:32" x14ac:dyDescent="0.25">
      <c r="B1634" s="8"/>
      <c r="C1634" s="12"/>
      <c r="D1634" s="8"/>
      <c r="E1634" s="12"/>
      <c r="F1634" s="8"/>
      <c r="G1634" s="12"/>
      <c r="H1634" s="8"/>
      <c r="I1634" s="12"/>
      <c r="J1634" s="8"/>
      <c r="K1634" s="12"/>
      <c r="L1634" s="8"/>
      <c r="M1634" s="12"/>
      <c r="N1634" s="8"/>
      <c r="O1634" s="12"/>
      <c r="P1634" s="12"/>
      <c r="Q1634" s="13"/>
      <c r="R1634" s="14"/>
      <c r="S1634" s="12"/>
      <c r="T1634" s="14"/>
      <c r="U1634" s="12"/>
      <c r="V1634" s="12"/>
      <c r="W1634" s="39"/>
      <c r="X1634" s="60"/>
      <c r="Y1634" s="20"/>
      <c r="Z1634" s="12"/>
      <c r="AA1634" s="12"/>
      <c r="AB1634" s="12"/>
      <c r="AC1634" s="16"/>
      <c r="AD1634" s="14"/>
      <c r="AE1634" s="39"/>
    </row>
    <row r="1635" spans="1:32" x14ac:dyDescent="0.25">
      <c r="A1635" s="1" t="s">
        <v>185</v>
      </c>
      <c r="B1635" s="8"/>
      <c r="C1635" s="12"/>
      <c r="D1635" s="8"/>
      <c r="E1635" s="12"/>
      <c r="F1635" s="8"/>
      <c r="G1635" s="12"/>
      <c r="H1635" s="8"/>
      <c r="I1635" s="12"/>
      <c r="J1635" s="8"/>
      <c r="K1635" s="12"/>
      <c r="L1635" s="8"/>
      <c r="M1635" s="12"/>
      <c r="N1635" s="8"/>
      <c r="O1635" s="12"/>
      <c r="P1635" s="12"/>
      <c r="Q1635" s="13"/>
      <c r="R1635" s="14"/>
      <c r="S1635" s="12"/>
      <c r="T1635" s="14"/>
      <c r="U1635" s="12"/>
      <c r="V1635" s="12"/>
      <c r="W1635" s="39"/>
      <c r="X1635" s="60"/>
      <c r="Y1635" s="20"/>
      <c r="Z1635" s="12"/>
      <c r="AA1635" s="12"/>
      <c r="AB1635" s="12"/>
      <c r="AC1635" s="16"/>
      <c r="AD1635" s="14"/>
      <c r="AE1635" s="39"/>
    </row>
    <row r="1636" spans="1:32" x14ac:dyDescent="0.25">
      <c r="B1636" s="8"/>
      <c r="C1636" s="12"/>
      <c r="D1636" s="8"/>
      <c r="E1636" s="12"/>
      <c r="F1636" s="8"/>
      <c r="G1636" s="12"/>
      <c r="H1636" s="8"/>
      <c r="I1636" s="12"/>
      <c r="J1636" s="8"/>
      <c r="K1636" s="12"/>
      <c r="L1636" s="8"/>
      <c r="M1636" s="12"/>
      <c r="N1636" s="8"/>
      <c r="O1636" s="12"/>
      <c r="P1636" s="12"/>
      <c r="Q1636" s="13"/>
      <c r="R1636" s="14"/>
      <c r="S1636" s="12"/>
      <c r="T1636" s="14"/>
      <c r="U1636" s="12"/>
      <c r="V1636" s="12"/>
      <c r="W1636" s="12"/>
      <c r="X1636" s="60"/>
      <c r="Y1636" s="20"/>
      <c r="Z1636" s="12"/>
      <c r="AA1636" s="12"/>
      <c r="AB1636" s="12"/>
      <c r="AC1636" s="16"/>
      <c r="AD1636" s="14"/>
      <c r="AE1636" s="12"/>
    </row>
    <row r="1637" spans="1:32" x14ac:dyDescent="0.25">
      <c r="B1637" s="8"/>
      <c r="C1637" s="12"/>
      <c r="D1637" s="8"/>
      <c r="E1637" s="12"/>
      <c r="F1637" s="8"/>
      <c r="G1637" s="12"/>
      <c r="H1637" s="8"/>
      <c r="I1637" s="12"/>
      <c r="J1637" s="8"/>
      <c r="K1637" s="12"/>
      <c r="L1637" s="8"/>
      <c r="M1637" s="12"/>
      <c r="N1637" s="8"/>
      <c r="O1637" s="12"/>
      <c r="P1637" s="12"/>
      <c r="Q1637" s="13"/>
      <c r="R1637" s="14"/>
      <c r="S1637" s="12"/>
      <c r="T1637" s="14"/>
      <c r="U1637" s="12"/>
      <c r="V1637" s="12"/>
      <c r="W1637" s="12"/>
      <c r="X1637" s="60"/>
      <c r="Y1637" s="20"/>
      <c r="Z1637" s="12"/>
      <c r="AA1637" s="12"/>
      <c r="AB1637" s="12"/>
      <c r="AC1637" s="16"/>
      <c r="AD1637" s="14"/>
      <c r="AE1637" s="12"/>
    </row>
    <row r="1638" spans="1:32" x14ac:dyDescent="0.25">
      <c r="B1638" s="8"/>
      <c r="C1638" s="12"/>
      <c r="D1638" s="8"/>
      <c r="E1638" s="12"/>
      <c r="F1638" s="8"/>
      <c r="G1638" s="12"/>
      <c r="H1638" s="8"/>
      <c r="I1638" s="12"/>
      <c r="J1638" s="8"/>
      <c r="K1638" s="12"/>
      <c r="L1638" s="8"/>
      <c r="M1638" s="12"/>
      <c r="N1638" s="8"/>
      <c r="O1638" s="12"/>
      <c r="P1638" s="12"/>
      <c r="Q1638" s="13"/>
      <c r="R1638" s="14"/>
      <c r="S1638" s="12"/>
      <c r="T1638" s="14"/>
      <c r="U1638" s="12"/>
      <c r="V1638" s="12"/>
      <c r="W1638" s="12"/>
      <c r="X1638" s="60"/>
      <c r="Y1638" s="20"/>
      <c r="Z1638" s="12"/>
      <c r="AA1638" s="12"/>
      <c r="AB1638" s="12"/>
      <c r="AC1638" s="16"/>
      <c r="AD1638" s="14"/>
      <c r="AE1638" s="12"/>
    </row>
    <row r="1639" spans="1:32" x14ac:dyDescent="0.25">
      <c r="A1639" s="7">
        <v>33</v>
      </c>
      <c r="B1639" s="8"/>
      <c r="C1639" s="9"/>
      <c r="D1639" s="10"/>
      <c r="E1639" s="11" t="s">
        <v>0</v>
      </c>
      <c r="F1639" s="8"/>
      <c r="G1639" s="12"/>
      <c r="H1639" s="8"/>
      <c r="I1639" s="12"/>
      <c r="J1639" s="8"/>
      <c r="K1639" s="12"/>
      <c r="L1639" s="8"/>
      <c r="M1639" s="12"/>
      <c r="N1639" s="8"/>
      <c r="O1639" s="12"/>
      <c r="P1639" s="12"/>
      <c r="Q1639" s="13"/>
      <c r="R1639" s="14"/>
      <c r="S1639" s="12"/>
      <c r="T1639" s="14"/>
      <c r="U1639" s="12"/>
      <c r="V1639" s="12"/>
      <c r="W1639" s="12"/>
      <c r="X1639" s="60"/>
      <c r="Y1639" s="146" t="s">
        <v>1326</v>
      </c>
      <c r="Z1639" s="12"/>
      <c r="AA1639" s="12"/>
      <c r="AB1639" s="12"/>
      <c r="AC1639" s="16"/>
      <c r="AD1639" s="14"/>
      <c r="AE1639" s="21">
        <v>34</v>
      </c>
      <c r="AF1639" s="21"/>
    </row>
    <row r="1640" spans="1:32" ht="15.75" thickBot="1" x14ac:dyDescent="0.3">
      <c r="A1640" s="17"/>
      <c r="B1640" s="18"/>
      <c r="C1640" s="19"/>
      <c r="D1640" s="18"/>
      <c r="E1640" s="19"/>
      <c r="F1640" s="18"/>
      <c r="G1640" s="19"/>
      <c r="H1640" s="18"/>
      <c r="I1640" s="19"/>
      <c r="J1640" s="18"/>
      <c r="K1640" s="19"/>
      <c r="L1640" s="18"/>
      <c r="M1640" s="19"/>
      <c r="N1640" s="18"/>
      <c r="O1640" s="19"/>
      <c r="P1640" s="19"/>
      <c r="Q1640" s="18"/>
      <c r="R1640" s="19"/>
      <c r="S1640" s="18"/>
      <c r="T1640" s="19"/>
      <c r="U1640" s="18"/>
      <c r="V1640" s="19"/>
      <c r="W1640" s="18"/>
      <c r="X1640" s="121"/>
      <c r="Y1640" s="18"/>
      <c r="Z1640" s="19"/>
      <c r="AA1640" s="18"/>
      <c r="AB1640" s="19"/>
      <c r="AC1640" s="18"/>
      <c r="AD1640" s="19"/>
      <c r="AE1640" s="19"/>
      <c r="AF1640" s="19"/>
    </row>
    <row r="1641" spans="1:32" x14ac:dyDescent="0.25">
      <c r="B1641" s="8"/>
      <c r="C1641" s="12"/>
      <c r="D1641" s="8"/>
      <c r="E1641" s="12"/>
      <c r="F1641" s="8"/>
      <c r="G1641" s="12"/>
      <c r="H1641" s="8"/>
      <c r="I1641" s="12"/>
      <c r="J1641" s="8"/>
      <c r="K1641" s="12"/>
      <c r="L1641" s="8"/>
      <c r="M1641" s="12"/>
      <c r="N1641" s="8"/>
      <c r="O1641" s="12"/>
      <c r="P1641" s="12"/>
      <c r="Q1641" s="13"/>
      <c r="R1641" s="14"/>
      <c r="S1641" s="12"/>
      <c r="T1641" s="14"/>
      <c r="U1641" s="12"/>
      <c r="V1641" s="12"/>
      <c r="W1641" s="12"/>
      <c r="X1641" s="60"/>
      <c r="Y1641" s="20"/>
      <c r="Z1641" s="12"/>
      <c r="AA1641" s="12"/>
      <c r="AB1641" s="12"/>
      <c r="AC1641" s="16"/>
      <c r="AD1641" s="14"/>
      <c r="AE1641" s="12"/>
    </row>
    <row r="1642" spans="1:32" ht="18" x14ac:dyDescent="0.25">
      <c r="A1642" s="143" t="s">
        <v>366</v>
      </c>
      <c r="B1642" s="23"/>
      <c r="C1642" s="24"/>
      <c r="D1642" s="23"/>
      <c r="E1642" s="24"/>
      <c r="F1642" s="23"/>
      <c r="G1642" s="24" t="s">
        <v>1</v>
      </c>
      <c r="H1642" s="23"/>
      <c r="I1642" s="24"/>
      <c r="J1642" s="23"/>
      <c r="K1642" s="24"/>
      <c r="L1642" s="23"/>
      <c r="M1642" s="24"/>
      <c r="N1642" s="23" t="s">
        <v>4</v>
      </c>
      <c r="O1642" s="24"/>
      <c r="P1642" s="24" t="s">
        <v>5</v>
      </c>
      <c r="Q1642" s="25"/>
      <c r="R1642" s="26"/>
      <c r="S1642" s="24"/>
      <c r="T1642" s="26"/>
      <c r="U1642" s="24"/>
      <c r="V1642" s="24"/>
      <c r="W1642" s="27"/>
      <c r="X1642" s="122"/>
      <c r="Y1642" s="28"/>
      <c r="Z1642" s="24"/>
      <c r="AA1642" s="24"/>
      <c r="AB1642" s="24"/>
      <c r="AC1642" s="29"/>
      <c r="AD1642" s="26"/>
      <c r="AE1642" s="27"/>
    </row>
    <row r="1643" spans="1:32" ht="42.75" x14ac:dyDescent="0.25">
      <c r="A1643" s="30"/>
      <c r="B1643" s="31" t="s">
        <v>6</v>
      </c>
      <c r="C1643" s="32" t="s">
        <v>7</v>
      </c>
      <c r="D1643" s="31" t="s">
        <v>8</v>
      </c>
      <c r="E1643" s="32" t="s">
        <v>7</v>
      </c>
      <c r="F1643" s="31" t="s">
        <v>9</v>
      </c>
      <c r="G1643" s="24" t="s">
        <v>7</v>
      </c>
      <c r="H1643" s="31" t="s">
        <v>10</v>
      </c>
      <c r="I1643" s="32" t="s">
        <v>7</v>
      </c>
      <c r="J1643" s="31" t="s">
        <v>11</v>
      </c>
      <c r="K1643" s="32" t="s">
        <v>7</v>
      </c>
      <c r="L1643" s="31" t="s">
        <v>12</v>
      </c>
      <c r="M1643" s="32" t="s">
        <v>7</v>
      </c>
      <c r="N1643" s="31" t="s">
        <v>13</v>
      </c>
      <c r="O1643" s="32" t="s">
        <v>14</v>
      </c>
      <c r="P1643" s="32" t="s">
        <v>15</v>
      </c>
      <c r="Q1643" s="33" t="s">
        <v>2</v>
      </c>
      <c r="R1643" s="32" t="s">
        <v>16</v>
      </c>
      <c r="S1643" s="32" t="s">
        <v>17</v>
      </c>
      <c r="T1643" s="32" t="s">
        <v>18</v>
      </c>
      <c r="U1643" s="32" t="s">
        <v>19</v>
      </c>
      <c r="V1643" s="32" t="s">
        <v>18</v>
      </c>
      <c r="W1643" s="34" t="s">
        <v>20</v>
      </c>
      <c r="X1643" s="123" t="s">
        <v>21</v>
      </c>
      <c r="Y1643" s="35" t="s">
        <v>22</v>
      </c>
      <c r="Z1643" s="32" t="s">
        <v>23</v>
      </c>
      <c r="AA1643" s="32" t="s">
        <v>24</v>
      </c>
      <c r="AB1643" s="32" t="s">
        <v>25</v>
      </c>
      <c r="AC1643" s="36" t="s">
        <v>26</v>
      </c>
      <c r="AD1643" s="32" t="s">
        <v>27</v>
      </c>
      <c r="AE1643" s="34" t="s">
        <v>18</v>
      </c>
      <c r="AF1643" s="34" t="s">
        <v>28</v>
      </c>
    </row>
    <row r="1644" spans="1:32" x14ac:dyDescent="0.25">
      <c r="B1644" s="8"/>
      <c r="C1644" s="12"/>
      <c r="D1644" s="8"/>
      <c r="E1644" s="12"/>
      <c r="F1644" s="8"/>
      <c r="G1644" s="12"/>
      <c r="H1644" s="8"/>
      <c r="I1644" s="12"/>
      <c r="J1644" s="8"/>
      <c r="K1644" s="12"/>
      <c r="L1644" s="8"/>
      <c r="M1644" s="12"/>
      <c r="N1644" s="8"/>
      <c r="O1644" s="12"/>
      <c r="P1644" s="12"/>
      <c r="Q1644" s="13"/>
      <c r="R1644" s="14"/>
      <c r="S1644" s="12"/>
      <c r="T1644" s="14"/>
      <c r="U1644" s="38"/>
      <c r="V1644" s="12"/>
      <c r="W1644" s="12"/>
      <c r="X1644" s="60"/>
      <c r="Y1644" s="20"/>
      <c r="Z1644" s="12"/>
      <c r="AA1644" s="12"/>
      <c r="AB1644" s="12"/>
      <c r="AC1644" s="16"/>
      <c r="AD1644" s="14"/>
      <c r="AE1644" s="12"/>
    </row>
    <row r="1645" spans="1:32" x14ac:dyDescent="0.25">
      <c r="A1645" s="40" t="s">
        <v>1617</v>
      </c>
      <c r="B1645" s="67" t="s">
        <v>18</v>
      </c>
      <c r="C1645" s="42" t="s">
        <v>18</v>
      </c>
      <c r="D1645" s="67" t="s">
        <v>18</v>
      </c>
      <c r="E1645" s="42" t="s">
        <v>18</v>
      </c>
      <c r="F1645" s="67" t="s">
        <v>18</v>
      </c>
      <c r="G1645" s="42" t="s">
        <v>18</v>
      </c>
      <c r="H1645" s="68">
        <v>24.6015098365854</v>
      </c>
      <c r="I1645" s="64">
        <v>2</v>
      </c>
      <c r="J1645" s="67">
        <v>9.6034182226448106</v>
      </c>
      <c r="K1645" s="42">
        <v>4</v>
      </c>
      <c r="L1645" s="68">
        <v>-1.05990834778918</v>
      </c>
      <c r="M1645" s="64">
        <v>1</v>
      </c>
      <c r="N1645" s="67">
        <v>13.203568999428301</v>
      </c>
      <c r="O1645" s="69">
        <v>1.55416315696485</v>
      </c>
      <c r="P1645" s="69" t="s">
        <v>18</v>
      </c>
      <c r="Q1645" s="70">
        <v>9</v>
      </c>
      <c r="R1645" s="71">
        <v>0</v>
      </c>
      <c r="S1645" s="71">
        <v>0</v>
      </c>
      <c r="T1645" s="46" t="s">
        <v>18</v>
      </c>
      <c r="U1645" s="72">
        <v>7.4999999999999997E-3</v>
      </c>
      <c r="V1645" s="72" t="s">
        <v>18</v>
      </c>
      <c r="W1645" s="72">
        <v>8.8000000000000005E-3</v>
      </c>
      <c r="X1645" s="48" t="s">
        <v>141</v>
      </c>
      <c r="Y1645" s="49" t="s">
        <v>18</v>
      </c>
      <c r="Z1645" s="50" t="s">
        <v>18</v>
      </c>
      <c r="AA1645" s="73" t="s">
        <v>18</v>
      </c>
      <c r="AB1645" s="52">
        <v>44068</v>
      </c>
      <c r="AC1645" s="48" t="s">
        <v>1618</v>
      </c>
      <c r="AD1645" s="53" t="s">
        <v>68</v>
      </c>
      <c r="AE1645" s="46" t="s">
        <v>235</v>
      </c>
      <c r="AF1645" s="54" t="s">
        <v>18</v>
      </c>
    </row>
    <row r="1646" spans="1:32" x14ac:dyDescent="0.25">
      <c r="A1646" s="1" t="s">
        <v>1619</v>
      </c>
      <c r="B1646" s="75">
        <v>6.5577004238813501</v>
      </c>
      <c r="C1646" s="66">
        <v>2</v>
      </c>
      <c r="D1646" s="75">
        <v>4.8686587409258504</v>
      </c>
      <c r="E1646" s="66">
        <v>1</v>
      </c>
      <c r="F1646" s="75">
        <v>-0.84048379510840399</v>
      </c>
      <c r="G1646" s="66">
        <v>2</v>
      </c>
      <c r="H1646" s="74">
        <v>18.763262651655001</v>
      </c>
      <c r="I1646" s="37">
        <v>9</v>
      </c>
      <c r="J1646" s="74">
        <v>3.7163715659215701</v>
      </c>
      <c r="K1646" s="37">
        <v>11</v>
      </c>
      <c r="L1646" s="75">
        <v>-1.99814924392358</v>
      </c>
      <c r="M1646" s="66">
        <v>3</v>
      </c>
      <c r="N1646" s="74">
        <v>15.559845383368801</v>
      </c>
      <c r="O1646" s="76">
        <v>0.94359891969862397</v>
      </c>
      <c r="P1646" s="76">
        <v>0.20217535045608701</v>
      </c>
      <c r="Q1646" s="77">
        <v>8</v>
      </c>
      <c r="R1646" s="78">
        <v>0.05</v>
      </c>
      <c r="S1646" s="78">
        <v>5.0000000000000001E-3</v>
      </c>
      <c r="T1646" s="14" t="s">
        <v>18</v>
      </c>
      <c r="U1646" s="79">
        <v>1.4999999999999999E-2</v>
      </c>
      <c r="V1646" s="79" t="s">
        <v>18</v>
      </c>
      <c r="W1646" s="79">
        <v>1.7999999999999999E-2</v>
      </c>
      <c r="X1646" s="12" t="s">
        <v>141</v>
      </c>
      <c r="Y1646" s="60">
        <v>107.68084754179699</v>
      </c>
      <c r="Z1646" s="8" t="s">
        <v>18</v>
      </c>
      <c r="AA1646" s="80" t="s">
        <v>18</v>
      </c>
      <c r="AB1646" s="62">
        <v>40640</v>
      </c>
      <c r="AC1646" s="12" t="s">
        <v>1620</v>
      </c>
      <c r="AD1646" s="16" t="s">
        <v>1412</v>
      </c>
      <c r="AE1646" s="14" t="s">
        <v>18</v>
      </c>
      <c r="AF1646" s="39" t="s">
        <v>18</v>
      </c>
    </row>
    <row r="1647" spans="1:32" x14ac:dyDescent="0.25">
      <c r="A1647" s="40" t="s">
        <v>1621</v>
      </c>
      <c r="B1647" s="67" t="s">
        <v>18</v>
      </c>
      <c r="C1647" s="42" t="s">
        <v>18</v>
      </c>
      <c r="D1647" s="67" t="s">
        <v>18</v>
      </c>
      <c r="E1647" s="42" t="s">
        <v>18</v>
      </c>
      <c r="F1647" s="67" t="s">
        <v>18</v>
      </c>
      <c r="G1647" s="42" t="s">
        <v>18</v>
      </c>
      <c r="H1647" s="67">
        <v>19.141904810255799</v>
      </c>
      <c r="I1647" s="42">
        <v>7</v>
      </c>
      <c r="J1647" s="68">
        <v>14.2166225101665</v>
      </c>
      <c r="K1647" s="64">
        <v>1</v>
      </c>
      <c r="L1647" s="67">
        <v>-3.1434438426016</v>
      </c>
      <c r="M1647" s="42">
        <v>9</v>
      </c>
      <c r="N1647" s="67">
        <v>22.184343001747301</v>
      </c>
      <c r="O1647" s="69">
        <v>0.67889752028442296</v>
      </c>
      <c r="P1647" s="69" t="s">
        <v>18</v>
      </c>
      <c r="Q1647" s="70">
        <v>9</v>
      </c>
      <c r="R1647" s="71">
        <v>0.05</v>
      </c>
      <c r="S1647" s="71">
        <v>0.03</v>
      </c>
      <c r="T1647" s="46" t="s">
        <v>18</v>
      </c>
      <c r="U1647" s="72">
        <v>0</v>
      </c>
      <c r="V1647" s="72" t="s">
        <v>18</v>
      </c>
      <c r="W1647" s="72">
        <v>3.4999999999999901E-3</v>
      </c>
      <c r="X1647" s="48" t="s">
        <v>1371</v>
      </c>
      <c r="Y1647" s="49" t="s">
        <v>18</v>
      </c>
      <c r="Z1647" s="50" t="s">
        <v>18</v>
      </c>
      <c r="AA1647" s="73" t="s">
        <v>18</v>
      </c>
      <c r="AB1647" s="52">
        <v>44901</v>
      </c>
      <c r="AC1647" s="48" t="s">
        <v>1622</v>
      </c>
      <c r="AD1647" s="53" t="s">
        <v>1623</v>
      </c>
      <c r="AE1647" s="46" t="s">
        <v>18</v>
      </c>
      <c r="AF1647" s="54" t="s">
        <v>18</v>
      </c>
    </row>
    <row r="1648" spans="1:32" x14ac:dyDescent="0.25">
      <c r="A1648" s="1" t="s">
        <v>1624</v>
      </c>
      <c r="B1648" s="74" t="s">
        <v>18</v>
      </c>
      <c r="C1648" s="37" t="s">
        <v>18</v>
      </c>
      <c r="D1648" s="74" t="s">
        <v>18</v>
      </c>
      <c r="E1648" s="37" t="s">
        <v>18</v>
      </c>
      <c r="F1648" s="74" t="s">
        <v>18</v>
      </c>
      <c r="G1648" s="37" t="s">
        <v>18</v>
      </c>
      <c r="H1648" s="75">
        <v>35.988815128211101</v>
      </c>
      <c r="I1648" s="66">
        <v>1</v>
      </c>
      <c r="J1648" s="75">
        <v>12.603913636759501</v>
      </c>
      <c r="K1648" s="66">
        <v>2</v>
      </c>
      <c r="L1648" s="75">
        <v>-1.0904260971203801</v>
      </c>
      <c r="M1648" s="66">
        <v>2</v>
      </c>
      <c r="N1648" s="74">
        <v>12.316840620693901</v>
      </c>
      <c r="O1648" s="76">
        <v>2.5905836369572799</v>
      </c>
      <c r="P1648" s="76" t="s">
        <v>18</v>
      </c>
      <c r="Q1648" s="77">
        <v>8</v>
      </c>
      <c r="R1648" s="78">
        <v>0.05</v>
      </c>
      <c r="S1648" s="78">
        <v>0.03</v>
      </c>
      <c r="T1648" s="14" t="s">
        <v>18</v>
      </c>
      <c r="U1648" s="79">
        <v>0</v>
      </c>
      <c r="V1648" s="79" t="s">
        <v>18</v>
      </c>
      <c r="W1648" s="79">
        <v>2E-3</v>
      </c>
      <c r="X1648" s="12" t="s">
        <v>141</v>
      </c>
      <c r="Y1648" s="60" t="s">
        <v>18</v>
      </c>
      <c r="Z1648" s="8" t="s">
        <v>18</v>
      </c>
      <c r="AA1648" s="80" t="s">
        <v>18</v>
      </c>
      <c r="AB1648" s="62">
        <v>44649</v>
      </c>
      <c r="AC1648" s="12" t="s">
        <v>1529</v>
      </c>
      <c r="AD1648" s="16" t="s">
        <v>1442</v>
      </c>
      <c r="AE1648" s="14" t="s">
        <v>18</v>
      </c>
      <c r="AF1648" s="39" t="s">
        <v>18</v>
      </c>
    </row>
    <row r="1649" spans="1:32" x14ac:dyDescent="0.25">
      <c r="A1649" s="40" t="s">
        <v>1625</v>
      </c>
      <c r="B1649" s="67">
        <v>4.8842458895913499</v>
      </c>
      <c r="C1649" s="42">
        <v>5</v>
      </c>
      <c r="D1649" s="67">
        <v>-0.93165707496274397</v>
      </c>
      <c r="E1649" s="42">
        <v>7</v>
      </c>
      <c r="F1649" s="67">
        <v>-14.414753689286201</v>
      </c>
      <c r="G1649" s="42">
        <v>7</v>
      </c>
      <c r="H1649" s="67">
        <v>9.7488089324621505</v>
      </c>
      <c r="I1649" s="42">
        <v>12</v>
      </c>
      <c r="J1649" s="67">
        <v>8.9912739850207295</v>
      </c>
      <c r="K1649" s="42">
        <v>6</v>
      </c>
      <c r="L1649" s="67">
        <v>-4.2199787057212896</v>
      </c>
      <c r="M1649" s="42">
        <v>10</v>
      </c>
      <c r="N1649" s="67">
        <v>27.35229206308</v>
      </c>
      <c r="O1649" s="69">
        <v>0.207214794363868</v>
      </c>
      <c r="P1649" s="69">
        <v>-6.8318947030527002E-2</v>
      </c>
      <c r="Q1649" s="70">
        <v>8</v>
      </c>
      <c r="R1649" s="71">
        <v>0.05</v>
      </c>
      <c r="S1649" s="71">
        <v>5.0000000000000001E-3</v>
      </c>
      <c r="T1649" s="46" t="s">
        <v>18</v>
      </c>
      <c r="U1649" s="72">
        <v>1.4999999999999999E-2</v>
      </c>
      <c r="V1649" s="72" t="s">
        <v>18</v>
      </c>
      <c r="W1649" s="72">
        <v>1.7999999999999999E-2</v>
      </c>
      <c r="X1649" s="48" t="s">
        <v>141</v>
      </c>
      <c r="Y1649" s="49">
        <v>2060.8342989571202</v>
      </c>
      <c r="Z1649" s="50" t="s">
        <v>18</v>
      </c>
      <c r="AA1649" s="73" t="s">
        <v>18</v>
      </c>
      <c r="AB1649" s="52">
        <v>34519</v>
      </c>
      <c r="AC1649" s="48" t="s">
        <v>1626</v>
      </c>
      <c r="AD1649" s="53" t="s">
        <v>1412</v>
      </c>
      <c r="AE1649" s="46" t="s">
        <v>18</v>
      </c>
      <c r="AF1649" s="54" t="s">
        <v>18</v>
      </c>
    </row>
    <row r="1650" spans="1:32" x14ac:dyDescent="0.25">
      <c r="A1650" s="1" t="s">
        <v>1627</v>
      </c>
      <c r="B1650" s="74">
        <v>4.8785932260529501</v>
      </c>
      <c r="C1650" s="37">
        <v>6</v>
      </c>
      <c r="D1650" s="74">
        <v>-0.92461308226855499</v>
      </c>
      <c r="E1650" s="37">
        <v>6</v>
      </c>
      <c r="F1650" s="74">
        <v>-14.395080162565099</v>
      </c>
      <c r="G1650" s="37">
        <v>6</v>
      </c>
      <c r="H1650" s="74">
        <v>9.7910125165463704</v>
      </c>
      <c r="I1650" s="37">
        <v>11</v>
      </c>
      <c r="J1650" s="74">
        <v>9.0062137454078393</v>
      </c>
      <c r="K1650" s="37">
        <v>5</v>
      </c>
      <c r="L1650" s="74">
        <v>-4.2220276061791404</v>
      </c>
      <c r="M1650" s="37">
        <v>11</v>
      </c>
      <c r="N1650" s="74">
        <v>27.368618750467601</v>
      </c>
      <c r="O1650" s="76">
        <v>0.20863322374346199</v>
      </c>
      <c r="P1650" s="76">
        <v>-6.8063179829075102E-2</v>
      </c>
      <c r="Q1650" s="77">
        <v>8</v>
      </c>
      <c r="R1650" s="78">
        <v>0.05</v>
      </c>
      <c r="S1650" s="78">
        <v>5.0000000000000001E-3</v>
      </c>
      <c r="T1650" s="14" t="s">
        <v>18</v>
      </c>
      <c r="U1650" s="79">
        <v>1.4999999999999999E-2</v>
      </c>
      <c r="V1650" s="79" t="s">
        <v>18</v>
      </c>
      <c r="W1650" s="79">
        <v>1.7999999999999999E-2</v>
      </c>
      <c r="X1650" s="12" t="s">
        <v>141</v>
      </c>
      <c r="Y1650" s="60" t="s">
        <v>18</v>
      </c>
      <c r="Z1650" s="8" t="s">
        <v>18</v>
      </c>
      <c r="AA1650" s="80" t="s">
        <v>18</v>
      </c>
      <c r="AB1650" s="62">
        <v>38442</v>
      </c>
      <c r="AC1650" s="12" t="s">
        <v>1626</v>
      </c>
      <c r="AD1650" s="16" t="s">
        <v>1412</v>
      </c>
      <c r="AE1650" s="14" t="s">
        <v>18</v>
      </c>
      <c r="AF1650" s="39" t="s">
        <v>18</v>
      </c>
    </row>
    <row r="1651" spans="1:32" x14ac:dyDescent="0.25">
      <c r="A1651" s="40" t="s">
        <v>1628</v>
      </c>
      <c r="B1651" s="67" t="s">
        <v>18</v>
      </c>
      <c r="C1651" s="42" t="s">
        <v>18</v>
      </c>
      <c r="D1651" s="67" t="s">
        <v>18</v>
      </c>
      <c r="E1651" s="42" t="s">
        <v>18</v>
      </c>
      <c r="F1651" s="67" t="s">
        <v>18</v>
      </c>
      <c r="G1651" s="42" t="s">
        <v>18</v>
      </c>
      <c r="H1651" s="67">
        <v>19.115334355791401</v>
      </c>
      <c r="I1651" s="42">
        <v>8</v>
      </c>
      <c r="J1651" s="67">
        <v>6.6703722263561103</v>
      </c>
      <c r="K1651" s="42">
        <v>8</v>
      </c>
      <c r="L1651" s="67">
        <v>-2.98929089694973</v>
      </c>
      <c r="M1651" s="42">
        <v>8</v>
      </c>
      <c r="N1651" s="67">
        <v>14.2121993962652</v>
      </c>
      <c r="O1651" s="69">
        <v>1.05784647255312</v>
      </c>
      <c r="P1651" s="69" t="s">
        <v>18</v>
      </c>
      <c r="Q1651" s="70">
        <v>8</v>
      </c>
      <c r="R1651" s="71">
        <v>0.05</v>
      </c>
      <c r="S1651" s="71">
        <v>0.03</v>
      </c>
      <c r="T1651" s="46" t="s">
        <v>18</v>
      </c>
      <c r="U1651" s="72">
        <v>0</v>
      </c>
      <c r="V1651" s="72" t="s">
        <v>18</v>
      </c>
      <c r="W1651" s="72">
        <v>3.0000000000000001E-3</v>
      </c>
      <c r="X1651" s="48" t="s">
        <v>1371</v>
      </c>
      <c r="Y1651" s="49" t="s">
        <v>18</v>
      </c>
      <c r="Z1651" s="50" t="s">
        <v>18</v>
      </c>
      <c r="AA1651" s="73" t="s">
        <v>18</v>
      </c>
      <c r="AB1651" s="52">
        <v>44607</v>
      </c>
      <c r="AC1651" s="48" t="s">
        <v>1629</v>
      </c>
      <c r="AD1651" s="53" t="s">
        <v>1600</v>
      </c>
      <c r="AE1651" s="46" t="s">
        <v>18</v>
      </c>
      <c r="AF1651" s="54" t="s">
        <v>18</v>
      </c>
    </row>
    <row r="1652" spans="1:32" x14ac:dyDescent="0.25">
      <c r="A1652" s="1" t="s">
        <v>1630</v>
      </c>
      <c r="B1652" s="74" t="s">
        <v>18</v>
      </c>
      <c r="C1652" s="37" t="s">
        <v>18</v>
      </c>
      <c r="D1652" s="74" t="s">
        <v>18</v>
      </c>
      <c r="E1652" s="37" t="s">
        <v>18</v>
      </c>
      <c r="F1652" s="74" t="s">
        <v>18</v>
      </c>
      <c r="G1652" s="37" t="s">
        <v>18</v>
      </c>
      <c r="H1652" s="74">
        <v>21.711650110338699</v>
      </c>
      <c r="I1652" s="37">
        <v>4</v>
      </c>
      <c r="J1652" s="74">
        <v>8.2530277413154192</v>
      </c>
      <c r="K1652" s="37">
        <v>7</v>
      </c>
      <c r="L1652" s="74">
        <v>-2.1511462379469299</v>
      </c>
      <c r="M1652" s="37">
        <v>5</v>
      </c>
      <c r="N1652" s="74">
        <v>14.2951923824525</v>
      </c>
      <c r="O1652" s="76">
        <v>1.2333265815121099</v>
      </c>
      <c r="P1652" s="76" t="s">
        <v>18</v>
      </c>
      <c r="Q1652" s="77">
        <v>8</v>
      </c>
      <c r="R1652" s="78">
        <v>0.05</v>
      </c>
      <c r="S1652" s="78">
        <v>0.03</v>
      </c>
      <c r="T1652" s="14" t="s">
        <v>18</v>
      </c>
      <c r="U1652" s="79">
        <v>0</v>
      </c>
      <c r="V1652" s="79" t="s">
        <v>18</v>
      </c>
      <c r="W1652" s="79">
        <v>3.0000000000000001E-3</v>
      </c>
      <c r="X1652" s="12" t="s">
        <v>1371</v>
      </c>
      <c r="Y1652" s="60" t="s">
        <v>18</v>
      </c>
      <c r="Z1652" s="8" t="s">
        <v>18</v>
      </c>
      <c r="AA1652" s="80" t="s">
        <v>18</v>
      </c>
      <c r="AB1652" s="62">
        <v>44607</v>
      </c>
      <c r="AC1652" s="12" t="s">
        <v>1629</v>
      </c>
      <c r="AD1652" s="16" t="s">
        <v>1600</v>
      </c>
      <c r="AE1652" s="14" t="s">
        <v>18</v>
      </c>
      <c r="AF1652" s="39" t="s">
        <v>18</v>
      </c>
    </row>
    <row r="1653" spans="1:32" x14ac:dyDescent="0.25">
      <c r="A1653" s="40" t="s">
        <v>1631</v>
      </c>
      <c r="B1653" s="68">
        <v>7.7991689023344701</v>
      </c>
      <c r="C1653" s="64">
        <v>1</v>
      </c>
      <c r="D1653" s="68">
        <v>3.97187518556987</v>
      </c>
      <c r="E1653" s="64">
        <v>3</v>
      </c>
      <c r="F1653" s="67">
        <v>-3.8737042818889602</v>
      </c>
      <c r="G1653" s="42">
        <v>4</v>
      </c>
      <c r="H1653" s="67">
        <v>19.735196012684501</v>
      </c>
      <c r="I1653" s="42">
        <v>6</v>
      </c>
      <c r="J1653" s="67">
        <v>6.5917154197427497</v>
      </c>
      <c r="K1653" s="42">
        <v>9</v>
      </c>
      <c r="L1653" s="67">
        <v>-2.7788346641422299</v>
      </c>
      <c r="M1653" s="42">
        <v>7</v>
      </c>
      <c r="N1653" s="67">
        <v>16.801072843268901</v>
      </c>
      <c r="O1653" s="69">
        <v>0.93173732424626798</v>
      </c>
      <c r="P1653" s="69">
        <v>0.16382080282411199</v>
      </c>
      <c r="Q1653" s="70">
        <v>8</v>
      </c>
      <c r="R1653" s="71">
        <v>0.05</v>
      </c>
      <c r="S1653" s="71">
        <v>5.0000000000000001E-3</v>
      </c>
      <c r="T1653" s="46" t="s">
        <v>18</v>
      </c>
      <c r="U1653" s="72">
        <v>1.4999999999999999E-2</v>
      </c>
      <c r="V1653" s="72" t="s">
        <v>18</v>
      </c>
      <c r="W1653" s="72">
        <v>1.7999999999999999E-2</v>
      </c>
      <c r="X1653" s="48" t="s">
        <v>141</v>
      </c>
      <c r="Y1653" s="49">
        <v>64.889918887601397</v>
      </c>
      <c r="Z1653" s="50" t="s">
        <v>18</v>
      </c>
      <c r="AA1653" s="73" t="s">
        <v>18</v>
      </c>
      <c r="AB1653" s="52">
        <v>38442</v>
      </c>
      <c r="AC1653" s="48" t="s">
        <v>1632</v>
      </c>
      <c r="AD1653" s="53" t="s">
        <v>1412</v>
      </c>
      <c r="AE1653" s="46" t="s">
        <v>18</v>
      </c>
      <c r="AF1653" s="54" t="s">
        <v>18</v>
      </c>
    </row>
    <row r="1654" spans="1:32" x14ac:dyDescent="0.25">
      <c r="A1654" s="1" t="s">
        <v>1633</v>
      </c>
      <c r="B1654" s="75">
        <v>5.6449856204258104</v>
      </c>
      <c r="C1654" s="66">
        <v>3</v>
      </c>
      <c r="D1654" s="74">
        <v>2.29544832394072</v>
      </c>
      <c r="E1654" s="37">
        <v>4</v>
      </c>
      <c r="F1654" s="74">
        <v>-4.97196169815175</v>
      </c>
      <c r="G1654" s="37">
        <v>5</v>
      </c>
      <c r="H1654" s="74">
        <v>19.8553438003641</v>
      </c>
      <c r="I1654" s="37">
        <v>5</v>
      </c>
      <c r="J1654" s="74">
        <v>4.3853324046736404</v>
      </c>
      <c r="K1654" s="37">
        <v>10</v>
      </c>
      <c r="L1654" s="74">
        <v>-2.0400638053830602</v>
      </c>
      <c r="M1654" s="37">
        <v>4</v>
      </c>
      <c r="N1654" s="74">
        <v>15.5458671162133</v>
      </c>
      <c r="O1654" s="76">
        <v>1.01469633859677</v>
      </c>
      <c r="P1654" s="76">
        <v>6.2998623816323401E-2</v>
      </c>
      <c r="Q1654" s="77">
        <v>8</v>
      </c>
      <c r="R1654" s="78">
        <v>0.05</v>
      </c>
      <c r="S1654" s="78">
        <v>0.01</v>
      </c>
      <c r="T1654" s="14" t="s">
        <v>18</v>
      </c>
      <c r="U1654" s="79">
        <v>2.4E-2</v>
      </c>
      <c r="V1654" s="79" t="s">
        <v>18</v>
      </c>
      <c r="W1654" s="79">
        <v>1.7489999999999999E-2</v>
      </c>
      <c r="X1654" s="12" t="s">
        <v>141</v>
      </c>
      <c r="Y1654" s="60">
        <v>75.806966986386797</v>
      </c>
      <c r="Z1654" s="8" t="s">
        <v>18</v>
      </c>
      <c r="AA1654" s="80" t="s">
        <v>18</v>
      </c>
      <c r="AB1654" s="62">
        <v>37587</v>
      </c>
      <c r="AC1654" s="12" t="s">
        <v>1634</v>
      </c>
      <c r="AD1654" s="16" t="s">
        <v>56</v>
      </c>
      <c r="AE1654" s="14" t="s">
        <v>18</v>
      </c>
      <c r="AF1654" s="39" t="s">
        <v>18</v>
      </c>
    </row>
    <row r="1655" spans="1:32" x14ac:dyDescent="0.25">
      <c r="A1655" s="40" t="s">
        <v>1635</v>
      </c>
      <c r="B1655" s="67">
        <v>5.2243234510890302</v>
      </c>
      <c r="C1655" s="42">
        <v>4</v>
      </c>
      <c r="D1655" s="68">
        <v>4.6708993076643504</v>
      </c>
      <c r="E1655" s="64">
        <v>2</v>
      </c>
      <c r="F1655" s="68">
        <v>3.7725171760818199</v>
      </c>
      <c r="G1655" s="64">
        <v>1</v>
      </c>
      <c r="H1655" s="68">
        <v>23.585040525935899</v>
      </c>
      <c r="I1655" s="64">
        <v>3</v>
      </c>
      <c r="J1655" s="68">
        <v>10.5164242190026</v>
      </c>
      <c r="K1655" s="64">
        <v>3</v>
      </c>
      <c r="L1655" s="67">
        <v>-2.4692054745918202</v>
      </c>
      <c r="M1655" s="42">
        <v>6</v>
      </c>
      <c r="N1655" s="67">
        <v>13.094330642551</v>
      </c>
      <c r="O1655" s="69">
        <v>1.48950196089639</v>
      </c>
      <c r="P1655" s="69">
        <v>0.204098601500043</v>
      </c>
      <c r="Q1655" s="70">
        <v>6</v>
      </c>
      <c r="R1655" s="71">
        <v>0.05</v>
      </c>
      <c r="S1655" s="71">
        <v>0.01</v>
      </c>
      <c r="T1655" s="46" t="s">
        <v>18</v>
      </c>
      <c r="U1655" s="72">
        <v>4.0000000000000001E-3</v>
      </c>
      <c r="V1655" s="72" t="s">
        <v>18</v>
      </c>
      <c r="W1655" s="72">
        <v>4.4099999999999999E-3</v>
      </c>
      <c r="X1655" s="48" t="s">
        <v>141</v>
      </c>
      <c r="Y1655" s="49">
        <v>8.1823148658161102</v>
      </c>
      <c r="Z1655" s="50" t="s">
        <v>18</v>
      </c>
      <c r="AA1655" s="73" t="s">
        <v>18</v>
      </c>
      <c r="AB1655" s="52">
        <v>37413</v>
      </c>
      <c r="AC1655" s="48" t="s">
        <v>1636</v>
      </c>
      <c r="AD1655" s="53" t="s">
        <v>56</v>
      </c>
      <c r="AE1655" s="46" t="s">
        <v>18</v>
      </c>
      <c r="AF1655" s="54" t="s">
        <v>18</v>
      </c>
    </row>
    <row r="1656" spans="1:32" x14ac:dyDescent="0.25">
      <c r="A1656" s="81" t="s">
        <v>1637</v>
      </c>
      <c r="B1656" s="82">
        <v>1.9763962203342</v>
      </c>
      <c r="C1656" s="83">
        <v>7</v>
      </c>
      <c r="D1656" s="82">
        <v>0.176967630979252</v>
      </c>
      <c r="E1656" s="83">
        <v>5</v>
      </c>
      <c r="F1656" s="124">
        <v>-3.24565073242576</v>
      </c>
      <c r="G1656" s="125">
        <v>3</v>
      </c>
      <c r="H1656" s="82">
        <v>10.249189786527101</v>
      </c>
      <c r="I1656" s="83">
        <v>10</v>
      </c>
      <c r="J1656" s="82" t="s">
        <v>18</v>
      </c>
      <c r="K1656" s="83" t="s">
        <v>18</v>
      </c>
      <c r="L1656" s="82" t="s">
        <v>18</v>
      </c>
      <c r="M1656" s="83" t="s">
        <v>18</v>
      </c>
      <c r="N1656" s="82">
        <v>10.6985702714254</v>
      </c>
      <c r="O1656" s="84">
        <v>0.57654249799817103</v>
      </c>
      <c r="P1656" s="84">
        <v>-4.8888698072095602E-2</v>
      </c>
      <c r="Q1656" s="85">
        <v>8</v>
      </c>
      <c r="R1656" s="86">
        <v>0</v>
      </c>
      <c r="S1656" s="86">
        <v>0</v>
      </c>
      <c r="T1656" s="87" t="s">
        <v>18</v>
      </c>
      <c r="U1656" s="88">
        <v>1.4999999999999999E-2</v>
      </c>
      <c r="V1656" s="88" t="s">
        <v>18</v>
      </c>
      <c r="W1656" s="88">
        <v>1.5100000000000001E-2</v>
      </c>
      <c r="X1656" s="89" t="s">
        <v>141</v>
      </c>
      <c r="Y1656" s="90">
        <v>98.774595625672205</v>
      </c>
      <c r="Z1656" s="91" t="s">
        <v>18</v>
      </c>
      <c r="AA1656" s="92" t="s">
        <v>18</v>
      </c>
      <c r="AB1656" s="93">
        <v>32059</v>
      </c>
      <c r="AC1656" s="89" t="s">
        <v>1638</v>
      </c>
      <c r="AD1656" s="94">
        <v>0</v>
      </c>
      <c r="AE1656" s="87" t="s">
        <v>18</v>
      </c>
      <c r="AF1656" s="95" t="s">
        <v>18</v>
      </c>
    </row>
    <row r="1657" spans="1:32" x14ac:dyDescent="0.25">
      <c r="A1657" s="96" t="s">
        <v>95</v>
      </c>
      <c r="B1657" s="97">
        <v>5.2807733905298804</v>
      </c>
      <c r="C1657" s="12"/>
      <c r="D1657" s="97">
        <v>2.0182255759783918</v>
      </c>
      <c r="E1657" s="12"/>
      <c r="F1657" s="97">
        <v>-5.4241595976206227</v>
      </c>
      <c r="G1657" s="12"/>
      <c r="H1657" s="97">
        <v>19.357255705613127</v>
      </c>
      <c r="I1657" s="12"/>
      <c r="J1657" s="97">
        <v>8.5958805160919542</v>
      </c>
      <c r="K1657" s="12"/>
      <c r="L1657" s="97">
        <v>-2.5602249929408125</v>
      </c>
      <c r="M1657" s="37"/>
      <c r="N1657" s="97">
        <v>16.886061789246853</v>
      </c>
      <c r="O1657" s="98">
        <v>1.0405618689846112</v>
      </c>
      <c r="P1657" s="98">
        <v>6.3974650523552529E-2</v>
      </c>
      <c r="Q1657" s="99"/>
      <c r="R1657" s="14"/>
      <c r="S1657" s="12"/>
      <c r="T1657" s="14"/>
      <c r="U1657" s="12"/>
      <c r="V1657" s="100"/>
      <c r="X1657" s="100" t="s">
        <v>96</v>
      </c>
      <c r="Y1657" s="101">
        <v>2416.1689428643931</v>
      </c>
      <c r="Z1657" s="98">
        <v>0</v>
      </c>
      <c r="AA1657" s="102">
        <v>0</v>
      </c>
      <c r="AB1657" s="100"/>
      <c r="AC1657" s="100"/>
      <c r="AD1657" s="103"/>
      <c r="AE1657" s="104"/>
      <c r="AF1657" s="105">
        <v>0</v>
      </c>
    </row>
    <row r="1658" spans="1:32" x14ac:dyDescent="0.25">
      <c r="A1658" s="106" t="s">
        <v>373</v>
      </c>
      <c r="B1658" s="107">
        <v>6.88520249533914</v>
      </c>
      <c r="C1658" s="37"/>
      <c r="D1658" s="107">
        <v>5.5103125898169099</v>
      </c>
      <c r="E1658" s="37"/>
      <c r="F1658" s="107">
        <v>4.4770829563854697</v>
      </c>
      <c r="G1658" s="37"/>
      <c r="H1658" s="107">
        <v>20.445562828174701</v>
      </c>
      <c r="I1658" s="37"/>
      <c r="J1658" s="107">
        <v>3.4395498682809</v>
      </c>
      <c r="K1658" s="37"/>
      <c r="L1658" s="107">
        <v>-1.9615448552872099</v>
      </c>
      <c r="M1658" s="37"/>
      <c r="N1658" s="107">
        <v>19.492797565981299</v>
      </c>
      <c r="O1658" s="107">
        <v>0.83951795095351101</v>
      </c>
      <c r="P1658" s="107">
        <v>0.26375150581362</v>
      </c>
      <c r="Q1658" s="108"/>
      <c r="R1658" s="109"/>
      <c r="S1658" s="37"/>
      <c r="T1658" s="109"/>
      <c r="U1658" s="37"/>
      <c r="V1658" s="37"/>
      <c r="W1658" s="110"/>
      <c r="X1658" s="111"/>
      <c r="Y1658" s="112"/>
      <c r="Z1658" s="37"/>
      <c r="AA1658" s="37"/>
      <c r="AB1658" s="37"/>
      <c r="AC1658" s="113"/>
      <c r="AD1658" s="109"/>
      <c r="AE1658" s="110"/>
    </row>
    <row r="1659" spans="1:32" x14ac:dyDescent="0.25">
      <c r="A1659" s="1" t="s">
        <v>98</v>
      </c>
      <c r="B1659" s="55"/>
      <c r="C1659" s="37">
        <v>7</v>
      </c>
      <c r="D1659" s="55"/>
      <c r="E1659" s="37">
        <v>7</v>
      </c>
      <c r="F1659" s="55"/>
      <c r="G1659" s="37">
        <v>7</v>
      </c>
      <c r="H1659" s="55"/>
      <c r="I1659" s="37">
        <v>12</v>
      </c>
      <c r="J1659" s="55"/>
      <c r="K1659" s="37">
        <v>11</v>
      </c>
      <c r="L1659" s="55"/>
      <c r="M1659" s="37">
        <v>11</v>
      </c>
      <c r="N1659" s="55"/>
      <c r="O1659" s="56"/>
      <c r="P1659" s="56"/>
      <c r="Q1659" s="58"/>
      <c r="R1659" s="14"/>
      <c r="S1659" s="59"/>
      <c r="T1659" s="114"/>
      <c r="U1659" s="59"/>
      <c r="V1659" s="12"/>
      <c r="W1659" s="8"/>
      <c r="X1659" s="8"/>
      <c r="Y1659" s="61"/>
      <c r="Z1659" s="62"/>
      <c r="AA1659" s="12"/>
      <c r="AB1659" s="62"/>
      <c r="AC1659" s="16"/>
      <c r="AD1659" s="14"/>
      <c r="AE1659" s="8"/>
    </row>
    <row r="1660" spans="1:32" x14ac:dyDescent="0.25">
      <c r="B1660" s="8"/>
      <c r="C1660" s="12"/>
      <c r="D1660" s="8"/>
      <c r="E1660" s="12"/>
      <c r="F1660" s="8"/>
      <c r="G1660" s="12"/>
      <c r="H1660" s="8"/>
      <c r="I1660" s="12"/>
      <c r="J1660" s="8"/>
      <c r="K1660" s="12"/>
      <c r="L1660" s="8"/>
      <c r="M1660" s="12"/>
      <c r="N1660" s="8"/>
      <c r="O1660" s="12"/>
      <c r="P1660" s="12"/>
      <c r="Q1660" s="13"/>
      <c r="R1660" s="14"/>
      <c r="S1660" s="12"/>
      <c r="T1660" s="14"/>
      <c r="U1660" s="12"/>
      <c r="V1660" s="12"/>
      <c r="W1660" s="12"/>
      <c r="X1660" s="60"/>
      <c r="Y1660" s="20"/>
      <c r="Z1660" s="12"/>
      <c r="AA1660" s="12"/>
      <c r="AB1660" s="12"/>
      <c r="AC1660" s="16"/>
      <c r="AD1660" s="14"/>
      <c r="AE1660" s="12"/>
    </row>
    <row r="1661" spans="1:32" x14ac:dyDescent="0.25">
      <c r="B1661" s="8"/>
      <c r="C1661" s="12"/>
      <c r="D1661" s="8"/>
      <c r="E1661" s="12"/>
      <c r="F1661" s="8"/>
      <c r="G1661" s="12"/>
      <c r="H1661" s="8"/>
      <c r="I1661" s="12"/>
      <c r="J1661" s="8"/>
      <c r="K1661" s="12"/>
      <c r="L1661" s="8"/>
      <c r="M1661" s="12"/>
      <c r="N1661" s="8"/>
      <c r="O1661" s="12"/>
      <c r="P1661" s="12"/>
      <c r="Q1661" s="13"/>
      <c r="R1661" s="14"/>
      <c r="S1661" s="12"/>
      <c r="T1661" s="14"/>
      <c r="U1661" s="12"/>
      <c r="V1661" s="12"/>
      <c r="W1661" s="12"/>
      <c r="X1661" s="60"/>
      <c r="Y1661" s="20"/>
      <c r="Z1661" s="12"/>
      <c r="AA1661" s="12"/>
      <c r="AB1661" s="12"/>
      <c r="AC1661" s="16"/>
      <c r="AD1661" s="14"/>
      <c r="AE1661" s="12"/>
    </row>
    <row r="1662" spans="1:32" x14ac:dyDescent="0.25">
      <c r="B1662" s="8"/>
      <c r="C1662" s="12"/>
      <c r="D1662" s="8"/>
      <c r="E1662" s="12"/>
      <c r="F1662" s="8"/>
      <c r="G1662" s="12"/>
      <c r="H1662" s="8"/>
      <c r="I1662" s="12"/>
      <c r="J1662" s="8"/>
      <c r="K1662" s="12"/>
      <c r="L1662" s="8"/>
      <c r="M1662" s="12"/>
      <c r="N1662" s="8"/>
      <c r="O1662" s="12"/>
      <c r="P1662" s="12"/>
      <c r="Q1662" s="13"/>
      <c r="R1662" s="14"/>
      <c r="S1662" s="12"/>
      <c r="T1662" s="14"/>
      <c r="U1662" s="12"/>
      <c r="V1662" s="12"/>
      <c r="W1662" s="12"/>
      <c r="X1662" s="60"/>
      <c r="Y1662" s="20"/>
      <c r="Z1662" s="12"/>
      <c r="AA1662" s="12"/>
      <c r="AB1662" s="12"/>
      <c r="AC1662" s="16"/>
      <c r="AD1662" s="14"/>
      <c r="AE1662" s="12"/>
    </row>
    <row r="1663" spans="1:32" x14ac:dyDescent="0.25">
      <c r="B1663" s="55"/>
      <c r="C1663" s="37"/>
      <c r="D1663" s="55"/>
      <c r="E1663" s="37"/>
      <c r="F1663" s="55"/>
      <c r="G1663" s="37"/>
      <c r="H1663" s="55"/>
      <c r="I1663" s="37"/>
      <c r="J1663" s="55"/>
      <c r="K1663" s="37"/>
      <c r="L1663" s="55"/>
      <c r="M1663" s="37"/>
      <c r="N1663" s="55"/>
      <c r="O1663" s="56"/>
      <c r="P1663" s="56"/>
      <c r="Q1663" s="58"/>
      <c r="R1663" s="58"/>
      <c r="S1663" s="14"/>
      <c r="T1663" s="59"/>
      <c r="U1663" s="114"/>
      <c r="V1663" s="59"/>
      <c r="W1663" s="12"/>
      <c r="X1663" s="60"/>
      <c r="Y1663" s="8"/>
      <c r="Z1663" s="61"/>
      <c r="AA1663" s="62"/>
      <c r="AB1663" s="12"/>
      <c r="AC1663" s="16"/>
      <c r="AD1663" s="14"/>
      <c r="AE1663" s="8"/>
    </row>
    <row r="1664" spans="1:32" ht="18" x14ac:dyDescent="0.25">
      <c r="A1664" s="143" t="s">
        <v>374</v>
      </c>
      <c r="B1664" s="23"/>
      <c r="C1664" s="24"/>
      <c r="D1664" s="23"/>
      <c r="E1664" s="24"/>
      <c r="F1664" s="23"/>
      <c r="G1664" s="24" t="s">
        <v>1</v>
      </c>
      <c r="H1664" s="23"/>
      <c r="I1664" s="24"/>
      <c r="J1664" s="23"/>
      <c r="K1664" s="24"/>
      <c r="L1664" s="23"/>
      <c r="M1664" s="24"/>
      <c r="N1664" s="23" t="s">
        <v>4</v>
      </c>
      <c r="O1664" s="24"/>
      <c r="P1664" s="24" t="s">
        <v>5</v>
      </c>
      <c r="Q1664" s="25"/>
      <c r="R1664" s="26"/>
      <c r="S1664" s="24"/>
      <c r="T1664" s="26"/>
      <c r="U1664" s="24"/>
      <c r="V1664" s="24"/>
      <c r="W1664" s="27"/>
      <c r="X1664" s="122"/>
      <c r="Y1664" s="28"/>
      <c r="Z1664" s="24"/>
      <c r="AA1664" s="24"/>
      <c r="AB1664" s="24"/>
      <c r="AC1664" s="29"/>
      <c r="AD1664" s="26"/>
      <c r="AE1664" s="27"/>
    </row>
    <row r="1665" spans="1:32" ht="42.75" x14ac:dyDescent="0.25">
      <c r="A1665" s="30"/>
      <c r="B1665" s="31" t="s">
        <v>6</v>
      </c>
      <c r="C1665" s="32" t="s">
        <v>7</v>
      </c>
      <c r="D1665" s="31" t="s">
        <v>8</v>
      </c>
      <c r="E1665" s="32" t="s">
        <v>7</v>
      </c>
      <c r="F1665" s="31" t="s">
        <v>9</v>
      </c>
      <c r="G1665" s="24" t="s">
        <v>7</v>
      </c>
      <c r="H1665" s="31" t="s">
        <v>10</v>
      </c>
      <c r="I1665" s="32" t="s">
        <v>7</v>
      </c>
      <c r="J1665" s="31" t="s">
        <v>11</v>
      </c>
      <c r="K1665" s="32" t="s">
        <v>7</v>
      </c>
      <c r="L1665" s="31" t="s">
        <v>12</v>
      </c>
      <c r="M1665" s="32" t="s">
        <v>7</v>
      </c>
      <c r="N1665" s="31" t="s">
        <v>13</v>
      </c>
      <c r="O1665" s="32" t="s">
        <v>14</v>
      </c>
      <c r="P1665" s="32" t="s">
        <v>15</v>
      </c>
      <c r="Q1665" s="33" t="s">
        <v>2</v>
      </c>
      <c r="R1665" s="32" t="s">
        <v>16</v>
      </c>
      <c r="S1665" s="32" t="s">
        <v>17</v>
      </c>
      <c r="T1665" s="32" t="s">
        <v>18</v>
      </c>
      <c r="U1665" s="32" t="s">
        <v>19</v>
      </c>
      <c r="V1665" s="32" t="s">
        <v>18</v>
      </c>
      <c r="W1665" s="34" t="s">
        <v>20</v>
      </c>
      <c r="X1665" s="123" t="s">
        <v>21</v>
      </c>
      <c r="Y1665" s="35" t="s">
        <v>22</v>
      </c>
      <c r="Z1665" s="32" t="s">
        <v>23</v>
      </c>
      <c r="AA1665" s="32" t="s">
        <v>24</v>
      </c>
      <c r="AB1665" s="32" t="s">
        <v>25</v>
      </c>
      <c r="AC1665" s="36" t="s">
        <v>26</v>
      </c>
      <c r="AD1665" s="32" t="s">
        <v>27</v>
      </c>
      <c r="AE1665" s="34" t="s">
        <v>18</v>
      </c>
      <c r="AF1665" s="34" t="s">
        <v>28</v>
      </c>
    </row>
    <row r="1666" spans="1:32" x14ac:dyDescent="0.25">
      <c r="B1666" s="55"/>
      <c r="C1666" s="37"/>
      <c r="D1666" s="55"/>
      <c r="E1666" s="37"/>
      <c r="F1666" s="55"/>
      <c r="G1666" s="37"/>
      <c r="H1666" s="55"/>
      <c r="I1666" s="37"/>
      <c r="J1666" s="55"/>
      <c r="K1666" s="37"/>
      <c r="L1666" s="55"/>
      <c r="M1666" s="37"/>
      <c r="N1666" s="55"/>
      <c r="O1666" s="56"/>
      <c r="P1666" s="56"/>
      <c r="Q1666" s="58"/>
      <c r="R1666" s="58"/>
      <c r="S1666" s="14"/>
      <c r="T1666" s="59"/>
      <c r="U1666" s="114"/>
      <c r="V1666" s="59"/>
      <c r="W1666" s="12"/>
      <c r="X1666" s="60"/>
      <c r="Y1666" s="8"/>
      <c r="Z1666" s="61"/>
      <c r="AA1666" s="62"/>
      <c r="AB1666" s="12"/>
      <c r="AC1666" s="16"/>
      <c r="AD1666" s="14"/>
      <c r="AE1666" s="8"/>
    </row>
    <row r="1667" spans="1:32" x14ac:dyDescent="0.25">
      <c r="B1667" s="55"/>
      <c r="C1667" s="37"/>
      <c r="D1667" s="55"/>
      <c r="E1667" s="37"/>
      <c r="F1667" s="55"/>
      <c r="G1667" s="37"/>
      <c r="H1667" s="55"/>
      <c r="I1667" s="37"/>
      <c r="J1667" s="55"/>
      <c r="K1667" s="37"/>
      <c r="L1667" s="55"/>
      <c r="M1667" s="37"/>
      <c r="N1667" s="55"/>
      <c r="O1667" s="56"/>
      <c r="P1667" s="56"/>
      <c r="Q1667" s="58"/>
      <c r="R1667" s="58"/>
      <c r="S1667" s="14"/>
      <c r="T1667" s="59"/>
      <c r="U1667" s="114"/>
      <c r="V1667" s="59"/>
      <c r="W1667" s="12"/>
      <c r="X1667" s="60"/>
      <c r="Y1667" s="8"/>
      <c r="Z1667" s="61"/>
      <c r="AA1667" s="62"/>
      <c r="AB1667" s="12"/>
      <c r="AC1667" s="16"/>
      <c r="AD1667" s="14"/>
      <c r="AE1667" s="8"/>
    </row>
    <row r="1668" spans="1:32" x14ac:dyDescent="0.25">
      <c r="A1668" s="40" t="s">
        <v>1639</v>
      </c>
      <c r="B1668" s="68">
        <v>1.09293879023593</v>
      </c>
      <c r="C1668" s="64">
        <v>2</v>
      </c>
      <c r="D1668" s="68">
        <v>2.8796248187322</v>
      </c>
      <c r="E1668" s="64">
        <v>1</v>
      </c>
      <c r="F1668" s="68">
        <v>-5.2052322968432403</v>
      </c>
      <c r="G1668" s="64">
        <v>1</v>
      </c>
      <c r="H1668" s="68">
        <v>20.990371389271001</v>
      </c>
      <c r="I1668" s="64">
        <v>1</v>
      </c>
      <c r="J1668" s="68">
        <v>8.7268232385661708</v>
      </c>
      <c r="K1668" s="64">
        <v>1</v>
      </c>
      <c r="L1668" s="68">
        <v>-1.1685393258426799</v>
      </c>
      <c r="M1668" s="64">
        <v>1</v>
      </c>
      <c r="N1668" s="67">
        <v>11.6056298318356</v>
      </c>
      <c r="O1668" s="69">
        <v>1.4569964988591999</v>
      </c>
      <c r="P1668" s="69">
        <v>0.103411405014687</v>
      </c>
      <c r="Q1668" s="70">
        <v>8</v>
      </c>
      <c r="R1668" s="71">
        <v>0</v>
      </c>
      <c r="S1668" s="71">
        <v>0</v>
      </c>
      <c r="T1668" s="46" t="s">
        <v>18</v>
      </c>
      <c r="U1668" s="72">
        <v>1.6E-2</v>
      </c>
      <c r="V1668" s="72" t="s">
        <v>18</v>
      </c>
      <c r="W1668" s="72">
        <v>1.6E-2</v>
      </c>
      <c r="X1668" s="48" t="s">
        <v>1328</v>
      </c>
      <c r="Y1668" s="49">
        <v>90.464244094056198</v>
      </c>
      <c r="Z1668" s="50" t="s">
        <v>18</v>
      </c>
      <c r="AA1668" s="73" t="s">
        <v>18</v>
      </c>
      <c r="AB1668" s="52">
        <v>42065</v>
      </c>
      <c r="AC1668" s="48" t="s">
        <v>1640</v>
      </c>
      <c r="AD1668" s="53" t="s">
        <v>56</v>
      </c>
      <c r="AE1668" s="46" t="s">
        <v>18</v>
      </c>
      <c r="AF1668" s="54">
        <v>-9.9379969999999998E-2</v>
      </c>
    </row>
    <row r="1669" spans="1:32" x14ac:dyDescent="0.25">
      <c r="A1669" s="1" t="s">
        <v>1641</v>
      </c>
      <c r="B1669" s="75">
        <v>-35.083331965176598</v>
      </c>
      <c r="C1669" s="66">
        <v>3</v>
      </c>
      <c r="D1669" s="75">
        <v>-59.993047805064897</v>
      </c>
      <c r="E1669" s="66">
        <v>3</v>
      </c>
      <c r="F1669" s="75">
        <v>-79.444833480095099</v>
      </c>
      <c r="G1669" s="66">
        <v>3</v>
      </c>
      <c r="H1669" s="74" t="s">
        <v>18</v>
      </c>
      <c r="I1669" s="37" t="s">
        <v>18</v>
      </c>
      <c r="J1669" s="74" t="s">
        <v>18</v>
      </c>
      <c r="K1669" s="37" t="s">
        <v>18</v>
      </c>
      <c r="L1669" s="74" t="s">
        <v>18</v>
      </c>
      <c r="M1669" s="37" t="s">
        <v>18</v>
      </c>
      <c r="N1669" s="74" t="s">
        <v>18</v>
      </c>
      <c r="O1669" s="76" t="s">
        <v>18</v>
      </c>
      <c r="P1669" s="76">
        <v>-0.25878490206599097</v>
      </c>
      <c r="Q1669" s="77">
        <v>6</v>
      </c>
      <c r="R1669" s="78">
        <v>0.05</v>
      </c>
      <c r="S1669" s="78">
        <v>5.0000000000000001E-3</v>
      </c>
      <c r="T1669" s="14" t="s">
        <v>18</v>
      </c>
      <c r="U1669" s="79">
        <v>1.4999999999999999E-2</v>
      </c>
      <c r="V1669" s="79" t="s">
        <v>18</v>
      </c>
      <c r="W1669" s="79">
        <v>1.7999999999999999E-2</v>
      </c>
      <c r="X1669" s="12" t="s">
        <v>141</v>
      </c>
      <c r="Y1669" s="60">
        <v>20.3</v>
      </c>
      <c r="Z1669" s="8" t="s">
        <v>18</v>
      </c>
      <c r="AA1669" s="80" t="s">
        <v>18</v>
      </c>
      <c r="AB1669" s="62">
        <v>38442</v>
      </c>
      <c r="AC1669" s="12" t="s">
        <v>1642</v>
      </c>
      <c r="AD1669" s="16" t="s">
        <v>1412</v>
      </c>
      <c r="AE1669" s="14" t="s">
        <v>18</v>
      </c>
      <c r="AF1669" s="39" t="s">
        <v>18</v>
      </c>
    </row>
    <row r="1670" spans="1:32" x14ac:dyDescent="0.25">
      <c r="A1670" s="40" t="s">
        <v>1643</v>
      </c>
      <c r="B1670" s="67">
        <v>-35.169694840465198</v>
      </c>
      <c r="C1670" s="42">
        <v>4</v>
      </c>
      <c r="D1670" s="67">
        <v>-60.100098489704202</v>
      </c>
      <c r="E1670" s="42">
        <v>4</v>
      </c>
      <c r="F1670" s="67">
        <v>-79.529331882967</v>
      </c>
      <c r="G1670" s="42">
        <v>4</v>
      </c>
      <c r="H1670" s="67" t="s">
        <v>18</v>
      </c>
      <c r="I1670" s="42" t="s">
        <v>18</v>
      </c>
      <c r="J1670" s="67" t="s">
        <v>18</v>
      </c>
      <c r="K1670" s="42" t="s">
        <v>18</v>
      </c>
      <c r="L1670" s="67" t="s">
        <v>18</v>
      </c>
      <c r="M1670" s="42" t="s">
        <v>18</v>
      </c>
      <c r="N1670" s="67" t="s">
        <v>18</v>
      </c>
      <c r="O1670" s="69" t="s">
        <v>18</v>
      </c>
      <c r="P1670" s="69">
        <v>-0.25822601896480701</v>
      </c>
      <c r="Q1670" s="70">
        <v>6</v>
      </c>
      <c r="R1670" s="71">
        <v>0.05</v>
      </c>
      <c r="S1670" s="71">
        <v>5.0000000000000001E-3</v>
      </c>
      <c r="T1670" s="46" t="s">
        <v>18</v>
      </c>
      <c r="U1670" s="72">
        <v>1.4999999999999999E-2</v>
      </c>
      <c r="V1670" s="72" t="s">
        <v>18</v>
      </c>
      <c r="W1670" s="72">
        <v>1.7999999999999999E-2</v>
      </c>
      <c r="X1670" s="48" t="s">
        <v>141</v>
      </c>
      <c r="Y1670" s="49" t="s">
        <v>18</v>
      </c>
      <c r="Z1670" s="50" t="s">
        <v>18</v>
      </c>
      <c r="AA1670" s="73" t="s">
        <v>18</v>
      </c>
      <c r="AB1670" s="52">
        <v>40704</v>
      </c>
      <c r="AC1670" s="48" t="s">
        <v>1642</v>
      </c>
      <c r="AD1670" s="53" t="s">
        <v>1412</v>
      </c>
      <c r="AE1670" s="46" t="s">
        <v>18</v>
      </c>
      <c r="AF1670" s="54" t="s">
        <v>18</v>
      </c>
    </row>
    <row r="1671" spans="1:32" x14ac:dyDescent="0.25">
      <c r="A1671" s="81" t="s">
        <v>1644</v>
      </c>
      <c r="B1671" s="124">
        <v>2.6367453638068201</v>
      </c>
      <c r="C1671" s="125">
        <v>1</v>
      </c>
      <c r="D1671" s="124">
        <v>-6.3071888578340296</v>
      </c>
      <c r="E1671" s="125">
        <v>2</v>
      </c>
      <c r="F1671" s="124">
        <v>-19.357400805850599</v>
      </c>
      <c r="G1671" s="125">
        <v>2</v>
      </c>
      <c r="H1671" s="82" t="s">
        <v>18</v>
      </c>
      <c r="I1671" s="83" t="s">
        <v>18</v>
      </c>
      <c r="J1671" s="82" t="s">
        <v>18</v>
      </c>
      <c r="K1671" s="83" t="s">
        <v>18</v>
      </c>
      <c r="L1671" s="82" t="s">
        <v>18</v>
      </c>
      <c r="M1671" s="83" t="s">
        <v>18</v>
      </c>
      <c r="N1671" s="82" t="s">
        <v>18</v>
      </c>
      <c r="O1671" s="84" t="s">
        <v>18</v>
      </c>
      <c r="P1671" s="84">
        <v>-0.141990822617996</v>
      </c>
      <c r="Q1671" s="85">
        <v>6</v>
      </c>
      <c r="R1671" s="86">
        <v>0.05</v>
      </c>
      <c r="S1671" s="86">
        <v>0.01</v>
      </c>
      <c r="T1671" s="87" t="s">
        <v>18</v>
      </c>
      <c r="U1671" s="88">
        <v>2.4E-2</v>
      </c>
      <c r="V1671" s="88" t="s">
        <v>18</v>
      </c>
      <c r="W1671" s="88">
        <v>1.7860000000000001E-2</v>
      </c>
      <c r="X1671" s="89" t="s">
        <v>141</v>
      </c>
      <c r="Y1671" s="90">
        <v>14.4830517447284</v>
      </c>
      <c r="Z1671" s="91" t="s">
        <v>18</v>
      </c>
      <c r="AA1671" s="92" t="s">
        <v>18</v>
      </c>
      <c r="AB1671" s="93">
        <v>39458</v>
      </c>
      <c r="AC1671" s="89" t="s">
        <v>1645</v>
      </c>
      <c r="AD1671" s="94" t="s">
        <v>56</v>
      </c>
      <c r="AE1671" s="87" t="s">
        <v>18</v>
      </c>
      <c r="AF1671" s="95" t="s">
        <v>18</v>
      </c>
    </row>
    <row r="1672" spans="1:32" x14ac:dyDescent="0.25">
      <c r="A1672" s="96" t="s">
        <v>95</v>
      </c>
      <c r="B1672" s="97">
        <v>-16.630835662899763</v>
      </c>
      <c r="C1672" s="12"/>
      <c r="D1672" s="97">
        <v>-30.880177583467734</v>
      </c>
      <c r="E1672" s="12"/>
      <c r="F1672" s="97">
        <v>-45.884199616438984</v>
      </c>
      <c r="G1672" s="12"/>
      <c r="H1672" s="97">
        <v>20.990371389271001</v>
      </c>
      <c r="I1672" s="12"/>
      <c r="J1672" s="97">
        <v>8.7268232385661708</v>
      </c>
      <c r="K1672" s="12"/>
      <c r="L1672" s="97">
        <v>-1.1685393258426799</v>
      </c>
      <c r="M1672" s="37"/>
      <c r="N1672" s="97">
        <v>11.6056298318356</v>
      </c>
      <c r="O1672" s="98">
        <v>1.4569964988591999</v>
      </c>
      <c r="P1672" s="98">
        <v>-0.13889758465852675</v>
      </c>
      <c r="Q1672" s="99"/>
      <c r="R1672" s="14"/>
      <c r="S1672" s="12"/>
      <c r="T1672" s="14"/>
      <c r="U1672" s="12"/>
      <c r="V1672" s="100"/>
      <c r="X1672" s="100" t="s">
        <v>96</v>
      </c>
      <c r="Y1672" s="101">
        <v>125.24729583878459</v>
      </c>
      <c r="Z1672" s="98">
        <v>0</v>
      </c>
      <c r="AA1672" s="102">
        <v>0</v>
      </c>
      <c r="AB1672" s="100"/>
      <c r="AC1672" s="100"/>
      <c r="AD1672" s="103"/>
      <c r="AE1672" s="104"/>
      <c r="AF1672" s="105">
        <v>-9.9379969999999998E-2</v>
      </c>
    </row>
    <row r="1673" spans="1:32" x14ac:dyDescent="0.25">
      <c r="A1673" s="106" t="s">
        <v>378</v>
      </c>
      <c r="B1673" s="107">
        <v>-10.900884962542801</v>
      </c>
      <c r="C1673" s="37"/>
      <c r="D1673" s="107">
        <v>-27.5564133111872</v>
      </c>
      <c r="E1673" s="37"/>
      <c r="F1673" s="107">
        <v>-44.785517585284403</v>
      </c>
      <c r="G1673" s="37"/>
      <c r="H1673" s="107" t="s">
        <v>18</v>
      </c>
      <c r="I1673" s="37"/>
      <c r="J1673" s="107" t="s">
        <v>18</v>
      </c>
      <c r="K1673" s="37"/>
      <c r="L1673" s="107" t="s">
        <v>18</v>
      </c>
      <c r="M1673" s="37"/>
      <c r="N1673" s="107" t="s">
        <v>18</v>
      </c>
      <c r="O1673" s="107" t="s">
        <v>18</v>
      </c>
      <c r="P1673" s="107">
        <v>-0.46043571123073102</v>
      </c>
      <c r="Q1673" s="108"/>
      <c r="R1673" s="109"/>
      <c r="S1673" s="37"/>
      <c r="T1673" s="109"/>
      <c r="U1673" s="37"/>
      <c r="V1673" s="37"/>
      <c r="W1673" s="110"/>
      <c r="X1673" s="111"/>
      <c r="Y1673" s="112"/>
      <c r="Z1673" s="37"/>
      <c r="AA1673" s="37"/>
      <c r="AB1673" s="37"/>
      <c r="AC1673" s="113"/>
      <c r="AD1673" s="109"/>
      <c r="AE1673" s="110"/>
    </row>
    <row r="1674" spans="1:32" x14ac:dyDescent="0.25">
      <c r="A1674" s="1" t="s">
        <v>98</v>
      </c>
      <c r="B1674" s="55"/>
      <c r="C1674" s="37">
        <v>4</v>
      </c>
      <c r="D1674" s="55"/>
      <c r="E1674" s="37">
        <v>4</v>
      </c>
      <c r="F1674" s="55"/>
      <c r="G1674" s="37">
        <v>4</v>
      </c>
      <c r="H1674" s="55"/>
      <c r="I1674" s="37">
        <v>1</v>
      </c>
      <c r="J1674" s="55"/>
      <c r="K1674" s="37">
        <v>1</v>
      </c>
      <c r="L1674" s="55"/>
      <c r="M1674" s="37">
        <v>1</v>
      </c>
      <c r="N1674" s="55"/>
      <c r="O1674" s="56"/>
      <c r="P1674" s="56"/>
      <c r="Q1674" s="58"/>
      <c r="R1674" s="14"/>
      <c r="S1674" s="59"/>
      <c r="T1674" s="114"/>
      <c r="U1674" s="59"/>
      <c r="V1674" s="12"/>
      <c r="W1674" s="8"/>
      <c r="X1674" s="8"/>
      <c r="Y1674" s="61"/>
      <c r="Z1674" s="62"/>
      <c r="AA1674" s="12"/>
      <c r="AB1674" s="62"/>
      <c r="AC1674" s="16"/>
      <c r="AD1674" s="14"/>
      <c r="AE1674" s="8"/>
    </row>
    <row r="1675" spans="1:32" x14ac:dyDescent="0.25">
      <c r="B1675" s="8"/>
      <c r="C1675" s="12"/>
      <c r="D1675" s="8"/>
      <c r="E1675" s="12"/>
      <c r="F1675" s="8"/>
      <c r="G1675" s="12"/>
      <c r="H1675" s="8"/>
      <c r="I1675" s="12"/>
      <c r="J1675" s="8"/>
      <c r="K1675" s="12"/>
      <c r="L1675" s="8"/>
      <c r="M1675" s="12"/>
      <c r="N1675" s="8"/>
      <c r="O1675" s="12"/>
      <c r="P1675" s="12"/>
      <c r="Q1675" s="13"/>
      <c r="R1675" s="14"/>
      <c r="S1675" s="12"/>
      <c r="T1675" s="14"/>
      <c r="U1675" s="12"/>
      <c r="V1675" s="12"/>
      <c r="W1675" s="12"/>
      <c r="X1675" s="60"/>
      <c r="Y1675" s="20"/>
      <c r="Z1675" s="12"/>
      <c r="AA1675" s="12"/>
      <c r="AB1675" s="12"/>
      <c r="AC1675" s="16"/>
      <c r="AD1675" s="14"/>
      <c r="AE1675" s="12"/>
    </row>
    <row r="1676" spans="1:32" x14ac:dyDescent="0.25">
      <c r="B1676" s="74"/>
      <c r="C1676" s="37"/>
      <c r="D1676" s="74"/>
      <c r="E1676" s="37"/>
      <c r="F1676" s="74"/>
      <c r="G1676" s="37"/>
      <c r="H1676" s="74"/>
      <c r="I1676" s="37"/>
      <c r="J1676" s="74"/>
      <c r="K1676" s="37"/>
      <c r="L1676" s="74"/>
      <c r="M1676" s="37"/>
      <c r="N1676" s="74"/>
      <c r="O1676" s="76"/>
      <c r="P1676" s="76"/>
      <c r="Q1676" s="78"/>
      <c r="R1676" s="78"/>
      <c r="S1676" s="14"/>
      <c r="T1676" s="79"/>
      <c r="U1676" s="14"/>
      <c r="V1676" s="79"/>
      <c r="W1676" s="12"/>
      <c r="X1676" s="60"/>
      <c r="Y1676" s="8"/>
      <c r="Z1676" s="80"/>
      <c r="AA1676" s="62"/>
      <c r="AB1676" s="12"/>
      <c r="AC1676" s="16"/>
      <c r="AD1676" s="14"/>
      <c r="AE1676" s="39"/>
    </row>
    <row r="1677" spans="1:32" x14ac:dyDescent="0.25">
      <c r="B1677" s="74"/>
      <c r="C1677" s="37"/>
      <c r="D1677" s="74"/>
      <c r="E1677" s="37"/>
      <c r="F1677" s="74"/>
      <c r="G1677" s="37"/>
      <c r="H1677" s="74"/>
      <c r="I1677" s="37"/>
      <c r="J1677" s="74"/>
      <c r="K1677" s="37"/>
      <c r="L1677" s="74"/>
      <c r="M1677" s="37"/>
      <c r="N1677" s="74"/>
      <c r="O1677" s="76"/>
      <c r="P1677" s="76"/>
      <c r="Q1677" s="78"/>
      <c r="R1677" s="78"/>
      <c r="S1677" s="14"/>
      <c r="T1677" s="79"/>
      <c r="U1677" s="14"/>
      <c r="V1677" s="79"/>
      <c r="W1677" s="12"/>
      <c r="X1677" s="60"/>
      <c r="Y1677" s="8"/>
      <c r="Z1677" s="80"/>
      <c r="AA1677" s="62"/>
      <c r="AB1677" s="12"/>
      <c r="AC1677" s="16"/>
      <c r="AD1677" s="14"/>
      <c r="AE1677" s="39"/>
    </row>
    <row r="1678" spans="1:32" x14ac:dyDescent="0.25">
      <c r="B1678" s="74"/>
      <c r="C1678" s="37"/>
      <c r="D1678" s="74"/>
      <c r="E1678" s="37"/>
      <c r="F1678" s="74"/>
      <c r="G1678" s="37"/>
      <c r="H1678" s="74"/>
      <c r="I1678" s="37"/>
      <c r="J1678" s="74"/>
      <c r="K1678" s="37"/>
      <c r="L1678" s="74"/>
      <c r="M1678" s="37"/>
      <c r="N1678" s="74"/>
      <c r="O1678" s="76"/>
      <c r="P1678" s="76"/>
      <c r="Q1678" s="78"/>
      <c r="R1678" s="78"/>
      <c r="S1678" s="14"/>
      <c r="T1678" s="79"/>
      <c r="U1678" s="14"/>
      <c r="V1678" s="79"/>
      <c r="W1678" s="12"/>
      <c r="X1678" s="60"/>
      <c r="Y1678" s="8"/>
      <c r="Z1678" s="80"/>
      <c r="AA1678" s="62"/>
      <c r="AB1678" s="12"/>
      <c r="AC1678" s="16"/>
      <c r="AD1678" s="14"/>
      <c r="AE1678" s="39"/>
    </row>
    <row r="1679" spans="1:32" ht="18" x14ac:dyDescent="0.25">
      <c r="A1679" s="143" t="s">
        <v>379</v>
      </c>
      <c r="B1679" s="23"/>
      <c r="C1679" s="24"/>
      <c r="D1679" s="23"/>
      <c r="E1679" s="24"/>
      <c r="F1679" s="23"/>
      <c r="G1679" s="24" t="s">
        <v>1</v>
      </c>
      <c r="H1679" s="23"/>
      <c r="I1679" s="24"/>
      <c r="J1679" s="23"/>
      <c r="K1679" s="24"/>
      <c r="L1679" s="23"/>
      <c r="M1679" s="24"/>
      <c r="N1679" s="23" t="s">
        <v>4</v>
      </c>
      <c r="O1679" s="24"/>
      <c r="P1679" s="24" t="s">
        <v>5</v>
      </c>
      <c r="Q1679" s="25"/>
      <c r="R1679" s="26"/>
      <c r="S1679" s="24"/>
      <c r="T1679" s="26"/>
      <c r="U1679" s="24"/>
      <c r="V1679" s="24"/>
      <c r="W1679" s="27"/>
      <c r="X1679" s="122"/>
      <c r="Y1679" s="28"/>
      <c r="Z1679" s="24"/>
      <c r="AA1679" s="24"/>
      <c r="AB1679" s="24"/>
      <c r="AC1679" s="29"/>
      <c r="AD1679" s="26"/>
      <c r="AE1679" s="27"/>
    </row>
    <row r="1680" spans="1:32" ht="42.75" x14ac:dyDescent="0.25">
      <c r="A1680" s="30"/>
      <c r="B1680" s="31" t="s">
        <v>6</v>
      </c>
      <c r="C1680" s="32" t="s">
        <v>7</v>
      </c>
      <c r="D1680" s="31" t="s">
        <v>8</v>
      </c>
      <c r="E1680" s="32" t="s">
        <v>7</v>
      </c>
      <c r="F1680" s="31" t="s">
        <v>9</v>
      </c>
      <c r="G1680" s="24" t="s">
        <v>7</v>
      </c>
      <c r="H1680" s="31" t="s">
        <v>10</v>
      </c>
      <c r="I1680" s="32" t="s">
        <v>7</v>
      </c>
      <c r="J1680" s="31" t="s">
        <v>11</v>
      </c>
      <c r="K1680" s="32" t="s">
        <v>7</v>
      </c>
      <c r="L1680" s="31" t="s">
        <v>12</v>
      </c>
      <c r="M1680" s="32" t="s">
        <v>7</v>
      </c>
      <c r="N1680" s="31" t="s">
        <v>13</v>
      </c>
      <c r="O1680" s="32" t="s">
        <v>14</v>
      </c>
      <c r="P1680" s="32" t="s">
        <v>15</v>
      </c>
      <c r="Q1680" s="33" t="s">
        <v>2</v>
      </c>
      <c r="R1680" s="32" t="s">
        <v>16</v>
      </c>
      <c r="S1680" s="32" t="s">
        <v>17</v>
      </c>
      <c r="T1680" s="32" t="s">
        <v>18</v>
      </c>
      <c r="U1680" s="32" t="s">
        <v>19</v>
      </c>
      <c r="V1680" s="32" t="s">
        <v>18</v>
      </c>
      <c r="W1680" s="34" t="s">
        <v>20</v>
      </c>
      <c r="X1680" s="123" t="s">
        <v>21</v>
      </c>
      <c r="Y1680" s="35" t="s">
        <v>22</v>
      </c>
      <c r="Z1680" s="32" t="s">
        <v>23</v>
      </c>
      <c r="AA1680" s="32" t="s">
        <v>24</v>
      </c>
      <c r="AB1680" s="32" t="s">
        <v>25</v>
      </c>
      <c r="AC1680" s="36" t="s">
        <v>26</v>
      </c>
      <c r="AD1680" s="32" t="s">
        <v>27</v>
      </c>
      <c r="AE1680" s="34" t="s">
        <v>18</v>
      </c>
      <c r="AF1680" s="34" t="s">
        <v>28</v>
      </c>
    </row>
    <row r="1681" spans="1:32" x14ac:dyDescent="0.25">
      <c r="B1681" s="74"/>
      <c r="C1681" s="37"/>
      <c r="D1681" s="74"/>
      <c r="E1681" s="37"/>
      <c r="F1681" s="74"/>
      <c r="G1681" s="37"/>
      <c r="H1681" s="74"/>
      <c r="I1681" s="37"/>
      <c r="J1681" s="74"/>
      <c r="K1681" s="37"/>
      <c r="L1681" s="74"/>
      <c r="M1681" s="37"/>
      <c r="N1681" s="74"/>
      <c r="O1681" s="76"/>
      <c r="P1681" s="76"/>
      <c r="Q1681" s="78"/>
      <c r="R1681" s="78"/>
      <c r="S1681" s="14"/>
      <c r="T1681" s="79"/>
      <c r="U1681" s="14"/>
      <c r="V1681" s="79"/>
      <c r="W1681" s="12"/>
      <c r="X1681" s="60"/>
      <c r="Y1681" s="8"/>
      <c r="Z1681" s="80"/>
      <c r="AA1681" s="62"/>
      <c r="AB1681" s="12"/>
      <c r="AC1681" s="16"/>
      <c r="AD1681" s="14"/>
      <c r="AE1681" s="39"/>
    </row>
    <row r="1682" spans="1:32" x14ac:dyDescent="0.25">
      <c r="B1682" s="74"/>
      <c r="C1682" s="37"/>
      <c r="D1682" s="74"/>
      <c r="E1682" s="37"/>
      <c r="F1682" s="74"/>
      <c r="G1682" s="37"/>
      <c r="H1682" s="74"/>
      <c r="I1682" s="37"/>
      <c r="J1682" s="74"/>
      <c r="K1682" s="37"/>
      <c r="L1682" s="74"/>
      <c r="M1682" s="37"/>
      <c r="N1682" s="74"/>
      <c r="O1682" s="76"/>
      <c r="P1682" s="76"/>
      <c r="Q1682" s="78"/>
      <c r="R1682" s="78"/>
      <c r="S1682" s="14"/>
      <c r="T1682" s="79"/>
      <c r="U1682" s="14"/>
      <c r="V1682" s="79"/>
      <c r="W1682" s="12"/>
      <c r="X1682" s="60"/>
      <c r="Y1682" s="8"/>
      <c r="Z1682" s="80"/>
      <c r="AA1682" s="62"/>
      <c r="AB1682" s="12"/>
      <c r="AC1682" s="16"/>
      <c r="AD1682" s="14"/>
      <c r="AE1682" s="39"/>
    </row>
    <row r="1683" spans="1:32" x14ac:dyDescent="0.25">
      <c r="A1683" s="40" t="s">
        <v>1646</v>
      </c>
      <c r="B1683" s="67" t="s">
        <v>18</v>
      </c>
      <c r="C1683" s="42" t="s">
        <v>18</v>
      </c>
      <c r="D1683" s="67" t="s">
        <v>18</v>
      </c>
      <c r="E1683" s="42" t="s">
        <v>18</v>
      </c>
      <c r="F1683" s="67" t="s">
        <v>18</v>
      </c>
      <c r="G1683" s="42" t="s">
        <v>18</v>
      </c>
      <c r="H1683" s="67">
        <v>20.5422003592418</v>
      </c>
      <c r="I1683" s="42">
        <v>12</v>
      </c>
      <c r="J1683" s="67">
        <v>6.4816983544577296</v>
      </c>
      <c r="K1683" s="42">
        <v>12</v>
      </c>
      <c r="L1683" s="67">
        <v>-0.70467806708217595</v>
      </c>
      <c r="M1683" s="42">
        <v>7</v>
      </c>
      <c r="N1683" s="67">
        <v>13.409286248581701</v>
      </c>
      <c r="O1683" s="69">
        <v>1.2275963609735301</v>
      </c>
      <c r="P1683" s="69" t="s">
        <v>18</v>
      </c>
      <c r="Q1683" s="70">
        <v>9</v>
      </c>
      <c r="R1683" s="71">
        <v>0</v>
      </c>
      <c r="S1683" s="71">
        <v>0</v>
      </c>
      <c r="T1683" s="46" t="s">
        <v>18</v>
      </c>
      <c r="U1683" s="72">
        <v>0.03</v>
      </c>
      <c r="V1683" s="72" t="s">
        <v>18</v>
      </c>
      <c r="W1683" s="72">
        <v>9.4999999999999998E-3</v>
      </c>
      <c r="X1683" s="48" t="s">
        <v>141</v>
      </c>
      <c r="Y1683" s="49" t="s">
        <v>18</v>
      </c>
      <c r="Z1683" s="50" t="s">
        <v>18</v>
      </c>
      <c r="AA1683" s="73" t="s">
        <v>18</v>
      </c>
      <c r="AB1683" s="52">
        <v>44174</v>
      </c>
      <c r="AC1683" s="48" t="s">
        <v>1647</v>
      </c>
      <c r="AD1683" s="53" t="s">
        <v>68</v>
      </c>
      <c r="AE1683" s="46" t="s">
        <v>18</v>
      </c>
      <c r="AF1683" s="54" t="s">
        <v>18</v>
      </c>
    </row>
    <row r="1684" spans="1:32" x14ac:dyDescent="0.25">
      <c r="A1684" s="1" t="s">
        <v>1648</v>
      </c>
      <c r="B1684" s="74">
        <v>3.3386932074942002</v>
      </c>
      <c r="C1684" s="37">
        <v>13</v>
      </c>
      <c r="D1684" s="74">
        <v>2.6580143668059701</v>
      </c>
      <c r="E1684" s="37">
        <v>13</v>
      </c>
      <c r="F1684" s="74">
        <v>-6.2904496623172399</v>
      </c>
      <c r="G1684" s="37">
        <v>24</v>
      </c>
      <c r="H1684" s="74">
        <v>16.738809989915499</v>
      </c>
      <c r="I1684" s="37">
        <v>23</v>
      </c>
      <c r="J1684" s="74">
        <v>-6.1582585958930201E-2</v>
      </c>
      <c r="K1684" s="37">
        <v>40</v>
      </c>
      <c r="L1684" s="75">
        <v>-0.34520508538233802</v>
      </c>
      <c r="M1684" s="66">
        <v>3</v>
      </c>
      <c r="N1684" s="74">
        <v>14.3758459221109</v>
      </c>
      <c r="O1684" s="76">
        <v>0.88049083867938405</v>
      </c>
      <c r="P1684" s="76">
        <v>8.6111042428868106E-2</v>
      </c>
      <c r="Q1684" s="77">
        <v>8</v>
      </c>
      <c r="R1684" s="78">
        <v>0.05</v>
      </c>
      <c r="S1684" s="78">
        <v>5.0000000000000001E-3</v>
      </c>
      <c r="T1684" s="14" t="s">
        <v>18</v>
      </c>
      <c r="U1684" s="79">
        <v>0</v>
      </c>
      <c r="V1684" s="79" t="s">
        <v>18</v>
      </c>
      <c r="W1684" s="79">
        <v>1.8499999999999999E-2</v>
      </c>
      <c r="X1684" s="12" t="s">
        <v>141</v>
      </c>
      <c r="Y1684" s="60">
        <v>24.228936999999998</v>
      </c>
      <c r="Z1684" s="8" t="s">
        <v>18</v>
      </c>
      <c r="AA1684" s="80" t="s">
        <v>18</v>
      </c>
      <c r="AB1684" s="62">
        <v>35886</v>
      </c>
      <c r="AC1684" s="12" t="s">
        <v>1649</v>
      </c>
      <c r="AD1684" s="16">
        <v>5000</v>
      </c>
      <c r="AE1684" s="14" t="s">
        <v>18</v>
      </c>
      <c r="AF1684" s="39" t="s">
        <v>18</v>
      </c>
    </row>
    <row r="1685" spans="1:32" x14ac:dyDescent="0.25">
      <c r="A1685" s="40" t="s">
        <v>1650</v>
      </c>
      <c r="B1685" s="68">
        <v>5.0694701229249297</v>
      </c>
      <c r="C1685" s="64">
        <v>3</v>
      </c>
      <c r="D1685" s="68">
        <v>6.9882457443147796</v>
      </c>
      <c r="E1685" s="64">
        <v>2</v>
      </c>
      <c r="F1685" s="67">
        <v>-1.9073904934483701</v>
      </c>
      <c r="G1685" s="42">
        <v>16</v>
      </c>
      <c r="H1685" s="67">
        <v>12.0689655172415</v>
      </c>
      <c r="I1685" s="42">
        <v>33</v>
      </c>
      <c r="J1685" s="67">
        <v>8.3682008368257593E-2</v>
      </c>
      <c r="K1685" s="42">
        <v>39</v>
      </c>
      <c r="L1685" s="67">
        <v>-1.68246835096175</v>
      </c>
      <c r="M1685" s="42">
        <v>19</v>
      </c>
      <c r="N1685" s="67">
        <v>15.174701993055001</v>
      </c>
      <c r="O1685" s="69">
        <v>0.52639954074002804</v>
      </c>
      <c r="P1685" s="69">
        <v>0.30923395588311198</v>
      </c>
      <c r="Q1685" s="70">
        <v>9</v>
      </c>
      <c r="R1685" s="71">
        <v>0</v>
      </c>
      <c r="S1685" s="71">
        <v>0</v>
      </c>
      <c r="T1685" s="46" t="s">
        <v>18</v>
      </c>
      <c r="U1685" s="72">
        <v>8.5000000000000006E-3</v>
      </c>
      <c r="V1685" s="72" t="s">
        <v>18</v>
      </c>
      <c r="W1685" s="72">
        <v>1.18E-2</v>
      </c>
      <c r="X1685" s="48" t="s">
        <v>1651</v>
      </c>
      <c r="Y1685" s="49" t="s">
        <v>18</v>
      </c>
      <c r="Z1685" s="50" t="s">
        <v>18</v>
      </c>
      <c r="AA1685" s="73" t="s">
        <v>18</v>
      </c>
      <c r="AB1685" s="52">
        <v>41593</v>
      </c>
      <c r="AC1685" s="48" t="s">
        <v>1652</v>
      </c>
      <c r="AD1685" s="53" t="s">
        <v>1391</v>
      </c>
      <c r="AE1685" s="46" t="s">
        <v>18</v>
      </c>
      <c r="AF1685" s="54" t="s">
        <v>18</v>
      </c>
    </row>
    <row r="1686" spans="1:32" x14ac:dyDescent="0.25">
      <c r="A1686" s="1" t="s">
        <v>1653</v>
      </c>
      <c r="B1686" s="75">
        <v>6.2623527056266202</v>
      </c>
      <c r="C1686" s="66">
        <v>1</v>
      </c>
      <c r="D1686" s="75">
        <v>7.3447168255556399</v>
      </c>
      <c r="E1686" s="66">
        <v>1</v>
      </c>
      <c r="F1686" s="75">
        <v>3.14174349368492</v>
      </c>
      <c r="G1686" s="66">
        <v>1</v>
      </c>
      <c r="H1686" s="75">
        <v>35.478105451295797</v>
      </c>
      <c r="I1686" s="66">
        <v>1</v>
      </c>
      <c r="J1686" s="75">
        <v>10.397919375812799</v>
      </c>
      <c r="K1686" s="66">
        <v>3</v>
      </c>
      <c r="L1686" s="75">
        <v>0.96089810674531095</v>
      </c>
      <c r="M1686" s="66">
        <v>1</v>
      </c>
      <c r="N1686" s="74">
        <v>12.1408480138151</v>
      </c>
      <c r="O1686" s="76">
        <v>2.5860710930849602</v>
      </c>
      <c r="P1686" s="76">
        <v>0.42987842231852202</v>
      </c>
      <c r="Q1686" s="77">
        <v>8</v>
      </c>
      <c r="R1686" s="78">
        <v>0</v>
      </c>
      <c r="S1686" s="78">
        <v>0</v>
      </c>
      <c r="T1686" s="14" t="s">
        <v>18</v>
      </c>
      <c r="U1686" s="79">
        <v>0.01</v>
      </c>
      <c r="V1686" s="79" t="s">
        <v>18</v>
      </c>
      <c r="W1686" s="79">
        <v>1.29E-2</v>
      </c>
      <c r="X1686" s="12" t="s">
        <v>141</v>
      </c>
      <c r="Y1686" s="60" t="s">
        <v>18</v>
      </c>
      <c r="Z1686" s="8" t="s">
        <v>18</v>
      </c>
      <c r="AA1686" s="80" t="s">
        <v>18</v>
      </c>
      <c r="AB1686" s="62">
        <v>41593</v>
      </c>
      <c r="AC1686" s="12" t="s">
        <v>1654</v>
      </c>
      <c r="AD1686" s="16" t="s">
        <v>1391</v>
      </c>
      <c r="AE1686" s="14" t="s">
        <v>18</v>
      </c>
      <c r="AF1686" s="39" t="s">
        <v>18</v>
      </c>
    </row>
    <row r="1687" spans="1:32" x14ac:dyDescent="0.25">
      <c r="A1687" s="40" t="s">
        <v>1655</v>
      </c>
      <c r="B1687" s="67" t="s">
        <v>18</v>
      </c>
      <c r="C1687" s="42" t="s">
        <v>18</v>
      </c>
      <c r="D1687" s="67">
        <v>4.9969181993108496</v>
      </c>
      <c r="E1687" s="42">
        <v>7</v>
      </c>
      <c r="F1687" s="67">
        <v>1.9943042815438301</v>
      </c>
      <c r="G1687" s="42">
        <v>7</v>
      </c>
      <c r="H1687" s="67">
        <v>23.1319038336581</v>
      </c>
      <c r="I1687" s="42">
        <v>7</v>
      </c>
      <c r="J1687" s="67">
        <v>8.1003993154591107</v>
      </c>
      <c r="K1687" s="42">
        <v>8</v>
      </c>
      <c r="L1687" s="67">
        <v>-1.40478668054109</v>
      </c>
      <c r="M1687" s="42">
        <v>16</v>
      </c>
      <c r="N1687" s="67">
        <v>14.3166921976618</v>
      </c>
      <c r="O1687" s="69">
        <v>1.3306771014843</v>
      </c>
      <c r="P1687" s="69">
        <v>0.232273968231273</v>
      </c>
      <c r="Q1687" s="70">
        <v>9</v>
      </c>
      <c r="R1687" s="71">
        <v>0</v>
      </c>
      <c r="S1687" s="71">
        <v>0</v>
      </c>
      <c r="T1687" s="46" t="s">
        <v>18</v>
      </c>
      <c r="U1687" s="72">
        <v>6.0000000000000001E-3</v>
      </c>
      <c r="V1687" s="72" t="s">
        <v>18</v>
      </c>
      <c r="W1687" s="72">
        <v>6.0000000000000001E-3</v>
      </c>
      <c r="X1687" s="48" t="s">
        <v>1328</v>
      </c>
      <c r="Y1687" s="49">
        <v>858.23373451028897</v>
      </c>
      <c r="Z1687" s="50" t="s">
        <v>18</v>
      </c>
      <c r="AA1687" s="73" t="s">
        <v>18</v>
      </c>
      <c r="AB1687" s="52">
        <v>43448</v>
      </c>
      <c r="AC1687" s="48" t="s">
        <v>1656</v>
      </c>
      <c r="AD1687" s="53" t="s">
        <v>56</v>
      </c>
      <c r="AE1687" s="46" t="s">
        <v>18</v>
      </c>
      <c r="AF1687" s="54">
        <v>-9.2003342000000004</v>
      </c>
    </row>
    <row r="1688" spans="1:32" x14ac:dyDescent="0.25">
      <c r="A1688" s="1" t="s">
        <v>1657</v>
      </c>
      <c r="B1688" s="74" t="s">
        <v>18</v>
      </c>
      <c r="C1688" s="37" t="s">
        <v>18</v>
      </c>
      <c r="D1688" s="74">
        <v>5.4144940514189104</v>
      </c>
      <c r="E1688" s="37">
        <v>5</v>
      </c>
      <c r="F1688" s="75">
        <v>2.38783123878112</v>
      </c>
      <c r="G1688" s="66">
        <v>2</v>
      </c>
      <c r="H1688" s="74">
        <v>23.634053367217302</v>
      </c>
      <c r="I1688" s="37">
        <v>6</v>
      </c>
      <c r="J1688" s="74">
        <v>8.3518930957684407</v>
      </c>
      <c r="K1688" s="37">
        <v>7</v>
      </c>
      <c r="L1688" s="74">
        <v>-1.3684744044602</v>
      </c>
      <c r="M1688" s="37">
        <v>14</v>
      </c>
      <c r="N1688" s="74">
        <v>14.3159697248242</v>
      </c>
      <c r="O1688" s="76">
        <v>1.3658204359067101</v>
      </c>
      <c r="P1688" s="76">
        <v>0.25639179002214701</v>
      </c>
      <c r="Q1688" s="77">
        <v>9</v>
      </c>
      <c r="R1688" s="78">
        <v>0</v>
      </c>
      <c r="S1688" s="78">
        <v>0</v>
      </c>
      <c r="T1688" s="14" t="s">
        <v>18</v>
      </c>
      <c r="U1688" s="79">
        <v>2E-3</v>
      </c>
      <c r="V1688" s="79" t="s">
        <v>18</v>
      </c>
      <c r="W1688" s="79">
        <v>2E-3</v>
      </c>
      <c r="X1688" s="12" t="s">
        <v>1328</v>
      </c>
      <c r="Y1688" s="60" t="s">
        <v>18</v>
      </c>
      <c r="Z1688" s="8" t="s">
        <v>18</v>
      </c>
      <c r="AA1688" s="80" t="s">
        <v>18</v>
      </c>
      <c r="AB1688" s="62">
        <v>43448</v>
      </c>
      <c r="AC1688" s="12" t="s">
        <v>1656</v>
      </c>
      <c r="AD1688" s="16" t="s">
        <v>68</v>
      </c>
      <c r="AE1688" s="14" t="s">
        <v>18</v>
      </c>
      <c r="AF1688" s="39" t="s">
        <v>18</v>
      </c>
    </row>
    <row r="1689" spans="1:32" x14ac:dyDescent="0.25">
      <c r="A1689" s="40" t="s">
        <v>1658</v>
      </c>
      <c r="B1689" s="67">
        <v>4.8383912499297299</v>
      </c>
      <c r="C1689" s="42">
        <v>6</v>
      </c>
      <c r="D1689" s="67">
        <v>3.61590943385416</v>
      </c>
      <c r="E1689" s="42">
        <v>12</v>
      </c>
      <c r="F1689" s="67">
        <v>1.1444426535729399</v>
      </c>
      <c r="G1689" s="42">
        <v>10</v>
      </c>
      <c r="H1689" s="67">
        <v>20.385674931129401</v>
      </c>
      <c r="I1689" s="42">
        <v>13</v>
      </c>
      <c r="J1689" s="67">
        <v>8.9775561097257697</v>
      </c>
      <c r="K1689" s="42">
        <v>5</v>
      </c>
      <c r="L1689" s="67">
        <v>-2.4795437639473499</v>
      </c>
      <c r="M1689" s="42">
        <v>34</v>
      </c>
      <c r="N1689" s="67">
        <v>13.879607521102001</v>
      </c>
      <c r="O1689" s="69">
        <v>1.1747209385503099</v>
      </c>
      <c r="P1689" s="69">
        <v>0.15052856393525699</v>
      </c>
      <c r="Q1689" s="70">
        <v>8</v>
      </c>
      <c r="R1689" s="71">
        <v>0</v>
      </c>
      <c r="S1689" s="71">
        <v>0</v>
      </c>
      <c r="T1689" s="46" t="s">
        <v>18</v>
      </c>
      <c r="U1689" s="72">
        <v>1.6E-2</v>
      </c>
      <c r="V1689" s="72" t="s">
        <v>18</v>
      </c>
      <c r="W1689" s="72">
        <v>1.6E-2</v>
      </c>
      <c r="X1689" s="48" t="s">
        <v>1328</v>
      </c>
      <c r="Y1689" s="49">
        <v>1553.0844072111399</v>
      </c>
      <c r="Z1689" s="50" t="s">
        <v>18</v>
      </c>
      <c r="AA1689" s="73" t="s">
        <v>18</v>
      </c>
      <c r="AB1689" s="52">
        <v>42061</v>
      </c>
      <c r="AC1689" s="48" t="s">
        <v>1659</v>
      </c>
      <c r="AD1689" s="53" t="s">
        <v>56</v>
      </c>
      <c r="AE1689" s="46" t="s">
        <v>18</v>
      </c>
      <c r="AF1689" s="54">
        <v>-5.43958093</v>
      </c>
    </row>
    <row r="1690" spans="1:32" x14ac:dyDescent="0.25">
      <c r="A1690" s="1" t="s">
        <v>1660</v>
      </c>
      <c r="B1690" s="74">
        <v>3.24277787811699</v>
      </c>
      <c r="C1690" s="37">
        <v>15</v>
      </c>
      <c r="D1690" s="74">
        <v>3.4195194589980903E-2</v>
      </c>
      <c r="E1690" s="37">
        <v>21</v>
      </c>
      <c r="F1690" s="74">
        <v>-5.8424961871845396</v>
      </c>
      <c r="G1690" s="37">
        <v>23</v>
      </c>
      <c r="H1690" s="74">
        <v>13.866767357283599</v>
      </c>
      <c r="I1690" s="37">
        <v>27</v>
      </c>
      <c r="J1690" s="74">
        <v>0.39780253540631</v>
      </c>
      <c r="K1690" s="37">
        <v>38</v>
      </c>
      <c r="L1690" s="74">
        <v>-3.1997962994398201</v>
      </c>
      <c r="M1690" s="37">
        <v>36</v>
      </c>
      <c r="N1690" s="74">
        <v>15.142460719671201</v>
      </c>
      <c r="O1690" s="76">
        <v>0.64624621989876496</v>
      </c>
      <c r="P1690" s="76">
        <v>-4.9997678587137002E-2</v>
      </c>
      <c r="Q1690" s="77">
        <v>8</v>
      </c>
      <c r="R1690" s="78">
        <v>0.05</v>
      </c>
      <c r="S1690" s="78">
        <v>5.0000000000000001E-3</v>
      </c>
      <c r="T1690" s="14" t="s">
        <v>18</v>
      </c>
      <c r="U1690" s="79">
        <v>1.4999999999999999E-2</v>
      </c>
      <c r="V1690" s="79" t="s">
        <v>18</v>
      </c>
      <c r="W1690" s="79">
        <v>1.7999999999999999E-2</v>
      </c>
      <c r="X1690" s="12" t="s">
        <v>141</v>
      </c>
      <c r="Y1690" s="60">
        <v>29.5</v>
      </c>
      <c r="Z1690" s="8" t="s">
        <v>18</v>
      </c>
      <c r="AA1690" s="80" t="s">
        <v>18</v>
      </c>
      <c r="AB1690" s="62">
        <v>41067</v>
      </c>
      <c r="AC1690" s="12" t="s">
        <v>1661</v>
      </c>
      <c r="AD1690" s="16" t="s">
        <v>1412</v>
      </c>
      <c r="AE1690" s="14" t="s">
        <v>18</v>
      </c>
      <c r="AF1690" s="39" t="s">
        <v>18</v>
      </c>
    </row>
    <row r="1691" spans="1:32" x14ac:dyDescent="0.25">
      <c r="A1691" s="40" t="s">
        <v>1662</v>
      </c>
      <c r="B1691" s="67">
        <v>3.4080664283975199</v>
      </c>
      <c r="C1691" s="42">
        <v>12</v>
      </c>
      <c r="D1691" s="67">
        <v>0.34856195772392501</v>
      </c>
      <c r="E1691" s="42">
        <v>20</v>
      </c>
      <c r="F1691" s="67">
        <v>-5.3739836835443198</v>
      </c>
      <c r="G1691" s="42">
        <v>22</v>
      </c>
      <c r="H1691" s="67">
        <v>13.954402515723199</v>
      </c>
      <c r="I1691" s="42">
        <v>24</v>
      </c>
      <c r="J1691" s="67">
        <v>0.46785652399932098</v>
      </c>
      <c r="K1691" s="42">
        <v>37</v>
      </c>
      <c r="L1691" s="67">
        <v>-3.1972618749478401</v>
      </c>
      <c r="M1691" s="42">
        <v>35</v>
      </c>
      <c r="N1691" s="67">
        <v>15.0036168070098</v>
      </c>
      <c r="O1691" s="69">
        <v>0.65806753701412501</v>
      </c>
      <c r="P1691" s="69">
        <v>-3.3785069588793397E-2</v>
      </c>
      <c r="Q1691" s="70">
        <v>8</v>
      </c>
      <c r="R1691" s="71">
        <v>0.05</v>
      </c>
      <c r="S1691" s="71">
        <v>5.0000000000000001E-3</v>
      </c>
      <c r="T1691" s="46" t="s">
        <v>18</v>
      </c>
      <c r="U1691" s="72">
        <v>1.4999999999999999E-2</v>
      </c>
      <c r="V1691" s="72" t="s">
        <v>18</v>
      </c>
      <c r="W1691" s="72">
        <v>1.7999999999999999E-2</v>
      </c>
      <c r="X1691" s="48" t="s">
        <v>141</v>
      </c>
      <c r="Y1691" s="49" t="s">
        <v>18</v>
      </c>
      <c r="Z1691" s="50" t="s">
        <v>18</v>
      </c>
      <c r="AA1691" s="73" t="s">
        <v>18</v>
      </c>
      <c r="AB1691" s="52">
        <v>41024</v>
      </c>
      <c r="AC1691" s="48" t="s">
        <v>1661</v>
      </c>
      <c r="AD1691" s="53" t="s">
        <v>1412</v>
      </c>
      <c r="AE1691" s="46" t="s">
        <v>18</v>
      </c>
      <c r="AF1691" s="54" t="s">
        <v>18</v>
      </c>
    </row>
    <row r="1692" spans="1:32" x14ac:dyDescent="0.25">
      <c r="A1692" s="1" t="s">
        <v>1663</v>
      </c>
      <c r="B1692" s="74">
        <v>4.9648659424034998</v>
      </c>
      <c r="C1692" s="37">
        <v>4</v>
      </c>
      <c r="D1692" s="75">
        <v>5.7159513100469601</v>
      </c>
      <c r="E1692" s="66">
        <v>3</v>
      </c>
      <c r="F1692" s="74">
        <v>2.1684312666502898</v>
      </c>
      <c r="G1692" s="37">
        <v>5</v>
      </c>
      <c r="H1692" s="74">
        <v>18.028388436905001</v>
      </c>
      <c r="I1692" s="37">
        <v>18</v>
      </c>
      <c r="J1692" s="74">
        <v>3.2793093002120299</v>
      </c>
      <c r="K1692" s="37">
        <v>28</v>
      </c>
      <c r="L1692" s="74">
        <v>-2.3067554982448502</v>
      </c>
      <c r="M1692" s="37">
        <v>30</v>
      </c>
      <c r="N1692" s="74">
        <v>14.3978470140298</v>
      </c>
      <c r="O1692" s="76">
        <v>0.96871282672218695</v>
      </c>
      <c r="P1692" s="76">
        <v>0.28210555041826602</v>
      </c>
      <c r="Q1692" s="77">
        <v>8</v>
      </c>
      <c r="R1692" s="78">
        <v>0.05</v>
      </c>
      <c r="S1692" s="78">
        <v>5.0000000000000001E-3</v>
      </c>
      <c r="T1692" s="14" t="s">
        <v>18</v>
      </c>
      <c r="U1692" s="79">
        <v>1.4999999999999999E-2</v>
      </c>
      <c r="V1692" s="79" t="s">
        <v>18</v>
      </c>
      <c r="W1692" s="79">
        <v>1.7999999999999999E-2</v>
      </c>
      <c r="X1692" s="12" t="s">
        <v>141</v>
      </c>
      <c r="Y1692" s="60">
        <v>11.5</v>
      </c>
      <c r="Z1692" s="8" t="s">
        <v>18</v>
      </c>
      <c r="AA1692" s="80" t="s">
        <v>18</v>
      </c>
      <c r="AB1692" s="62">
        <v>41254</v>
      </c>
      <c r="AC1692" s="12" t="s">
        <v>1664</v>
      </c>
      <c r="AD1692" s="16" t="s">
        <v>1412</v>
      </c>
      <c r="AE1692" s="14" t="s">
        <v>18</v>
      </c>
      <c r="AF1692" s="39" t="s">
        <v>18</v>
      </c>
    </row>
    <row r="1693" spans="1:32" x14ac:dyDescent="0.25">
      <c r="A1693" s="40" t="s">
        <v>1665</v>
      </c>
      <c r="B1693" s="67">
        <v>4.9574978285349598</v>
      </c>
      <c r="C1693" s="42">
        <v>5</v>
      </c>
      <c r="D1693" s="67">
        <v>5.6942210082226703</v>
      </c>
      <c r="E1693" s="42">
        <v>4</v>
      </c>
      <c r="F1693" s="67">
        <v>2.1834932698392402</v>
      </c>
      <c r="G1693" s="42">
        <v>4</v>
      </c>
      <c r="H1693" s="67">
        <v>17.9986530489962</v>
      </c>
      <c r="I1693" s="42">
        <v>19</v>
      </c>
      <c r="J1693" s="67">
        <v>3.18970001389027</v>
      </c>
      <c r="K1693" s="42">
        <v>29</v>
      </c>
      <c r="L1693" s="67">
        <v>-2.2439224233925099</v>
      </c>
      <c r="M1693" s="42">
        <v>29</v>
      </c>
      <c r="N1693" s="67">
        <v>14.3417609810719</v>
      </c>
      <c r="O1693" s="69">
        <v>0.97042780939760398</v>
      </c>
      <c r="P1693" s="69">
        <v>0.27935699354988702</v>
      </c>
      <c r="Q1693" s="70">
        <v>8</v>
      </c>
      <c r="R1693" s="71">
        <v>0.05</v>
      </c>
      <c r="S1693" s="71">
        <v>5.0000000000000001E-3</v>
      </c>
      <c r="T1693" s="46" t="s">
        <v>18</v>
      </c>
      <c r="U1693" s="72">
        <v>1.4999999999999999E-2</v>
      </c>
      <c r="V1693" s="72" t="s">
        <v>18</v>
      </c>
      <c r="W1693" s="72">
        <v>1.7999999999999999E-2</v>
      </c>
      <c r="X1693" s="48" t="s">
        <v>141</v>
      </c>
      <c r="Y1693" s="49" t="s">
        <v>18</v>
      </c>
      <c r="Z1693" s="50" t="s">
        <v>18</v>
      </c>
      <c r="AA1693" s="73" t="s">
        <v>18</v>
      </c>
      <c r="AB1693" s="52">
        <v>41254</v>
      </c>
      <c r="AC1693" s="48" t="s">
        <v>1664</v>
      </c>
      <c r="AD1693" s="53" t="s">
        <v>1412</v>
      </c>
      <c r="AE1693" s="46" t="s">
        <v>18</v>
      </c>
      <c r="AF1693" s="54" t="s">
        <v>18</v>
      </c>
    </row>
    <row r="1694" spans="1:32" x14ac:dyDescent="0.25">
      <c r="A1694" s="1" t="s">
        <v>1666</v>
      </c>
      <c r="B1694" s="74">
        <v>4.17814145085491</v>
      </c>
      <c r="C1694" s="37">
        <v>10</v>
      </c>
      <c r="D1694" s="74">
        <v>4.9214211445583098</v>
      </c>
      <c r="E1694" s="37">
        <v>8</v>
      </c>
      <c r="F1694" s="74">
        <v>1.4072030508657001</v>
      </c>
      <c r="G1694" s="37">
        <v>9</v>
      </c>
      <c r="H1694" s="74">
        <v>17.153593236261099</v>
      </c>
      <c r="I1694" s="37">
        <v>21</v>
      </c>
      <c r="J1694" s="74">
        <v>2.8960396039604701</v>
      </c>
      <c r="K1694" s="37">
        <v>31</v>
      </c>
      <c r="L1694" s="74">
        <v>-2.3643623267830201</v>
      </c>
      <c r="M1694" s="37">
        <v>32</v>
      </c>
      <c r="N1694" s="74">
        <v>14.4008597915597</v>
      </c>
      <c r="O1694" s="76">
        <v>0.90776412438181997</v>
      </c>
      <c r="P1694" s="76">
        <v>0.234602842121198</v>
      </c>
      <c r="Q1694" s="77">
        <v>8</v>
      </c>
      <c r="R1694" s="78">
        <v>0.05</v>
      </c>
      <c r="S1694" s="78">
        <v>5.0000000000000001E-3</v>
      </c>
      <c r="T1694" s="14" t="s">
        <v>18</v>
      </c>
      <c r="U1694" s="79">
        <v>1.4999999999999999E-2</v>
      </c>
      <c r="V1694" s="79" t="s">
        <v>18</v>
      </c>
      <c r="W1694" s="79">
        <v>2.5499999999999998E-2</v>
      </c>
      <c r="X1694" s="12" t="s">
        <v>141</v>
      </c>
      <c r="Y1694" s="60" t="s">
        <v>18</v>
      </c>
      <c r="Z1694" s="8" t="s">
        <v>18</v>
      </c>
      <c r="AA1694" s="80" t="s">
        <v>18</v>
      </c>
      <c r="AB1694" s="62">
        <v>41254</v>
      </c>
      <c r="AC1694" s="12" t="s">
        <v>1664</v>
      </c>
      <c r="AD1694" s="16" t="s">
        <v>1667</v>
      </c>
      <c r="AE1694" s="14" t="s">
        <v>18</v>
      </c>
      <c r="AF1694" s="39" t="s">
        <v>18</v>
      </c>
    </row>
    <row r="1695" spans="1:32" x14ac:dyDescent="0.25">
      <c r="A1695" s="40" t="s">
        <v>1668</v>
      </c>
      <c r="B1695" s="67">
        <v>4.4245293861465003</v>
      </c>
      <c r="C1695" s="42">
        <v>9</v>
      </c>
      <c r="D1695" s="67">
        <v>1.0660291425842601</v>
      </c>
      <c r="E1695" s="42">
        <v>17</v>
      </c>
      <c r="F1695" s="67">
        <v>-6.5663862247072204</v>
      </c>
      <c r="G1695" s="42">
        <v>26</v>
      </c>
      <c r="H1695" s="67">
        <v>13.3357913758915</v>
      </c>
      <c r="I1695" s="42">
        <v>32</v>
      </c>
      <c r="J1695" s="67">
        <v>1.6595326865002</v>
      </c>
      <c r="K1695" s="42">
        <v>35</v>
      </c>
      <c r="L1695" s="67">
        <v>-2.22006081486809</v>
      </c>
      <c r="M1695" s="42">
        <v>27</v>
      </c>
      <c r="N1695" s="67">
        <v>14.407733797798</v>
      </c>
      <c r="O1695" s="69">
        <v>0.64234821024215405</v>
      </c>
      <c r="P1695" s="69">
        <v>3.2987844725088202E-3</v>
      </c>
      <c r="Q1695" s="70">
        <v>8</v>
      </c>
      <c r="R1695" s="71">
        <v>0.05</v>
      </c>
      <c r="S1695" s="71">
        <v>0</v>
      </c>
      <c r="T1695" s="46" t="s">
        <v>18</v>
      </c>
      <c r="U1695" s="72">
        <v>1.4999999999999999E-2</v>
      </c>
      <c r="V1695" s="72" t="s">
        <v>18</v>
      </c>
      <c r="W1695" s="72">
        <v>1.7999999999999999E-2</v>
      </c>
      <c r="X1695" s="48" t="s">
        <v>141</v>
      </c>
      <c r="Y1695" s="49">
        <v>1025.6580036417799</v>
      </c>
      <c r="Z1695" s="50" t="s">
        <v>18</v>
      </c>
      <c r="AA1695" s="73" t="s">
        <v>18</v>
      </c>
      <c r="AB1695" s="52">
        <v>34437</v>
      </c>
      <c r="AC1695" s="48" t="s">
        <v>1669</v>
      </c>
      <c r="AD1695" s="53" t="s">
        <v>1412</v>
      </c>
      <c r="AE1695" s="46" t="s">
        <v>18</v>
      </c>
      <c r="AF1695" s="54" t="s">
        <v>18</v>
      </c>
    </row>
    <row r="1696" spans="1:32" x14ac:dyDescent="0.25">
      <c r="A1696" s="1" t="s">
        <v>1670</v>
      </c>
      <c r="B1696" s="74">
        <v>4.4418529993222897</v>
      </c>
      <c r="C1696" s="37">
        <v>8</v>
      </c>
      <c r="D1696" s="74">
        <v>1.09437301253774</v>
      </c>
      <c r="E1696" s="37">
        <v>16</v>
      </c>
      <c r="F1696" s="74">
        <v>-6.5214810510456704</v>
      </c>
      <c r="G1696" s="37">
        <v>25</v>
      </c>
      <c r="H1696" s="74">
        <v>13.4114976445523</v>
      </c>
      <c r="I1696" s="37">
        <v>31</v>
      </c>
      <c r="J1696" s="74">
        <v>1.7068332427295101</v>
      </c>
      <c r="K1696" s="37">
        <v>34</v>
      </c>
      <c r="L1696" s="74">
        <v>-2.2314213546896799</v>
      </c>
      <c r="M1696" s="37">
        <v>28</v>
      </c>
      <c r="N1696" s="74">
        <v>14.3608228843948</v>
      </c>
      <c r="O1696" s="76">
        <v>0.64971822035774596</v>
      </c>
      <c r="P1696" s="76">
        <v>4.7230009710709803E-3</v>
      </c>
      <c r="Q1696" s="77">
        <v>8</v>
      </c>
      <c r="R1696" s="78">
        <v>0.05</v>
      </c>
      <c r="S1696" s="78">
        <v>0</v>
      </c>
      <c r="T1696" s="14" t="s">
        <v>18</v>
      </c>
      <c r="U1696" s="79">
        <v>1.4999999999999999E-2</v>
      </c>
      <c r="V1696" s="79" t="s">
        <v>18</v>
      </c>
      <c r="W1696" s="79">
        <v>1.7999999999999999E-2</v>
      </c>
      <c r="X1696" s="12" t="s">
        <v>141</v>
      </c>
      <c r="Y1696" s="60" t="s">
        <v>18</v>
      </c>
      <c r="Z1696" s="8" t="s">
        <v>18</v>
      </c>
      <c r="AA1696" s="80" t="s">
        <v>18</v>
      </c>
      <c r="AB1696" s="62">
        <v>38442</v>
      </c>
      <c r="AC1696" s="12" t="s">
        <v>1669</v>
      </c>
      <c r="AD1696" s="16" t="s">
        <v>1412</v>
      </c>
      <c r="AE1696" s="14" t="s">
        <v>18</v>
      </c>
      <c r="AF1696" s="39" t="s">
        <v>18</v>
      </c>
    </row>
    <row r="1697" spans="1:32" x14ac:dyDescent="0.25">
      <c r="A1697" s="40" t="s">
        <v>1671</v>
      </c>
      <c r="B1697" s="67">
        <v>0.77487609966042603</v>
      </c>
      <c r="C1697" s="42">
        <v>19</v>
      </c>
      <c r="D1697" s="67">
        <v>-1.72535964763049</v>
      </c>
      <c r="E1697" s="42">
        <v>22</v>
      </c>
      <c r="F1697" s="67">
        <v>-11.2058902210368</v>
      </c>
      <c r="G1697" s="42">
        <v>29</v>
      </c>
      <c r="H1697" s="67">
        <v>13.8391699092089</v>
      </c>
      <c r="I1697" s="42">
        <v>28</v>
      </c>
      <c r="J1697" s="67">
        <v>2.2245515956208401</v>
      </c>
      <c r="K1697" s="42">
        <v>33</v>
      </c>
      <c r="L1697" s="67">
        <v>-5.2364500107968199</v>
      </c>
      <c r="M1697" s="42">
        <v>41</v>
      </c>
      <c r="N1697" s="67">
        <v>14.623844372190501</v>
      </c>
      <c r="O1697" s="69">
        <v>0.66727737957434896</v>
      </c>
      <c r="P1697" s="69">
        <v>-0.130146892912402</v>
      </c>
      <c r="Q1697" s="70">
        <v>8</v>
      </c>
      <c r="R1697" s="71">
        <v>0.05</v>
      </c>
      <c r="S1697" s="71">
        <v>5.0000000000000001E-3</v>
      </c>
      <c r="T1697" s="46" t="s">
        <v>18</v>
      </c>
      <c r="U1697" s="72">
        <v>1.4999999999999999E-2</v>
      </c>
      <c r="V1697" s="72" t="s">
        <v>18</v>
      </c>
      <c r="W1697" s="72">
        <v>1.7999999999999999E-2</v>
      </c>
      <c r="X1697" s="48" t="s">
        <v>141</v>
      </c>
      <c r="Y1697" s="49" t="s">
        <v>18</v>
      </c>
      <c r="Z1697" s="50" t="s">
        <v>18</v>
      </c>
      <c r="AA1697" s="73" t="s">
        <v>18</v>
      </c>
      <c r="AB1697" s="52">
        <v>40765</v>
      </c>
      <c r="AC1697" s="48" t="s">
        <v>1669</v>
      </c>
      <c r="AD1697" s="53" t="s">
        <v>1412</v>
      </c>
      <c r="AE1697" s="46" t="s">
        <v>18</v>
      </c>
      <c r="AF1697" s="54" t="s">
        <v>18</v>
      </c>
    </row>
    <row r="1698" spans="1:32" x14ac:dyDescent="0.25">
      <c r="A1698" s="1" t="s">
        <v>1672</v>
      </c>
      <c r="B1698" s="74">
        <v>1.89270018146827</v>
      </c>
      <c r="C1698" s="37">
        <v>18</v>
      </c>
      <c r="D1698" s="74">
        <v>-6.3856628251936298</v>
      </c>
      <c r="E1698" s="37">
        <v>23</v>
      </c>
      <c r="F1698" s="74">
        <v>-18.0375435142887</v>
      </c>
      <c r="G1698" s="37">
        <v>31</v>
      </c>
      <c r="H1698" s="74" t="s">
        <v>18</v>
      </c>
      <c r="I1698" s="37" t="s">
        <v>18</v>
      </c>
      <c r="J1698" s="74" t="s">
        <v>18</v>
      </c>
      <c r="K1698" s="37" t="s">
        <v>18</v>
      </c>
      <c r="L1698" s="74" t="s">
        <v>18</v>
      </c>
      <c r="M1698" s="37" t="s">
        <v>18</v>
      </c>
      <c r="N1698" s="74" t="s">
        <v>18</v>
      </c>
      <c r="O1698" s="76" t="s">
        <v>18</v>
      </c>
      <c r="P1698" s="76">
        <v>-0.15945877367019901</v>
      </c>
      <c r="Q1698" s="77">
        <v>6</v>
      </c>
      <c r="R1698" s="78">
        <v>0.05</v>
      </c>
      <c r="S1698" s="78">
        <v>5.0000000000000001E-3</v>
      </c>
      <c r="T1698" s="14" t="s">
        <v>18</v>
      </c>
      <c r="U1698" s="79">
        <v>1.4999999999999999E-2</v>
      </c>
      <c r="V1698" s="79" t="s">
        <v>18</v>
      </c>
      <c r="W1698" s="79">
        <v>1.7999999999999999E-2</v>
      </c>
      <c r="X1698" s="12" t="s">
        <v>141</v>
      </c>
      <c r="Y1698" s="60">
        <v>54.626717430888903</v>
      </c>
      <c r="Z1698" s="8" t="s">
        <v>18</v>
      </c>
      <c r="AA1698" s="80" t="s">
        <v>18</v>
      </c>
      <c r="AB1698" s="62">
        <v>38678</v>
      </c>
      <c r="AC1698" s="12" t="s">
        <v>1673</v>
      </c>
      <c r="AD1698" s="16" t="s">
        <v>1412</v>
      </c>
      <c r="AE1698" s="14" t="s">
        <v>18</v>
      </c>
      <c r="AF1698" s="39" t="s">
        <v>18</v>
      </c>
    </row>
    <row r="1699" spans="1:32" x14ac:dyDescent="0.25">
      <c r="A1699" s="40" t="s">
        <v>1674</v>
      </c>
      <c r="B1699" s="67" t="s">
        <v>18</v>
      </c>
      <c r="C1699" s="42" t="s">
        <v>18</v>
      </c>
      <c r="D1699" s="67" t="s">
        <v>18</v>
      </c>
      <c r="E1699" s="42" t="s">
        <v>18</v>
      </c>
      <c r="F1699" s="67" t="s">
        <v>18</v>
      </c>
      <c r="G1699" s="42" t="s">
        <v>18</v>
      </c>
      <c r="H1699" s="67">
        <v>4.24491575611132</v>
      </c>
      <c r="I1699" s="42">
        <v>39</v>
      </c>
      <c r="J1699" s="67">
        <v>5.6145769239990004</v>
      </c>
      <c r="K1699" s="42">
        <v>19</v>
      </c>
      <c r="L1699" s="67">
        <v>-1.7064432815174999</v>
      </c>
      <c r="M1699" s="42">
        <v>20</v>
      </c>
      <c r="N1699" s="67">
        <v>24.657127475652299</v>
      </c>
      <c r="O1699" s="69">
        <v>6.6474247270945997E-3</v>
      </c>
      <c r="P1699" s="69" t="s">
        <v>18</v>
      </c>
      <c r="Q1699" s="70">
        <v>8</v>
      </c>
      <c r="R1699" s="71">
        <v>0.05</v>
      </c>
      <c r="S1699" s="71">
        <v>5.0000000000000001E-3</v>
      </c>
      <c r="T1699" s="46" t="s">
        <v>18</v>
      </c>
      <c r="U1699" s="72">
        <v>1.4999999999999999E-2</v>
      </c>
      <c r="V1699" s="72" t="s">
        <v>18</v>
      </c>
      <c r="W1699" s="72">
        <v>1.6899999999999998E-2</v>
      </c>
      <c r="X1699" s="48" t="s">
        <v>141</v>
      </c>
      <c r="Y1699" s="49" t="s">
        <v>18</v>
      </c>
      <c r="Z1699" s="50" t="s">
        <v>18</v>
      </c>
      <c r="AA1699" s="73" t="s">
        <v>18</v>
      </c>
      <c r="AB1699" s="52">
        <v>42258</v>
      </c>
      <c r="AC1699" s="48" t="s">
        <v>1626</v>
      </c>
      <c r="AD1699" s="53" t="s">
        <v>1524</v>
      </c>
      <c r="AE1699" s="46" t="s">
        <v>18</v>
      </c>
      <c r="AF1699" s="54" t="s">
        <v>18</v>
      </c>
    </row>
    <row r="1700" spans="1:32" x14ac:dyDescent="0.25">
      <c r="A1700" s="1" t="s">
        <v>1675</v>
      </c>
      <c r="B1700" s="74" t="s">
        <v>18</v>
      </c>
      <c r="C1700" s="37" t="s">
        <v>18</v>
      </c>
      <c r="D1700" s="74">
        <v>3.9143857324610698</v>
      </c>
      <c r="E1700" s="37">
        <v>11</v>
      </c>
      <c r="F1700" s="74">
        <v>-0.644919319993986</v>
      </c>
      <c r="G1700" s="37">
        <v>14</v>
      </c>
      <c r="H1700" s="74">
        <v>19.736475592348899</v>
      </c>
      <c r="I1700" s="37">
        <v>15</v>
      </c>
      <c r="J1700" s="74">
        <v>6.0098559877662199</v>
      </c>
      <c r="K1700" s="37">
        <v>14</v>
      </c>
      <c r="L1700" s="74">
        <v>-1.3728443920954401</v>
      </c>
      <c r="M1700" s="37">
        <v>15</v>
      </c>
      <c r="N1700" s="74">
        <v>13.876205835702599</v>
      </c>
      <c r="O1700" s="76">
        <v>1.12822384018244</v>
      </c>
      <c r="P1700" s="76">
        <v>0.167561732653569</v>
      </c>
      <c r="Q1700" s="77">
        <v>8</v>
      </c>
      <c r="R1700" s="78">
        <v>0.05</v>
      </c>
      <c r="S1700" s="78">
        <v>0.03</v>
      </c>
      <c r="T1700" s="14" t="s">
        <v>18</v>
      </c>
      <c r="U1700" s="79">
        <v>0</v>
      </c>
      <c r="V1700" s="79" t="s">
        <v>18</v>
      </c>
      <c r="W1700" s="79">
        <v>3.0000000000000001E-3</v>
      </c>
      <c r="X1700" s="12" t="s">
        <v>1371</v>
      </c>
      <c r="Y1700" s="60" t="s">
        <v>18</v>
      </c>
      <c r="Z1700" s="8" t="s">
        <v>18</v>
      </c>
      <c r="AA1700" s="80" t="s">
        <v>18</v>
      </c>
      <c r="AB1700" s="62">
        <v>43440</v>
      </c>
      <c r="AC1700" s="12" t="s">
        <v>1676</v>
      </c>
      <c r="AD1700" s="16" t="s">
        <v>1600</v>
      </c>
      <c r="AE1700" s="14" t="s">
        <v>18</v>
      </c>
      <c r="AF1700" s="39" t="s">
        <v>18</v>
      </c>
    </row>
    <row r="1701" spans="1:32" x14ac:dyDescent="0.25">
      <c r="A1701" s="40" t="s">
        <v>1677</v>
      </c>
      <c r="B1701" s="67" t="s">
        <v>18</v>
      </c>
      <c r="C1701" s="42" t="s">
        <v>18</v>
      </c>
      <c r="D1701" s="67" t="s">
        <v>18</v>
      </c>
      <c r="E1701" s="42" t="s">
        <v>18</v>
      </c>
      <c r="F1701" s="67" t="s">
        <v>18</v>
      </c>
      <c r="G1701" s="42" t="s">
        <v>18</v>
      </c>
      <c r="H1701" s="67">
        <v>17.097802428760598</v>
      </c>
      <c r="I1701" s="42">
        <v>22</v>
      </c>
      <c r="J1701" s="67">
        <v>4.2723061921177496</v>
      </c>
      <c r="K1701" s="42">
        <v>22</v>
      </c>
      <c r="L1701" s="67">
        <v>-2.1462714690451001</v>
      </c>
      <c r="M1701" s="42">
        <v>26</v>
      </c>
      <c r="N1701" s="67">
        <v>13.796424476626701</v>
      </c>
      <c r="O1701" s="69">
        <v>0.94349032922135501</v>
      </c>
      <c r="P1701" s="69" t="s">
        <v>18</v>
      </c>
      <c r="Q1701" s="70">
        <v>8</v>
      </c>
      <c r="R1701" s="71">
        <v>0.05</v>
      </c>
      <c r="S1701" s="71">
        <v>0.03</v>
      </c>
      <c r="T1701" s="46" t="s">
        <v>18</v>
      </c>
      <c r="U1701" s="72">
        <v>0</v>
      </c>
      <c r="V1701" s="72" t="s">
        <v>18</v>
      </c>
      <c r="W1701" s="72">
        <v>3.0000000000000001E-3</v>
      </c>
      <c r="X1701" s="48" t="s">
        <v>1371</v>
      </c>
      <c r="Y1701" s="49" t="s">
        <v>18</v>
      </c>
      <c r="Z1701" s="50" t="s">
        <v>18</v>
      </c>
      <c r="AA1701" s="73" t="s">
        <v>18</v>
      </c>
      <c r="AB1701" s="52">
        <v>44454</v>
      </c>
      <c r="AC1701" s="48" t="s">
        <v>1676</v>
      </c>
      <c r="AD1701" s="53" t="s">
        <v>1600</v>
      </c>
      <c r="AE1701" s="46" t="s">
        <v>18</v>
      </c>
      <c r="AF1701" s="54" t="s">
        <v>18</v>
      </c>
    </row>
    <row r="1702" spans="1:32" x14ac:dyDescent="0.25">
      <c r="A1702" s="1" t="s">
        <v>1678</v>
      </c>
      <c r="B1702" s="74" t="s">
        <v>18</v>
      </c>
      <c r="C1702" s="37" t="s">
        <v>18</v>
      </c>
      <c r="D1702" s="74" t="s">
        <v>18</v>
      </c>
      <c r="E1702" s="37" t="s">
        <v>18</v>
      </c>
      <c r="F1702" s="74">
        <v>0.33933958832434902</v>
      </c>
      <c r="G1702" s="37">
        <v>13</v>
      </c>
      <c r="H1702" s="74">
        <v>21.289308176100601</v>
      </c>
      <c r="I1702" s="37">
        <v>9</v>
      </c>
      <c r="J1702" s="74">
        <v>2.5525126296198399</v>
      </c>
      <c r="K1702" s="37">
        <v>32</v>
      </c>
      <c r="L1702" s="74">
        <v>-2.3873797874135199</v>
      </c>
      <c r="M1702" s="37">
        <v>33</v>
      </c>
      <c r="N1702" s="74">
        <v>14.6646901471231</v>
      </c>
      <c r="O1702" s="76">
        <v>1.1734512387393301</v>
      </c>
      <c r="P1702" s="76" t="s">
        <v>18</v>
      </c>
      <c r="Q1702" s="77">
        <v>8</v>
      </c>
      <c r="R1702" s="78">
        <v>0.05</v>
      </c>
      <c r="S1702" s="78">
        <v>5.0000000000000001E-3</v>
      </c>
      <c r="T1702" s="14" t="s">
        <v>18</v>
      </c>
      <c r="U1702" s="79">
        <v>1.2999999999999999E-2</v>
      </c>
      <c r="V1702" s="79" t="s">
        <v>18</v>
      </c>
      <c r="W1702" s="79">
        <v>1.6E-2</v>
      </c>
      <c r="X1702" s="12" t="s">
        <v>141</v>
      </c>
      <c r="Y1702" s="60">
        <v>0</v>
      </c>
      <c r="Z1702" s="8" t="s">
        <v>18</v>
      </c>
      <c r="AA1702" s="80" t="s">
        <v>18</v>
      </c>
      <c r="AB1702" s="62">
        <v>44180</v>
      </c>
      <c r="AC1702" s="12" t="s">
        <v>1679</v>
      </c>
      <c r="AD1702" s="16" t="s">
        <v>1426</v>
      </c>
      <c r="AE1702" s="14" t="s">
        <v>18</v>
      </c>
      <c r="AF1702" s="39" t="s">
        <v>18</v>
      </c>
    </row>
    <row r="1703" spans="1:32" x14ac:dyDescent="0.25">
      <c r="A1703" s="40" t="s">
        <v>1680</v>
      </c>
      <c r="B1703" s="67" t="s">
        <v>18</v>
      </c>
      <c r="C1703" s="42" t="s">
        <v>18</v>
      </c>
      <c r="D1703" s="67" t="s">
        <v>18</v>
      </c>
      <c r="E1703" s="42" t="s">
        <v>18</v>
      </c>
      <c r="F1703" s="67" t="s">
        <v>18</v>
      </c>
      <c r="G1703" s="42" t="s">
        <v>18</v>
      </c>
      <c r="H1703" s="67">
        <v>9.2164880097249799</v>
      </c>
      <c r="I1703" s="42">
        <v>35</v>
      </c>
      <c r="J1703" s="67">
        <v>3.9659162634126002</v>
      </c>
      <c r="K1703" s="42">
        <v>23</v>
      </c>
      <c r="L1703" s="67">
        <v>-3.4297439906194298</v>
      </c>
      <c r="M1703" s="42">
        <v>39</v>
      </c>
      <c r="N1703" s="67">
        <v>11.2018502750573</v>
      </c>
      <c r="O1703" s="69">
        <v>0.45844914245367002</v>
      </c>
      <c r="P1703" s="69" t="s">
        <v>18</v>
      </c>
      <c r="Q1703" s="70">
        <v>9</v>
      </c>
      <c r="R1703" s="71">
        <v>0.05</v>
      </c>
      <c r="S1703" s="71">
        <v>5.0000000000000001E-3</v>
      </c>
      <c r="T1703" s="46" t="s">
        <v>18</v>
      </c>
      <c r="U1703" s="72">
        <v>1.4999999999999999E-2</v>
      </c>
      <c r="V1703" s="72" t="s">
        <v>18</v>
      </c>
      <c r="W1703" s="72">
        <v>1.7999999999999999E-2</v>
      </c>
      <c r="X1703" s="48" t="s">
        <v>141</v>
      </c>
      <c r="Y1703" s="49" t="s">
        <v>18</v>
      </c>
      <c r="Z1703" s="50" t="s">
        <v>18</v>
      </c>
      <c r="AA1703" s="73" t="s">
        <v>18</v>
      </c>
      <c r="AB1703" s="52">
        <v>45138</v>
      </c>
      <c r="AC1703" s="48" t="s">
        <v>1681</v>
      </c>
      <c r="AD1703" s="53" t="s">
        <v>1562</v>
      </c>
      <c r="AE1703" s="46" t="s">
        <v>18</v>
      </c>
      <c r="AF1703" s="54" t="s">
        <v>18</v>
      </c>
    </row>
    <row r="1704" spans="1:32" x14ac:dyDescent="0.25">
      <c r="A1704" s="1" t="s">
        <v>1682</v>
      </c>
      <c r="B1704" s="74" t="s">
        <v>18</v>
      </c>
      <c r="C1704" s="37" t="s">
        <v>18</v>
      </c>
      <c r="D1704" s="74" t="s">
        <v>18</v>
      </c>
      <c r="E1704" s="37" t="s">
        <v>18</v>
      </c>
      <c r="F1704" s="74" t="s">
        <v>18</v>
      </c>
      <c r="G1704" s="37" t="s">
        <v>18</v>
      </c>
      <c r="H1704" s="74">
        <v>9.1922244894108101</v>
      </c>
      <c r="I1704" s="37">
        <v>36</v>
      </c>
      <c r="J1704" s="74">
        <v>3.9428192094127201</v>
      </c>
      <c r="K1704" s="37">
        <v>24</v>
      </c>
      <c r="L1704" s="74">
        <v>-3.43642611683845</v>
      </c>
      <c r="M1704" s="37">
        <v>40</v>
      </c>
      <c r="N1704" s="74">
        <v>11.2018632579627</v>
      </c>
      <c r="O1704" s="76">
        <v>0.456282585715998</v>
      </c>
      <c r="P1704" s="76" t="s">
        <v>18</v>
      </c>
      <c r="Q1704" s="77">
        <v>9</v>
      </c>
      <c r="R1704" s="78">
        <v>0.05</v>
      </c>
      <c r="S1704" s="78">
        <v>5.0000000000000001E-3</v>
      </c>
      <c r="T1704" s="14" t="s">
        <v>18</v>
      </c>
      <c r="U1704" s="79">
        <v>1.4999999999999999E-2</v>
      </c>
      <c r="V1704" s="79" t="s">
        <v>18</v>
      </c>
      <c r="W1704" s="79">
        <v>1.7999999999999999E-2</v>
      </c>
      <c r="X1704" s="12" t="s">
        <v>141</v>
      </c>
      <c r="Y1704" s="60" t="s">
        <v>18</v>
      </c>
      <c r="Z1704" s="8" t="s">
        <v>18</v>
      </c>
      <c r="AA1704" s="80" t="s">
        <v>18</v>
      </c>
      <c r="AB1704" s="62">
        <v>45138</v>
      </c>
      <c r="AC1704" s="12" t="s">
        <v>1681</v>
      </c>
      <c r="AD1704" s="16" t="s">
        <v>1562</v>
      </c>
      <c r="AE1704" s="14" t="s">
        <v>18</v>
      </c>
      <c r="AF1704" s="39" t="s">
        <v>18</v>
      </c>
    </row>
    <row r="1705" spans="1:32" x14ac:dyDescent="0.25">
      <c r="A1705" s="40" t="s">
        <v>1683</v>
      </c>
      <c r="B1705" s="67" t="s">
        <v>18</v>
      </c>
      <c r="C1705" s="42" t="s">
        <v>18</v>
      </c>
      <c r="D1705" s="67" t="s">
        <v>18</v>
      </c>
      <c r="E1705" s="42" t="s">
        <v>18</v>
      </c>
      <c r="F1705" s="67" t="s">
        <v>18</v>
      </c>
      <c r="G1705" s="42" t="s">
        <v>18</v>
      </c>
      <c r="H1705" s="67">
        <v>8.8984564938509898</v>
      </c>
      <c r="I1705" s="42">
        <v>38</v>
      </c>
      <c r="J1705" s="67">
        <v>3.6761997226560901</v>
      </c>
      <c r="K1705" s="42">
        <v>27</v>
      </c>
      <c r="L1705" s="67">
        <v>-3.36055134645567</v>
      </c>
      <c r="M1705" s="42">
        <v>37</v>
      </c>
      <c r="N1705" s="67">
        <v>11.253297083559699</v>
      </c>
      <c r="O1705" s="69">
        <v>0.42809206056226701</v>
      </c>
      <c r="P1705" s="69" t="s">
        <v>18</v>
      </c>
      <c r="Q1705" s="70">
        <v>9</v>
      </c>
      <c r="R1705" s="71">
        <v>0.05</v>
      </c>
      <c r="S1705" s="71">
        <v>5.0000000000000001E-3</v>
      </c>
      <c r="T1705" s="46" t="s">
        <v>18</v>
      </c>
      <c r="U1705" s="72">
        <v>1.4999999999999999E-2</v>
      </c>
      <c r="V1705" s="72" t="s">
        <v>18</v>
      </c>
      <c r="W1705" s="72">
        <v>1.7999999999999999E-2</v>
      </c>
      <c r="X1705" s="48" t="s">
        <v>141</v>
      </c>
      <c r="Y1705" s="49" t="s">
        <v>18</v>
      </c>
      <c r="Z1705" s="50" t="s">
        <v>18</v>
      </c>
      <c r="AA1705" s="73" t="s">
        <v>18</v>
      </c>
      <c r="AB1705" s="52">
        <v>45138</v>
      </c>
      <c r="AC1705" s="48" t="s">
        <v>1681</v>
      </c>
      <c r="AD1705" s="53" t="s">
        <v>1562</v>
      </c>
      <c r="AE1705" s="46" t="s">
        <v>18</v>
      </c>
      <c r="AF1705" s="54" t="s">
        <v>18</v>
      </c>
    </row>
    <row r="1706" spans="1:32" x14ac:dyDescent="0.25">
      <c r="A1706" s="1" t="s">
        <v>1684</v>
      </c>
      <c r="B1706" s="74" t="s">
        <v>18</v>
      </c>
      <c r="C1706" s="37" t="s">
        <v>18</v>
      </c>
      <c r="D1706" s="74" t="s">
        <v>18</v>
      </c>
      <c r="E1706" s="37" t="s">
        <v>18</v>
      </c>
      <c r="F1706" s="74" t="s">
        <v>18</v>
      </c>
      <c r="G1706" s="37" t="s">
        <v>18</v>
      </c>
      <c r="H1706" s="74">
        <v>9.0959628878651806</v>
      </c>
      <c r="I1706" s="37">
        <v>37</v>
      </c>
      <c r="J1706" s="74">
        <v>3.7847184335986199</v>
      </c>
      <c r="K1706" s="37">
        <v>26</v>
      </c>
      <c r="L1706" s="74">
        <v>-3.3675420173690802</v>
      </c>
      <c r="M1706" s="37">
        <v>38</v>
      </c>
      <c r="N1706" s="74">
        <v>11.251151367288299</v>
      </c>
      <c r="O1706" s="76">
        <v>0.44572802968548902</v>
      </c>
      <c r="P1706" s="76" t="s">
        <v>18</v>
      </c>
      <c r="Q1706" s="77">
        <v>9</v>
      </c>
      <c r="R1706" s="78">
        <v>0.05</v>
      </c>
      <c r="S1706" s="78">
        <v>5.0000000000000001E-3</v>
      </c>
      <c r="T1706" s="14" t="s">
        <v>18</v>
      </c>
      <c r="U1706" s="79">
        <v>1.4999999999999999E-2</v>
      </c>
      <c r="V1706" s="79" t="s">
        <v>18</v>
      </c>
      <c r="W1706" s="79">
        <v>1.7999999999999999E-2</v>
      </c>
      <c r="X1706" s="12" t="s">
        <v>141</v>
      </c>
      <c r="Y1706" s="60" t="s">
        <v>18</v>
      </c>
      <c r="Z1706" s="8" t="s">
        <v>18</v>
      </c>
      <c r="AA1706" s="80" t="s">
        <v>18</v>
      </c>
      <c r="AB1706" s="62">
        <v>45138</v>
      </c>
      <c r="AC1706" s="12" t="s">
        <v>1681</v>
      </c>
      <c r="AD1706" s="16" t="s">
        <v>1562</v>
      </c>
      <c r="AE1706" s="14" t="s">
        <v>18</v>
      </c>
      <c r="AF1706" s="39" t="s">
        <v>18</v>
      </c>
    </row>
    <row r="1707" spans="1:32" x14ac:dyDescent="0.25">
      <c r="A1707" s="40" t="s">
        <v>1685</v>
      </c>
      <c r="B1707" s="67" t="s">
        <v>18</v>
      </c>
      <c r="C1707" s="42" t="s">
        <v>18</v>
      </c>
      <c r="D1707" s="67" t="s">
        <v>18</v>
      </c>
      <c r="E1707" s="42" t="s">
        <v>18</v>
      </c>
      <c r="F1707" s="67">
        <v>-4.2826112394385003</v>
      </c>
      <c r="G1707" s="42">
        <v>21</v>
      </c>
      <c r="H1707" s="67">
        <v>13.872482447634701</v>
      </c>
      <c r="I1707" s="42">
        <v>25</v>
      </c>
      <c r="J1707" s="67">
        <v>5.8123457934866796</v>
      </c>
      <c r="K1707" s="42">
        <v>15</v>
      </c>
      <c r="L1707" s="67">
        <v>-2.11037527593819</v>
      </c>
      <c r="M1707" s="42">
        <v>24</v>
      </c>
      <c r="N1707" s="67">
        <v>13.7627511929061</v>
      </c>
      <c r="O1707" s="69">
        <v>0.711447366384937</v>
      </c>
      <c r="P1707" s="69" t="s">
        <v>18</v>
      </c>
      <c r="Q1707" s="70">
        <v>8</v>
      </c>
      <c r="R1707" s="71">
        <v>0.05</v>
      </c>
      <c r="S1707" s="71">
        <v>5.0000000000000001E-3</v>
      </c>
      <c r="T1707" s="46" t="s">
        <v>18</v>
      </c>
      <c r="U1707" s="72">
        <v>1.4999999999999999E-2</v>
      </c>
      <c r="V1707" s="72" t="s">
        <v>18</v>
      </c>
      <c r="W1707" s="72">
        <v>1.7999999999999999E-2</v>
      </c>
      <c r="X1707" s="48" t="s">
        <v>141</v>
      </c>
      <c r="Y1707" s="49" t="s">
        <v>18</v>
      </c>
      <c r="Z1707" s="50" t="s">
        <v>18</v>
      </c>
      <c r="AA1707" s="73" t="s">
        <v>18</v>
      </c>
      <c r="AB1707" s="52">
        <v>43782</v>
      </c>
      <c r="AC1707" s="48" t="s">
        <v>1686</v>
      </c>
      <c r="AD1707" s="53" t="s">
        <v>1562</v>
      </c>
      <c r="AE1707" s="46" t="s">
        <v>18</v>
      </c>
      <c r="AF1707" s="54" t="s">
        <v>18</v>
      </c>
    </row>
    <row r="1708" spans="1:32" x14ac:dyDescent="0.25">
      <c r="A1708" s="1" t="s">
        <v>1687</v>
      </c>
      <c r="B1708" s="74" t="s">
        <v>18</v>
      </c>
      <c r="C1708" s="37" t="s">
        <v>18</v>
      </c>
      <c r="D1708" s="74" t="s">
        <v>18</v>
      </c>
      <c r="E1708" s="37" t="s">
        <v>18</v>
      </c>
      <c r="F1708" s="74">
        <v>-4.2597604528940503</v>
      </c>
      <c r="G1708" s="37">
        <v>19</v>
      </c>
      <c r="H1708" s="74">
        <v>13.7758232767435</v>
      </c>
      <c r="I1708" s="37">
        <v>30</v>
      </c>
      <c r="J1708" s="74">
        <v>5.7811162879147497</v>
      </c>
      <c r="K1708" s="37">
        <v>16</v>
      </c>
      <c r="L1708" s="74">
        <v>-2.1289698249317901</v>
      </c>
      <c r="M1708" s="37">
        <v>25</v>
      </c>
      <c r="N1708" s="74">
        <v>13.751896743164901</v>
      </c>
      <c r="O1708" s="76">
        <v>0.70498012751088601</v>
      </c>
      <c r="P1708" s="76" t="s">
        <v>18</v>
      </c>
      <c r="Q1708" s="77">
        <v>8</v>
      </c>
      <c r="R1708" s="78">
        <v>0.05</v>
      </c>
      <c r="S1708" s="78">
        <v>5.0000000000000001E-3</v>
      </c>
      <c r="T1708" s="14" t="s">
        <v>18</v>
      </c>
      <c r="U1708" s="79">
        <v>1.4999999999999999E-2</v>
      </c>
      <c r="V1708" s="79" t="s">
        <v>18</v>
      </c>
      <c r="W1708" s="79">
        <v>1.7999999999999999E-2</v>
      </c>
      <c r="X1708" s="12" t="s">
        <v>141</v>
      </c>
      <c r="Y1708" s="60" t="s">
        <v>18</v>
      </c>
      <c r="Z1708" s="8" t="s">
        <v>18</v>
      </c>
      <c r="AA1708" s="80" t="s">
        <v>18</v>
      </c>
      <c r="AB1708" s="62">
        <v>43782</v>
      </c>
      <c r="AC1708" s="12" t="s">
        <v>1686</v>
      </c>
      <c r="AD1708" s="16" t="s">
        <v>1562</v>
      </c>
      <c r="AE1708" s="14" t="s">
        <v>18</v>
      </c>
      <c r="AF1708" s="39" t="s">
        <v>18</v>
      </c>
    </row>
    <row r="1709" spans="1:32" x14ac:dyDescent="0.25">
      <c r="A1709" s="40" t="s">
        <v>1688</v>
      </c>
      <c r="B1709" s="67" t="s">
        <v>18</v>
      </c>
      <c r="C1709" s="42" t="s">
        <v>18</v>
      </c>
      <c r="D1709" s="67" t="s">
        <v>18</v>
      </c>
      <c r="E1709" s="42" t="s">
        <v>18</v>
      </c>
      <c r="F1709" s="67">
        <v>-4.2188867862086799</v>
      </c>
      <c r="G1709" s="42">
        <v>18</v>
      </c>
      <c r="H1709" s="67">
        <v>13.8677571681025</v>
      </c>
      <c r="I1709" s="42">
        <v>26</v>
      </c>
      <c r="J1709" s="67">
        <v>5.7412794352782202</v>
      </c>
      <c r="K1709" s="42">
        <v>17</v>
      </c>
      <c r="L1709" s="67">
        <v>-2.0456572719810202</v>
      </c>
      <c r="M1709" s="42">
        <v>22</v>
      </c>
      <c r="N1709" s="67">
        <v>13.632000214278399</v>
      </c>
      <c r="O1709" s="69">
        <v>0.71792456404315197</v>
      </c>
      <c r="P1709" s="69" t="s">
        <v>18</v>
      </c>
      <c r="Q1709" s="70">
        <v>8</v>
      </c>
      <c r="R1709" s="71">
        <v>0.05</v>
      </c>
      <c r="S1709" s="71">
        <v>5.0000000000000001E-3</v>
      </c>
      <c r="T1709" s="46" t="s">
        <v>18</v>
      </c>
      <c r="U1709" s="72">
        <v>1.4999999999999999E-2</v>
      </c>
      <c r="V1709" s="72" t="s">
        <v>18</v>
      </c>
      <c r="W1709" s="72">
        <v>1.7999999999999999E-2</v>
      </c>
      <c r="X1709" s="48" t="s">
        <v>141</v>
      </c>
      <c r="Y1709" s="49" t="s">
        <v>18</v>
      </c>
      <c r="Z1709" s="50" t="s">
        <v>18</v>
      </c>
      <c r="AA1709" s="73" t="s">
        <v>18</v>
      </c>
      <c r="AB1709" s="52">
        <v>43782</v>
      </c>
      <c r="AC1709" s="48" t="s">
        <v>1686</v>
      </c>
      <c r="AD1709" s="53" t="s">
        <v>1426</v>
      </c>
      <c r="AE1709" s="46" t="s">
        <v>18</v>
      </c>
      <c r="AF1709" s="54" t="s">
        <v>18</v>
      </c>
    </row>
    <row r="1710" spans="1:32" x14ac:dyDescent="0.25">
      <c r="A1710" s="1" t="s">
        <v>1689</v>
      </c>
      <c r="B1710" s="74" t="s">
        <v>18</v>
      </c>
      <c r="C1710" s="37" t="s">
        <v>18</v>
      </c>
      <c r="D1710" s="74" t="s">
        <v>18</v>
      </c>
      <c r="E1710" s="37" t="s">
        <v>18</v>
      </c>
      <c r="F1710" s="74">
        <v>-4.2651845499515204</v>
      </c>
      <c r="G1710" s="37">
        <v>20</v>
      </c>
      <c r="H1710" s="74">
        <v>13.8288848303762</v>
      </c>
      <c r="I1710" s="37">
        <v>29</v>
      </c>
      <c r="J1710" s="74">
        <v>5.7209443403730402</v>
      </c>
      <c r="K1710" s="37">
        <v>18</v>
      </c>
      <c r="L1710" s="74">
        <v>-2.0487781405350902</v>
      </c>
      <c r="M1710" s="37">
        <v>23</v>
      </c>
      <c r="N1710" s="74">
        <v>13.631654193486</v>
      </c>
      <c r="O1710" s="76">
        <v>0.71509116463677103</v>
      </c>
      <c r="P1710" s="76" t="s">
        <v>18</v>
      </c>
      <c r="Q1710" s="77">
        <v>8</v>
      </c>
      <c r="R1710" s="78">
        <v>0.05</v>
      </c>
      <c r="S1710" s="78">
        <v>5.0000000000000001E-3</v>
      </c>
      <c r="T1710" s="14" t="s">
        <v>18</v>
      </c>
      <c r="U1710" s="79">
        <v>1.4999999999999999E-2</v>
      </c>
      <c r="V1710" s="79" t="s">
        <v>18</v>
      </c>
      <c r="W1710" s="79">
        <v>1.7999999999999999E-2</v>
      </c>
      <c r="X1710" s="12" t="s">
        <v>141</v>
      </c>
      <c r="Y1710" s="60" t="s">
        <v>18</v>
      </c>
      <c r="Z1710" s="8" t="s">
        <v>18</v>
      </c>
      <c r="AA1710" s="80" t="s">
        <v>18</v>
      </c>
      <c r="AB1710" s="62">
        <v>43782</v>
      </c>
      <c r="AC1710" s="12" t="s">
        <v>1686</v>
      </c>
      <c r="AD1710" s="16" t="s">
        <v>1426</v>
      </c>
      <c r="AE1710" s="14" t="s">
        <v>18</v>
      </c>
      <c r="AF1710" s="39" t="s">
        <v>18</v>
      </c>
    </row>
    <row r="1711" spans="1:32" x14ac:dyDescent="0.25">
      <c r="A1711" s="40" t="s">
        <v>1690</v>
      </c>
      <c r="B1711" s="67" t="s">
        <v>18</v>
      </c>
      <c r="C1711" s="42" t="s">
        <v>18</v>
      </c>
      <c r="D1711" s="67" t="s">
        <v>18</v>
      </c>
      <c r="E1711" s="42" t="s">
        <v>18</v>
      </c>
      <c r="F1711" s="67">
        <v>-1.7764712193110801</v>
      </c>
      <c r="G1711" s="42">
        <v>15</v>
      </c>
      <c r="H1711" s="68">
        <v>24.3587473834394</v>
      </c>
      <c r="I1711" s="64">
        <v>3</v>
      </c>
      <c r="J1711" s="68">
        <v>10.4785959458584</v>
      </c>
      <c r="K1711" s="64">
        <v>2</v>
      </c>
      <c r="L1711" s="67">
        <v>-2.00160850868268</v>
      </c>
      <c r="M1711" s="42">
        <v>21</v>
      </c>
      <c r="N1711" s="67">
        <v>13.951646478799899</v>
      </c>
      <c r="O1711" s="69">
        <v>1.45342974802448</v>
      </c>
      <c r="P1711" s="69" t="s">
        <v>18</v>
      </c>
      <c r="Q1711" s="70">
        <v>8</v>
      </c>
      <c r="R1711" s="71">
        <v>0</v>
      </c>
      <c r="S1711" s="71">
        <v>0</v>
      </c>
      <c r="T1711" s="46" t="s">
        <v>18</v>
      </c>
      <c r="U1711" s="72">
        <v>3.8999999999999998E-3</v>
      </c>
      <c r="V1711" s="72" t="s">
        <v>18</v>
      </c>
      <c r="W1711" s="72">
        <v>3.8999999999999998E-3</v>
      </c>
      <c r="X1711" s="48" t="s">
        <v>1371</v>
      </c>
      <c r="Y1711" s="49" t="s">
        <v>18</v>
      </c>
      <c r="Z1711" s="50">
        <v>1.38536282124976</v>
      </c>
      <c r="AA1711" s="73">
        <v>33682</v>
      </c>
      <c r="AB1711" s="52">
        <v>44011</v>
      </c>
      <c r="AC1711" s="48" t="s">
        <v>1691</v>
      </c>
      <c r="AD1711" s="53">
        <v>15</v>
      </c>
      <c r="AE1711" s="46" t="s">
        <v>18</v>
      </c>
      <c r="AF1711" s="54">
        <v>5.5331003075660901</v>
      </c>
    </row>
    <row r="1712" spans="1:32" x14ac:dyDescent="0.25">
      <c r="A1712" s="1" t="s">
        <v>1692</v>
      </c>
      <c r="B1712" s="74">
        <v>3.6308725386736</v>
      </c>
      <c r="C1712" s="37">
        <v>11</v>
      </c>
      <c r="D1712" s="74">
        <v>4.8371655751311398</v>
      </c>
      <c r="E1712" s="37">
        <v>9</v>
      </c>
      <c r="F1712" s="74">
        <v>1.1251263052442799</v>
      </c>
      <c r="G1712" s="37">
        <v>11</v>
      </c>
      <c r="H1712" s="74">
        <v>21.150147165134801</v>
      </c>
      <c r="I1712" s="37">
        <v>10</v>
      </c>
      <c r="J1712" s="75">
        <v>11.0039683243736</v>
      </c>
      <c r="K1712" s="66">
        <v>1</v>
      </c>
      <c r="L1712" s="74">
        <v>-0.92479446812441202</v>
      </c>
      <c r="M1712" s="37">
        <v>9</v>
      </c>
      <c r="N1712" s="74">
        <v>11.751146983974101</v>
      </c>
      <c r="O1712" s="76">
        <v>1.4525507876960999</v>
      </c>
      <c r="P1712" s="76">
        <v>0.25810738621351997</v>
      </c>
      <c r="Q1712" s="77">
        <v>8</v>
      </c>
      <c r="R1712" s="78">
        <v>0</v>
      </c>
      <c r="S1712" s="78">
        <v>0</v>
      </c>
      <c r="T1712" s="14" t="s">
        <v>18</v>
      </c>
      <c r="U1712" s="79">
        <v>1.4999999999999999E-2</v>
      </c>
      <c r="V1712" s="79" t="s">
        <v>18</v>
      </c>
      <c r="W1712" s="79">
        <v>1.4999999999999999E-2</v>
      </c>
      <c r="X1712" s="12" t="s">
        <v>1375</v>
      </c>
      <c r="Y1712" s="60">
        <v>300.62128398690601</v>
      </c>
      <c r="Z1712" s="8">
        <v>22.4902819672471</v>
      </c>
      <c r="AA1712" s="80">
        <v>1130</v>
      </c>
      <c r="AB1712" s="62" t="s">
        <v>18</v>
      </c>
      <c r="AC1712" s="12" t="s">
        <v>1693</v>
      </c>
      <c r="AD1712" s="16">
        <v>300</v>
      </c>
      <c r="AE1712" s="14" t="s">
        <v>18</v>
      </c>
      <c r="AF1712" s="39">
        <v>44.912665894459103</v>
      </c>
    </row>
    <row r="1713" spans="1:32" x14ac:dyDescent="0.25">
      <c r="A1713" s="40" t="s">
        <v>1694</v>
      </c>
      <c r="B1713" s="67">
        <v>2.8564318375978899</v>
      </c>
      <c r="C1713" s="42">
        <v>16</v>
      </c>
      <c r="D1713" s="67">
        <v>1.01546715434754</v>
      </c>
      <c r="E1713" s="42">
        <v>18</v>
      </c>
      <c r="F1713" s="67">
        <v>-6.7766509051678101</v>
      </c>
      <c r="G1713" s="42">
        <v>27</v>
      </c>
      <c r="H1713" s="67">
        <v>17.9173391466753</v>
      </c>
      <c r="I1713" s="42">
        <v>20</v>
      </c>
      <c r="J1713" s="67">
        <v>0.98872123314934701</v>
      </c>
      <c r="K1713" s="42">
        <v>36</v>
      </c>
      <c r="L1713" s="67">
        <v>-2.3224687698819002</v>
      </c>
      <c r="M1713" s="42">
        <v>31</v>
      </c>
      <c r="N1713" s="67">
        <v>14.166974074988801</v>
      </c>
      <c r="O1713" s="69">
        <v>0.97666090981786502</v>
      </c>
      <c r="P1713" s="69">
        <v>7.3407664600051703E-4</v>
      </c>
      <c r="Q1713" s="70">
        <v>8</v>
      </c>
      <c r="R1713" s="71">
        <v>0.05</v>
      </c>
      <c r="S1713" s="71">
        <v>0.01</v>
      </c>
      <c r="T1713" s="46" t="s">
        <v>18</v>
      </c>
      <c r="U1713" s="72">
        <v>2.5000000000000001E-2</v>
      </c>
      <c r="V1713" s="72" t="s">
        <v>18</v>
      </c>
      <c r="W1713" s="72">
        <v>1.7440000000000001E-2</v>
      </c>
      <c r="X1713" s="48" t="s">
        <v>141</v>
      </c>
      <c r="Y1713" s="49">
        <v>64.682152503762694</v>
      </c>
      <c r="Z1713" s="50" t="s">
        <v>18</v>
      </c>
      <c r="AA1713" s="73" t="s">
        <v>18</v>
      </c>
      <c r="AB1713" s="52">
        <v>33494</v>
      </c>
      <c r="AC1713" s="48" t="s">
        <v>1695</v>
      </c>
      <c r="AD1713" s="53" t="s">
        <v>56</v>
      </c>
      <c r="AE1713" s="46" t="s">
        <v>18</v>
      </c>
      <c r="AF1713" s="54" t="s">
        <v>18</v>
      </c>
    </row>
    <row r="1714" spans="1:32" x14ac:dyDescent="0.25">
      <c r="A1714" s="1" t="s">
        <v>1696</v>
      </c>
      <c r="B1714" s="74">
        <v>4.4526199530271402</v>
      </c>
      <c r="C1714" s="37">
        <v>7</v>
      </c>
      <c r="D1714" s="74">
        <v>4.0058196819715102</v>
      </c>
      <c r="E1714" s="37">
        <v>10</v>
      </c>
      <c r="F1714" s="74">
        <v>0.57767968520758795</v>
      </c>
      <c r="G1714" s="37">
        <v>12</v>
      </c>
      <c r="H1714" s="74">
        <v>22.661134042594298</v>
      </c>
      <c r="I1714" s="37">
        <v>8</v>
      </c>
      <c r="J1714" s="74">
        <v>7.8950227074028101</v>
      </c>
      <c r="K1714" s="37">
        <v>11</v>
      </c>
      <c r="L1714" s="75">
        <v>-0.19368924227329801</v>
      </c>
      <c r="M1714" s="66">
        <v>2</v>
      </c>
      <c r="N1714" s="74">
        <v>13.6273986800212</v>
      </c>
      <c r="O1714" s="76">
        <v>1.3634388427046999</v>
      </c>
      <c r="P1714" s="76">
        <v>0.17245206438618499</v>
      </c>
      <c r="Q1714" s="77">
        <v>6</v>
      </c>
      <c r="R1714" s="78">
        <v>0.05</v>
      </c>
      <c r="S1714" s="78">
        <v>0.01</v>
      </c>
      <c r="T1714" s="14" t="s">
        <v>18</v>
      </c>
      <c r="U1714" s="79">
        <v>8.9999999999999993E-3</v>
      </c>
      <c r="V1714" s="79" t="s">
        <v>18</v>
      </c>
      <c r="W1714" s="79">
        <v>5.77E-3</v>
      </c>
      <c r="X1714" s="12" t="s">
        <v>141</v>
      </c>
      <c r="Y1714" s="60">
        <v>9.8814971231870992</v>
      </c>
      <c r="Z1714" s="8" t="s">
        <v>18</v>
      </c>
      <c r="AA1714" s="80" t="s">
        <v>18</v>
      </c>
      <c r="AB1714" s="62">
        <v>38065</v>
      </c>
      <c r="AC1714" s="12" t="s">
        <v>1697</v>
      </c>
      <c r="AD1714" s="16" t="s">
        <v>56</v>
      </c>
      <c r="AE1714" s="14" t="s">
        <v>18</v>
      </c>
      <c r="AF1714" s="39" t="s">
        <v>18</v>
      </c>
    </row>
    <row r="1715" spans="1:32" x14ac:dyDescent="0.25">
      <c r="A1715" s="40" t="s">
        <v>1698</v>
      </c>
      <c r="B1715" s="67" t="s">
        <v>18</v>
      </c>
      <c r="C1715" s="42" t="s">
        <v>18</v>
      </c>
      <c r="D1715" s="67" t="s">
        <v>18</v>
      </c>
      <c r="E1715" s="42" t="s">
        <v>18</v>
      </c>
      <c r="F1715" s="67" t="s">
        <v>18</v>
      </c>
      <c r="G1715" s="42" t="s">
        <v>18</v>
      </c>
      <c r="H1715" s="67" t="s">
        <v>18</v>
      </c>
      <c r="I1715" s="42" t="s">
        <v>18</v>
      </c>
      <c r="J1715" s="67">
        <v>8.0540124742541597</v>
      </c>
      <c r="K1715" s="42">
        <v>9</v>
      </c>
      <c r="L1715" s="67">
        <v>-1.3200502539238701</v>
      </c>
      <c r="M1715" s="42">
        <v>11</v>
      </c>
      <c r="N1715" s="67" t="s">
        <v>18</v>
      </c>
      <c r="O1715" s="69" t="s">
        <v>18</v>
      </c>
      <c r="P1715" s="69" t="s">
        <v>18</v>
      </c>
      <c r="Q1715" s="70">
        <v>8</v>
      </c>
      <c r="R1715" s="71">
        <v>0</v>
      </c>
      <c r="S1715" s="71">
        <v>0</v>
      </c>
      <c r="T1715" s="46" t="s">
        <v>18</v>
      </c>
      <c r="U1715" s="72">
        <v>2.0000000000000002E-5</v>
      </c>
      <c r="V1715" s="72" t="s">
        <v>18</v>
      </c>
      <c r="W1715" s="72">
        <v>2.0000000000000002E-5</v>
      </c>
      <c r="X1715" s="48" t="s">
        <v>1328</v>
      </c>
      <c r="Y1715" s="49" t="s">
        <v>18</v>
      </c>
      <c r="Z1715" s="50" t="s">
        <v>18</v>
      </c>
      <c r="AA1715" s="73" t="s">
        <v>18</v>
      </c>
      <c r="AB1715" s="52">
        <v>45344</v>
      </c>
      <c r="AC1715" s="48" t="s">
        <v>1699</v>
      </c>
      <c r="AD1715" s="53" t="s">
        <v>68</v>
      </c>
      <c r="AE1715" s="46" t="s">
        <v>18</v>
      </c>
      <c r="AF1715" s="54" t="s">
        <v>18</v>
      </c>
    </row>
    <row r="1716" spans="1:32" x14ac:dyDescent="0.25">
      <c r="A1716" s="1" t="s">
        <v>1700</v>
      </c>
      <c r="B1716" s="74" t="s">
        <v>18</v>
      </c>
      <c r="C1716" s="37" t="s">
        <v>18</v>
      </c>
      <c r="D1716" s="74" t="s">
        <v>18</v>
      </c>
      <c r="E1716" s="37" t="s">
        <v>18</v>
      </c>
      <c r="F1716" s="74" t="s">
        <v>18</v>
      </c>
      <c r="G1716" s="37" t="s">
        <v>18</v>
      </c>
      <c r="H1716" s="74" t="s">
        <v>18</v>
      </c>
      <c r="I1716" s="37" t="s">
        <v>18</v>
      </c>
      <c r="J1716" s="74">
        <v>8.0540124742541597</v>
      </c>
      <c r="K1716" s="37">
        <v>9</v>
      </c>
      <c r="L1716" s="74">
        <v>-1.3200502539238701</v>
      </c>
      <c r="M1716" s="37">
        <v>11</v>
      </c>
      <c r="N1716" s="74" t="s">
        <v>18</v>
      </c>
      <c r="O1716" s="76" t="s">
        <v>18</v>
      </c>
      <c r="P1716" s="76" t="s">
        <v>18</v>
      </c>
      <c r="Q1716" s="77">
        <v>8</v>
      </c>
      <c r="R1716" s="78">
        <v>0</v>
      </c>
      <c r="S1716" s="78">
        <v>0</v>
      </c>
      <c r="T1716" s="14" t="s">
        <v>18</v>
      </c>
      <c r="U1716" s="79">
        <v>2.0000000000000002E-5</v>
      </c>
      <c r="V1716" s="79" t="s">
        <v>18</v>
      </c>
      <c r="W1716" s="79">
        <v>2.0000000000000002E-5</v>
      </c>
      <c r="X1716" s="12" t="s">
        <v>1328</v>
      </c>
      <c r="Y1716" s="60" t="s">
        <v>18</v>
      </c>
      <c r="Z1716" s="8" t="s">
        <v>18</v>
      </c>
      <c r="AA1716" s="80" t="s">
        <v>18</v>
      </c>
      <c r="AB1716" s="62">
        <v>45344</v>
      </c>
      <c r="AC1716" s="12" t="s">
        <v>1699</v>
      </c>
      <c r="AD1716" s="16" t="s">
        <v>68</v>
      </c>
      <c r="AE1716" s="14" t="s">
        <v>18</v>
      </c>
      <c r="AF1716" s="39" t="s">
        <v>18</v>
      </c>
    </row>
    <row r="1717" spans="1:32" x14ac:dyDescent="0.25">
      <c r="A1717" s="40" t="s">
        <v>1701</v>
      </c>
      <c r="B1717" s="67">
        <v>3.2730515121592099</v>
      </c>
      <c r="C1717" s="42">
        <v>14</v>
      </c>
      <c r="D1717" s="67">
        <v>1.8047023479831501</v>
      </c>
      <c r="E1717" s="42">
        <v>14</v>
      </c>
      <c r="F1717" s="67">
        <v>1.78896866843603</v>
      </c>
      <c r="G1717" s="42">
        <v>8</v>
      </c>
      <c r="H1717" s="68">
        <v>25.0379894554233</v>
      </c>
      <c r="I1717" s="64">
        <v>2</v>
      </c>
      <c r="J1717" s="67">
        <v>3.79370344508924</v>
      </c>
      <c r="K1717" s="42">
        <v>25</v>
      </c>
      <c r="L1717" s="67">
        <v>-1.65577851664977</v>
      </c>
      <c r="M1717" s="42">
        <v>18</v>
      </c>
      <c r="N1717" s="67">
        <v>14.1657633995806</v>
      </c>
      <c r="O1717" s="69">
        <v>1.4794105694870701</v>
      </c>
      <c r="P1717" s="69">
        <v>4.82634305266375E-2</v>
      </c>
      <c r="Q1717" s="70">
        <v>8</v>
      </c>
      <c r="R1717" s="71">
        <v>0</v>
      </c>
      <c r="S1717" s="71">
        <v>0</v>
      </c>
      <c r="T1717" s="46" t="s">
        <v>18</v>
      </c>
      <c r="U1717" s="72">
        <v>1.4999999999999999E-2</v>
      </c>
      <c r="V1717" s="72" t="s">
        <v>18</v>
      </c>
      <c r="W1717" s="72">
        <v>1.61E-2</v>
      </c>
      <c r="X1717" s="48" t="s">
        <v>141</v>
      </c>
      <c r="Y1717" s="49">
        <v>94.787884218219105</v>
      </c>
      <c r="Z1717" s="50" t="s">
        <v>18</v>
      </c>
      <c r="AA1717" s="73" t="s">
        <v>18</v>
      </c>
      <c r="AB1717" s="52">
        <v>33695</v>
      </c>
      <c r="AC1717" s="48" t="s">
        <v>1702</v>
      </c>
      <c r="AD1717" s="53">
        <v>0</v>
      </c>
      <c r="AE1717" s="46" t="s">
        <v>18</v>
      </c>
      <c r="AF1717" s="54" t="s">
        <v>18</v>
      </c>
    </row>
    <row r="1718" spans="1:32" x14ac:dyDescent="0.25">
      <c r="A1718" s="1" t="s">
        <v>1703</v>
      </c>
      <c r="B1718" s="74" t="s">
        <v>18</v>
      </c>
      <c r="C1718" s="37" t="s">
        <v>18</v>
      </c>
      <c r="D1718" s="74">
        <v>5.1545184224646103</v>
      </c>
      <c r="E1718" s="37">
        <v>6</v>
      </c>
      <c r="F1718" s="75">
        <v>2.3300931520931099</v>
      </c>
      <c r="G1718" s="66">
        <v>3</v>
      </c>
      <c r="H1718" s="74">
        <v>24.137094236807201</v>
      </c>
      <c r="I1718" s="37">
        <v>4</v>
      </c>
      <c r="J1718" s="74">
        <v>8.7910484209847404</v>
      </c>
      <c r="K1718" s="37">
        <v>6</v>
      </c>
      <c r="L1718" s="74">
        <v>-1.44843388045153</v>
      </c>
      <c r="M1718" s="37">
        <v>17</v>
      </c>
      <c r="N1718" s="74">
        <v>14.047055077973701</v>
      </c>
      <c r="O1718" s="76">
        <v>1.4277786175285301</v>
      </c>
      <c r="P1718" s="76">
        <v>0.23412310193379199</v>
      </c>
      <c r="Q1718" s="77">
        <v>8</v>
      </c>
      <c r="R1718" s="78">
        <v>0</v>
      </c>
      <c r="S1718" s="78">
        <v>0</v>
      </c>
      <c r="T1718" s="14" t="s">
        <v>18</v>
      </c>
      <c r="U1718" s="79">
        <v>0</v>
      </c>
      <c r="V1718" s="79" t="s">
        <v>18</v>
      </c>
      <c r="W1718" s="79">
        <v>4.4000000000000003E-3</v>
      </c>
      <c r="X1718" s="12" t="s">
        <v>1328</v>
      </c>
      <c r="Y1718" s="60">
        <v>74.90118751</v>
      </c>
      <c r="Z1718" s="8" t="s">
        <v>18</v>
      </c>
      <c r="AA1718" s="80" t="s">
        <v>18</v>
      </c>
      <c r="AB1718" s="62">
        <v>43902</v>
      </c>
      <c r="AC1718" s="12" t="s">
        <v>1704</v>
      </c>
      <c r="AD1718" s="16">
        <v>10</v>
      </c>
      <c r="AE1718" s="14" t="s">
        <v>18</v>
      </c>
      <c r="AF1718" s="39" t="s">
        <v>18</v>
      </c>
    </row>
    <row r="1719" spans="1:32" x14ac:dyDescent="0.25">
      <c r="A1719" s="40" t="s">
        <v>1705</v>
      </c>
      <c r="B1719" s="67" t="s">
        <v>18</v>
      </c>
      <c r="C1719" s="42" t="s">
        <v>18</v>
      </c>
      <c r="D1719" s="67" t="s">
        <v>18</v>
      </c>
      <c r="E1719" s="42" t="s">
        <v>18</v>
      </c>
      <c r="F1719" s="67">
        <v>2.0923873288425598</v>
      </c>
      <c r="G1719" s="42">
        <v>6</v>
      </c>
      <c r="H1719" s="67">
        <v>23.702770092645402</v>
      </c>
      <c r="I1719" s="42">
        <v>5</v>
      </c>
      <c r="J1719" s="67">
        <v>8.9792736082550704</v>
      </c>
      <c r="K1719" s="42">
        <v>4</v>
      </c>
      <c r="L1719" s="67">
        <v>-1.1872567271871199</v>
      </c>
      <c r="M1719" s="42">
        <v>10</v>
      </c>
      <c r="N1719" s="67">
        <v>13.9172081833955</v>
      </c>
      <c r="O1719" s="69">
        <v>1.4098920183449799</v>
      </c>
      <c r="P1719" s="69" t="s">
        <v>18</v>
      </c>
      <c r="Q1719" s="70">
        <v>8</v>
      </c>
      <c r="R1719" s="71">
        <v>0</v>
      </c>
      <c r="S1719" s="71">
        <v>0</v>
      </c>
      <c r="T1719" s="46" t="s">
        <v>18</v>
      </c>
      <c r="U1719" s="72">
        <v>0</v>
      </c>
      <c r="V1719" s="72" t="s">
        <v>18</v>
      </c>
      <c r="W1719" s="72">
        <v>5.4000000000000003E-3</v>
      </c>
      <c r="X1719" s="48" t="s">
        <v>1328</v>
      </c>
      <c r="Y1719" s="49">
        <v>1.7587536699999999</v>
      </c>
      <c r="Z1719" s="50" t="s">
        <v>18</v>
      </c>
      <c r="AA1719" s="73" t="s">
        <v>18</v>
      </c>
      <c r="AB1719" s="52">
        <v>44313</v>
      </c>
      <c r="AC1719" s="48" t="s">
        <v>1704</v>
      </c>
      <c r="AD1719" s="53">
        <v>10</v>
      </c>
      <c r="AE1719" s="46" t="s">
        <v>18</v>
      </c>
      <c r="AF1719" s="54" t="s">
        <v>18</v>
      </c>
    </row>
    <row r="1720" spans="1:32" x14ac:dyDescent="0.25">
      <c r="A1720" s="1" t="s">
        <v>1706</v>
      </c>
      <c r="B1720" s="74" t="s">
        <v>18</v>
      </c>
      <c r="C1720" s="37" t="s">
        <v>18</v>
      </c>
      <c r="D1720" s="74" t="s">
        <v>18</v>
      </c>
      <c r="E1720" s="37" t="s">
        <v>18</v>
      </c>
      <c r="F1720" s="74">
        <v>-11.2236675478553</v>
      </c>
      <c r="G1720" s="37">
        <v>30</v>
      </c>
      <c r="H1720" s="74" t="s">
        <v>18</v>
      </c>
      <c r="I1720" s="37" t="s">
        <v>18</v>
      </c>
      <c r="J1720" s="74" t="s">
        <v>18</v>
      </c>
      <c r="K1720" s="37" t="s">
        <v>18</v>
      </c>
      <c r="L1720" s="74" t="s">
        <v>18</v>
      </c>
      <c r="M1720" s="37" t="s">
        <v>18</v>
      </c>
      <c r="N1720" s="74" t="s">
        <v>18</v>
      </c>
      <c r="O1720" s="76" t="s">
        <v>18</v>
      </c>
      <c r="P1720" s="76" t="s">
        <v>18</v>
      </c>
      <c r="Q1720" s="77" t="s">
        <v>18</v>
      </c>
      <c r="R1720" s="78">
        <v>0.05</v>
      </c>
      <c r="S1720" s="78">
        <v>0</v>
      </c>
      <c r="T1720" s="14" t="s">
        <v>18</v>
      </c>
      <c r="U1720" s="79">
        <v>0</v>
      </c>
      <c r="V1720" s="79" t="s">
        <v>18</v>
      </c>
      <c r="W1720" s="79">
        <v>1.7000000000000001E-2</v>
      </c>
      <c r="X1720" s="12" t="s">
        <v>141</v>
      </c>
      <c r="Y1720" s="60" t="s">
        <v>18</v>
      </c>
      <c r="Z1720" s="8" t="s">
        <v>18</v>
      </c>
      <c r="AA1720" s="80" t="s">
        <v>18</v>
      </c>
      <c r="AB1720" s="62">
        <v>44097</v>
      </c>
      <c r="AC1720" s="12" t="s">
        <v>1707</v>
      </c>
      <c r="AD1720" s="16" t="s">
        <v>1708</v>
      </c>
      <c r="AE1720" s="14" t="s">
        <v>18</v>
      </c>
      <c r="AF1720" s="39" t="s">
        <v>18</v>
      </c>
    </row>
    <row r="1721" spans="1:32" x14ac:dyDescent="0.25">
      <c r="A1721" s="40" t="s">
        <v>1709</v>
      </c>
      <c r="B1721" s="67">
        <v>1.9115011696520801</v>
      </c>
      <c r="C1721" s="42">
        <v>17</v>
      </c>
      <c r="D1721" s="67">
        <v>0.78615966257398195</v>
      </c>
      <c r="E1721" s="42">
        <v>19</v>
      </c>
      <c r="F1721" s="67">
        <v>-8.4429974857314392</v>
      </c>
      <c r="G1721" s="42">
        <v>28</v>
      </c>
      <c r="H1721" s="67">
        <v>18.6310553927913</v>
      </c>
      <c r="I1721" s="42">
        <v>16</v>
      </c>
      <c r="J1721" s="67">
        <v>5.3808033196063896</v>
      </c>
      <c r="K1721" s="42">
        <v>20</v>
      </c>
      <c r="L1721" s="67">
        <v>-0.73679985770251899</v>
      </c>
      <c r="M1721" s="42">
        <v>8</v>
      </c>
      <c r="N1721" s="67">
        <v>14.3386185095997</v>
      </c>
      <c r="O1721" s="69">
        <v>1.0147453205355501</v>
      </c>
      <c r="P1721" s="69">
        <v>-9.1459809038738592E-3</v>
      </c>
      <c r="Q1721" s="70">
        <v>8</v>
      </c>
      <c r="R1721" s="71" t="s">
        <v>442</v>
      </c>
      <c r="S1721" s="71" t="s">
        <v>442</v>
      </c>
      <c r="T1721" s="46" t="s">
        <v>18</v>
      </c>
      <c r="U1721" s="72">
        <v>1.4999999999999999E-2</v>
      </c>
      <c r="V1721" s="72" t="s">
        <v>18</v>
      </c>
      <c r="W1721" s="72">
        <v>1.7000000000000001E-2</v>
      </c>
      <c r="X1721" s="48" t="s">
        <v>141</v>
      </c>
      <c r="Y1721" s="49" t="s">
        <v>18</v>
      </c>
      <c r="Z1721" s="50" t="s">
        <v>18</v>
      </c>
      <c r="AA1721" s="73" t="s">
        <v>18</v>
      </c>
      <c r="AB1721" s="52">
        <v>37348</v>
      </c>
      <c r="AC1721" s="48" t="s">
        <v>1710</v>
      </c>
      <c r="AD1721" s="53" t="s">
        <v>1708</v>
      </c>
      <c r="AE1721" s="46" t="s">
        <v>18</v>
      </c>
      <c r="AF1721" s="54" t="s">
        <v>18</v>
      </c>
    </row>
    <row r="1722" spans="1:32" x14ac:dyDescent="0.25">
      <c r="A1722" s="1" t="s">
        <v>1711</v>
      </c>
      <c r="B1722" s="74" t="s">
        <v>18</v>
      </c>
      <c r="C1722" s="37" t="s">
        <v>18</v>
      </c>
      <c r="D1722" s="74" t="s">
        <v>18</v>
      </c>
      <c r="E1722" s="37" t="s">
        <v>18</v>
      </c>
      <c r="F1722" s="74" t="s">
        <v>18</v>
      </c>
      <c r="G1722" s="37" t="s">
        <v>18</v>
      </c>
      <c r="H1722" s="74">
        <v>20.819483685043998</v>
      </c>
      <c r="I1722" s="37">
        <v>11</v>
      </c>
      <c r="J1722" s="74">
        <v>6.2359003020126398</v>
      </c>
      <c r="K1722" s="37">
        <v>13</v>
      </c>
      <c r="L1722" s="74">
        <v>-0.51935041520361203</v>
      </c>
      <c r="M1722" s="37">
        <v>5</v>
      </c>
      <c r="N1722" s="74">
        <v>14.5538390179108</v>
      </c>
      <c r="O1722" s="76">
        <v>1.1501071509183201</v>
      </c>
      <c r="P1722" s="76" t="s">
        <v>18</v>
      </c>
      <c r="Q1722" s="77">
        <v>8</v>
      </c>
      <c r="R1722" s="78">
        <v>0</v>
      </c>
      <c r="S1722" s="78">
        <v>0</v>
      </c>
      <c r="T1722" s="14" t="s">
        <v>18</v>
      </c>
      <c r="U1722" s="79">
        <v>0</v>
      </c>
      <c r="V1722" s="79" t="s">
        <v>18</v>
      </c>
      <c r="W1722" s="79">
        <v>1E-3</v>
      </c>
      <c r="X1722" s="12" t="s">
        <v>141</v>
      </c>
      <c r="Y1722" s="60" t="s">
        <v>18</v>
      </c>
      <c r="Z1722" s="8" t="s">
        <v>18</v>
      </c>
      <c r="AA1722" s="80" t="s">
        <v>18</v>
      </c>
      <c r="AB1722" s="62">
        <v>44636</v>
      </c>
      <c r="AC1722" s="12" t="s">
        <v>1710</v>
      </c>
      <c r="AD1722" s="16" t="s">
        <v>1600</v>
      </c>
      <c r="AE1722" s="14" t="s">
        <v>18</v>
      </c>
      <c r="AF1722" s="39" t="s">
        <v>18</v>
      </c>
    </row>
    <row r="1723" spans="1:32" x14ac:dyDescent="0.25">
      <c r="A1723" s="40" t="s">
        <v>1712</v>
      </c>
      <c r="B1723" s="67" t="s">
        <v>18</v>
      </c>
      <c r="C1723" s="42" t="s">
        <v>18</v>
      </c>
      <c r="D1723" s="67" t="s">
        <v>18</v>
      </c>
      <c r="E1723" s="42" t="s">
        <v>18</v>
      </c>
      <c r="F1723" s="67" t="s">
        <v>18</v>
      </c>
      <c r="G1723" s="42" t="s">
        <v>18</v>
      </c>
      <c r="H1723" s="67">
        <v>10.7619209465106</v>
      </c>
      <c r="I1723" s="42">
        <v>34</v>
      </c>
      <c r="J1723" s="67">
        <v>-1.3277278260247001</v>
      </c>
      <c r="K1723" s="42">
        <v>41</v>
      </c>
      <c r="L1723" s="67">
        <v>-0.64548556644015098</v>
      </c>
      <c r="M1723" s="42">
        <v>6</v>
      </c>
      <c r="N1723" s="67">
        <v>20.377215936608799</v>
      </c>
      <c r="O1723" s="69">
        <v>0.32786184383890798</v>
      </c>
      <c r="P1723" s="69" t="s">
        <v>18</v>
      </c>
      <c r="Q1723" s="70">
        <v>8</v>
      </c>
      <c r="R1723" s="71">
        <v>0.02</v>
      </c>
      <c r="S1723" s="71">
        <v>0.01</v>
      </c>
      <c r="T1723" s="46" t="s">
        <v>18</v>
      </c>
      <c r="U1723" s="72">
        <v>2.2499999999999999E-2</v>
      </c>
      <c r="V1723" s="72" t="s">
        <v>18</v>
      </c>
      <c r="W1723" s="72">
        <v>2.5000000000000001E-2</v>
      </c>
      <c r="X1723" s="48" t="s">
        <v>30</v>
      </c>
      <c r="Y1723" s="49">
        <v>15.357737820000001</v>
      </c>
      <c r="Z1723" s="50">
        <v>-0.15817216000000001</v>
      </c>
      <c r="AA1723" s="73">
        <v>442</v>
      </c>
      <c r="AB1723" s="52">
        <v>44805</v>
      </c>
      <c r="AC1723" s="48" t="s">
        <v>1713</v>
      </c>
      <c r="AD1723" s="53" t="s">
        <v>710</v>
      </c>
      <c r="AE1723" s="46" t="s">
        <v>18</v>
      </c>
      <c r="AF1723" s="54">
        <v>-0.41054339000000001</v>
      </c>
    </row>
    <row r="1724" spans="1:32" x14ac:dyDescent="0.25">
      <c r="A1724" s="1" t="s">
        <v>1714</v>
      </c>
      <c r="B1724" s="74" t="s">
        <v>18</v>
      </c>
      <c r="C1724" s="37" t="s">
        <v>18</v>
      </c>
      <c r="D1724" s="74" t="s">
        <v>18</v>
      </c>
      <c r="E1724" s="37" t="s">
        <v>18</v>
      </c>
      <c r="F1724" s="74" t="s">
        <v>18</v>
      </c>
      <c r="G1724" s="37" t="s">
        <v>18</v>
      </c>
      <c r="H1724" s="74">
        <v>20.291458987656</v>
      </c>
      <c r="I1724" s="37">
        <v>14</v>
      </c>
      <c r="J1724" s="74">
        <v>2.9504242801557701</v>
      </c>
      <c r="K1724" s="37">
        <v>30</v>
      </c>
      <c r="L1724" s="74">
        <v>-0.408906762214722</v>
      </c>
      <c r="M1724" s="37">
        <v>4</v>
      </c>
      <c r="N1724" s="74">
        <v>13.9011165286596</v>
      </c>
      <c r="O1724" s="76">
        <v>1.1661257278870101</v>
      </c>
      <c r="P1724" s="76" t="s">
        <v>18</v>
      </c>
      <c r="Q1724" s="77">
        <v>8</v>
      </c>
      <c r="R1724" s="78">
        <v>0.05</v>
      </c>
      <c r="S1724" s="78">
        <v>0</v>
      </c>
      <c r="T1724" s="14" t="s">
        <v>18</v>
      </c>
      <c r="U1724" s="79">
        <v>8.2500000000000004E-3</v>
      </c>
      <c r="V1724" s="79" t="s">
        <v>18</v>
      </c>
      <c r="W1724" s="79">
        <v>1.06E-2</v>
      </c>
      <c r="X1724" s="12" t="s">
        <v>141</v>
      </c>
      <c r="Y1724" s="60" t="s">
        <v>18</v>
      </c>
      <c r="Z1724" s="8" t="s">
        <v>18</v>
      </c>
      <c r="AA1724" s="80" t="s">
        <v>18</v>
      </c>
      <c r="AB1724" s="62">
        <v>45189</v>
      </c>
      <c r="AC1724" s="12" t="s">
        <v>1715</v>
      </c>
      <c r="AD1724" s="16" t="s">
        <v>1585</v>
      </c>
      <c r="AE1724" s="14" t="s">
        <v>18</v>
      </c>
      <c r="AF1724" s="39" t="s">
        <v>18</v>
      </c>
    </row>
    <row r="1725" spans="1:32" x14ac:dyDescent="0.25">
      <c r="A1725" s="126" t="s">
        <v>1716</v>
      </c>
      <c r="B1725" s="129">
        <v>6.1691213725074903</v>
      </c>
      <c r="C1725" s="130">
        <v>2</v>
      </c>
      <c r="D1725" s="127">
        <v>1.4334955712548001</v>
      </c>
      <c r="E1725" s="128">
        <v>15</v>
      </c>
      <c r="F1725" s="127">
        <v>-2.4970320778283002</v>
      </c>
      <c r="G1725" s="128">
        <v>17</v>
      </c>
      <c r="H1725" s="127">
        <v>18.457318278467302</v>
      </c>
      <c r="I1725" s="128">
        <v>17</v>
      </c>
      <c r="J1725" s="127">
        <v>4.7621761977335302</v>
      </c>
      <c r="K1725" s="128">
        <v>21</v>
      </c>
      <c r="L1725" s="127">
        <v>-1.3664017343749799</v>
      </c>
      <c r="M1725" s="128">
        <v>13</v>
      </c>
      <c r="N1725" s="127">
        <v>14.720041011755701</v>
      </c>
      <c r="O1725" s="131">
        <v>0.97664870021459904</v>
      </c>
      <c r="P1725" s="131">
        <v>2.3548775870035898E-2</v>
      </c>
      <c r="Q1725" s="132">
        <v>8</v>
      </c>
      <c r="R1725" s="133">
        <v>0.05</v>
      </c>
      <c r="S1725" s="133">
        <v>0</v>
      </c>
      <c r="T1725" s="134" t="s">
        <v>18</v>
      </c>
      <c r="U1725" s="135">
        <v>0.01</v>
      </c>
      <c r="V1725" s="135" t="s">
        <v>18</v>
      </c>
      <c r="W1725" s="135">
        <v>1.16999999999999E-2</v>
      </c>
      <c r="X1725" s="136" t="s">
        <v>141</v>
      </c>
      <c r="Y1725" s="137" t="s">
        <v>18</v>
      </c>
      <c r="Z1725" s="138" t="s">
        <v>18</v>
      </c>
      <c r="AA1725" s="139" t="s">
        <v>18</v>
      </c>
      <c r="AB1725" s="140">
        <v>40739</v>
      </c>
      <c r="AC1725" s="136" t="s">
        <v>1715</v>
      </c>
      <c r="AD1725" s="141" t="s">
        <v>1585</v>
      </c>
      <c r="AE1725" s="134" t="s">
        <v>18</v>
      </c>
      <c r="AF1725" s="142" t="s">
        <v>18</v>
      </c>
    </row>
    <row r="1726" spans="1:32" x14ac:dyDescent="0.25">
      <c r="A1726" s="96" t="s">
        <v>95</v>
      </c>
      <c r="B1726" s="97">
        <v>3.8993586244472769</v>
      </c>
      <c r="C1726" s="12"/>
      <c r="D1726" s="97">
        <v>2.8145105681255576</v>
      </c>
      <c r="E1726" s="12"/>
      <c r="F1726" s="97">
        <v>-2.8210567302860503</v>
      </c>
      <c r="G1726" s="12"/>
      <c r="H1726" s="97">
        <v>17.323359419095905</v>
      </c>
      <c r="I1726" s="12"/>
      <c r="J1726" s="97">
        <v>4.9040906659193375</v>
      </c>
      <c r="K1726" s="12"/>
      <c r="L1726" s="97">
        <v>-1.8443011395260231</v>
      </c>
      <c r="M1726" s="37"/>
      <c r="N1726" s="97">
        <v>14.217713695768017</v>
      </c>
      <c r="O1726" s="98">
        <v>0.95617427558639689</v>
      </c>
      <c r="P1726" s="98">
        <v>0.12133743856171499</v>
      </c>
      <c r="Q1726" s="99"/>
      <c r="R1726" s="14"/>
      <c r="S1726" s="12"/>
      <c r="T1726" s="14"/>
      <c r="U1726" s="12"/>
      <c r="V1726" s="100"/>
      <c r="X1726" s="100" t="s">
        <v>96</v>
      </c>
      <c r="Y1726" s="101">
        <v>4118.8222966261728</v>
      </c>
      <c r="Z1726" s="98">
        <v>23.717472628496861</v>
      </c>
      <c r="AA1726" s="102">
        <v>35254</v>
      </c>
      <c r="AB1726" s="100"/>
      <c r="AC1726" s="100"/>
      <c r="AD1726" s="103"/>
      <c r="AE1726" s="104"/>
      <c r="AF1726" s="105">
        <v>35.395307682025191</v>
      </c>
    </row>
    <row r="1727" spans="1:32" x14ac:dyDescent="0.25">
      <c r="A1727" s="106" t="s">
        <v>432</v>
      </c>
      <c r="B1727" s="107">
        <v>4.8946039863344497</v>
      </c>
      <c r="C1727" s="37"/>
      <c r="D1727" s="107">
        <v>4.44406181717547</v>
      </c>
      <c r="E1727" s="37"/>
      <c r="F1727" s="107">
        <v>0.82115260855803995</v>
      </c>
      <c r="G1727" s="37"/>
      <c r="H1727" s="107">
        <v>22.2865222905025</v>
      </c>
      <c r="I1727" s="37"/>
      <c r="J1727" s="107">
        <v>6.9581676625030298</v>
      </c>
      <c r="K1727" s="37"/>
      <c r="L1727" s="107">
        <v>-1.69014382131357</v>
      </c>
      <c r="M1727" s="37"/>
      <c r="N1727" s="107">
        <v>13.767809659912899</v>
      </c>
      <c r="O1727" s="107">
        <v>1.3223245659968701</v>
      </c>
      <c r="P1727" s="107">
        <v>0.20188746378274899</v>
      </c>
      <c r="Q1727" s="108"/>
      <c r="R1727" s="109"/>
      <c r="S1727" s="37"/>
      <c r="T1727" s="109"/>
      <c r="U1727" s="37"/>
      <c r="V1727" s="37"/>
      <c r="W1727" s="110"/>
      <c r="X1727" s="111"/>
      <c r="Y1727" s="112"/>
      <c r="Z1727" s="37"/>
      <c r="AA1727" s="37"/>
      <c r="AB1727" s="37"/>
      <c r="AC1727" s="113"/>
      <c r="AD1727" s="109"/>
      <c r="AE1727" s="110"/>
    </row>
    <row r="1728" spans="1:32" x14ac:dyDescent="0.25">
      <c r="A1728" s="1" t="s">
        <v>98</v>
      </c>
      <c r="B1728" s="55"/>
      <c r="C1728" s="37">
        <v>19</v>
      </c>
      <c r="D1728" s="55"/>
      <c r="E1728" s="37">
        <v>23</v>
      </c>
      <c r="F1728" s="55"/>
      <c r="G1728" s="37">
        <v>31</v>
      </c>
      <c r="H1728" s="55"/>
      <c r="I1728" s="37">
        <v>39</v>
      </c>
      <c r="J1728" s="55"/>
      <c r="K1728" s="37">
        <v>41</v>
      </c>
      <c r="L1728" s="55"/>
      <c r="M1728" s="37">
        <v>41</v>
      </c>
      <c r="N1728" s="55"/>
      <c r="O1728" s="56"/>
      <c r="P1728" s="56"/>
      <c r="Q1728" s="58"/>
      <c r="R1728" s="14"/>
      <c r="S1728" s="59"/>
      <c r="T1728" s="114"/>
      <c r="U1728" s="59"/>
      <c r="V1728" s="12"/>
      <c r="W1728" s="8"/>
      <c r="X1728" s="8"/>
      <c r="Y1728" s="61"/>
      <c r="Z1728" s="62"/>
      <c r="AA1728" s="12"/>
      <c r="AB1728" s="62"/>
      <c r="AC1728" s="16"/>
      <c r="AD1728" s="14"/>
      <c r="AE1728" s="8"/>
    </row>
    <row r="1729" spans="1:32" x14ac:dyDescent="0.25">
      <c r="B1729" s="8"/>
      <c r="C1729" s="12"/>
      <c r="D1729" s="8"/>
      <c r="E1729" s="12"/>
      <c r="F1729" s="8"/>
      <c r="G1729" s="12"/>
      <c r="H1729" s="8"/>
      <c r="I1729" s="12"/>
      <c r="J1729" s="8"/>
      <c r="K1729" s="12"/>
      <c r="L1729" s="8"/>
      <c r="M1729" s="12"/>
      <c r="N1729" s="8"/>
      <c r="O1729" s="12"/>
      <c r="P1729" s="12"/>
      <c r="Q1729" s="13"/>
      <c r="R1729" s="14"/>
      <c r="S1729" s="12"/>
      <c r="T1729" s="14"/>
      <c r="U1729" s="12"/>
      <c r="V1729" s="12"/>
      <c r="W1729" s="12"/>
      <c r="X1729" s="60"/>
      <c r="Y1729" s="20"/>
      <c r="Z1729" s="12"/>
      <c r="AA1729" s="12"/>
      <c r="AB1729" s="12"/>
      <c r="AC1729" s="16"/>
      <c r="AD1729" s="14"/>
      <c r="AE1729" s="12"/>
    </row>
    <row r="1730" spans="1:32" x14ac:dyDescent="0.25">
      <c r="X1730" s="120"/>
    </row>
    <row r="1731" spans="1:32" x14ac:dyDescent="0.25">
      <c r="X1731" s="120"/>
    </row>
    <row r="1732" spans="1:32" x14ac:dyDescent="0.25">
      <c r="B1732" s="8"/>
      <c r="C1732" s="12"/>
      <c r="D1732" s="8"/>
      <c r="E1732" s="12"/>
      <c r="F1732" s="8"/>
      <c r="G1732" s="12"/>
      <c r="H1732" s="8"/>
      <c r="I1732" s="12"/>
      <c r="J1732" s="8"/>
      <c r="K1732" s="12"/>
      <c r="L1732" s="8"/>
      <c r="M1732" s="12"/>
      <c r="N1732" s="8"/>
      <c r="O1732" s="12"/>
      <c r="P1732" s="12"/>
      <c r="Q1732" s="13"/>
      <c r="R1732" s="14"/>
      <c r="S1732" s="12"/>
      <c r="T1732" s="14"/>
      <c r="U1732" s="12"/>
      <c r="V1732" s="12"/>
      <c r="W1732" s="39"/>
      <c r="X1732" s="60"/>
      <c r="Y1732" s="20"/>
      <c r="Z1732" s="12"/>
      <c r="AA1732" s="12"/>
      <c r="AB1732" s="12"/>
      <c r="AC1732" s="16"/>
      <c r="AD1732" s="14"/>
      <c r="AE1732" s="39"/>
    </row>
    <row r="1733" spans="1:32" x14ac:dyDescent="0.25">
      <c r="B1733" s="8"/>
      <c r="C1733" s="12"/>
      <c r="D1733" s="8"/>
      <c r="E1733" s="12"/>
      <c r="F1733" s="8"/>
      <c r="G1733" s="12"/>
      <c r="H1733" s="8"/>
      <c r="I1733" s="12"/>
      <c r="J1733" s="8"/>
      <c r="K1733" s="12"/>
      <c r="L1733" s="8"/>
      <c r="M1733" s="12"/>
      <c r="N1733" s="8"/>
      <c r="O1733" s="12"/>
      <c r="P1733" s="12"/>
      <c r="Q1733" s="13"/>
      <c r="R1733" s="14"/>
      <c r="S1733" s="12"/>
      <c r="T1733" s="14"/>
      <c r="U1733" s="12"/>
      <c r="V1733" s="12"/>
      <c r="W1733" s="39"/>
      <c r="X1733" s="60"/>
      <c r="Y1733" s="20"/>
      <c r="Z1733" s="12"/>
      <c r="AA1733" s="12"/>
      <c r="AB1733" s="12"/>
      <c r="AC1733" s="16"/>
      <c r="AD1733" s="14"/>
      <c r="AE1733" s="39"/>
    </row>
    <row r="1734" spans="1:32" x14ac:dyDescent="0.25">
      <c r="A1734" s="1" t="s">
        <v>185</v>
      </c>
      <c r="B1734" s="8"/>
      <c r="C1734" s="12"/>
      <c r="D1734" s="8"/>
      <c r="E1734" s="12"/>
      <c r="F1734" s="8"/>
      <c r="G1734" s="12"/>
      <c r="H1734" s="8"/>
      <c r="I1734" s="12"/>
      <c r="J1734" s="8"/>
      <c r="K1734" s="12"/>
      <c r="L1734" s="8"/>
      <c r="M1734" s="12"/>
      <c r="N1734" s="8"/>
      <c r="O1734" s="12"/>
      <c r="P1734" s="12"/>
      <c r="Q1734" s="13"/>
      <c r="R1734" s="14"/>
      <c r="S1734" s="12"/>
      <c r="T1734" s="14"/>
      <c r="U1734" s="12"/>
      <c r="V1734" s="12"/>
      <c r="W1734" s="39"/>
      <c r="X1734" s="60"/>
      <c r="Y1734" s="20"/>
      <c r="Z1734" s="12"/>
      <c r="AA1734" s="12"/>
      <c r="AB1734" s="12"/>
      <c r="AC1734" s="16"/>
      <c r="AD1734" s="14"/>
      <c r="AE1734" s="39"/>
    </row>
    <row r="1735" spans="1:32" x14ac:dyDescent="0.25">
      <c r="B1735" s="8"/>
      <c r="C1735" s="12"/>
      <c r="D1735" s="8"/>
      <c r="E1735" s="12"/>
      <c r="F1735" s="8"/>
      <c r="G1735" s="12"/>
      <c r="H1735" s="8"/>
      <c r="I1735" s="12"/>
      <c r="J1735" s="8"/>
      <c r="K1735" s="12"/>
      <c r="L1735" s="8"/>
      <c r="M1735" s="12"/>
      <c r="N1735" s="8"/>
      <c r="O1735" s="12"/>
      <c r="P1735" s="12"/>
      <c r="Q1735" s="13"/>
      <c r="R1735" s="14"/>
      <c r="S1735" s="12"/>
      <c r="T1735" s="14"/>
      <c r="U1735" s="12"/>
      <c r="V1735" s="12"/>
      <c r="W1735" s="12"/>
      <c r="X1735" s="60"/>
      <c r="Y1735" s="20"/>
      <c r="Z1735" s="12"/>
      <c r="AA1735" s="12"/>
      <c r="AB1735" s="12"/>
      <c r="AC1735" s="16"/>
      <c r="AD1735" s="14"/>
      <c r="AE1735" s="12"/>
    </row>
    <row r="1736" spans="1:32" x14ac:dyDescent="0.25">
      <c r="B1736" s="8"/>
      <c r="C1736" s="12"/>
      <c r="D1736" s="8"/>
      <c r="E1736" s="12"/>
      <c r="F1736" s="8"/>
      <c r="G1736" s="12"/>
      <c r="H1736" s="8"/>
      <c r="I1736" s="12"/>
      <c r="J1736" s="8"/>
      <c r="K1736" s="12"/>
      <c r="L1736" s="8"/>
      <c r="M1736" s="12"/>
      <c r="N1736" s="8"/>
      <c r="O1736" s="12"/>
      <c r="P1736" s="12"/>
      <c r="Q1736" s="13"/>
      <c r="R1736" s="14"/>
      <c r="S1736" s="12"/>
      <c r="T1736" s="14"/>
      <c r="U1736" s="12"/>
      <c r="V1736" s="12"/>
      <c r="W1736" s="12"/>
      <c r="X1736" s="60"/>
      <c r="Y1736" s="20"/>
      <c r="Z1736" s="12"/>
      <c r="AA1736" s="12"/>
      <c r="AB1736" s="12"/>
      <c r="AC1736" s="16"/>
      <c r="AD1736" s="14"/>
      <c r="AE1736" s="12"/>
    </row>
    <row r="1737" spans="1:32" x14ac:dyDescent="0.25">
      <c r="B1737" s="8"/>
      <c r="C1737" s="12"/>
      <c r="D1737" s="8"/>
      <c r="E1737" s="12"/>
      <c r="F1737" s="8"/>
      <c r="G1737" s="12"/>
      <c r="H1737" s="8"/>
      <c r="I1737" s="12"/>
      <c r="J1737" s="8"/>
      <c r="K1737" s="12"/>
      <c r="L1737" s="8"/>
      <c r="M1737" s="12"/>
      <c r="N1737" s="8"/>
      <c r="O1737" s="12"/>
      <c r="P1737" s="12"/>
      <c r="Q1737" s="13"/>
      <c r="R1737" s="14"/>
      <c r="S1737" s="12"/>
      <c r="T1737" s="14"/>
      <c r="U1737" s="12"/>
      <c r="V1737" s="12"/>
      <c r="W1737" s="12"/>
      <c r="X1737" s="60"/>
      <c r="Y1737" s="20"/>
      <c r="Z1737" s="12"/>
      <c r="AA1737" s="12"/>
      <c r="AB1737" s="12"/>
      <c r="AC1737" s="16"/>
      <c r="AD1737" s="14"/>
      <c r="AE1737" s="12"/>
    </row>
    <row r="1738" spans="1:32" x14ac:dyDescent="0.25">
      <c r="A1738" s="7">
        <v>35</v>
      </c>
      <c r="B1738" s="8"/>
      <c r="C1738" s="9"/>
      <c r="D1738" s="10"/>
      <c r="E1738" s="11" t="s">
        <v>0</v>
      </c>
      <c r="F1738" s="8"/>
      <c r="G1738" s="12"/>
      <c r="H1738" s="8"/>
      <c r="I1738" s="12"/>
      <c r="J1738" s="8"/>
      <c r="K1738" s="12"/>
      <c r="L1738" s="8"/>
      <c r="M1738" s="12"/>
      <c r="N1738" s="8"/>
      <c r="O1738" s="12"/>
      <c r="P1738" s="12"/>
      <c r="Q1738" s="13"/>
      <c r="R1738" s="14"/>
      <c r="S1738" s="12"/>
      <c r="T1738" s="14"/>
      <c r="U1738" s="12"/>
      <c r="V1738" s="12"/>
      <c r="W1738" s="12"/>
      <c r="X1738" s="60"/>
      <c r="Y1738" s="146" t="s">
        <v>1326</v>
      </c>
      <c r="Z1738" s="12"/>
      <c r="AA1738" s="12"/>
      <c r="AB1738" s="12"/>
      <c r="AC1738" s="16"/>
      <c r="AD1738" s="14"/>
      <c r="AE1738" s="21">
        <v>36</v>
      </c>
      <c r="AF1738" s="21"/>
    </row>
    <row r="1739" spans="1:32" ht="15.75" thickBot="1" x14ac:dyDescent="0.3">
      <c r="A1739" s="17"/>
      <c r="B1739" s="18"/>
      <c r="C1739" s="19"/>
      <c r="D1739" s="18"/>
      <c r="E1739" s="19"/>
      <c r="F1739" s="18"/>
      <c r="G1739" s="19"/>
      <c r="H1739" s="18"/>
      <c r="I1739" s="19"/>
      <c r="J1739" s="18"/>
      <c r="K1739" s="19"/>
      <c r="L1739" s="18"/>
      <c r="M1739" s="19"/>
      <c r="N1739" s="18"/>
      <c r="O1739" s="19"/>
      <c r="P1739" s="19"/>
      <c r="Q1739" s="18"/>
      <c r="R1739" s="19"/>
      <c r="S1739" s="18"/>
      <c r="T1739" s="19"/>
      <c r="U1739" s="18"/>
      <c r="V1739" s="19"/>
      <c r="W1739" s="18"/>
      <c r="X1739" s="121"/>
      <c r="Y1739" s="18"/>
      <c r="Z1739" s="19"/>
      <c r="AA1739" s="18"/>
      <c r="AB1739" s="19"/>
      <c r="AC1739" s="18"/>
      <c r="AD1739" s="19"/>
      <c r="AE1739" s="19"/>
      <c r="AF1739" s="19"/>
    </row>
    <row r="1740" spans="1:32" x14ac:dyDescent="0.25">
      <c r="A1740" s="119"/>
      <c r="Q1740" s="2"/>
      <c r="R1740" s="1"/>
      <c r="S1740" s="2"/>
      <c r="T1740" s="1"/>
      <c r="U1740" s="2"/>
      <c r="W1740" s="2"/>
      <c r="X1740" s="120"/>
      <c r="Y1740" s="2"/>
      <c r="AA1740" s="2"/>
      <c r="AC1740" s="2"/>
      <c r="AD1740" s="1"/>
    </row>
    <row r="1741" spans="1:32" ht="18" x14ac:dyDescent="0.25">
      <c r="A1741" s="143" t="s">
        <v>433</v>
      </c>
      <c r="B1741" s="23"/>
      <c r="C1741" s="24"/>
      <c r="D1741" s="23"/>
      <c r="E1741" s="24"/>
      <c r="F1741" s="23"/>
      <c r="G1741" s="24" t="s">
        <v>1</v>
      </c>
      <c r="H1741" s="23"/>
      <c r="I1741" s="24"/>
      <c r="J1741" s="23"/>
      <c r="K1741" s="24"/>
      <c r="L1741" s="23"/>
      <c r="M1741" s="24"/>
      <c r="N1741" s="23" t="s">
        <v>4</v>
      </c>
      <c r="O1741" s="24"/>
      <c r="P1741" s="24" t="s">
        <v>5</v>
      </c>
      <c r="Q1741" s="25"/>
      <c r="R1741" s="26"/>
      <c r="S1741" s="24"/>
      <c r="T1741" s="26"/>
      <c r="U1741" s="24"/>
      <c r="V1741" s="24"/>
      <c r="W1741" s="27"/>
      <c r="X1741" s="122"/>
      <c r="Y1741" s="28"/>
      <c r="Z1741" s="24"/>
      <c r="AA1741" s="24"/>
      <c r="AB1741" s="24"/>
      <c r="AC1741" s="29"/>
      <c r="AD1741" s="26"/>
      <c r="AE1741" s="27"/>
    </row>
    <row r="1742" spans="1:32" ht="42.75" x14ac:dyDescent="0.25">
      <c r="A1742" s="30"/>
      <c r="B1742" s="31" t="s">
        <v>6</v>
      </c>
      <c r="C1742" s="32" t="s">
        <v>7</v>
      </c>
      <c r="D1742" s="31" t="s">
        <v>8</v>
      </c>
      <c r="E1742" s="32" t="s">
        <v>7</v>
      </c>
      <c r="F1742" s="31" t="s">
        <v>9</v>
      </c>
      <c r="G1742" s="24" t="s">
        <v>7</v>
      </c>
      <c r="H1742" s="31" t="s">
        <v>10</v>
      </c>
      <c r="I1742" s="32" t="s">
        <v>7</v>
      </c>
      <c r="J1742" s="31" t="s">
        <v>11</v>
      </c>
      <c r="K1742" s="32" t="s">
        <v>7</v>
      </c>
      <c r="L1742" s="31" t="s">
        <v>12</v>
      </c>
      <c r="M1742" s="32" t="s">
        <v>7</v>
      </c>
      <c r="N1742" s="31" t="s">
        <v>13</v>
      </c>
      <c r="O1742" s="32" t="s">
        <v>14</v>
      </c>
      <c r="P1742" s="32" t="s">
        <v>15</v>
      </c>
      <c r="Q1742" s="33" t="s">
        <v>2</v>
      </c>
      <c r="R1742" s="32" t="s">
        <v>16</v>
      </c>
      <c r="S1742" s="32" t="s">
        <v>17</v>
      </c>
      <c r="T1742" s="32" t="s">
        <v>18</v>
      </c>
      <c r="U1742" s="32" t="s">
        <v>19</v>
      </c>
      <c r="V1742" s="32" t="s">
        <v>18</v>
      </c>
      <c r="W1742" s="34" t="s">
        <v>20</v>
      </c>
      <c r="X1742" s="123" t="s">
        <v>21</v>
      </c>
      <c r="Y1742" s="35" t="s">
        <v>22</v>
      </c>
      <c r="Z1742" s="32" t="s">
        <v>23</v>
      </c>
      <c r="AA1742" s="32" t="s">
        <v>24</v>
      </c>
      <c r="AB1742" s="32" t="s">
        <v>25</v>
      </c>
      <c r="AC1742" s="36" t="s">
        <v>26</v>
      </c>
      <c r="AD1742" s="32" t="s">
        <v>27</v>
      </c>
      <c r="AE1742" s="34" t="s">
        <v>18</v>
      </c>
      <c r="AF1742" s="34" t="s">
        <v>28</v>
      </c>
    </row>
    <row r="1743" spans="1:32" x14ac:dyDescent="0.25">
      <c r="B1743" s="8"/>
      <c r="C1743" s="12"/>
      <c r="D1743" s="8"/>
      <c r="E1743" s="12"/>
      <c r="F1743" s="8"/>
      <c r="G1743" s="12"/>
      <c r="H1743" s="8"/>
      <c r="I1743" s="12"/>
      <c r="J1743" s="8"/>
      <c r="K1743" s="12"/>
      <c r="L1743" s="8"/>
      <c r="M1743" s="12"/>
      <c r="N1743" s="8"/>
      <c r="O1743" s="12"/>
      <c r="P1743" s="12"/>
      <c r="Q1743" s="13"/>
      <c r="R1743" s="14"/>
      <c r="S1743" s="12"/>
      <c r="T1743" s="14"/>
      <c r="U1743" s="12"/>
      <c r="V1743" s="12"/>
      <c r="W1743" s="12"/>
      <c r="X1743" s="60"/>
      <c r="Y1743" s="20"/>
      <c r="Z1743" s="12"/>
      <c r="AA1743" s="12"/>
      <c r="AB1743" s="12"/>
      <c r="AC1743" s="16"/>
      <c r="AD1743" s="14"/>
      <c r="AE1743" s="12"/>
    </row>
    <row r="1744" spans="1:32" x14ac:dyDescent="0.25">
      <c r="A1744" s="40" t="s">
        <v>1717</v>
      </c>
      <c r="B1744" s="67">
        <v>5.9179842254003496</v>
      </c>
      <c r="C1744" s="42">
        <v>13</v>
      </c>
      <c r="D1744" s="67">
        <v>3.30226265597015</v>
      </c>
      <c r="E1744" s="42">
        <v>13</v>
      </c>
      <c r="F1744" s="67">
        <v>-4.53123760116579</v>
      </c>
      <c r="G1744" s="42">
        <v>17</v>
      </c>
      <c r="H1744" s="67">
        <v>24.353007090755501</v>
      </c>
      <c r="I1744" s="42">
        <v>10</v>
      </c>
      <c r="J1744" s="67">
        <v>7.0825769502054197</v>
      </c>
      <c r="K1744" s="42">
        <v>15</v>
      </c>
      <c r="L1744" s="67">
        <v>-2.0004495710771701</v>
      </c>
      <c r="M1744" s="42">
        <v>14</v>
      </c>
      <c r="N1744" s="67">
        <v>16.745973590643299</v>
      </c>
      <c r="O1744" s="69">
        <v>1.2105595189073799</v>
      </c>
      <c r="P1744" s="69">
        <v>0.108142810126393</v>
      </c>
      <c r="Q1744" s="70">
        <v>8</v>
      </c>
      <c r="R1744" s="71">
        <v>0</v>
      </c>
      <c r="S1744" s="71">
        <v>0</v>
      </c>
      <c r="T1744" s="46" t="s">
        <v>18</v>
      </c>
      <c r="U1744" s="72">
        <v>0</v>
      </c>
      <c r="V1744" s="72" t="s">
        <v>18</v>
      </c>
      <c r="W1744" s="72">
        <v>1.9099999999999999E-2</v>
      </c>
      <c r="X1744" s="48" t="s">
        <v>141</v>
      </c>
      <c r="Y1744" s="49" t="s">
        <v>18</v>
      </c>
      <c r="Z1744" s="50" t="s">
        <v>18</v>
      </c>
      <c r="AA1744" s="73" t="s">
        <v>18</v>
      </c>
      <c r="AB1744" s="52">
        <v>41228</v>
      </c>
      <c r="AC1744" s="48" t="s">
        <v>1718</v>
      </c>
      <c r="AD1744" s="53" t="s">
        <v>129</v>
      </c>
      <c r="AE1744" s="46" t="s">
        <v>18</v>
      </c>
      <c r="AF1744" s="54" t="s">
        <v>18</v>
      </c>
    </row>
    <row r="1745" spans="1:32" x14ac:dyDescent="0.25">
      <c r="A1745" s="1" t="s">
        <v>1719</v>
      </c>
      <c r="B1745" s="75">
        <v>11.375575701232901</v>
      </c>
      <c r="C1745" s="66">
        <v>2</v>
      </c>
      <c r="D1745" s="74">
        <v>7.3837039807639098</v>
      </c>
      <c r="E1745" s="37">
        <v>8</v>
      </c>
      <c r="F1745" s="74">
        <v>-3.6969929609037102</v>
      </c>
      <c r="G1745" s="37">
        <v>16</v>
      </c>
      <c r="H1745" s="74">
        <v>27.1637042169816</v>
      </c>
      <c r="I1745" s="37">
        <v>9</v>
      </c>
      <c r="J1745" s="74">
        <v>6.55462583340538</v>
      </c>
      <c r="K1745" s="37">
        <v>18</v>
      </c>
      <c r="L1745" s="74">
        <v>-1.4793994787243501</v>
      </c>
      <c r="M1745" s="37">
        <v>10</v>
      </c>
      <c r="N1745" s="74">
        <v>17.438191706382199</v>
      </c>
      <c r="O1745" s="76">
        <v>1.32368626566383</v>
      </c>
      <c r="P1745" s="76">
        <v>0.27192774862154501</v>
      </c>
      <c r="Q1745" s="77">
        <v>8</v>
      </c>
      <c r="R1745" s="78">
        <v>0.05</v>
      </c>
      <c r="S1745" s="78">
        <v>0</v>
      </c>
      <c r="T1745" s="14" t="s">
        <v>18</v>
      </c>
      <c r="U1745" s="79">
        <v>0.02</v>
      </c>
      <c r="V1745" s="79" t="s">
        <v>18</v>
      </c>
      <c r="W1745" s="79">
        <v>1.7899999999999999E-2</v>
      </c>
      <c r="X1745" s="12" t="s">
        <v>1371</v>
      </c>
      <c r="Y1745" s="60" t="s">
        <v>18</v>
      </c>
      <c r="Z1745" s="8" t="s">
        <v>18</v>
      </c>
      <c r="AA1745" s="80" t="s">
        <v>18</v>
      </c>
      <c r="AB1745" s="62">
        <v>41547</v>
      </c>
      <c r="AC1745" s="12" t="s">
        <v>1720</v>
      </c>
      <c r="AD1745" s="16">
        <v>10</v>
      </c>
      <c r="AE1745" s="14" t="s">
        <v>18</v>
      </c>
      <c r="AF1745" s="39" t="s">
        <v>18</v>
      </c>
    </row>
    <row r="1746" spans="1:32" x14ac:dyDescent="0.25">
      <c r="A1746" s="40" t="s">
        <v>1721</v>
      </c>
      <c r="B1746" s="67" t="s">
        <v>18</v>
      </c>
      <c r="C1746" s="42" t="s">
        <v>18</v>
      </c>
      <c r="D1746" s="67">
        <v>7.8213508443341002</v>
      </c>
      <c r="E1746" s="42">
        <v>7</v>
      </c>
      <c r="F1746" s="67">
        <v>-3.07645218487903</v>
      </c>
      <c r="G1746" s="42">
        <v>15</v>
      </c>
      <c r="H1746" s="67">
        <v>27.5033538837219</v>
      </c>
      <c r="I1746" s="42">
        <v>8</v>
      </c>
      <c r="J1746" s="67">
        <v>7.01051925789577</v>
      </c>
      <c r="K1746" s="42">
        <v>16</v>
      </c>
      <c r="L1746" s="67">
        <v>-1.40973116618976</v>
      </c>
      <c r="M1746" s="42">
        <v>9</v>
      </c>
      <c r="N1746" s="67">
        <v>19.4112167948593</v>
      </c>
      <c r="O1746" s="69">
        <v>1.20663968539542</v>
      </c>
      <c r="P1746" s="69">
        <v>0.27735995754426701</v>
      </c>
      <c r="Q1746" s="70">
        <v>8</v>
      </c>
      <c r="R1746" s="71">
        <v>0.05</v>
      </c>
      <c r="S1746" s="71">
        <v>0</v>
      </c>
      <c r="T1746" s="46" t="s">
        <v>18</v>
      </c>
      <c r="U1746" s="72">
        <v>1.4999999999999999E-2</v>
      </c>
      <c r="V1746" s="72" t="s">
        <v>18</v>
      </c>
      <c r="W1746" s="72">
        <v>2.29E-2</v>
      </c>
      <c r="X1746" s="48" t="s">
        <v>1371</v>
      </c>
      <c r="Y1746" s="49" t="s">
        <v>18</v>
      </c>
      <c r="Z1746" s="50" t="s">
        <v>18</v>
      </c>
      <c r="AA1746" s="73" t="s">
        <v>18</v>
      </c>
      <c r="AB1746" s="52">
        <v>43283</v>
      </c>
      <c r="AC1746" s="48" t="s">
        <v>1720</v>
      </c>
      <c r="AD1746" s="53" t="s">
        <v>68</v>
      </c>
      <c r="AE1746" s="46" t="s">
        <v>18</v>
      </c>
      <c r="AF1746" s="54" t="s">
        <v>18</v>
      </c>
    </row>
    <row r="1747" spans="1:32" x14ac:dyDescent="0.25">
      <c r="A1747" s="1" t="s">
        <v>1722</v>
      </c>
      <c r="B1747" s="74">
        <v>6.9327470959482396</v>
      </c>
      <c r="C1747" s="37">
        <v>7</v>
      </c>
      <c r="D1747" s="74">
        <v>4.6323293412229498</v>
      </c>
      <c r="E1747" s="37">
        <v>11</v>
      </c>
      <c r="F1747" s="74">
        <v>-0.37241341767512098</v>
      </c>
      <c r="G1747" s="37">
        <v>11</v>
      </c>
      <c r="H1747" s="74">
        <v>22.700558330884402</v>
      </c>
      <c r="I1747" s="37">
        <v>12</v>
      </c>
      <c r="J1747" s="74">
        <v>12.3956931359353</v>
      </c>
      <c r="K1747" s="37">
        <v>4</v>
      </c>
      <c r="L1747" s="74">
        <v>-0.93712930011857698</v>
      </c>
      <c r="M1747" s="37">
        <v>5</v>
      </c>
      <c r="N1747" s="74">
        <v>15.121503264618701</v>
      </c>
      <c r="O1747" s="76">
        <v>1.2313292301579499</v>
      </c>
      <c r="P1747" s="76">
        <v>0.196649002810212</v>
      </c>
      <c r="Q1747" s="77">
        <v>8</v>
      </c>
      <c r="R1747" s="78">
        <v>0</v>
      </c>
      <c r="S1747" s="78">
        <v>0</v>
      </c>
      <c r="T1747" s="14" t="s">
        <v>18</v>
      </c>
      <c r="U1747" s="79">
        <v>1.4999999999999999E-2</v>
      </c>
      <c r="V1747" s="79" t="s">
        <v>18</v>
      </c>
      <c r="W1747" s="79">
        <v>1.4999999999999999E-2</v>
      </c>
      <c r="X1747" s="12" t="s">
        <v>1328</v>
      </c>
      <c r="Y1747" s="60">
        <v>533.21139602730796</v>
      </c>
      <c r="Z1747" s="8" t="s">
        <v>18</v>
      </c>
      <c r="AA1747" s="80" t="s">
        <v>18</v>
      </c>
      <c r="AB1747" s="62">
        <v>42061</v>
      </c>
      <c r="AC1747" s="12" t="s">
        <v>1723</v>
      </c>
      <c r="AD1747" s="16" t="s">
        <v>56</v>
      </c>
      <c r="AE1747" s="14" t="s">
        <v>18</v>
      </c>
      <c r="AF1747" s="39">
        <v>-1.7324463999999999</v>
      </c>
    </row>
    <row r="1748" spans="1:32" x14ac:dyDescent="0.25">
      <c r="A1748" s="40" t="s">
        <v>1724</v>
      </c>
      <c r="B1748" s="67">
        <v>7.3699431969582196</v>
      </c>
      <c r="C1748" s="42">
        <v>6</v>
      </c>
      <c r="D1748" s="67">
        <v>3.9465843052120602</v>
      </c>
      <c r="E1748" s="42">
        <v>12</v>
      </c>
      <c r="F1748" s="67">
        <v>-2.6239248832326498</v>
      </c>
      <c r="G1748" s="42">
        <v>14</v>
      </c>
      <c r="H1748" s="67">
        <v>22.3512336719883</v>
      </c>
      <c r="I1748" s="42">
        <v>13</v>
      </c>
      <c r="J1748" s="67">
        <v>6.9344608879493101</v>
      </c>
      <c r="K1748" s="42">
        <v>17</v>
      </c>
      <c r="L1748" s="68">
        <v>0.39698292973402399</v>
      </c>
      <c r="M1748" s="64">
        <v>3</v>
      </c>
      <c r="N1748" s="67">
        <v>14.9537490914109</v>
      </c>
      <c r="O1748" s="69">
        <v>1.2217821900764501</v>
      </c>
      <c r="P1748" s="69">
        <v>0.13585887647551301</v>
      </c>
      <c r="Q1748" s="70">
        <v>8</v>
      </c>
      <c r="R1748" s="71">
        <v>0</v>
      </c>
      <c r="S1748" s="71">
        <v>0</v>
      </c>
      <c r="T1748" s="46" t="s">
        <v>18</v>
      </c>
      <c r="U1748" s="72">
        <v>1.8499999999999999E-2</v>
      </c>
      <c r="V1748" s="72" t="s">
        <v>18</v>
      </c>
      <c r="W1748" s="72">
        <v>1.8499999999999999E-2</v>
      </c>
      <c r="X1748" s="48" t="s">
        <v>1328</v>
      </c>
      <c r="Y1748" s="49">
        <v>116.845620833726</v>
      </c>
      <c r="Z1748" s="50" t="s">
        <v>18</v>
      </c>
      <c r="AA1748" s="73" t="s">
        <v>18</v>
      </c>
      <c r="AB1748" s="52">
        <v>41922</v>
      </c>
      <c r="AC1748" s="48" t="s">
        <v>1723</v>
      </c>
      <c r="AD1748" s="53" t="s">
        <v>56</v>
      </c>
      <c r="AE1748" s="46" t="s">
        <v>18</v>
      </c>
      <c r="AF1748" s="54">
        <v>-0.31927197000000002</v>
      </c>
    </row>
    <row r="1749" spans="1:32" x14ac:dyDescent="0.25">
      <c r="A1749" s="1" t="s">
        <v>1725</v>
      </c>
      <c r="B1749" s="74">
        <v>4.3682464974753499</v>
      </c>
      <c r="C1749" s="37">
        <v>15</v>
      </c>
      <c r="D1749" s="74">
        <v>3.0637840142079402</v>
      </c>
      <c r="E1749" s="37">
        <v>15</v>
      </c>
      <c r="F1749" s="74">
        <v>3.1102576618231699</v>
      </c>
      <c r="G1749" s="37">
        <v>8</v>
      </c>
      <c r="H1749" s="74">
        <v>20.8785784797631</v>
      </c>
      <c r="I1749" s="37">
        <v>16</v>
      </c>
      <c r="J1749" s="75">
        <v>13.274745605920501</v>
      </c>
      <c r="K1749" s="66">
        <v>3</v>
      </c>
      <c r="L1749" s="74">
        <v>-1.6860698514652299</v>
      </c>
      <c r="M1749" s="37">
        <v>12</v>
      </c>
      <c r="N1749" s="74">
        <v>10.9118947241884</v>
      </c>
      <c r="O1749" s="76">
        <v>1.5393815232928501</v>
      </c>
      <c r="P1749" s="76">
        <v>0.126051035148354</v>
      </c>
      <c r="Q1749" s="77">
        <v>8</v>
      </c>
      <c r="R1749" s="78">
        <v>0.05</v>
      </c>
      <c r="S1749" s="78">
        <v>5.0000000000000001E-3</v>
      </c>
      <c r="T1749" s="14" t="s">
        <v>18</v>
      </c>
      <c r="U1749" s="79">
        <v>1.4999999999999999E-2</v>
      </c>
      <c r="V1749" s="79" t="s">
        <v>18</v>
      </c>
      <c r="W1749" s="79">
        <v>1.7999999999999999E-2</v>
      </c>
      <c r="X1749" s="12" t="s">
        <v>141</v>
      </c>
      <c r="Y1749" s="60">
        <v>69.3</v>
      </c>
      <c r="Z1749" s="8" t="s">
        <v>18</v>
      </c>
      <c r="AA1749" s="80" t="s">
        <v>18</v>
      </c>
      <c r="AB1749" s="62">
        <v>40060</v>
      </c>
      <c r="AC1749" s="12" t="s">
        <v>1726</v>
      </c>
      <c r="AD1749" s="16" t="s">
        <v>1412</v>
      </c>
      <c r="AE1749" s="14" t="s">
        <v>18</v>
      </c>
      <c r="AF1749" s="39" t="s">
        <v>18</v>
      </c>
    </row>
    <row r="1750" spans="1:32" x14ac:dyDescent="0.25">
      <c r="A1750" s="40" t="s">
        <v>1727</v>
      </c>
      <c r="B1750" s="67">
        <v>4.4174306361265998</v>
      </c>
      <c r="C1750" s="42">
        <v>14</v>
      </c>
      <c r="D1750" s="67">
        <v>3.1469798292408102</v>
      </c>
      <c r="E1750" s="42">
        <v>14</v>
      </c>
      <c r="F1750" s="67">
        <v>3.2919822152593698</v>
      </c>
      <c r="G1750" s="42">
        <v>7</v>
      </c>
      <c r="H1750" s="67">
        <v>21.398196798089099</v>
      </c>
      <c r="I1750" s="42">
        <v>14</v>
      </c>
      <c r="J1750" s="68">
        <v>13.694702154383201</v>
      </c>
      <c r="K1750" s="64">
        <v>1</v>
      </c>
      <c r="L1750" s="67">
        <v>-1.1641016414799199</v>
      </c>
      <c r="M1750" s="42">
        <v>7</v>
      </c>
      <c r="N1750" s="67">
        <v>10.409792371131999</v>
      </c>
      <c r="O1750" s="69">
        <v>1.66354782338232</v>
      </c>
      <c r="P1750" s="69">
        <v>0.13019366882748801</v>
      </c>
      <c r="Q1750" s="70">
        <v>8</v>
      </c>
      <c r="R1750" s="71">
        <v>0.05</v>
      </c>
      <c r="S1750" s="71">
        <v>5.0000000000000001E-3</v>
      </c>
      <c r="T1750" s="46" t="s">
        <v>18</v>
      </c>
      <c r="U1750" s="72">
        <v>1.4999999999999999E-2</v>
      </c>
      <c r="V1750" s="72" t="s">
        <v>18</v>
      </c>
      <c r="W1750" s="72">
        <v>1.7999999999999999E-2</v>
      </c>
      <c r="X1750" s="48" t="s">
        <v>141</v>
      </c>
      <c r="Y1750" s="49" t="s">
        <v>18</v>
      </c>
      <c r="Z1750" s="50" t="s">
        <v>18</v>
      </c>
      <c r="AA1750" s="73" t="s">
        <v>18</v>
      </c>
      <c r="AB1750" s="52">
        <v>40060</v>
      </c>
      <c r="AC1750" s="48" t="s">
        <v>1726</v>
      </c>
      <c r="AD1750" s="53" t="s">
        <v>1412</v>
      </c>
      <c r="AE1750" s="46" t="s">
        <v>18</v>
      </c>
      <c r="AF1750" s="54" t="s">
        <v>18</v>
      </c>
    </row>
    <row r="1751" spans="1:32" x14ac:dyDescent="0.25">
      <c r="A1751" s="1" t="s">
        <v>1728</v>
      </c>
      <c r="B1751" s="74" t="s">
        <v>18</v>
      </c>
      <c r="C1751" s="37" t="s">
        <v>18</v>
      </c>
      <c r="D1751" s="74">
        <v>2.72313547677141</v>
      </c>
      <c r="E1751" s="37">
        <v>16</v>
      </c>
      <c r="F1751" s="74">
        <v>2.7772449449555401</v>
      </c>
      <c r="G1751" s="37">
        <v>9</v>
      </c>
      <c r="H1751" s="74">
        <v>21.308099539285799</v>
      </c>
      <c r="I1751" s="37">
        <v>15</v>
      </c>
      <c r="J1751" s="75">
        <v>13.64286483585</v>
      </c>
      <c r="K1751" s="66">
        <v>2</v>
      </c>
      <c r="L1751" s="74">
        <v>-1.1574472039588199</v>
      </c>
      <c r="M1751" s="37">
        <v>6</v>
      </c>
      <c r="N1751" s="74">
        <v>10.414944959254999</v>
      </c>
      <c r="O1751" s="76">
        <v>1.6540740493060999</v>
      </c>
      <c r="P1751" s="76">
        <v>0.104364701176372</v>
      </c>
      <c r="Q1751" s="77">
        <v>8</v>
      </c>
      <c r="R1751" s="78">
        <v>0.05</v>
      </c>
      <c r="S1751" s="78">
        <v>5.0000000000000001E-3</v>
      </c>
      <c r="T1751" s="14" t="s">
        <v>18</v>
      </c>
      <c r="U1751" s="79">
        <v>1.4999999999999999E-2</v>
      </c>
      <c r="V1751" s="79" t="s">
        <v>18</v>
      </c>
      <c r="W1751" s="79">
        <v>1.7999999999999999E-2</v>
      </c>
      <c r="X1751" s="12" t="s">
        <v>141</v>
      </c>
      <c r="Y1751" s="60" t="s">
        <v>18</v>
      </c>
      <c r="Z1751" s="8" t="s">
        <v>18</v>
      </c>
      <c r="AA1751" s="80" t="s">
        <v>18</v>
      </c>
      <c r="AB1751" s="62">
        <v>43385</v>
      </c>
      <c r="AC1751" s="12" t="s">
        <v>1726</v>
      </c>
      <c r="AD1751" s="16" t="s">
        <v>1426</v>
      </c>
      <c r="AE1751" s="14" t="s">
        <v>18</v>
      </c>
      <c r="AF1751" s="39" t="s">
        <v>18</v>
      </c>
    </row>
    <row r="1752" spans="1:32" x14ac:dyDescent="0.25">
      <c r="A1752" s="40" t="s">
        <v>1729</v>
      </c>
      <c r="B1752" s="67">
        <v>6.5750506873545698</v>
      </c>
      <c r="C1752" s="42">
        <v>9</v>
      </c>
      <c r="D1752" s="67">
        <v>2.5308995130207599</v>
      </c>
      <c r="E1752" s="42">
        <v>18</v>
      </c>
      <c r="F1752" s="67">
        <v>-10.1440293414352</v>
      </c>
      <c r="G1752" s="42">
        <v>20</v>
      </c>
      <c r="H1752" s="67">
        <v>14.953463130557701</v>
      </c>
      <c r="I1752" s="42">
        <v>20</v>
      </c>
      <c r="J1752" s="67">
        <v>8.4424764881594303</v>
      </c>
      <c r="K1752" s="42">
        <v>12</v>
      </c>
      <c r="L1752" s="67">
        <v>-2.47892900896999</v>
      </c>
      <c r="M1752" s="42">
        <v>16</v>
      </c>
      <c r="N1752" s="67">
        <v>21.889001120686899</v>
      </c>
      <c r="O1752" s="69">
        <v>0.49670853929701703</v>
      </c>
      <c r="P1752" s="69">
        <v>6.4641333526917297E-2</v>
      </c>
      <c r="Q1752" s="70">
        <v>8</v>
      </c>
      <c r="R1752" s="71">
        <v>0.05</v>
      </c>
      <c r="S1752" s="71">
        <v>5.0000000000000001E-3</v>
      </c>
      <c r="T1752" s="46" t="s">
        <v>18</v>
      </c>
      <c r="U1752" s="72">
        <v>1.4999999999999999E-2</v>
      </c>
      <c r="V1752" s="72" t="s">
        <v>18</v>
      </c>
      <c r="W1752" s="72">
        <v>1.7999999999999999E-2</v>
      </c>
      <c r="X1752" s="48" t="s">
        <v>141</v>
      </c>
      <c r="Y1752" s="49">
        <v>893.72620427081597</v>
      </c>
      <c r="Z1752" s="50" t="s">
        <v>18</v>
      </c>
      <c r="AA1752" s="73" t="s">
        <v>18</v>
      </c>
      <c r="AB1752" s="52">
        <v>37029</v>
      </c>
      <c r="AC1752" s="48" t="s">
        <v>1730</v>
      </c>
      <c r="AD1752" s="53" t="s">
        <v>1412</v>
      </c>
      <c r="AE1752" s="46" t="s">
        <v>18</v>
      </c>
      <c r="AF1752" s="54" t="s">
        <v>18</v>
      </c>
    </row>
    <row r="1753" spans="1:32" x14ac:dyDescent="0.25">
      <c r="A1753" s="1" t="s">
        <v>1731</v>
      </c>
      <c r="B1753" s="74">
        <v>6.5911308174390504</v>
      </c>
      <c r="C1753" s="37">
        <v>8</v>
      </c>
      <c r="D1753" s="74">
        <v>2.55630297417812</v>
      </c>
      <c r="E1753" s="37">
        <v>17</v>
      </c>
      <c r="F1753" s="74">
        <v>-10.109338719976799</v>
      </c>
      <c r="G1753" s="37">
        <v>19</v>
      </c>
      <c r="H1753" s="74">
        <v>15.016265392391199</v>
      </c>
      <c r="I1753" s="37">
        <v>19</v>
      </c>
      <c r="J1753" s="74">
        <v>8.4939737250765202</v>
      </c>
      <c r="K1753" s="37">
        <v>11</v>
      </c>
      <c r="L1753" s="74">
        <v>-2.4600736757149999</v>
      </c>
      <c r="M1753" s="37">
        <v>15</v>
      </c>
      <c r="N1753" s="74">
        <v>21.845703493775002</v>
      </c>
      <c r="O1753" s="76">
        <v>0.50056781363331604</v>
      </c>
      <c r="P1753" s="76">
        <v>6.5733979224337699E-2</v>
      </c>
      <c r="Q1753" s="77">
        <v>8</v>
      </c>
      <c r="R1753" s="78">
        <v>0.05</v>
      </c>
      <c r="S1753" s="78">
        <v>5.0000000000000001E-3</v>
      </c>
      <c r="T1753" s="14" t="s">
        <v>18</v>
      </c>
      <c r="U1753" s="79">
        <v>1.4999999999999999E-2</v>
      </c>
      <c r="V1753" s="79" t="s">
        <v>18</v>
      </c>
      <c r="W1753" s="79">
        <v>1.7999999999999999E-2</v>
      </c>
      <c r="X1753" s="12" t="s">
        <v>141</v>
      </c>
      <c r="Y1753" s="60" t="s">
        <v>18</v>
      </c>
      <c r="Z1753" s="8" t="s">
        <v>18</v>
      </c>
      <c r="AA1753" s="80" t="s">
        <v>18</v>
      </c>
      <c r="AB1753" s="62">
        <v>38442</v>
      </c>
      <c r="AC1753" s="12" t="s">
        <v>1730</v>
      </c>
      <c r="AD1753" s="16" t="s">
        <v>1412</v>
      </c>
      <c r="AE1753" s="14" t="s">
        <v>18</v>
      </c>
      <c r="AF1753" s="39" t="s">
        <v>18</v>
      </c>
    </row>
    <row r="1754" spans="1:32" x14ac:dyDescent="0.25">
      <c r="A1754" s="40" t="s">
        <v>1732</v>
      </c>
      <c r="B1754" s="67">
        <v>5.9337651866612404</v>
      </c>
      <c r="C1754" s="42">
        <v>11</v>
      </c>
      <c r="D1754" s="67">
        <v>7.1381511656201102</v>
      </c>
      <c r="E1754" s="42">
        <v>9</v>
      </c>
      <c r="F1754" s="68">
        <v>6.5032045923330797</v>
      </c>
      <c r="G1754" s="64">
        <v>3</v>
      </c>
      <c r="H1754" s="67">
        <v>19.811413335038502</v>
      </c>
      <c r="I1754" s="42">
        <v>17</v>
      </c>
      <c r="J1754" s="67">
        <v>5.6930167570779604</v>
      </c>
      <c r="K1754" s="42">
        <v>20</v>
      </c>
      <c r="L1754" s="67">
        <v>-3.69799205089579</v>
      </c>
      <c r="M1754" s="42">
        <v>18</v>
      </c>
      <c r="N1754" s="67">
        <v>13.607225329692</v>
      </c>
      <c r="O1754" s="69">
        <v>1.1560331806575499</v>
      </c>
      <c r="P1754" s="69">
        <v>0.29495001830636097</v>
      </c>
      <c r="Q1754" s="70">
        <v>8</v>
      </c>
      <c r="R1754" s="71">
        <v>0.05</v>
      </c>
      <c r="S1754" s="71">
        <v>5.0000000000000001E-3</v>
      </c>
      <c r="T1754" s="46" t="s">
        <v>18</v>
      </c>
      <c r="U1754" s="72">
        <v>1.4999999999999999E-2</v>
      </c>
      <c r="V1754" s="72" t="s">
        <v>18</v>
      </c>
      <c r="W1754" s="72">
        <v>1.7999999999999999E-2</v>
      </c>
      <c r="X1754" s="48" t="s">
        <v>141</v>
      </c>
      <c r="Y1754" s="49">
        <v>212.87866247310001</v>
      </c>
      <c r="Z1754" s="50" t="s">
        <v>18</v>
      </c>
      <c r="AA1754" s="73" t="s">
        <v>18</v>
      </c>
      <c r="AB1754" s="52">
        <v>34942</v>
      </c>
      <c r="AC1754" s="48" t="s">
        <v>1733</v>
      </c>
      <c r="AD1754" s="53" t="s">
        <v>1412</v>
      </c>
      <c r="AE1754" s="46" t="s">
        <v>18</v>
      </c>
      <c r="AF1754" s="54" t="s">
        <v>18</v>
      </c>
    </row>
    <row r="1755" spans="1:32" x14ac:dyDescent="0.25">
      <c r="A1755" s="1" t="s">
        <v>1734</v>
      </c>
      <c r="B1755" s="74">
        <v>5.9284357709005997</v>
      </c>
      <c r="C1755" s="37">
        <v>12</v>
      </c>
      <c r="D1755" s="74">
        <v>7.1234136844402496</v>
      </c>
      <c r="E1755" s="37">
        <v>10</v>
      </c>
      <c r="F1755" s="74">
        <v>6.4767633557859003</v>
      </c>
      <c r="G1755" s="37">
        <v>4</v>
      </c>
      <c r="H1755" s="74">
        <v>19.787717342378301</v>
      </c>
      <c r="I1755" s="37">
        <v>18</v>
      </c>
      <c r="J1755" s="74">
        <v>5.6620094357061301</v>
      </c>
      <c r="K1755" s="37">
        <v>21</v>
      </c>
      <c r="L1755" s="74">
        <v>-3.7116413278490898</v>
      </c>
      <c r="M1755" s="37">
        <v>19</v>
      </c>
      <c r="N1755" s="74">
        <v>13.6007963802356</v>
      </c>
      <c r="O1755" s="76">
        <v>1.1548373746681699</v>
      </c>
      <c r="P1755" s="76">
        <v>0.294473694445887</v>
      </c>
      <c r="Q1755" s="77">
        <v>8</v>
      </c>
      <c r="R1755" s="78">
        <v>0.05</v>
      </c>
      <c r="S1755" s="78">
        <v>5.0000000000000001E-3</v>
      </c>
      <c r="T1755" s="14" t="s">
        <v>18</v>
      </c>
      <c r="U1755" s="79">
        <v>1.4999999999999999E-2</v>
      </c>
      <c r="V1755" s="79" t="s">
        <v>18</v>
      </c>
      <c r="W1755" s="79">
        <v>1.7999999999999999E-2</v>
      </c>
      <c r="X1755" s="12" t="s">
        <v>141</v>
      </c>
      <c r="Y1755" s="60" t="s">
        <v>18</v>
      </c>
      <c r="Z1755" s="8" t="s">
        <v>18</v>
      </c>
      <c r="AA1755" s="80" t="s">
        <v>18</v>
      </c>
      <c r="AB1755" s="62">
        <v>38442</v>
      </c>
      <c r="AC1755" s="12" t="s">
        <v>1733</v>
      </c>
      <c r="AD1755" s="16" t="s">
        <v>1412</v>
      </c>
      <c r="AE1755" s="14" t="s">
        <v>18</v>
      </c>
      <c r="AF1755" s="39" t="s">
        <v>18</v>
      </c>
    </row>
    <row r="1756" spans="1:32" x14ac:dyDescent="0.25">
      <c r="A1756" s="40" t="s">
        <v>1735</v>
      </c>
      <c r="B1756" s="68">
        <v>11.231831911584701</v>
      </c>
      <c r="C1756" s="64">
        <v>3</v>
      </c>
      <c r="D1756" s="68">
        <v>13.688677373842101</v>
      </c>
      <c r="E1756" s="64">
        <v>3</v>
      </c>
      <c r="F1756" s="67">
        <v>3.7353739273595199</v>
      </c>
      <c r="G1756" s="42">
        <v>6</v>
      </c>
      <c r="H1756" s="68">
        <v>35.970348461813202</v>
      </c>
      <c r="I1756" s="64">
        <v>3</v>
      </c>
      <c r="J1756" s="67">
        <v>11.147288906291701</v>
      </c>
      <c r="K1756" s="42">
        <v>7</v>
      </c>
      <c r="L1756" s="68">
        <v>5.8283060524541197</v>
      </c>
      <c r="M1756" s="64">
        <v>1</v>
      </c>
      <c r="N1756" s="67">
        <v>21.662927487365199</v>
      </c>
      <c r="O1756" s="69">
        <v>1.47206969709804</v>
      </c>
      <c r="P1756" s="69">
        <v>0.58461648742660499</v>
      </c>
      <c r="Q1756" s="70">
        <v>6</v>
      </c>
      <c r="R1756" s="71">
        <v>0.05</v>
      </c>
      <c r="S1756" s="71">
        <v>5.0000000000000001E-3</v>
      </c>
      <c r="T1756" s="46" t="s">
        <v>18</v>
      </c>
      <c r="U1756" s="72">
        <v>1.4999999999999999E-2</v>
      </c>
      <c r="V1756" s="72" t="s">
        <v>18</v>
      </c>
      <c r="W1756" s="72">
        <v>1.7999999999999999E-2</v>
      </c>
      <c r="X1756" s="48" t="s">
        <v>141</v>
      </c>
      <c r="Y1756" s="49">
        <v>68.9455388180764</v>
      </c>
      <c r="Z1756" s="50" t="s">
        <v>18</v>
      </c>
      <c r="AA1756" s="73" t="s">
        <v>18</v>
      </c>
      <c r="AB1756" s="52">
        <v>37029</v>
      </c>
      <c r="AC1756" s="48" t="s">
        <v>1736</v>
      </c>
      <c r="AD1756" s="53" t="s">
        <v>1412</v>
      </c>
      <c r="AE1756" s="46" t="s">
        <v>18</v>
      </c>
      <c r="AF1756" s="54" t="s">
        <v>18</v>
      </c>
    </row>
    <row r="1757" spans="1:32" x14ac:dyDescent="0.25">
      <c r="A1757" s="1" t="s">
        <v>1737</v>
      </c>
      <c r="B1757" s="75">
        <v>11.4760203240841</v>
      </c>
      <c r="C1757" s="66">
        <v>1</v>
      </c>
      <c r="D1757" s="75">
        <v>14.1817946591493</v>
      </c>
      <c r="E1757" s="66">
        <v>2</v>
      </c>
      <c r="F1757" s="74">
        <v>4.4484396513724196</v>
      </c>
      <c r="G1757" s="37">
        <v>5</v>
      </c>
      <c r="H1757" s="75">
        <v>36.0872773573711</v>
      </c>
      <c r="I1757" s="66">
        <v>2</v>
      </c>
      <c r="J1757" s="74">
        <v>11.204006661704099</v>
      </c>
      <c r="K1757" s="37">
        <v>6</v>
      </c>
      <c r="L1757" s="75">
        <v>5.8213705653556902</v>
      </c>
      <c r="M1757" s="66">
        <v>2</v>
      </c>
      <c r="N1757" s="74">
        <v>21.540580277638501</v>
      </c>
      <c r="O1757" s="76">
        <v>1.4858591359939599</v>
      </c>
      <c r="P1757" s="76">
        <v>0.60804346736861103</v>
      </c>
      <c r="Q1757" s="77">
        <v>6</v>
      </c>
      <c r="R1757" s="78">
        <v>0.05</v>
      </c>
      <c r="S1757" s="78">
        <v>5.0000000000000001E-3</v>
      </c>
      <c r="T1757" s="14" t="s">
        <v>18</v>
      </c>
      <c r="U1757" s="79">
        <v>1.4999999999999999E-2</v>
      </c>
      <c r="V1757" s="79" t="s">
        <v>18</v>
      </c>
      <c r="W1757" s="79">
        <v>1.7999999999999999E-2</v>
      </c>
      <c r="X1757" s="12" t="s">
        <v>141</v>
      </c>
      <c r="Y1757" s="60" t="s">
        <v>18</v>
      </c>
      <c r="Z1757" s="8" t="s">
        <v>18</v>
      </c>
      <c r="AA1757" s="80" t="s">
        <v>18</v>
      </c>
      <c r="AB1757" s="62">
        <v>38442</v>
      </c>
      <c r="AC1757" s="12" t="s">
        <v>1736</v>
      </c>
      <c r="AD1757" s="16" t="s">
        <v>1412</v>
      </c>
      <c r="AE1757" s="14" t="s">
        <v>18</v>
      </c>
      <c r="AF1757" s="39" t="s">
        <v>18</v>
      </c>
    </row>
    <row r="1758" spans="1:32" x14ac:dyDescent="0.25">
      <c r="A1758" s="40" t="s">
        <v>1738</v>
      </c>
      <c r="B1758" s="67">
        <v>10.9219546737462</v>
      </c>
      <c r="C1758" s="42">
        <v>4</v>
      </c>
      <c r="D1758" s="68">
        <v>17.882838310848101</v>
      </c>
      <c r="E1758" s="64">
        <v>1</v>
      </c>
      <c r="F1758" s="68">
        <v>21.052754409177901</v>
      </c>
      <c r="G1758" s="64">
        <v>1</v>
      </c>
      <c r="H1758" s="68">
        <v>40.757927300850497</v>
      </c>
      <c r="I1758" s="64">
        <v>1</v>
      </c>
      <c r="J1758" s="67">
        <v>7.5650118203308896</v>
      </c>
      <c r="K1758" s="42">
        <v>14</v>
      </c>
      <c r="L1758" s="67">
        <v>-1.3550135501355101</v>
      </c>
      <c r="M1758" s="42">
        <v>8</v>
      </c>
      <c r="N1758" s="67">
        <v>19.31005209245</v>
      </c>
      <c r="O1758" s="69">
        <v>1.89936918699252</v>
      </c>
      <c r="P1758" s="69">
        <v>0.83166730806813505</v>
      </c>
      <c r="Q1758" s="70">
        <v>6</v>
      </c>
      <c r="R1758" s="71">
        <v>0.05</v>
      </c>
      <c r="S1758" s="71">
        <v>0</v>
      </c>
      <c r="T1758" s="46" t="s">
        <v>18</v>
      </c>
      <c r="U1758" s="72">
        <v>1.7500000000000002E-2</v>
      </c>
      <c r="V1758" s="72" t="s">
        <v>18</v>
      </c>
      <c r="W1758" s="72">
        <v>1.9699999999999999E-2</v>
      </c>
      <c r="X1758" s="48" t="s">
        <v>141</v>
      </c>
      <c r="Y1758" s="49">
        <v>796.76292891577305</v>
      </c>
      <c r="Z1758" s="50" t="s">
        <v>18</v>
      </c>
      <c r="AA1758" s="73" t="s">
        <v>18</v>
      </c>
      <c r="AB1758" s="52">
        <v>40687</v>
      </c>
      <c r="AC1758" s="48" t="s">
        <v>1739</v>
      </c>
      <c r="AD1758" s="53">
        <v>1000</v>
      </c>
      <c r="AE1758" s="46" t="s">
        <v>34</v>
      </c>
      <c r="AF1758" s="54" t="s">
        <v>18</v>
      </c>
    </row>
    <row r="1759" spans="1:32" x14ac:dyDescent="0.25">
      <c r="A1759" s="1" t="s">
        <v>1740</v>
      </c>
      <c r="B1759" s="74" t="s">
        <v>18</v>
      </c>
      <c r="C1759" s="37" t="s">
        <v>18</v>
      </c>
      <c r="D1759" s="74" t="s">
        <v>18</v>
      </c>
      <c r="E1759" s="37" t="s">
        <v>18</v>
      </c>
      <c r="F1759" s="74" t="s">
        <v>18</v>
      </c>
      <c r="G1759" s="37" t="s">
        <v>18</v>
      </c>
      <c r="H1759" s="74">
        <v>28.492802286174399</v>
      </c>
      <c r="I1759" s="37">
        <v>6</v>
      </c>
      <c r="J1759" s="74">
        <v>8.5022146623485906</v>
      </c>
      <c r="K1759" s="37">
        <v>10</v>
      </c>
      <c r="L1759" s="74" t="s">
        <v>18</v>
      </c>
      <c r="M1759" s="37" t="s">
        <v>18</v>
      </c>
      <c r="N1759" s="74">
        <v>12.988338079305001</v>
      </c>
      <c r="O1759" s="76">
        <v>1.87951628452299</v>
      </c>
      <c r="P1759" s="76" t="s">
        <v>18</v>
      </c>
      <c r="Q1759" s="77">
        <v>6</v>
      </c>
      <c r="R1759" s="78">
        <v>0</v>
      </c>
      <c r="S1759" s="78">
        <v>0</v>
      </c>
      <c r="T1759" s="14" t="s">
        <v>18</v>
      </c>
      <c r="U1759" s="79">
        <v>4.0000000000000002E-4</v>
      </c>
      <c r="V1759" s="79" t="s">
        <v>18</v>
      </c>
      <c r="W1759" s="79">
        <v>0</v>
      </c>
      <c r="X1759" s="12" t="s">
        <v>141</v>
      </c>
      <c r="Y1759" s="60" t="s">
        <v>18</v>
      </c>
      <c r="Z1759" s="8" t="s">
        <v>18</v>
      </c>
      <c r="AA1759" s="80" t="s">
        <v>18</v>
      </c>
      <c r="AB1759" s="62">
        <v>44561</v>
      </c>
      <c r="AC1759" s="12" t="s">
        <v>1741</v>
      </c>
      <c r="AD1759" s="16" t="s">
        <v>37</v>
      </c>
      <c r="AE1759" s="14" t="s">
        <v>18</v>
      </c>
      <c r="AF1759" s="39" t="s">
        <v>18</v>
      </c>
    </row>
    <row r="1760" spans="1:32" x14ac:dyDescent="0.25">
      <c r="A1760" s="40" t="s">
        <v>1742</v>
      </c>
      <c r="B1760" s="67" t="s">
        <v>18</v>
      </c>
      <c r="C1760" s="42" t="s">
        <v>18</v>
      </c>
      <c r="D1760" s="67">
        <v>13.603840682606601</v>
      </c>
      <c r="E1760" s="42">
        <v>4</v>
      </c>
      <c r="F1760" s="67">
        <v>-1.4258520208633001</v>
      </c>
      <c r="G1760" s="42">
        <v>13</v>
      </c>
      <c r="H1760" s="67">
        <v>28.256172670151599</v>
      </c>
      <c r="I1760" s="42">
        <v>7</v>
      </c>
      <c r="J1760" s="67">
        <v>8.4377378445025197</v>
      </c>
      <c r="K1760" s="42">
        <v>13</v>
      </c>
      <c r="L1760" s="67" t="s">
        <v>18</v>
      </c>
      <c r="M1760" s="42" t="s">
        <v>18</v>
      </c>
      <c r="N1760" s="67">
        <v>12.968663710685499</v>
      </c>
      <c r="O1760" s="69">
        <v>1.8641213815269</v>
      </c>
      <c r="P1760" s="69">
        <v>0.51034152025588198</v>
      </c>
      <c r="Q1760" s="70">
        <v>6</v>
      </c>
      <c r="R1760" s="71">
        <v>0</v>
      </c>
      <c r="S1760" s="71">
        <v>0</v>
      </c>
      <c r="T1760" s="46" t="s">
        <v>18</v>
      </c>
      <c r="U1760" s="72">
        <v>0</v>
      </c>
      <c r="V1760" s="72" t="s">
        <v>18</v>
      </c>
      <c r="W1760" s="72">
        <v>0</v>
      </c>
      <c r="X1760" s="48" t="s">
        <v>141</v>
      </c>
      <c r="Y1760" s="49" t="s">
        <v>18</v>
      </c>
      <c r="Z1760" s="50" t="s">
        <v>18</v>
      </c>
      <c r="AA1760" s="73" t="s">
        <v>18</v>
      </c>
      <c r="AB1760" s="52">
        <v>43542</v>
      </c>
      <c r="AC1760" s="48" t="s">
        <v>1741</v>
      </c>
      <c r="AD1760" s="53">
        <v>30000000</v>
      </c>
      <c r="AE1760" s="46" t="s">
        <v>18</v>
      </c>
      <c r="AF1760" s="54" t="s">
        <v>18</v>
      </c>
    </row>
    <row r="1761" spans="1:32" x14ac:dyDescent="0.25">
      <c r="A1761" s="1" t="s">
        <v>1743</v>
      </c>
      <c r="B1761" s="74">
        <v>2.4858498293190299</v>
      </c>
      <c r="C1761" s="37">
        <v>16</v>
      </c>
      <c r="D1761" s="74">
        <v>-4.4387502775768803</v>
      </c>
      <c r="E1761" s="37">
        <v>19</v>
      </c>
      <c r="F1761" s="74">
        <v>-14.7865982860448</v>
      </c>
      <c r="G1761" s="37">
        <v>21</v>
      </c>
      <c r="H1761" s="74">
        <v>11.541807492611399</v>
      </c>
      <c r="I1761" s="37">
        <v>21</v>
      </c>
      <c r="J1761" s="74">
        <v>6.4019682369444499</v>
      </c>
      <c r="K1761" s="37">
        <v>19</v>
      </c>
      <c r="L1761" s="74">
        <v>-4.45523339661632</v>
      </c>
      <c r="M1761" s="37">
        <v>20</v>
      </c>
      <c r="N1761" s="74">
        <v>21.9277232607702</v>
      </c>
      <c r="O1761" s="76">
        <v>0.34024499701382999</v>
      </c>
      <c r="P1761" s="76">
        <v>-0.19602683897885001</v>
      </c>
      <c r="Q1761" s="77">
        <v>8</v>
      </c>
      <c r="R1761" s="78">
        <v>0.05</v>
      </c>
      <c r="S1761" s="78">
        <v>0.01</v>
      </c>
      <c r="T1761" s="14" t="s">
        <v>18</v>
      </c>
      <c r="U1761" s="79">
        <v>2.4E-2</v>
      </c>
      <c r="V1761" s="79" t="s">
        <v>18</v>
      </c>
      <c r="W1761" s="79">
        <v>1.7420000000000001E-2</v>
      </c>
      <c r="X1761" s="12" t="s">
        <v>141</v>
      </c>
      <c r="Y1761" s="60">
        <v>60.243803223628397</v>
      </c>
      <c r="Z1761" s="8" t="s">
        <v>18</v>
      </c>
      <c r="AA1761" s="80" t="s">
        <v>18</v>
      </c>
      <c r="AB1761" s="62">
        <v>37767</v>
      </c>
      <c r="AC1761" s="12" t="s">
        <v>1744</v>
      </c>
      <c r="AD1761" s="16" t="s">
        <v>56</v>
      </c>
      <c r="AE1761" s="14" t="s">
        <v>18</v>
      </c>
      <c r="AF1761" s="39" t="s">
        <v>18</v>
      </c>
    </row>
    <row r="1762" spans="1:32" x14ac:dyDescent="0.25">
      <c r="A1762" s="40" t="s">
        <v>1745</v>
      </c>
      <c r="B1762" s="67">
        <v>10.0991584182573</v>
      </c>
      <c r="C1762" s="42">
        <v>5</v>
      </c>
      <c r="D1762" s="67">
        <v>11.838631659997199</v>
      </c>
      <c r="E1762" s="42">
        <v>5</v>
      </c>
      <c r="F1762" s="68">
        <v>8.9643866575406008</v>
      </c>
      <c r="G1762" s="64">
        <v>2</v>
      </c>
      <c r="H1762" s="67">
        <v>30.043061516657499</v>
      </c>
      <c r="I1762" s="42">
        <v>4</v>
      </c>
      <c r="J1762" s="67">
        <v>9.1201385630727607</v>
      </c>
      <c r="K1762" s="42">
        <v>9</v>
      </c>
      <c r="L1762" s="67">
        <v>-1.62635717359417</v>
      </c>
      <c r="M1762" s="42">
        <v>11</v>
      </c>
      <c r="N1762" s="67">
        <v>13.213484854693601</v>
      </c>
      <c r="O1762" s="69">
        <v>1.96481491786058</v>
      </c>
      <c r="P1762" s="69">
        <v>0.480924436297966</v>
      </c>
      <c r="Q1762" s="70">
        <v>6</v>
      </c>
      <c r="R1762" s="71">
        <v>0.05</v>
      </c>
      <c r="S1762" s="71">
        <v>0.01</v>
      </c>
      <c r="T1762" s="46" t="s">
        <v>18</v>
      </c>
      <c r="U1762" s="72">
        <v>2.4E-2</v>
      </c>
      <c r="V1762" s="72" t="s">
        <v>18</v>
      </c>
      <c r="W1762" s="72">
        <v>1.7229999999999999E-2</v>
      </c>
      <c r="X1762" s="48" t="s">
        <v>141</v>
      </c>
      <c r="Y1762" s="49">
        <v>66.559429236981998</v>
      </c>
      <c r="Z1762" s="50" t="s">
        <v>18</v>
      </c>
      <c r="AA1762" s="73" t="s">
        <v>18</v>
      </c>
      <c r="AB1762" s="52">
        <v>35242</v>
      </c>
      <c r="AC1762" s="48" t="s">
        <v>1746</v>
      </c>
      <c r="AD1762" s="53" t="s">
        <v>56</v>
      </c>
      <c r="AE1762" s="46" t="s">
        <v>18</v>
      </c>
      <c r="AF1762" s="54" t="s">
        <v>18</v>
      </c>
    </row>
    <row r="1763" spans="1:32" x14ac:dyDescent="0.25">
      <c r="A1763" s="1" t="s">
        <v>1747</v>
      </c>
      <c r="B1763" s="74">
        <v>6.0822578167325503</v>
      </c>
      <c r="C1763" s="37">
        <v>10</v>
      </c>
      <c r="D1763" s="74">
        <v>9.7322542683289495</v>
      </c>
      <c r="E1763" s="37">
        <v>6</v>
      </c>
      <c r="F1763" s="74">
        <v>-0.94398221623305201</v>
      </c>
      <c r="G1763" s="37">
        <v>12</v>
      </c>
      <c r="H1763" s="74">
        <v>29.410358847061701</v>
      </c>
      <c r="I1763" s="37">
        <v>5</v>
      </c>
      <c r="J1763" s="74">
        <v>12.003328381504</v>
      </c>
      <c r="K1763" s="37">
        <v>5</v>
      </c>
      <c r="L1763" s="74">
        <v>-1.7130669570939501</v>
      </c>
      <c r="M1763" s="37">
        <v>13</v>
      </c>
      <c r="N1763" s="74">
        <v>17.304502306751999</v>
      </c>
      <c r="O1763" s="76">
        <v>1.4637433103145601</v>
      </c>
      <c r="P1763" s="76">
        <v>0.41005298097256299</v>
      </c>
      <c r="Q1763" s="77">
        <v>6</v>
      </c>
      <c r="R1763" s="78">
        <v>0</v>
      </c>
      <c r="S1763" s="78">
        <v>0</v>
      </c>
      <c r="T1763" s="14" t="s">
        <v>18</v>
      </c>
      <c r="U1763" s="79">
        <v>0.01</v>
      </c>
      <c r="V1763" s="79" t="s">
        <v>18</v>
      </c>
      <c r="W1763" s="79">
        <v>1.0500000000000001E-2</v>
      </c>
      <c r="X1763" s="12" t="s">
        <v>30</v>
      </c>
      <c r="Y1763" s="60">
        <v>815.22043322051195</v>
      </c>
      <c r="Z1763" s="8">
        <v>-1.237223</v>
      </c>
      <c r="AA1763" s="80">
        <v>5189</v>
      </c>
      <c r="AB1763" s="62">
        <v>36192</v>
      </c>
      <c r="AC1763" s="12" t="s">
        <v>1748</v>
      </c>
      <c r="AD1763" s="16">
        <v>10000</v>
      </c>
      <c r="AE1763" s="14" t="s">
        <v>18</v>
      </c>
      <c r="AF1763" s="39">
        <v>-16.839282019999999</v>
      </c>
    </row>
    <row r="1764" spans="1:32" x14ac:dyDescent="0.25">
      <c r="A1764" s="40" t="s">
        <v>1749</v>
      </c>
      <c r="B1764" s="67" t="s">
        <v>18</v>
      </c>
      <c r="C1764" s="42" t="s">
        <v>18</v>
      </c>
      <c r="D1764" s="67" t="s">
        <v>18</v>
      </c>
      <c r="E1764" s="42" t="s">
        <v>18</v>
      </c>
      <c r="F1764" s="67">
        <v>-9.3024150776554606</v>
      </c>
      <c r="G1764" s="42">
        <v>18</v>
      </c>
      <c r="H1764" s="67">
        <v>-1.2120701002476999</v>
      </c>
      <c r="I1764" s="42">
        <v>22</v>
      </c>
      <c r="J1764" s="67">
        <v>1.8410477029301799</v>
      </c>
      <c r="K1764" s="42">
        <v>22</v>
      </c>
      <c r="L1764" s="67">
        <v>-3.6378201113813202</v>
      </c>
      <c r="M1764" s="42">
        <v>17</v>
      </c>
      <c r="N1764" s="67">
        <v>25.517422111549699</v>
      </c>
      <c r="O1764" s="69">
        <v>-0.20743002307754599</v>
      </c>
      <c r="P1764" s="69" t="s">
        <v>18</v>
      </c>
      <c r="Q1764" s="70">
        <v>8</v>
      </c>
      <c r="R1764" s="71">
        <v>0</v>
      </c>
      <c r="S1764" s="71">
        <v>0</v>
      </c>
      <c r="T1764" s="46" t="s">
        <v>18</v>
      </c>
      <c r="U1764" s="72">
        <v>0</v>
      </c>
      <c r="V1764" s="72" t="s">
        <v>18</v>
      </c>
      <c r="W1764" s="72">
        <v>6.0000000000000001E-3</v>
      </c>
      <c r="X1764" s="48" t="s">
        <v>1371</v>
      </c>
      <c r="Y1764" s="49" t="s">
        <v>18</v>
      </c>
      <c r="Z1764" s="50" t="s">
        <v>18</v>
      </c>
      <c r="AA1764" s="73" t="s">
        <v>18</v>
      </c>
      <c r="AB1764" s="52">
        <v>44463</v>
      </c>
      <c r="AC1764" s="48" t="s">
        <v>1478</v>
      </c>
      <c r="AD1764" s="53" t="s">
        <v>1391</v>
      </c>
      <c r="AE1764" s="46" t="s">
        <v>18</v>
      </c>
      <c r="AF1764" s="54" t="s">
        <v>18</v>
      </c>
    </row>
    <row r="1765" spans="1:32" x14ac:dyDescent="0.25">
      <c r="A1765" s="81" t="s">
        <v>1750</v>
      </c>
      <c r="B1765" s="82" t="s">
        <v>18</v>
      </c>
      <c r="C1765" s="83" t="s">
        <v>18</v>
      </c>
      <c r="D1765" s="82" t="s">
        <v>18</v>
      </c>
      <c r="E1765" s="83" t="s">
        <v>18</v>
      </c>
      <c r="F1765" s="82">
        <v>1.71802408265711</v>
      </c>
      <c r="G1765" s="83">
        <v>10</v>
      </c>
      <c r="H1765" s="82">
        <v>23.722048108142999</v>
      </c>
      <c r="I1765" s="83">
        <v>11</v>
      </c>
      <c r="J1765" s="82">
        <v>10.3894208019973</v>
      </c>
      <c r="K1765" s="83">
        <v>8</v>
      </c>
      <c r="L1765" s="82">
        <v>-8.4215034623968898E-2</v>
      </c>
      <c r="M1765" s="83">
        <v>4</v>
      </c>
      <c r="N1765" s="82">
        <v>12.800588112337699</v>
      </c>
      <c r="O1765" s="84">
        <v>1.53438565310773</v>
      </c>
      <c r="P1765" s="84" t="s">
        <v>18</v>
      </c>
      <c r="Q1765" s="85">
        <v>8</v>
      </c>
      <c r="R1765" s="86">
        <v>0</v>
      </c>
      <c r="S1765" s="86">
        <v>0</v>
      </c>
      <c r="T1765" s="87" t="s">
        <v>18</v>
      </c>
      <c r="U1765" s="88">
        <v>2.5000000000000001E-3</v>
      </c>
      <c r="V1765" s="88" t="s">
        <v>18</v>
      </c>
      <c r="W1765" s="88">
        <v>2.5000000000000001E-3</v>
      </c>
      <c r="X1765" s="89" t="s">
        <v>1371</v>
      </c>
      <c r="Y1765" s="90">
        <v>498.5</v>
      </c>
      <c r="Z1765" s="91" t="s">
        <v>18</v>
      </c>
      <c r="AA1765" s="92" t="s">
        <v>18</v>
      </c>
      <c r="AB1765" s="93">
        <v>43991</v>
      </c>
      <c r="AC1765" s="89" t="s">
        <v>1751</v>
      </c>
      <c r="AD1765" s="94" t="s">
        <v>68</v>
      </c>
      <c r="AE1765" s="87" t="s">
        <v>18</v>
      </c>
      <c r="AF1765" s="95" t="s">
        <v>18</v>
      </c>
    </row>
    <row r="1766" spans="1:32" x14ac:dyDescent="0.25">
      <c r="A1766" s="96" t="s">
        <v>95</v>
      </c>
      <c r="B1766" s="97">
        <v>7.3567114243263143</v>
      </c>
      <c r="C1766" s="12"/>
      <c r="D1766" s="97">
        <v>6.9399044453777865</v>
      </c>
      <c r="E1766" s="12"/>
      <c r="F1766" s="97">
        <v>5.0723561342842602E-2</v>
      </c>
      <c r="G1766" s="12"/>
      <c r="H1766" s="97">
        <v>23.649787506928281</v>
      </c>
      <c r="I1766" s="12"/>
      <c r="J1766" s="97">
        <v>8.8860831204177924</v>
      </c>
      <c r="K1766" s="12"/>
      <c r="L1766" s="97">
        <v>-1.1504005476172552</v>
      </c>
      <c r="M1766" s="37"/>
      <c r="N1766" s="97">
        <v>16.617467050928489</v>
      </c>
      <c r="O1766" s="98">
        <v>1.2752655334450869</v>
      </c>
      <c r="P1766" s="98">
        <v>0.27894558882339782</v>
      </c>
      <c r="Q1766" s="99"/>
      <c r="R1766" s="14"/>
      <c r="S1766" s="12"/>
      <c r="T1766" s="14"/>
      <c r="U1766" s="12"/>
      <c r="V1766" s="100"/>
      <c r="X1766" s="100" t="s">
        <v>96</v>
      </c>
      <c r="Y1766" s="101">
        <v>4132.1940170199214</v>
      </c>
      <c r="Z1766" s="98">
        <v>-1.237223</v>
      </c>
      <c r="AA1766" s="102">
        <v>5189</v>
      </c>
      <c r="AB1766" s="100"/>
      <c r="AC1766" s="100"/>
      <c r="AD1766" s="103"/>
      <c r="AE1766" s="104"/>
      <c r="AF1766" s="105">
        <v>-18.891000389999999</v>
      </c>
    </row>
    <row r="1767" spans="1:32" x14ac:dyDescent="0.25">
      <c r="A1767" s="106" t="s">
        <v>462</v>
      </c>
      <c r="B1767" s="107">
        <v>4.8372750286433499</v>
      </c>
      <c r="C1767" s="37"/>
      <c r="D1767" s="107">
        <v>0.76651867523791495</v>
      </c>
      <c r="E1767" s="37"/>
      <c r="F1767" s="107">
        <v>-2.8816056204810598</v>
      </c>
      <c r="G1767" s="37"/>
      <c r="H1767" s="107" t="s">
        <v>18</v>
      </c>
      <c r="I1767" s="37"/>
      <c r="J1767" s="107" t="s">
        <v>18</v>
      </c>
      <c r="K1767" s="37"/>
      <c r="L1767" s="107" t="s">
        <v>18</v>
      </c>
      <c r="M1767" s="37"/>
      <c r="N1767" s="107" t="s">
        <v>18</v>
      </c>
      <c r="O1767" s="107" t="s">
        <v>18</v>
      </c>
      <c r="P1767" s="107">
        <v>-1.3483279960451899E-2</v>
      </c>
      <c r="Q1767" s="108"/>
      <c r="R1767" s="109"/>
      <c r="S1767" s="37"/>
      <c r="T1767" s="109"/>
      <c r="U1767" s="37"/>
      <c r="V1767" s="37"/>
      <c r="W1767" s="110"/>
      <c r="X1767" s="111"/>
      <c r="Y1767" s="112"/>
      <c r="Z1767" s="37"/>
      <c r="AA1767" s="37"/>
      <c r="AB1767" s="37"/>
      <c r="AC1767" s="113"/>
      <c r="AD1767" s="109"/>
      <c r="AE1767" s="110"/>
    </row>
    <row r="1768" spans="1:32" x14ac:dyDescent="0.25">
      <c r="A1768" s="1" t="s">
        <v>98</v>
      </c>
      <c r="B1768" s="55"/>
      <c r="C1768" s="37">
        <v>16</v>
      </c>
      <c r="D1768" s="55"/>
      <c r="E1768" s="37">
        <v>19</v>
      </c>
      <c r="F1768" s="55"/>
      <c r="G1768" s="37">
        <v>21</v>
      </c>
      <c r="H1768" s="55"/>
      <c r="I1768" s="37">
        <v>22</v>
      </c>
      <c r="J1768" s="55"/>
      <c r="K1768" s="37">
        <v>22</v>
      </c>
      <c r="L1768" s="55"/>
      <c r="M1768" s="37">
        <v>20</v>
      </c>
      <c r="N1768" s="55"/>
      <c r="O1768" s="56"/>
      <c r="P1768" s="56"/>
      <c r="Q1768" s="58"/>
      <c r="R1768" s="14"/>
      <c r="S1768" s="59"/>
      <c r="T1768" s="114"/>
      <c r="U1768" s="59"/>
      <c r="V1768" s="12"/>
      <c r="W1768" s="8"/>
      <c r="X1768" s="8"/>
      <c r="Y1768" s="61"/>
      <c r="Z1768" s="62"/>
      <c r="AA1768" s="12"/>
      <c r="AB1768" s="62"/>
      <c r="AC1768" s="16"/>
      <c r="AD1768" s="14"/>
      <c r="AE1768" s="8"/>
    </row>
    <row r="1769" spans="1:32" x14ac:dyDescent="0.25">
      <c r="B1769" s="8"/>
      <c r="C1769" s="12"/>
      <c r="D1769" s="8"/>
      <c r="E1769" s="12"/>
      <c r="F1769" s="8"/>
      <c r="G1769" s="12"/>
      <c r="H1769" s="8"/>
      <c r="I1769" s="12"/>
      <c r="J1769" s="8"/>
      <c r="K1769" s="12"/>
      <c r="L1769" s="8"/>
      <c r="M1769" s="12"/>
      <c r="N1769" s="8"/>
      <c r="O1769" s="12"/>
      <c r="P1769" s="12"/>
      <c r="Q1769" s="13"/>
      <c r="R1769" s="14"/>
      <c r="S1769" s="12"/>
      <c r="T1769" s="14"/>
      <c r="U1769" s="12"/>
      <c r="V1769" s="12"/>
      <c r="W1769" s="12"/>
      <c r="X1769" s="60"/>
      <c r="Y1769" s="20"/>
      <c r="Z1769" s="12"/>
      <c r="AA1769" s="12"/>
      <c r="AB1769" s="12"/>
      <c r="AC1769" s="16"/>
      <c r="AD1769" s="14"/>
      <c r="AE1769" s="12"/>
    </row>
    <row r="1770" spans="1:32" x14ac:dyDescent="0.25">
      <c r="B1770" s="8"/>
      <c r="C1770" s="12"/>
      <c r="D1770" s="8"/>
      <c r="E1770" s="12"/>
      <c r="F1770" s="8"/>
      <c r="G1770" s="12"/>
      <c r="H1770" s="8"/>
      <c r="I1770" s="12"/>
      <c r="J1770" s="8"/>
      <c r="K1770" s="12"/>
      <c r="L1770" s="8"/>
      <c r="M1770" s="12"/>
      <c r="N1770" s="8"/>
      <c r="O1770" s="12"/>
      <c r="P1770" s="12"/>
      <c r="Q1770" s="13"/>
      <c r="R1770" s="14"/>
      <c r="S1770" s="12"/>
      <c r="T1770" s="14"/>
      <c r="U1770" s="12"/>
      <c r="V1770" s="12"/>
      <c r="W1770" s="12"/>
      <c r="X1770" s="60"/>
      <c r="Y1770" s="20"/>
      <c r="Z1770" s="12"/>
      <c r="AA1770" s="12"/>
      <c r="AB1770" s="12"/>
      <c r="AC1770" s="16"/>
      <c r="AD1770" s="14"/>
      <c r="AE1770" s="12"/>
    </row>
    <row r="1771" spans="1:32" x14ac:dyDescent="0.25">
      <c r="B1771" s="55"/>
      <c r="C1771" s="37"/>
      <c r="D1771" s="55"/>
      <c r="E1771" s="37"/>
      <c r="F1771" s="55"/>
      <c r="G1771" s="37"/>
      <c r="H1771" s="55"/>
      <c r="I1771" s="37"/>
      <c r="J1771" s="55"/>
      <c r="K1771" s="37"/>
      <c r="L1771" s="55"/>
      <c r="M1771" s="37"/>
      <c r="N1771" s="55"/>
      <c r="O1771" s="56"/>
      <c r="P1771" s="56"/>
      <c r="Q1771" s="58"/>
      <c r="R1771" s="58"/>
      <c r="S1771" s="14"/>
      <c r="T1771" s="59"/>
      <c r="U1771" s="114"/>
      <c r="V1771" s="59"/>
      <c r="W1771" s="12"/>
      <c r="X1771" s="60"/>
      <c r="Y1771" s="8"/>
      <c r="Z1771" s="61"/>
      <c r="AA1771" s="62"/>
      <c r="AB1771" s="12"/>
      <c r="AC1771" s="16"/>
      <c r="AD1771" s="14"/>
      <c r="AE1771" s="8"/>
    </row>
    <row r="1772" spans="1:32" x14ac:dyDescent="0.25">
      <c r="B1772" s="55"/>
      <c r="C1772" s="37"/>
      <c r="D1772" s="55"/>
      <c r="E1772" s="37"/>
      <c r="F1772" s="55"/>
      <c r="G1772" s="37"/>
      <c r="H1772" s="55"/>
      <c r="I1772" s="37"/>
      <c r="J1772" s="55"/>
      <c r="K1772" s="37"/>
      <c r="L1772" s="55"/>
      <c r="M1772" s="37"/>
      <c r="N1772" s="55"/>
      <c r="O1772" s="56"/>
      <c r="P1772" s="56"/>
      <c r="Q1772" s="58"/>
      <c r="R1772" s="58"/>
      <c r="S1772" s="14"/>
      <c r="T1772" s="59"/>
      <c r="U1772" s="114"/>
      <c r="V1772" s="59"/>
      <c r="W1772" s="12"/>
      <c r="X1772" s="60"/>
      <c r="Y1772" s="8"/>
      <c r="Z1772" s="61"/>
      <c r="AA1772" s="62"/>
      <c r="AB1772" s="12"/>
      <c r="AC1772" s="16"/>
      <c r="AD1772" s="14"/>
      <c r="AE1772" s="8"/>
    </row>
    <row r="1773" spans="1:32" ht="18" x14ac:dyDescent="0.25">
      <c r="A1773" s="143" t="s">
        <v>463</v>
      </c>
      <c r="B1773" s="23"/>
      <c r="C1773" s="24"/>
      <c r="D1773" s="23"/>
      <c r="E1773" s="24"/>
      <c r="F1773" s="23"/>
      <c r="G1773" s="24" t="s">
        <v>1</v>
      </c>
      <c r="H1773" s="23"/>
      <c r="I1773" s="24"/>
      <c r="J1773" s="23"/>
      <c r="K1773" s="24"/>
      <c r="L1773" s="23"/>
      <c r="M1773" s="24"/>
      <c r="N1773" s="23" t="s">
        <v>4</v>
      </c>
      <c r="O1773" s="24"/>
      <c r="P1773" s="24" t="s">
        <v>5</v>
      </c>
      <c r="Q1773" s="25"/>
      <c r="R1773" s="26"/>
      <c r="S1773" s="24"/>
      <c r="T1773" s="26"/>
      <c r="U1773" s="24"/>
      <c r="V1773" s="24"/>
      <c r="W1773" s="27"/>
      <c r="X1773" s="122"/>
      <c r="Y1773" s="28"/>
      <c r="Z1773" s="24"/>
      <c r="AA1773" s="24"/>
      <c r="AB1773" s="24"/>
      <c r="AC1773" s="29"/>
      <c r="AD1773" s="26"/>
      <c r="AE1773" s="27"/>
    </row>
    <row r="1774" spans="1:32" ht="42.75" x14ac:dyDescent="0.25">
      <c r="A1774" s="30"/>
      <c r="B1774" s="31" t="s">
        <v>6</v>
      </c>
      <c r="C1774" s="32" t="s">
        <v>7</v>
      </c>
      <c r="D1774" s="31" t="s">
        <v>8</v>
      </c>
      <c r="E1774" s="32" t="s">
        <v>7</v>
      </c>
      <c r="F1774" s="31" t="s">
        <v>9</v>
      </c>
      <c r="G1774" s="24" t="s">
        <v>7</v>
      </c>
      <c r="H1774" s="31" t="s">
        <v>10</v>
      </c>
      <c r="I1774" s="32" t="s">
        <v>7</v>
      </c>
      <c r="J1774" s="31" t="s">
        <v>11</v>
      </c>
      <c r="K1774" s="32" t="s">
        <v>7</v>
      </c>
      <c r="L1774" s="31" t="s">
        <v>12</v>
      </c>
      <c r="M1774" s="32" t="s">
        <v>7</v>
      </c>
      <c r="N1774" s="31" t="s">
        <v>13</v>
      </c>
      <c r="O1774" s="32" t="s">
        <v>14</v>
      </c>
      <c r="P1774" s="32" t="s">
        <v>15</v>
      </c>
      <c r="Q1774" s="33" t="s">
        <v>2</v>
      </c>
      <c r="R1774" s="32" t="s">
        <v>16</v>
      </c>
      <c r="S1774" s="32" t="s">
        <v>17</v>
      </c>
      <c r="T1774" s="32" t="s">
        <v>18</v>
      </c>
      <c r="U1774" s="32" t="s">
        <v>19</v>
      </c>
      <c r="V1774" s="32" t="s">
        <v>18</v>
      </c>
      <c r="W1774" s="34" t="s">
        <v>20</v>
      </c>
      <c r="X1774" s="123" t="s">
        <v>21</v>
      </c>
      <c r="Y1774" s="35" t="s">
        <v>22</v>
      </c>
      <c r="Z1774" s="32" t="s">
        <v>23</v>
      </c>
      <c r="AA1774" s="32" t="s">
        <v>24</v>
      </c>
      <c r="AB1774" s="32" t="s">
        <v>25</v>
      </c>
      <c r="AC1774" s="36" t="s">
        <v>26</v>
      </c>
      <c r="AD1774" s="32" t="s">
        <v>27</v>
      </c>
      <c r="AE1774" s="34" t="s">
        <v>18</v>
      </c>
      <c r="AF1774" s="34" t="s">
        <v>28</v>
      </c>
    </row>
    <row r="1775" spans="1:32" x14ac:dyDescent="0.25">
      <c r="B1775" s="55"/>
      <c r="C1775" s="37"/>
      <c r="D1775" s="55"/>
      <c r="E1775" s="37"/>
      <c r="F1775" s="55"/>
      <c r="G1775" s="37"/>
      <c r="H1775" s="55"/>
      <c r="I1775" s="37"/>
      <c r="J1775" s="55"/>
      <c r="K1775" s="37"/>
      <c r="L1775" s="55"/>
      <c r="M1775" s="37"/>
      <c r="N1775" s="55"/>
      <c r="O1775" s="56"/>
      <c r="P1775" s="56"/>
      <c r="Q1775" s="58"/>
      <c r="R1775" s="58"/>
      <c r="S1775" s="14"/>
      <c r="T1775" s="59"/>
      <c r="U1775" s="114"/>
      <c r="V1775" s="59"/>
      <c r="W1775" s="12"/>
      <c r="X1775" s="60"/>
      <c r="Y1775" s="8"/>
      <c r="Z1775" s="61"/>
      <c r="AA1775" s="62"/>
      <c r="AB1775" s="12"/>
      <c r="AC1775" s="16"/>
      <c r="AD1775" s="14"/>
      <c r="AE1775" s="8"/>
    </row>
    <row r="1776" spans="1:32" x14ac:dyDescent="0.25">
      <c r="A1776" s="40" t="s">
        <v>1752</v>
      </c>
      <c r="B1776" s="67">
        <v>-0.81594766886265901</v>
      </c>
      <c r="C1776" s="42">
        <v>4</v>
      </c>
      <c r="D1776" s="67">
        <v>-3.2186818953209899</v>
      </c>
      <c r="E1776" s="42">
        <v>4</v>
      </c>
      <c r="F1776" s="68">
        <v>9.6682756579150997</v>
      </c>
      <c r="G1776" s="64">
        <v>1</v>
      </c>
      <c r="H1776" s="68">
        <v>3.4495830174374298</v>
      </c>
      <c r="I1776" s="64">
        <v>1</v>
      </c>
      <c r="J1776" s="68">
        <v>-10.2892833662063</v>
      </c>
      <c r="K1776" s="64">
        <v>1</v>
      </c>
      <c r="L1776" s="68">
        <v>-0.61908230152950505</v>
      </c>
      <c r="M1776" s="64">
        <v>1</v>
      </c>
      <c r="N1776" s="67">
        <v>17.427592531522201</v>
      </c>
      <c r="O1776" s="69">
        <v>-3.6231415133847103E-2</v>
      </c>
      <c r="P1776" s="69">
        <v>-0.16121409226917599</v>
      </c>
      <c r="Q1776" s="70">
        <v>9</v>
      </c>
      <c r="R1776" s="71">
        <v>0</v>
      </c>
      <c r="S1776" s="71">
        <v>0</v>
      </c>
      <c r="T1776" s="46" t="s">
        <v>18</v>
      </c>
      <c r="U1776" s="72">
        <v>1.6E-2</v>
      </c>
      <c r="V1776" s="72" t="s">
        <v>18</v>
      </c>
      <c r="W1776" s="72">
        <v>1.6E-2</v>
      </c>
      <c r="X1776" s="48" t="s">
        <v>1328</v>
      </c>
      <c r="Y1776" s="49">
        <v>172.25265542084199</v>
      </c>
      <c r="Z1776" s="50" t="s">
        <v>18</v>
      </c>
      <c r="AA1776" s="73" t="s">
        <v>18</v>
      </c>
      <c r="AB1776" s="52">
        <v>42065</v>
      </c>
      <c r="AC1776" s="48" t="s">
        <v>1753</v>
      </c>
      <c r="AD1776" s="53" t="s">
        <v>56</v>
      </c>
      <c r="AE1776" s="46" t="s">
        <v>18</v>
      </c>
      <c r="AF1776" s="54">
        <v>-4.716008E-2</v>
      </c>
    </row>
    <row r="1777" spans="1:32" x14ac:dyDescent="0.25">
      <c r="A1777" s="1" t="s">
        <v>1754</v>
      </c>
      <c r="B1777" s="75">
        <v>0.77263869674959396</v>
      </c>
      <c r="C1777" s="66">
        <v>3</v>
      </c>
      <c r="D1777" s="75">
        <v>-0.70775808261988005</v>
      </c>
      <c r="E1777" s="66">
        <v>3</v>
      </c>
      <c r="F1777" s="74">
        <v>5.5088659095743697</v>
      </c>
      <c r="G1777" s="37">
        <v>4</v>
      </c>
      <c r="H1777" s="74">
        <v>2.3736729378575898</v>
      </c>
      <c r="I1777" s="37">
        <v>4</v>
      </c>
      <c r="J1777" s="74">
        <v>-11.932930375228899</v>
      </c>
      <c r="K1777" s="37">
        <v>4</v>
      </c>
      <c r="L1777" s="75">
        <v>-2.2867339763310399</v>
      </c>
      <c r="M1777" s="66">
        <v>2</v>
      </c>
      <c r="N1777" s="74">
        <v>18.6442514404179</v>
      </c>
      <c r="O1777" s="76">
        <v>-9.1574415032383602E-2</v>
      </c>
      <c r="P1777" s="76">
        <v>-5.8709795594017497E-2</v>
      </c>
      <c r="Q1777" s="77">
        <v>6</v>
      </c>
      <c r="R1777" s="78">
        <v>0.05</v>
      </c>
      <c r="S1777" s="78">
        <v>5.0000000000000001E-3</v>
      </c>
      <c r="T1777" s="14" t="s">
        <v>18</v>
      </c>
      <c r="U1777" s="79">
        <v>1.4999999999999999E-2</v>
      </c>
      <c r="V1777" s="79" t="s">
        <v>18</v>
      </c>
      <c r="W1777" s="79">
        <v>1.7999999999999999E-2</v>
      </c>
      <c r="X1777" s="12" t="s">
        <v>141</v>
      </c>
      <c r="Y1777" s="60">
        <v>123.572256248965</v>
      </c>
      <c r="Z1777" s="8" t="s">
        <v>18</v>
      </c>
      <c r="AA1777" s="80" t="s">
        <v>18</v>
      </c>
      <c r="AB1777" s="62">
        <v>33737</v>
      </c>
      <c r="AC1777" s="12" t="s">
        <v>1755</v>
      </c>
      <c r="AD1777" s="16" t="s">
        <v>1412</v>
      </c>
      <c r="AE1777" s="14" t="s">
        <v>18</v>
      </c>
      <c r="AF1777" s="39" t="s">
        <v>18</v>
      </c>
    </row>
    <row r="1778" spans="1:32" x14ac:dyDescent="0.25">
      <c r="A1778" s="40" t="s">
        <v>1756</v>
      </c>
      <c r="B1778" s="68">
        <v>1.4583470547866599</v>
      </c>
      <c r="C1778" s="64">
        <v>1</v>
      </c>
      <c r="D1778" s="68">
        <v>0.63747973270147296</v>
      </c>
      <c r="E1778" s="64">
        <v>2</v>
      </c>
      <c r="F1778" s="68">
        <v>7.6228755658047396</v>
      </c>
      <c r="G1778" s="64">
        <v>2</v>
      </c>
      <c r="H1778" s="68">
        <v>2.5800022436669598</v>
      </c>
      <c r="I1778" s="64">
        <v>3</v>
      </c>
      <c r="J1778" s="68">
        <v>-11.755074648744801</v>
      </c>
      <c r="K1778" s="64">
        <v>3</v>
      </c>
      <c r="L1778" s="68">
        <v>-2.2880929814683002</v>
      </c>
      <c r="M1778" s="64">
        <v>3</v>
      </c>
      <c r="N1778" s="67">
        <v>17.704820500701398</v>
      </c>
      <c r="O1778" s="69">
        <v>-8.4779572518349305E-2</v>
      </c>
      <c r="P1778" s="69">
        <v>-1.2566465935969801E-2</v>
      </c>
      <c r="Q1778" s="70">
        <v>6</v>
      </c>
      <c r="R1778" s="71">
        <v>0.05</v>
      </c>
      <c r="S1778" s="71">
        <v>5.0000000000000001E-3</v>
      </c>
      <c r="T1778" s="46" t="s">
        <v>18</v>
      </c>
      <c r="U1778" s="72">
        <v>1.4999999999999999E-2</v>
      </c>
      <c r="V1778" s="72" t="s">
        <v>18</v>
      </c>
      <c r="W1778" s="72">
        <v>1.7999999999999999E-2</v>
      </c>
      <c r="X1778" s="48" t="s">
        <v>141</v>
      </c>
      <c r="Y1778" s="49" t="s">
        <v>18</v>
      </c>
      <c r="Z1778" s="50" t="s">
        <v>18</v>
      </c>
      <c r="AA1778" s="73" t="s">
        <v>18</v>
      </c>
      <c r="AB1778" s="52">
        <v>38442</v>
      </c>
      <c r="AC1778" s="48" t="s">
        <v>1755</v>
      </c>
      <c r="AD1778" s="53" t="s">
        <v>1412</v>
      </c>
      <c r="AE1778" s="46" t="s">
        <v>18</v>
      </c>
      <c r="AF1778" s="54" t="s">
        <v>18</v>
      </c>
    </row>
    <row r="1779" spans="1:32" x14ac:dyDescent="0.25">
      <c r="A1779" s="81" t="s">
        <v>1757</v>
      </c>
      <c r="B1779" s="124">
        <v>1.45719646034088</v>
      </c>
      <c r="C1779" s="125">
        <v>2</v>
      </c>
      <c r="D1779" s="124">
        <v>0.64969466557573896</v>
      </c>
      <c r="E1779" s="125">
        <v>1</v>
      </c>
      <c r="F1779" s="124">
        <v>7.6042827296144999</v>
      </c>
      <c r="G1779" s="125">
        <v>3</v>
      </c>
      <c r="H1779" s="124">
        <v>2.59617654000452</v>
      </c>
      <c r="I1779" s="125">
        <v>2</v>
      </c>
      <c r="J1779" s="124">
        <v>-11.691213814118999</v>
      </c>
      <c r="K1779" s="125">
        <v>2</v>
      </c>
      <c r="L1779" s="82">
        <v>-2.3584905660378102</v>
      </c>
      <c r="M1779" s="83">
        <v>4</v>
      </c>
      <c r="N1779" s="82">
        <v>17.177724217023201</v>
      </c>
      <c r="O1779" s="84">
        <v>-8.64394374054826E-2</v>
      </c>
      <c r="P1779" s="84">
        <v>-1.2440702527713199E-2</v>
      </c>
      <c r="Q1779" s="85">
        <v>6</v>
      </c>
      <c r="R1779" s="86">
        <v>0.05</v>
      </c>
      <c r="S1779" s="86">
        <v>5.0000000000000001E-3</v>
      </c>
      <c r="T1779" s="87" t="s">
        <v>18</v>
      </c>
      <c r="U1779" s="88">
        <v>1.4999999999999999E-2</v>
      </c>
      <c r="V1779" s="88" t="s">
        <v>18</v>
      </c>
      <c r="W1779" s="88">
        <v>1.7999999999999999E-2</v>
      </c>
      <c r="X1779" s="89" t="s">
        <v>141</v>
      </c>
      <c r="Y1779" s="90" t="s">
        <v>18</v>
      </c>
      <c r="Z1779" s="91" t="s">
        <v>18</v>
      </c>
      <c r="AA1779" s="92" t="s">
        <v>18</v>
      </c>
      <c r="AB1779" s="93">
        <v>41186</v>
      </c>
      <c r="AC1779" s="89" t="s">
        <v>1755</v>
      </c>
      <c r="AD1779" s="94" t="s">
        <v>1412</v>
      </c>
      <c r="AE1779" s="87" t="s">
        <v>18</v>
      </c>
      <c r="AF1779" s="95" t="s">
        <v>18</v>
      </c>
    </row>
    <row r="1780" spans="1:32" x14ac:dyDescent="0.25">
      <c r="A1780" s="96" t="s">
        <v>95</v>
      </c>
      <c r="B1780" s="97">
        <v>0.71805863575361872</v>
      </c>
      <c r="C1780" s="12"/>
      <c r="D1780" s="97">
        <v>-0.65981639491591459</v>
      </c>
      <c r="E1780" s="12"/>
      <c r="F1780" s="97">
        <v>7.601074965727177</v>
      </c>
      <c r="G1780" s="12"/>
      <c r="H1780" s="97">
        <v>2.7498586847416249</v>
      </c>
      <c r="I1780" s="12"/>
      <c r="J1780" s="97">
        <v>-11.417125551074751</v>
      </c>
      <c r="K1780" s="12"/>
      <c r="L1780" s="97">
        <v>-1.8880999563416638</v>
      </c>
      <c r="M1780" s="37"/>
      <c r="N1780" s="97">
        <v>17.738597172416174</v>
      </c>
      <c r="O1780" s="98">
        <v>-7.4756210022515646E-2</v>
      </c>
      <c r="P1780" s="98">
        <v>-6.1232764081719127E-2</v>
      </c>
      <c r="Q1780" s="99"/>
      <c r="R1780" s="14"/>
      <c r="S1780" s="12"/>
      <c r="T1780" s="14"/>
      <c r="U1780" s="12"/>
      <c r="V1780" s="100"/>
      <c r="X1780" s="100" t="s">
        <v>96</v>
      </c>
      <c r="Y1780" s="101">
        <v>295.82491166980697</v>
      </c>
      <c r="Z1780" s="98">
        <v>0</v>
      </c>
      <c r="AA1780" s="102">
        <v>0</v>
      </c>
      <c r="AB1780" s="100"/>
      <c r="AC1780" s="100"/>
      <c r="AD1780" s="103"/>
      <c r="AE1780" s="104"/>
      <c r="AF1780" s="105">
        <v>-4.716008E-2</v>
      </c>
    </row>
    <row r="1781" spans="1:32" x14ac:dyDescent="0.25">
      <c r="A1781" s="106" t="s">
        <v>467</v>
      </c>
      <c r="B1781" s="107">
        <v>0.38445446429222702</v>
      </c>
      <c r="C1781" s="37"/>
      <c r="D1781" s="107">
        <v>-1.6469222396557599</v>
      </c>
      <c r="E1781" s="37"/>
      <c r="F1781" s="107">
        <v>5.6289112832113402</v>
      </c>
      <c r="G1781" s="37"/>
      <c r="H1781" s="107" t="s">
        <v>18</v>
      </c>
      <c r="I1781" s="37"/>
      <c r="J1781" s="107" t="s">
        <v>18</v>
      </c>
      <c r="K1781" s="37"/>
      <c r="L1781" s="107" t="s">
        <v>18</v>
      </c>
      <c r="M1781" s="37"/>
      <c r="N1781" s="107" t="s">
        <v>18</v>
      </c>
      <c r="O1781" s="107" t="s">
        <v>18</v>
      </c>
      <c r="P1781" s="107">
        <v>-8.0193714466504806E-2</v>
      </c>
      <c r="Q1781" s="108"/>
      <c r="R1781" s="109"/>
      <c r="S1781" s="37"/>
      <c r="T1781" s="109"/>
      <c r="U1781" s="37"/>
      <c r="V1781" s="37"/>
      <c r="W1781" s="110"/>
      <c r="X1781" s="111"/>
      <c r="Y1781" s="112"/>
      <c r="Z1781" s="37"/>
      <c r="AA1781" s="37"/>
      <c r="AB1781" s="37"/>
      <c r="AC1781" s="113"/>
      <c r="AD1781" s="109"/>
      <c r="AE1781" s="110"/>
    </row>
    <row r="1782" spans="1:32" x14ac:dyDescent="0.25">
      <c r="A1782" s="1" t="s">
        <v>98</v>
      </c>
      <c r="B1782" s="55"/>
      <c r="C1782" s="37">
        <v>4</v>
      </c>
      <c r="D1782" s="55"/>
      <c r="E1782" s="37">
        <v>4</v>
      </c>
      <c r="F1782" s="55"/>
      <c r="G1782" s="37">
        <v>4</v>
      </c>
      <c r="H1782" s="55"/>
      <c r="I1782" s="37">
        <v>4</v>
      </c>
      <c r="J1782" s="55"/>
      <c r="K1782" s="37">
        <v>4</v>
      </c>
      <c r="L1782" s="55"/>
      <c r="M1782" s="37">
        <v>4</v>
      </c>
      <c r="N1782" s="55"/>
      <c r="O1782" s="56"/>
      <c r="P1782" s="56"/>
      <c r="Q1782" s="58"/>
      <c r="R1782" s="14"/>
      <c r="S1782" s="59"/>
      <c r="T1782" s="114"/>
      <c r="U1782" s="59"/>
      <c r="V1782" s="12"/>
      <c r="W1782" s="8"/>
      <c r="X1782" s="8"/>
      <c r="Y1782" s="61"/>
      <c r="Z1782" s="62"/>
      <c r="AA1782" s="12"/>
      <c r="AB1782" s="62"/>
      <c r="AC1782" s="16"/>
      <c r="AD1782" s="14"/>
      <c r="AE1782" s="8"/>
    </row>
    <row r="1783" spans="1:32" x14ac:dyDescent="0.25">
      <c r="B1783" s="8"/>
      <c r="C1783" s="12"/>
      <c r="D1783" s="8"/>
      <c r="E1783" s="12"/>
      <c r="F1783" s="8"/>
      <c r="G1783" s="12"/>
      <c r="H1783" s="8"/>
      <c r="I1783" s="12"/>
      <c r="J1783" s="8"/>
      <c r="K1783" s="12"/>
      <c r="L1783" s="8"/>
      <c r="M1783" s="12"/>
      <c r="N1783" s="8"/>
      <c r="O1783" s="12"/>
      <c r="P1783" s="12"/>
      <c r="Q1783" s="13"/>
      <c r="R1783" s="14"/>
      <c r="S1783" s="12"/>
      <c r="T1783" s="14"/>
      <c r="U1783" s="12"/>
      <c r="V1783" s="12"/>
      <c r="W1783" s="12"/>
      <c r="X1783" s="60"/>
      <c r="Y1783" s="20"/>
      <c r="Z1783" s="12"/>
      <c r="AA1783" s="12"/>
      <c r="AB1783" s="12"/>
      <c r="AC1783" s="16"/>
      <c r="AD1783" s="14"/>
      <c r="AE1783" s="12"/>
    </row>
    <row r="1784" spans="1:32" x14ac:dyDescent="0.25">
      <c r="B1784" s="8"/>
      <c r="C1784" s="12"/>
      <c r="D1784" s="8"/>
      <c r="E1784" s="12"/>
      <c r="F1784" s="8"/>
      <c r="G1784" s="12"/>
      <c r="H1784" s="8"/>
      <c r="I1784" s="12"/>
      <c r="J1784" s="8"/>
      <c r="K1784" s="12"/>
      <c r="L1784" s="8"/>
      <c r="M1784" s="12"/>
      <c r="N1784" s="8"/>
      <c r="O1784" s="12"/>
      <c r="P1784" s="12"/>
      <c r="Q1784" s="13"/>
      <c r="R1784" s="14"/>
      <c r="S1784" s="12"/>
      <c r="T1784" s="14"/>
      <c r="U1784" s="12"/>
      <c r="V1784" s="12"/>
      <c r="W1784" s="12"/>
      <c r="X1784" s="60"/>
      <c r="Y1784" s="20"/>
      <c r="Z1784" s="12"/>
      <c r="AA1784" s="12"/>
      <c r="AB1784" s="12"/>
      <c r="AC1784" s="16"/>
      <c r="AD1784" s="14"/>
      <c r="AE1784" s="12"/>
    </row>
    <row r="1785" spans="1:32" x14ac:dyDescent="0.25">
      <c r="B1785" s="55"/>
      <c r="C1785" s="37"/>
      <c r="D1785" s="55"/>
      <c r="E1785" s="37"/>
      <c r="F1785" s="55"/>
      <c r="G1785" s="37"/>
      <c r="H1785" s="55"/>
      <c r="I1785" s="37"/>
      <c r="J1785" s="55"/>
      <c r="K1785" s="37"/>
      <c r="L1785" s="55"/>
      <c r="M1785" s="37"/>
      <c r="N1785" s="55"/>
      <c r="O1785" s="56"/>
      <c r="P1785" s="56"/>
      <c r="Q1785" s="58"/>
      <c r="R1785" s="58"/>
      <c r="S1785" s="14"/>
      <c r="T1785" s="59"/>
      <c r="U1785" s="114"/>
      <c r="V1785" s="59"/>
      <c r="W1785" s="12"/>
      <c r="X1785" s="60"/>
      <c r="Y1785" s="8"/>
      <c r="Z1785" s="61"/>
      <c r="AA1785" s="62"/>
      <c r="AB1785" s="12"/>
      <c r="AC1785" s="16"/>
      <c r="AD1785" s="14"/>
      <c r="AE1785" s="8"/>
    </row>
    <row r="1786" spans="1:32" x14ac:dyDescent="0.25">
      <c r="B1786" s="55"/>
      <c r="C1786" s="37"/>
      <c r="D1786" s="55"/>
      <c r="E1786" s="37"/>
      <c r="F1786" s="55"/>
      <c r="G1786" s="37"/>
      <c r="H1786" s="55"/>
      <c r="I1786" s="37"/>
      <c r="J1786" s="55"/>
      <c r="K1786" s="37"/>
      <c r="L1786" s="55"/>
      <c r="M1786" s="37"/>
      <c r="N1786" s="55"/>
      <c r="O1786" s="56"/>
      <c r="P1786" s="56"/>
      <c r="Q1786" s="58"/>
      <c r="R1786" s="58"/>
      <c r="S1786" s="14"/>
      <c r="T1786" s="59"/>
      <c r="U1786" s="114"/>
      <c r="V1786" s="59"/>
      <c r="W1786" s="12"/>
      <c r="X1786" s="60"/>
      <c r="Y1786" s="8"/>
      <c r="Z1786" s="61"/>
      <c r="AA1786" s="62"/>
      <c r="AB1786" s="12"/>
      <c r="AC1786" s="16"/>
      <c r="AD1786" s="14"/>
      <c r="AE1786" s="8"/>
    </row>
    <row r="1787" spans="1:32" ht="18" x14ac:dyDescent="0.25">
      <c r="A1787" s="143" t="s">
        <v>468</v>
      </c>
      <c r="B1787" s="23"/>
      <c r="C1787" s="24"/>
      <c r="D1787" s="23"/>
      <c r="E1787" s="24"/>
      <c r="F1787" s="23"/>
      <c r="G1787" s="24" t="s">
        <v>1</v>
      </c>
      <c r="H1787" s="23"/>
      <c r="I1787" s="24"/>
      <c r="J1787" s="23"/>
      <c r="K1787" s="24"/>
      <c r="L1787" s="23"/>
      <c r="M1787" s="24"/>
      <c r="N1787" s="23" t="s">
        <v>4</v>
      </c>
      <c r="O1787" s="24"/>
      <c r="P1787" s="24" t="s">
        <v>5</v>
      </c>
      <c r="Q1787" s="25"/>
      <c r="R1787" s="26"/>
      <c r="S1787" s="24"/>
      <c r="T1787" s="26"/>
      <c r="U1787" s="24"/>
      <c r="V1787" s="24"/>
      <c r="W1787" s="27"/>
      <c r="X1787" s="122"/>
      <c r="Y1787" s="28"/>
      <c r="Z1787" s="24"/>
      <c r="AA1787" s="24"/>
      <c r="AB1787" s="24"/>
      <c r="AC1787" s="29"/>
      <c r="AD1787" s="26"/>
      <c r="AE1787" s="27"/>
    </row>
    <row r="1788" spans="1:32" ht="42.75" x14ac:dyDescent="0.25">
      <c r="A1788" s="30"/>
      <c r="B1788" s="31" t="s">
        <v>6</v>
      </c>
      <c r="C1788" s="32" t="s">
        <v>7</v>
      </c>
      <c r="D1788" s="31" t="s">
        <v>8</v>
      </c>
      <c r="E1788" s="32" t="s">
        <v>7</v>
      </c>
      <c r="F1788" s="31" t="s">
        <v>9</v>
      </c>
      <c r="G1788" s="24" t="s">
        <v>7</v>
      </c>
      <c r="H1788" s="31" t="s">
        <v>10</v>
      </c>
      <c r="I1788" s="32" t="s">
        <v>7</v>
      </c>
      <c r="J1788" s="31" t="s">
        <v>11</v>
      </c>
      <c r="K1788" s="32" t="s">
        <v>7</v>
      </c>
      <c r="L1788" s="31" t="s">
        <v>12</v>
      </c>
      <c r="M1788" s="32" t="s">
        <v>7</v>
      </c>
      <c r="N1788" s="31" t="s">
        <v>13</v>
      </c>
      <c r="O1788" s="32" t="s">
        <v>14</v>
      </c>
      <c r="P1788" s="32" t="s">
        <v>15</v>
      </c>
      <c r="Q1788" s="33" t="s">
        <v>2</v>
      </c>
      <c r="R1788" s="32" t="s">
        <v>16</v>
      </c>
      <c r="S1788" s="32" t="s">
        <v>17</v>
      </c>
      <c r="T1788" s="32" t="s">
        <v>18</v>
      </c>
      <c r="U1788" s="32" t="s">
        <v>19</v>
      </c>
      <c r="V1788" s="32" t="s">
        <v>18</v>
      </c>
      <c r="W1788" s="34" t="s">
        <v>20</v>
      </c>
      <c r="X1788" s="123" t="s">
        <v>21</v>
      </c>
      <c r="Y1788" s="35" t="s">
        <v>22</v>
      </c>
      <c r="Z1788" s="32" t="s">
        <v>23</v>
      </c>
      <c r="AA1788" s="32" t="s">
        <v>24</v>
      </c>
      <c r="AB1788" s="32" t="s">
        <v>25</v>
      </c>
      <c r="AC1788" s="36" t="s">
        <v>26</v>
      </c>
      <c r="AD1788" s="32" t="s">
        <v>27</v>
      </c>
      <c r="AE1788" s="34" t="s">
        <v>18</v>
      </c>
      <c r="AF1788" s="34" t="s">
        <v>28</v>
      </c>
    </row>
    <row r="1789" spans="1:32" x14ac:dyDescent="0.25">
      <c r="B1789" s="55"/>
      <c r="C1789" s="37"/>
      <c r="D1789" s="55"/>
      <c r="E1789" s="37"/>
      <c r="F1789" s="55"/>
      <c r="G1789" s="37"/>
      <c r="H1789" s="55"/>
      <c r="I1789" s="37"/>
      <c r="J1789" s="55"/>
      <c r="K1789" s="37"/>
      <c r="L1789" s="55"/>
      <c r="M1789" s="37"/>
      <c r="N1789" s="55"/>
      <c r="O1789" s="56"/>
      <c r="P1789" s="56"/>
      <c r="Q1789" s="58"/>
      <c r="R1789" s="58"/>
      <c r="S1789" s="14"/>
      <c r="T1789" s="59"/>
      <c r="U1789" s="114"/>
      <c r="V1789" s="59"/>
      <c r="W1789" s="12"/>
      <c r="X1789" s="60"/>
      <c r="Y1789" s="8"/>
      <c r="Z1789" s="61"/>
      <c r="AA1789" s="62"/>
      <c r="AB1789" s="12"/>
      <c r="AC1789" s="16"/>
      <c r="AD1789" s="14"/>
      <c r="AE1789" s="8"/>
    </row>
    <row r="1790" spans="1:32" x14ac:dyDescent="0.25">
      <c r="A1790" s="40" t="s">
        <v>1758</v>
      </c>
      <c r="B1790" s="67" t="s">
        <v>18</v>
      </c>
      <c r="C1790" s="42" t="s">
        <v>18</v>
      </c>
      <c r="D1790" s="67" t="s">
        <v>18</v>
      </c>
      <c r="E1790" s="42" t="s">
        <v>18</v>
      </c>
      <c r="F1790" s="67" t="s">
        <v>18</v>
      </c>
      <c r="G1790" s="42" t="s">
        <v>18</v>
      </c>
      <c r="H1790" s="67" t="s">
        <v>18</v>
      </c>
      <c r="I1790" s="42" t="s">
        <v>18</v>
      </c>
      <c r="J1790" s="67">
        <v>11.835206556948901</v>
      </c>
      <c r="K1790" s="42">
        <v>4</v>
      </c>
      <c r="L1790" s="67">
        <v>-2.5977415639202102</v>
      </c>
      <c r="M1790" s="42">
        <v>94</v>
      </c>
      <c r="N1790" s="67" t="s">
        <v>18</v>
      </c>
      <c r="O1790" s="69" t="s">
        <v>18</v>
      </c>
      <c r="P1790" s="69" t="s">
        <v>18</v>
      </c>
      <c r="Q1790" s="70">
        <v>8</v>
      </c>
      <c r="R1790" s="71">
        <v>0</v>
      </c>
      <c r="S1790" s="71">
        <v>0</v>
      </c>
      <c r="T1790" s="46" t="s">
        <v>18</v>
      </c>
      <c r="U1790" s="72">
        <v>0</v>
      </c>
      <c r="V1790" s="72" t="s">
        <v>18</v>
      </c>
      <c r="W1790" s="72">
        <v>4.0000000000000001E-3</v>
      </c>
      <c r="X1790" s="48" t="s">
        <v>1371</v>
      </c>
      <c r="Y1790" s="49" t="s">
        <v>18</v>
      </c>
      <c r="Z1790" s="50" t="s">
        <v>18</v>
      </c>
      <c r="AA1790" s="73" t="s">
        <v>18</v>
      </c>
      <c r="AB1790" s="52">
        <v>44979</v>
      </c>
      <c r="AC1790" s="48" t="s">
        <v>1759</v>
      </c>
      <c r="AD1790" s="53" t="s">
        <v>75</v>
      </c>
      <c r="AE1790" s="46" t="s">
        <v>18</v>
      </c>
      <c r="AF1790" s="54" t="s">
        <v>18</v>
      </c>
    </row>
    <row r="1791" spans="1:32" x14ac:dyDescent="0.25">
      <c r="A1791" s="1" t="s">
        <v>1760</v>
      </c>
      <c r="B1791" s="74" t="s">
        <v>18</v>
      </c>
      <c r="C1791" s="37" t="s">
        <v>18</v>
      </c>
      <c r="D1791" s="74" t="s">
        <v>18</v>
      </c>
      <c r="E1791" s="37" t="s">
        <v>18</v>
      </c>
      <c r="F1791" s="74" t="s">
        <v>18</v>
      </c>
      <c r="G1791" s="37" t="s">
        <v>18</v>
      </c>
      <c r="H1791" s="74">
        <v>20.4243569248654</v>
      </c>
      <c r="I1791" s="37">
        <v>79</v>
      </c>
      <c r="J1791" s="74">
        <v>6.0781402017511201</v>
      </c>
      <c r="K1791" s="37">
        <v>58</v>
      </c>
      <c r="L1791" s="74">
        <v>0.43958885512955698</v>
      </c>
      <c r="M1791" s="37">
        <v>39</v>
      </c>
      <c r="N1791" s="74">
        <v>9.7284059769572906</v>
      </c>
      <c r="O1791" s="76">
        <v>1.6799615071930301</v>
      </c>
      <c r="P1791" s="76" t="s">
        <v>18</v>
      </c>
      <c r="Q1791" s="77">
        <v>6</v>
      </c>
      <c r="R1791" s="78">
        <v>0.05</v>
      </c>
      <c r="S1791" s="78">
        <v>0</v>
      </c>
      <c r="T1791" s="14" t="s">
        <v>18</v>
      </c>
      <c r="U1791" s="79">
        <v>1.4999999999999999E-2</v>
      </c>
      <c r="V1791" s="79" t="s">
        <v>18</v>
      </c>
      <c r="W1791" s="79">
        <v>0</v>
      </c>
      <c r="X1791" s="12" t="s">
        <v>141</v>
      </c>
      <c r="Y1791" s="60" t="s">
        <v>18</v>
      </c>
      <c r="Z1791" s="8" t="s">
        <v>18</v>
      </c>
      <c r="AA1791" s="80" t="s">
        <v>18</v>
      </c>
      <c r="AB1791" s="62">
        <v>44686</v>
      </c>
      <c r="AC1791" s="12" t="s">
        <v>1761</v>
      </c>
      <c r="AD1791" s="16">
        <v>44118</v>
      </c>
      <c r="AE1791" s="14">
        <v>1000</v>
      </c>
      <c r="AF1791" s="39" t="s">
        <v>18</v>
      </c>
    </row>
    <row r="1792" spans="1:32" x14ac:dyDescent="0.25">
      <c r="A1792" s="40" t="s">
        <v>1762</v>
      </c>
      <c r="B1792" s="67" t="s">
        <v>18</v>
      </c>
      <c r="C1792" s="42" t="s">
        <v>18</v>
      </c>
      <c r="D1792" s="67">
        <v>13.5471563083715</v>
      </c>
      <c r="E1792" s="42">
        <v>6</v>
      </c>
      <c r="F1792" s="67">
        <v>6.2823626813389399</v>
      </c>
      <c r="G1792" s="42">
        <v>22</v>
      </c>
      <c r="H1792" s="67">
        <v>30.0863847343992</v>
      </c>
      <c r="I1792" s="42">
        <v>35</v>
      </c>
      <c r="J1792" s="67">
        <v>3.9351017254699299</v>
      </c>
      <c r="K1792" s="42">
        <v>78</v>
      </c>
      <c r="L1792" s="67">
        <v>-0.94737875515419301</v>
      </c>
      <c r="M1792" s="42">
        <v>72</v>
      </c>
      <c r="N1792" s="67">
        <v>13.735295341880599</v>
      </c>
      <c r="O1792" s="69">
        <v>1.89332480517364</v>
      </c>
      <c r="P1792" s="69">
        <v>0.64335482182505899</v>
      </c>
      <c r="Q1792" s="70">
        <v>8</v>
      </c>
      <c r="R1792" s="71">
        <v>0</v>
      </c>
      <c r="S1792" s="71">
        <v>0</v>
      </c>
      <c r="T1792" s="46" t="s">
        <v>18</v>
      </c>
      <c r="U1792" s="72">
        <v>6.9999999999999897E-3</v>
      </c>
      <c r="V1792" s="72" t="s">
        <v>18</v>
      </c>
      <c r="W1792" s="72">
        <v>0</v>
      </c>
      <c r="X1792" s="48" t="s">
        <v>141</v>
      </c>
      <c r="Y1792" s="49" t="s">
        <v>18</v>
      </c>
      <c r="Z1792" s="50" t="s">
        <v>18</v>
      </c>
      <c r="AA1792" s="73" t="s">
        <v>18</v>
      </c>
      <c r="AB1792" s="52">
        <v>43262</v>
      </c>
      <c r="AC1792" s="48" t="s">
        <v>1763</v>
      </c>
      <c r="AD1792" s="53" t="s">
        <v>126</v>
      </c>
      <c r="AE1792" s="46" t="s">
        <v>18</v>
      </c>
      <c r="AF1792" s="54" t="s">
        <v>18</v>
      </c>
    </row>
    <row r="1793" spans="1:32" x14ac:dyDescent="0.25">
      <c r="A1793" s="1" t="s">
        <v>1764</v>
      </c>
      <c r="B1793" s="74" t="s">
        <v>18</v>
      </c>
      <c r="C1793" s="37" t="s">
        <v>18</v>
      </c>
      <c r="D1793" s="74">
        <v>12.854255362399201</v>
      </c>
      <c r="E1793" s="37">
        <v>10</v>
      </c>
      <c r="F1793" s="74">
        <v>5.82461248816987</v>
      </c>
      <c r="G1793" s="37">
        <v>23</v>
      </c>
      <c r="H1793" s="74">
        <v>29.4112489588355</v>
      </c>
      <c r="I1793" s="37">
        <v>42</v>
      </c>
      <c r="J1793" s="74">
        <v>3.5426166257451901</v>
      </c>
      <c r="K1793" s="37">
        <v>86</v>
      </c>
      <c r="L1793" s="74">
        <v>-1.0126752062236299</v>
      </c>
      <c r="M1793" s="37">
        <v>73</v>
      </c>
      <c r="N1793" s="74">
        <v>13.785356254322799</v>
      </c>
      <c r="O1793" s="76">
        <v>1.8374744282478599</v>
      </c>
      <c r="P1793" s="76">
        <v>0.60491453113960703</v>
      </c>
      <c r="Q1793" s="77">
        <v>8</v>
      </c>
      <c r="R1793" s="78">
        <v>0</v>
      </c>
      <c r="S1793" s="78">
        <v>0</v>
      </c>
      <c r="T1793" s="14" t="s">
        <v>18</v>
      </c>
      <c r="U1793" s="79">
        <v>1.39999999999999E-2</v>
      </c>
      <c r="V1793" s="79" t="s">
        <v>18</v>
      </c>
      <c r="W1793" s="79">
        <v>0</v>
      </c>
      <c r="X1793" s="12" t="s">
        <v>141</v>
      </c>
      <c r="Y1793" s="60" t="s">
        <v>18</v>
      </c>
      <c r="Z1793" s="8" t="s">
        <v>18</v>
      </c>
      <c r="AA1793" s="80" t="s">
        <v>18</v>
      </c>
      <c r="AB1793" s="62">
        <v>41971</v>
      </c>
      <c r="AC1793" s="12" t="s">
        <v>1763</v>
      </c>
      <c r="AD1793" s="16">
        <v>10</v>
      </c>
      <c r="AE1793" s="14" t="s">
        <v>18</v>
      </c>
      <c r="AF1793" s="39" t="s">
        <v>18</v>
      </c>
    </row>
    <row r="1794" spans="1:32" x14ac:dyDescent="0.25">
      <c r="A1794" s="40" t="s">
        <v>1765</v>
      </c>
      <c r="B1794" s="67" t="s">
        <v>18</v>
      </c>
      <c r="C1794" s="42" t="s">
        <v>18</v>
      </c>
      <c r="D1794" s="67">
        <v>12.082636509242</v>
      </c>
      <c r="E1794" s="42">
        <v>13</v>
      </c>
      <c r="F1794" s="67">
        <v>8.1929431102449399</v>
      </c>
      <c r="G1794" s="42">
        <v>13</v>
      </c>
      <c r="H1794" s="67">
        <v>30.526723829453999</v>
      </c>
      <c r="I1794" s="42">
        <v>31</v>
      </c>
      <c r="J1794" s="67">
        <v>7.9714825641872</v>
      </c>
      <c r="K1794" s="42">
        <v>35</v>
      </c>
      <c r="L1794" s="67">
        <v>0.81565544376229704</v>
      </c>
      <c r="M1794" s="42">
        <v>24</v>
      </c>
      <c r="N1794" s="67">
        <v>11.8234007605268</v>
      </c>
      <c r="O1794" s="69">
        <v>2.2367265567546402</v>
      </c>
      <c r="P1794" s="69">
        <v>0.53488242085998305</v>
      </c>
      <c r="Q1794" s="70">
        <v>8</v>
      </c>
      <c r="R1794" s="71">
        <v>0</v>
      </c>
      <c r="S1794" s="71">
        <v>0.01</v>
      </c>
      <c r="T1794" s="46" t="s">
        <v>18</v>
      </c>
      <c r="U1794" s="72">
        <v>5.0000000000000001E-3</v>
      </c>
      <c r="V1794" s="72" t="s">
        <v>18</v>
      </c>
      <c r="W1794" s="72">
        <v>3.5799999999999998E-3</v>
      </c>
      <c r="X1794" s="48" t="s">
        <v>1371</v>
      </c>
      <c r="Y1794" s="49">
        <v>3019.4863960380499</v>
      </c>
      <c r="Z1794" s="50" t="s">
        <v>18</v>
      </c>
      <c r="AA1794" s="73" t="s">
        <v>18</v>
      </c>
      <c r="AB1794" s="52">
        <v>42125</v>
      </c>
      <c r="AC1794" s="48" t="s">
        <v>1766</v>
      </c>
      <c r="AD1794" s="53" t="s">
        <v>70</v>
      </c>
      <c r="AE1794" s="46" t="s">
        <v>18</v>
      </c>
      <c r="AF1794" s="54" t="s">
        <v>18</v>
      </c>
    </row>
    <row r="1795" spans="1:32" x14ac:dyDescent="0.25">
      <c r="A1795" s="1" t="s">
        <v>1767</v>
      </c>
      <c r="B1795" s="74" t="s">
        <v>18</v>
      </c>
      <c r="C1795" s="37" t="s">
        <v>18</v>
      </c>
      <c r="D1795" s="74" t="s">
        <v>18</v>
      </c>
      <c r="E1795" s="37" t="s">
        <v>18</v>
      </c>
      <c r="F1795" s="74">
        <v>7.2834737308874002</v>
      </c>
      <c r="G1795" s="37">
        <v>17</v>
      </c>
      <c r="H1795" s="74">
        <v>29.6242512738655</v>
      </c>
      <c r="I1795" s="37">
        <v>40</v>
      </c>
      <c r="J1795" s="74">
        <v>7.8945213947970396</v>
      </c>
      <c r="K1795" s="37">
        <v>38</v>
      </c>
      <c r="L1795" s="74">
        <v>0.91153302017839</v>
      </c>
      <c r="M1795" s="37">
        <v>19</v>
      </c>
      <c r="N1795" s="74">
        <v>12.076378482416599</v>
      </c>
      <c r="O1795" s="76">
        <v>2.1151408887876699</v>
      </c>
      <c r="P1795" s="76" t="s">
        <v>18</v>
      </c>
      <c r="Q1795" s="77">
        <v>8</v>
      </c>
      <c r="R1795" s="78">
        <v>0</v>
      </c>
      <c r="S1795" s="78">
        <v>0.01</v>
      </c>
      <c r="T1795" s="14" t="s">
        <v>18</v>
      </c>
      <c r="U1795" s="79">
        <v>5.0000000000000001E-3</v>
      </c>
      <c r="V1795" s="79" t="s">
        <v>18</v>
      </c>
      <c r="W1795" s="79">
        <v>6.13E-3</v>
      </c>
      <c r="X1795" s="12" t="s">
        <v>1371</v>
      </c>
      <c r="Y1795" s="60">
        <v>651.03395128370801</v>
      </c>
      <c r="Z1795" s="8" t="s">
        <v>18</v>
      </c>
      <c r="AA1795" s="80" t="s">
        <v>18</v>
      </c>
      <c r="AB1795" s="62">
        <v>43770</v>
      </c>
      <c r="AC1795" s="12" t="s">
        <v>1766</v>
      </c>
      <c r="AD1795" s="16" t="s">
        <v>1483</v>
      </c>
      <c r="AE1795" s="14" t="s">
        <v>18</v>
      </c>
      <c r="AF1795" s="39" t="s">
        <v>18</v>
      </c>
    </row>
    <row r="1796" spans="1:32" x14ac:dyDescent="0.25">
      <c r="A1796" s="40" t="s">
        <v>1768</v>
      </c>
      <c r="B1796" s="67">
        <v>9.4821656646618209</v>
      </c>
      <c r="C1796" s="42">
        <v>19</v>
      </c>
      <c r="D1796" s="67">
        <v>9.5523676903834502</v>
      </c>
      <c r="E1796" s="42">
        <v>30</v>
      </c>
      <c r="F1796" s="67">
        <v>3.1093487865840199</v>
      </c>
      <c r="G1796" s="42">
        <v>37</v>
      </c>
      <c r="H1796" s="67">
        <v>22.0758595106577</v>
      </c>
      <c r="I1796" s="42">
        <v>72</v>
      </c>
      <c r="J1796" s="67">
        <v>3.0748727909880298</v>
      </c>
      <c r="K1796" s="42">
        <v>88</v>
      </c>
      <c r="L1796" s="67">
        <v>-1.20609877895994</v>
      </c>
      <c r="M1796" s="42">
        <v>77</v>
      </c>
      <c r="N1796" s="67">
        <v>12.5369366886866</v>
      </c>
      <c r="O1796" s="69">
        <v>1.43534665606677</v>
      </c>
      <c r="P1796" s="69">
        <v>0.53914942225169105</v>
      </c>
      <c r="Q1796" s="70">
        <v>8</v>
      </c>
      <c r="R1796" s="71">
        <v>0</v>
      </c>
      <c r="S1796" s="71">
        <v>0</v>
      </c>
      <c r="T1796" s="46" t="s">
        <v>18</v>
      </c>
      <c r="U1796" s="72">
        <v>0</v>
      </c>
      <c r="V1796" s="72" t="s">
        <v>18</v>
      </c>
      <c r="W1796" s="72">
        <v>1.6799999999999999E-2</v>
      </c>
      <c r="X1796" s="48" t="s">
        <v>141</v>
      </c>
      <c r="Y1796" s="49">
        <v>1877.131568</v>
      </c>
      <c r="Z1796" s="50" t="s">
        <v>18</v>
      </c>
      <c r="AA1796" s="73" t="s">
        <v>18</v>
      </c>
      <c r="AB1796" s="52">
        <v>35048</v>
      </c>
      <c r="AC1796" s="48" t="s">
        <v>1769</v>
      </c>
      <c r="AD1796" s="53">
        <v>5000</v>
      </c>
      <c r="AE1796" s="46" t="s">
        <v>18</v>
      </c>
      <c r="AF1796" s="54" t="s">
        <v>18</v>
      </c>
    </row>
    <row r="1797" spans="1:32" x14ac:dyDescent="0.25">
      <c r="A1797" s="1" t="s">
        <v>1770</v>
      </c>
      <c r="B1797" s="74">
        <v>9.9689425425242906</v>
      </c>
      <c r="C1797" s="37">
        <v>13</v>
      </c>
      <c r="D1797" s="74">
        <v>9.7025796050848001</v>
      </c>
      <c r="E1797" s="37">
        <v>29</v>
      </c>
      <c r="F1797" s="74">
        <v>3.1009883907686802</v>
      </c>
      <c r="G1797" s="37">
        <v>38</v>
      </c>
      <c r="H1797" s="74">
        <v>20.6999999999998</v>
      </c>
      <c r="I1797" s="37">
        <v>78</v>
      </c>
      <c r="J1797" s="74">
        <v>1.8565400843881501</v>
      </c>
      <c r="K1797" s="37">
        <v>100</v>
      </c>
      <c r="L1797" s="74">
        <v>-1.1735807860262</v>
      </c>
      <c r="M1797" s="37">
        <v>74</v>
      </c>
      <c r="N1797" s="74">
        <v>11.8509895534826</v>
      </c>
      <c r="O1797" s="76">
        <v>1.4023293639547101</v>
      </c>
      <c r="P1797" s="76">
        <v>0.55421149121492297</v>
      </c>
      <c r="Q1797" s="77">
        <v>8</v>
      </c>
      <c r="R1797" s="78">
        <v>0</v>
      </c>
      <c r="S1797" s="78">
        <v>0</v>
      </c>
      <c r="T1797" s="14" t="s">
        <v>18</v>
      </c>
      <c r="U1797" s="79">
        <v>0</v>
      </c>
      <c r="V1797" s="79" t="s">
        <v>18</v>
      </c>
      <c r="W1797" s="79">
        <v>1.6799999999999999E-2</v>
      </c>
      <c r="X1797" s="12" t="s">
        <v>141</v>
      </c>
      <c r="Y1797" s="60">
        <v>353.64836600000001</v>
      </c>
      <c r="Z1797" s="8" t="s">
        <v>18</v>
      </c>
      <c r="AA1797" s="80" t="s">
        <v>18</v>
      </c>
      <c r="AB1797" s="62">
        <v>36887</v>
      </c>
      <c r="AC1797" s="12" t="s">
        <v>1771</v>
      </c>
      <c r="AD1797" s="16">
        <v>5000</v>
      </c>
      <c r="AE1797" s="14" t="s">
        <v>18</v>
      </c>
      <c r="AF1797" s="39" t="s">
        <v>18</v>
      </c>
    </row>
    <row r="1798" spans="1:32" x14ac:dyDescent="0.25">
      <c r="A1798" s="40" t="s">
        <v>1772</v>
      </c>
      <c r="B1798" s="67">
        <v>7.5454121183105203</v>
      </c>
      <c r="C1798" s="42">
        <v>30</v>
      </c>
      <c r="D1798" s="67">
        <v>12.206391760632201</v>
      </c>
      <c r="E1798" s="42">
        <v>11</v>
      </c>
      <c r="F1798" s="67">
        <v>3.2104331334025198</v>
      </c>
      <c r="G1798" s="42">
        <v>34</v>
      </c>
      <c r="H1798" s="67">
        <v>30.117512181140899</v>
      </c>
      <c r="I1798" s="42">
        <v>34</v>
      </c>
      <c r="J1798" s="67">
        <v>4.34882544936334</v>
      </c>
      <c r="K1798" s="42">
        <v>72</v>
      </c>
      <c r="L1798" s="67">
        <v>0.589382256492054</v>
      </c>
      <c r="M1798" s="42">
        <v>35</v>
      </c>
      <c r="N1798" s="67">
        <v>12.7239182066798</v>
      </c>
      <c r="O1798" s="69">
        <v>2.0462645547534</v>
      </c>
      <c r="P1798" s="69">
        <v>0.61963436772552705</v>
      </c>
      <c r="Q1798" s="70">
        <v>8</v>
      </c>
      <c r="R1798" s="71">
        <v>0</v>
      </c>
      <c r="S1798" s="71">
        <v>0</v>
      </c>
      <c r="T1798" s="46" t="s">
        <v>18</v>
      </c>
      <c r="U1798" s="72">
        <v>8.5000000000000006E-3</v>
      </c>
      <c r="V1798" s="72" t="s">
        <v>18</v>
      </c>
      <c r="W1798" s="72">
        <v>1.15E-2</v>
      </c>
      <c r="X1798" s="48" t="s">
        <v>1651</v>
      </c>
      <c r="Y1798" s="49" t="s">
        <v>18</v>
      </c>
      <c r="Z1798" s="50" t="s">
        <v>18</v>
      </c>
      <c r="AA1798" s="73" t="s">
        <v>18</v>
      </c>
      <c r="AB1798" s="52">
        <v>41593</v>
      </c>
      <c r="AC1798" s="48" t="s">
        <v>1773</v>
      </c>
      <c r="AD1798" s="53" t="s">
        <v>1391</v>
      </c>
      <c r="AE1798" s="46" t="s">
        <v>18</v>
      </c>
      <c r="AF1798" s="54" t="s">
        <v>18</v>
      </c>
    </row>
    <row r="1799" spans="1:32" x14ac:dyDescent="0.25">
      <c r="A1799" s="1" t="s">
        <v>1774</v>
      </c>
      <c r="B1799" s="74" t="s">
        <v>18</v>
      </c>
      <c r="C1799" s="37" t="s">
        <v>18</v>
      </c>
      <c r="D1799" s="74" t="s">
        <v>18</v>
      </c>
      <c r="E1799" s="37" t="s">
        <v>18</v>
      </c>
      <c r="F1799" s="74" t="s">
        <v>18</v>
      </c>
      <c r="G1799" s="37" t="s">
        <v>18</v>
      </c>
      <c r="H1799" s="74">
        <v>36.815066293363799</v>
      </c>
      <c r="I1799" s="37">
        <v>5</v>
      </c>
      <c r="J1799" s="74">
        <v>8.5222066165798704</v>
      </c>
      <c r="K1799" s="37">
        <v>24</v>
      </c>
      <c r="L1799" s="74">
        <v>-2.3062916370942599</v>
      </c>
      <c r="M1799" s="37">
        <v>91</v>
      </c>
      <c r="N1799" s="74">
        <v>13.637509457666299</v>
      </c>
      <c r="O1799" s="76">
        <v>2.40029581924371</v>
      </c>
      <c r="P1799" s="76" t="s">
        <v>18</v>
      </c>
      <c r="Q1799" s="77">
        <v>9</v>
      </c>
      <c r="R1799" s="78">
        <v>0.05</v>
      </c>
      <c r="S1799" s="78">
        <v>0.03</v>
      </c>
      <c r="T1799" s="14" t="s">
        <v>18</v>
      </c>
      <c r="U1799" s="79">
        <v>0</v>
      </c>
      <c r="V1799" s="79" t="s">
        <v>18</v>
      </c>
      <c r="W1799" s="79">
        <v>5.4999999999999997E-3</v>
      </c>
      <c r="X1799" s="12" t="s">
        <v>1371</v>
      </c>
      <c r="Y1799" s="60" t="s">
        <v>18</v>
      </c>
      <c r="Z1799" s="8" t="s">
        <v>18</v>
      </c>
      <c r="AA1799" s="80" t="s">
        <v>18</v>
      </c>
      <c r="AB1799" s="62">
        <v>44726</v>
      </c>
      <c r="AC1799" s="12" t="s">
        <v>1775</v>
      </c>
      <c r="AD1799" s="16" t="s">
        <v>1776</v>
      </c>
      <c r="AE1799" s="14" t="s">
        <v>18</v>
      </c>
      <c r="AF1799" s="39" t="s">
        <v>18</v>
      </c>
    </row>
    <row r="1800" spans="1:32" x14ac:dyDescent="0.25">
      <c r="A1800" s="40" t="s">
        <v>1777</v>
      </c>
      <c r="B1800" s="67" t="s">
        <v>18</v>
      </c>
      <c r="C1800" s="42" t="s">
        <v>18</v>
      </c>
      <c r="D1800" s="67">
        <v>8.6971514167187998</v>
      </c>
      <c r="E1800" s="42">
        <v>37</v>
      </c>
      <c r="F1800" s="67">
        <v>4.7010832647384504</v>
      </c>
      <c r="G1800" s="42">
        <v>28</v>
      </c>
      <c r="H1800" s="67">
        <v>25.1112393122241</v>
      </c>
      <c r="I1800" s="42">
        <v>60</v>
      </c>
      <c r="J1800" s="67">
        <v>4.3964886384448398</v>
      </c>
      <c r="K1800" s="42">
        <v>70</v>
      </c>
      <c r="L1800" s="67">
        <v>-1.9917372019064099</v>
      </c>
      <c r="M1800" s="42">
        <v>87</v>
      </c>
      <c r="N1800" s="67">
        <v>11.857177503492199</v>
      </c>
      <c r="O1800" s="69">
        <v>1.7736286691162</v>
      </c>
      <c r="P1800" s="69">
        <v>0.490951993806097</v>
      </c>
      <c r="Q1800" s="70">
        <v>8</v>
      </c>
      <c r="R1800" s="71">
        <v>0</v>
      </c>
      <c r="S1800" s="71">
        <v>0</v>
      </c>
      <c r="T1800" s="46" t="s">
        <v>18</v>
      </c>
      <c r="U1800" s="72">
        <v>8.5000000000000006E-3</v>
      </c>
      <c r="V1800" s="72" t="s">
        <v>18</v>
      </c>
      <c r="W1800" s="72">
        <v>9.2999999999999992E-3</v>
      </c>
      <c r="X1800" s="48" t="s">
        <v>1371</v>
      </c>
      <c r="Y1800" s="49" t="s">
        <v>18</v>
      </c>
      <c r="Z1800" s="50" t="s">
        <v>18</v>
      </c>
      <c r="AA1800" s="73" t="s">
        <v>18</v>
      </c>
      <c r="AB1800" s="52">
        <v>43130</v>
      </c>
      <c r="AC1800" s="48" t="s">
        <v>1778</v>
      </c>
      <c r="AD1800" s="53" t="s">
        <v>1394</v>
      </c>
      <c r="AE1800" s="46" t="s">
        <v>18</v>
      </c>
      <c r="AF1800" s="54" t="s">
        <v>18</v>
      </c>
    </row>
    <row r="1801" spans="1:32" x14ac:dyDescent="0.25">
      <c r="A1801" s="1" t="s">
        <v>1779</v>
      </c>
      <c r="B1801" s="74">
        <v>11.122475934822299</v>
      </c>
      <c r="C1801" s="37">
        <v>8</v>
      </c>
      <c r="D1801" s="74">
        <v>8.7518290379843897</v>
      </c>
      <c r="E1801" s="37">
        <v>36</v>
      </c>
      <c r="F1801" s="74">
        <v>4.5701631281025801</v>
      </c>
      <c r="G1801" s="37">
        <v>29</v>
      </c>
      <c r="H1801" s="74">
        <v>24.835706462211999</v>
      </c>
      <c r="I1801" s="37">
        <v>63</v>
      </c>
      <c r="J1801" s="74">
        <v>4.42052221713229</v>
      </c>
      <c r="K1801" s="37">
        <v>69</v>
      </c>
      <c r="L1801" s="74">
        <v>-2.0622986036519699</v>
      </c>
      <c r="M1801" s="37">
        <v>88</v>
      </c>
      <c r="N1801" s="74">
        <v>11.508254366315899</v>
      </c>
      <c r="O1801" s="76">
        <v>1.80346179744944</v>
      </c>
      <c r="P1801" s="76">
        <v>0.51541477768851796</v>
      </c>
      <c r="Q1801" s="77">
        <v>8</v>
      </c>
      <c r="R1801" s="78">
        <v>0</v>
      </c>
      <c r="S1801" s="78">
        <v>0</v>
      </c>
      <c r="T1801" s="14" t="s">
        <v>18</v>
      </c>
      <c r="U1801" s="79">
        <v>8.5000000000000006E-3</v>
      </c>
      <c r="V1801" s="79" t="s">
        <v>18</v>
      </c>
      <c r="W1801" s="79">
        <v>9.2999999999999992E-3</v>
      </c>
      <c r="X1801" s="12" t="s">
        <v>1371</v>
      </c>
      <c r="Y1801" s="60" t="s">
        <v>18</v>
      </c>
      <c r="Z1801" s="8" t="s">
        <v>18</v>
      </c>
      <c r="AA1801" s="80" t="s">
        <v>18</v>
      </c>
      <c r="AB1801" s="62">
        <v>41900</v>
      </c>
      <c r="AC1801" s="12" t="s">
        <v>1778</v>
      </c>
      <c r="AD1801" s="16" t="s">
        <v>1394</v>
      </c>
      <c r="AE1801" s="14" t="s">
        <v>18</v>
      </c>
      <c r="AF1801" s="39" t="s">
        <v>18</v>
      </c>
    </row>
    <row r="1802" spans="1:32" x14ac:dyDescent="0.25">
      <c r="A1802" s="40" t="s">
        <v>1780</v>
      </c>
      <c r="B1802" s="67">
        <v>8.4272047512486505</v>
      </c>
      <c r="C1802" s="42">
        <v>24</v>
      </c>
      <c r="D1802" s="67">
        <v>7.1708861329221296</v>
      </c>
      <c r="E1802" s="42">
        <v>46</v>
      </c>
      <c r="F1802" s="67">
        <v>2.88827301288174</v>
      </c>
      <c r="G1802" s="42">
        <v>39</v>
      </c>
      <c r="H1802" s="67">
        <v>19.272027330371301</v>
      </c>
      <c r="I1802" s="42">
        <v>81</v>
      </c>
      <c r="J1802" s="67">
        <v>-8.1368129642711506E-2</v>
      </c>
      <c r="K1802" s="42">
        <v>106</v>
      </c>
      <c r="L1802" s="67">
        <v>-1.4615655540913099</v>
      </c>
      <c r="M1802" s="42">
        <v>82</v>
      </c>
      <c r="N1802" s="67">
        <v>12.9421907991784</v>
      </c>
      <c r="O1802" s="69">
        <v>1.1737593896471601</v>
      </c>
      <c r="P1802" s="69">
        <v>0.36702233108794502</v>
      </c>
      <c r="Q1802" s="70">
        <v>8</v>
      </c>
      <c r="R1802" s="71">
        <v>0</v>
      </c>
      <c r="S1802" s="71">
        <v>0</v>
      </c>
      <c r="T1802" s="46" t="s">
        <v>18</v>
      </c>
      <c r="U1802" s="72">
        <v>1.6E-2</v>
      </c>
      <c r="V1802" s="72" t="s">
        <v>18</v>
      </c>
      <c r="W1802" s="72">
        <v>1.6199999999999999E-2</v>
      </c>
      <c r="X1802" s="48" t="s">
        <v>1328</v>
      </c>
      <c r="Y1802" s="49">
        <v>426.509344318074</v>
      </c>
      <c r="Z1802" s="50" t="s">
        <v>18</v>
      </c>
      <c r="AA1802" s="73" t="s">
        <v>18</v>
      </c>
      <c r="AB1802" s="52">
        <v>40815</v>
      </c>
      <c r="AC1802" s="48" t="s">
        <v>1781</v>
      </c>
      <c r="AD1802" s="53" t="s">
        <v>154</v>
      </c>
      <c r="AE1802" s="46" t="s">
        <v>39</v>
      </c>
      <c r="AF1802" s="54" t="s">
        <v>18</v>
      </c>
    </row>
    <row r="1803" spans="1:32" x14ac:dyDescent="0.25">
      <c r="A1803" s="1" t="s">
        <v>1782</v>
      </c>
      <c r="B1803" s="74">
        <v>8.5805992805548108</v>
      </c>
      <c r="C1803" s="37">
        <v>23</v>
      </c>
      <c r="D1803" s="74">
        <v>6.9497618361891602</v>
      </c>
      <c r="E1803" s="37">
        <v>47</v>
      </c>
      <c r="F1803" s="74">
        <v>-3.83497990275947</v>
      </c>
      <c r="G1803" s="37">
        <v>62</v>
      </c>
      <c r="H1803" s="74">
        <v>26.535417941525999</v>
      </c>
      <c r="I1803" s="37">
        <v>56</v>
      </c>
      <c r="J1803" s="74">
        <v>1.43683862018624</v>
      </c>
      <c r="K1803" s="37">
        <v>104</v>
      </c>
      <c r="L1803" s="74">
        <v>-4.7056524373675996</v>
      </c>
      <c r="M1803" s="37">
        <v>106</v>
      </c>
      <c r="N1803" s="74">
        <v>13.857756500597301</v>
      </c>
      <c r="O1803" s="76">
        <v>1.6203494832173999</v>
      </c>
      <c r="P1803" s="76">
        <v>0.30919436202241102</v>
      </c>
      <c r="Q1803" s="77">
        <v>9</v>
      </c>
      <c r="R1803" s="78">
        <v>0.05</v>
      </c>
      <c r="S1803" s="78">
        <v>0</v>
      </c>
      <c r="T1803" s="14" t="s">
        <v>18</v>
      </c>
      <c r="U1803" s="79">
        <v>1.7500000000000002E-2</v>
      </c>
      <c r="V1803" s="79" t="s">
        <v>18</v>
      </c>
      <c r="W1803" s="79">
        <v>8.0000000000000002E-3</v>
      </c>
      <c r="X1803" s="12" t="s">
        <v>141</v>
      </c>
      <c r="Y1803" s="60" t="s">
        <v>18</v>
      </c>
      <c r="Z1803" s="8" t="s">
        <v>18</v>
      </c>
      <c r="AA1803" s="80" t="s">
        <v>18</v>
      </c>
      <c r="AB1803" s="62">
        <v>41739</v>
      </c>
      <c r="AC1803" s="12" t="s">
        <v>1783</v>
      </c>
      <c r="AD1803" s="16" t="s">
        <v>68</v>
      </c>
      <c r="AE1803" s="14" t="s">
        <v>18</v>
      </c>
      <c r="AF1803" s="39" t="s">
        <v>18</v>
      </c>
    </row>
    <row r="1804" spans="1:32" x14ac:dyDescent="0.25">
      <c r="A1804" s="40" t="s">
        <v>1784</v>
      </c>
      <c r="B1804" s="67" t="s">
        <v>18</v>
      </c>
      <c r="C1804" s="42" t="s">
        <v>18</v>
      </c>
      <c r="D1804" s="67">
        <v>12.951518487377699</v>
      </c>
      <c r="E1804" s="42">
        <v>8</v>
      </c>
      <c r="F1804" s="67">
        <v>-7.0451864056003597</v>
      </c>
      <c r="G1804" s="42">
        <v>65</v>
      </c>
      <c r="H1804" s="67">
        <v>16.690222681087601</v>
      </c>
      <c r="I1804" s="42">
        <v>84</v>
      </c>
      <c r="J1804" s="67">
        <v>2.39012064841359</v>
      </c>
      <c r="K1804" s="42">
        <v>95</v>
      </c>
      <c r="L1804" s="67">
        <v>-3.3212325724785301</v>
      </c>
      <c r="M1804" s="42">
        <v>102</v>
      </c>
      <c r="N1804" s="67">
        <v>19.0651880772804</v>
      </c>
      <c r="O1804" s="69">
        <v>0.66137366559122701</v>
      </c>
      <c r="P1804" s="69">
        <v>0.47517223281641302</v>
      </c>
      <c r="Q1804" s="70">
        <v>9</v>
      </c>
      <c r="R1804" s="71">
        <v>0.05</v>
      </c>
      <c r="S1804" s="71">
        <v>0</v>
      </c>
      <c r="T1804" s="46" t="s">
        <v>18</v>
      </c>
      <c r="U1804" s="72">
        <v>1.7500000000000002E-2</v>
      </c>
      <c r="V1804" s="72" t="s">
        <v>18</v>
      </c>
      <c r="W1804" s="72">
        <v>7.7499999999999999E-3</v>
      </c>
      <c r="X1804" s="48" t="s">
        <v>141</v>
      </c>
      <c r="Y1804" s="49" t="s">
        <v>18</v>
      </c>
      <c r="Z1804" s="50" t="s">
        <v>18</v>
      </c>
      <c r="AA1804" s="73" t="s">
        <v>18</v>
      </c>
      <c r="AB1804" s="52">
        <v>39310</v>
      </c>
      <c r="AC1804" s="48" t="s">
        <v>1785</v>
      </c>
      <c r="AD1804" s="53" t="s">
        <v>68</v>
      </c>
      <c r="AE1804" s="46" t="s">
        <v>18</v>
      </c>
      <c r="AF1804" s="54" t="s">
        <v>18</v>
      </c>
    </row>
    <row r="1805" spans="1:32" x14ac:dyDescent="0.25">
      <c r="A1805" s="1" t="s">
        <v>1786</v>
      </c>
      <c r="B1805" s="74" t="s">
        <v>18</v>
      </c>
      <c r="C1805" s="37" t="s">
        <v>18</v>
      </c>
      <c r="D1805" s="74">
        <v>6.8963350187494399</v>
      </c>
      <c r="E1805" s="37">
        <v>48</v>
      </c>
      <c r="F1805" s="74">
        <v>-3.5515886038301998</v>
      </c>
      <c r="G1805" s="37">
        <v>61</v>
      </c>
      <c r="H1805" s="74">
        <v>33.458454250273903</v>
      </c>
      <c r="I1805" s="37">
        <v>10</v>
      </c>
      <c r="J1805" s="74">
        <v>5.1585489505418103</v>
      </c>
      <c r="K1805" s="37">
        <v>66</v>
      </c>
      <c r="L1805" s="74">
        <v>1.9540741304337299</v>
      </c>
      <c r="M1805" s="37">
        <v>5</v>
      </c>
      <c r="N1805" s="74">
        <v>16.983744799171401</v>
      </c>
      <c r="O1805" s="76">
        <v>1.72973894982669</v>
      </c>
      <c r="P1805" s="76">
        <v>0.27362943314751498</v>
      </c>
      <c r="Q1805" s="77">
        <v>6</v>
      </c>
      <c r="R1805" s="78">
        <v>0.03</v>
      </c>
      <c r="S1805" s="78">
        <v>0.02</v>
      </c>
      <c r="T1805" s="14" t="s">
        <v>89</v>
      </c>
      <c r="U1805" s="79">
        <v>2.7E-2</v>
      </c>
      <c r="V1805" s="79" t="s">
        <v>18</v>
      </c>
      <c r="W1805" s="79">
        <v>0.03</v>
      </c>
      <c r="X1805" s="12" t="s">
        <v>30</v>
      </c>
      <c r="Y1805" s="60">
        <v>171.32739979999999</v>
      </c>
      <c r="Z1805" s="8">
        <v>0.82743789000000001</v>
      </c>
      <c r="AA1805" s="80">
        <v>2299</v>
      </c>
      <c r="AB1805" s="62">
        <v>42534</v>
      </c>
      <c r="AC1805" s="12" t="s">
        <v>1787</v>
      </c>
      <c r="AD1805" s="16">
        <v>500</v>
      </c>
      <c r="AE1805" s="14" t="s">
        <v>39</v>
      </c>
      <c r="AF1805" s="39">
        <v>30.85466435</v>
      </c>
    </row>
    <row r="1806" spans="1:32" x14ac:dyDescent="0.25">
      <c r="A1806" s="40" t="s">
        <v>1788</v>
      </c>
      <c r="B1806" s="67" t="s">
        <v>18</v>
      </c>
      <c r="C1806" s="42" t="s">
        <v>18</v>
      </c>
      <c r="D1806" s="67" t="s">
        <v>18</v>
      </c>
      <c r="E1806" s="42" t="s">
        <v>18</v>
      </c>
      <c r="F1806" s="67">
        <v>-2.0372058721735802</v>
      </c>
      <c r="G1806" s="42">
        <v>60</v>
      </c>
      <c r="H1806" s="67">
        <v>35.5529212144029</v>
      </c>
      <c r="I1806" s="42">
        <v>7</v>
      </c>
      <c r="J1806" s="67">
        <v>5.9962702339805203</v>
      </c>
      <c r="K1806" s="42">
        <v>59</v>
      </c>
      <c r="L1806" s="67">
        <v>2.0983703930792199</v>
      </c>
      <c r="M1806" s="42">
        <v>4</v>
      </c>
      <c r="N1806" s="67">
        <v>16.9837342464428</v>
      </c>
      <c r="O1806" s="69">
        <v>1.8530619591956901</v>
      </c>
      <c r="P1806" s="69" t="s">
        <v>18</v>
      </c>
      <c r="Q1806" s="70">
        <v>6</v>
      </c>
      <c r="R1806" s="71">
        <v>0.03</v>
      </c>
      <c r="S1806" s="71">
        <v>0.02</v>
      </c>
      <c r="T1806" s="46" t="s">
        <v>18</v>
      </c>
      <c r="U1806" s="72">
        <v>1.4999999999999999E-2</v>
      </c>
      <c r="V1806" s="72" t="s">
        <v>18</v>
      </c>
      <c r="W1806" s="72">
        <v>1.4500000000000001E-2</v>
      </c>
      <c r="X1806" s="48" t="s">
        <v>30</v>
      </c>
      <c r="Y1806" s="49" t="s">
        <v>18</v>
      </c>
      <c r="Z1806" s="50" t="s">
        <v>18</v>
      </c>
      <c r="AA1806" s="73" t="s">
        <v>18</v>
      </c>
      <c r="AB1806" s="52">
        <v>44326</v>
      </c>
      <c r="AC1806" s="48" t="s">
        <v>1787</v>
      </c>
      <c r="AD1806" s="53">
        <v>500</v>
      </c>
      <c r="AE1806" s="46" t="s">
        <v>39</v>
      </c>
      <c r="AF1806" s="54" t="s">
        <v>18</v>
      </c>
    </row>
    <row r="1807" spans="1:32" x14ac:dyDescent="0.25">
      <c r="A1807" s="1" t="s">
        <v>1789</v>
      </c>
      <c r="B1807" s="74" t="s">
        <v>18</v>
      </c>
      <c r="C1807" s="37" t="s">
        <v>18</v>
      </c>
      <c r="D1807" s="74">
        <v>6.7055206428094003</v>
      </c>
      <c r="E1807" s="37">
        <v>49</v>
      </c>
      <c r="F1807" s="74">
        <v>1.2381219775823</v>
      </c>
      <c r="G1807" s="37">
        <v>50</v>
      </c>
      <c r="H1807" s="74">
        <v>23.922874535458199</v>
      </c>
      <c r="I1807" s="37">
        <v>65</v>
      </c>
      <c r="J1807" s="74">
        <v>5.1196437246780304</v>
      </c>
      <c r="K1807" s="37">
        <v>67</v>
      </c>
      <c r="L1807" s="74">
        <v>-0.550145098222243</v>
      </c>
      <c r="M1807" s="37">
        <v>66</v>
      </c>
      <c r="N1807" s="74">
        <v>12.5015328554456</v>
      </c>
      <c r="O1807" s="76">
        <v>1.5871545839744401</v>
      </c>
      <c r="P1807" s="76">
        <v>0.29744579496527201</v>
      </c>
      <c r="Q1807" s="77">
        <v>6</v>
      </c>
      <c r="R1807" s="78">
        <v>0.03</v>
      </c>
      <c r="S1807" s="78">
        <v>0.02</v>
      </c>
      <c r="T1807" s="14" t="s">
        <v>89</v>
      </c>
      <c r="U1807" s="79">
        <v>1.9E-2</v>
      </c>
      <c r="V1807" s="79" t="s">
        <v>18</v>
      </c>
      <c r="W1807" s="79">
        <v>2.1999999999999999E-2</v>
      </c>
      <c r="X1807" s="12" t="s">
        <v>30</v>
      </c>
      <c r="Y1807" s="60">
        <v>133.70119941999999</v>
      </c>
      <c r="Z1807" s="8">
        <v>1.0060858800000001</v>
      </c>
      <c r="AA1807" s="80">
        <v>2307</v>
      </c>
      <c r="AB1807" s="62">
        <v>42534</v>
      </c>
      <c r="AC1807" s="12" t="s">
        <v>1787</v>
      </c>
      <c r="AD1807" s="16">
        <v>500</v>
      </c>
      <c r="AE1807" s="14" t="s">
        <v>39</v>
      </c>
      <c r="AF1807" s="39">
        <v>23.575303519999899</v>
      </c>
    </row>
    <row r="1808" spans="1:32" x14ac:dyDescent="0.25">
      <c r="A1808" s="40" t="s">
        <v>1790</v>
      </c>
      <c r="B1808" s="67" t="s">
        <v>18</v>
      </c>
      <c r="C1808" s="42" t="s">
        <v>18</v>
      </c>
      <c r="D1808" s="67" t="s">
        <v>18</v>
      </c>
      <c r="E1808" s="42" t="s">
        <v>18</v>
      </c>
      <c r="F1808" s="67">
        <v>2.0042428081728798</v>
      </c>
      <c r="G1808" s="42">
        <v>42</v>
      </c>
      <c r="H1808" s="67">
        <v>24.860195792500601</v>
      </c>
      <c r="I1808" s="42">
        <v>62</v>
      </c>
      <c r="J1808" s="67">
        <v>5.5240642313312698</v>
      </c>
      <c r="K1808" s="42">
        <v>63</v>
      </c>
      <c r="L1808" s="67">
        <v>-0.48206193785303902</v>
      </c>
      <c r="M1808" s="42">
        <v>61</v>
      </c>
      <c r="N1808" s="67">
        <v>12.5015469204411</v>
      </c>
      <c r="O1808" s="69">
        <v>1.66212922028826</v>
      </c>
      <c r="P1808" s="69" t="s">
        <v>18</v>
      </c>
      <c r="Q1808" s="70">
        <v>6</v>
      </c>
      <c r="R1808" s="71">
        <v>0.03</v>
      </c>
      <c r="S1808" s="71">
        <v>0.02</v>
      </c>
      <c r="T1808" s="46" t="s">
        <v>18</v>
      </c>
      <c r="U1808" s="72">
        <v>1.4999999999999999E-2</v>
      </c>
      <c r="V1808" s="72" t="s">
        <v>18</v>
      </c>
      <c r="W1808" s="72">
        <v>1.4500000000000001E-2</v>
      </c>
      <c r="X1808" s="48" t="s">
        <v>30</v>
      </c>
      <c r="Y1808" s="49" t="s">
        <v>18</v>
      </c>
      <c r="Z1808" s="50" t="s">
        <v>18</v>
      </c>
      <c r="AA1808" s="73" t="s">
        <v>18</v>
      </c>
      <c r="AB1808" s="52">
        <v>44326</v>
      </c>
      <c r="AC1808" s="48" t="s">
        <v>1787</v>
      </c>
      <c r="AD1808" s="53">
        <v>500</v>
      </c>
      <c r="AE1808" s="46" t="s">
        <v>39</v>
      </c>
      <c r="AF1808" s="54" t="s">
        <v>18</v>
      </c>
    </row>
    <row r="1809" spans="1:32" x14ac:dyDescent="0.25">
      <c r="A1809" s="1" t="s">
        <v>1791</v>
      </c>
      <c r="B1809" s="74" t="s">
        <v>18</v>
      </c>
      <c r="C1809" s="37" t="s">
        <v>18</v>
      </c>
      <c r="D1809" s="74">
        <v>11.4641965224776</v>
      </c>
      <c r="E1809" s="37">
        <v>17</v>
      </c>
      <c r="F1809" s="74">
        <v>7.2257977235070596</v>
      </c>
      <c r="G1809" s="37">
        <v>18</v>
      </c>
      <c r="H1809" s="74">
        <v>30.726256983240301</v>
      </c>
      <c r="I1809" s="37">
        <v>30</v>
      </c>
      <c r="J1809" s="74">
        <v>8.9095744680851698</v>
      </c>
      <c r="K1809" s="37">
        <v>19</v>
      </c>
      <c r="L1809" s="74">
        <v>0.84137081879751496</v>
      </c>
      <c r="M1809" s="37">
        <v>23</v>
      </c>
      <c r="N1809" s="74">
        <v>11.1378952602455</v>
      </c>
      <c r="O1809" s="76">
        <v>2.3923054583853398</v>
      </c>
      <c r="P1809" s="76">
        <v>0.662133673222559</v>
      </c>
      <c r="Q1809" s="77">
        <v>9</v>
      </c>
      <c r="R1809" s="78">
        <v>0</v>
      </c>
      <c r="S1809" s="78">
        <v>0</v>
      </c>
      <c r="T1809" s="14" t="s">
        <v>18</v>
      </c>
      <c r="U1809" s="79">
        <v>4.0000000000000001E-3</v>
      </c>
      <c r="V1809" s="79" t="s">
        <v>18</v>
      </c>
      <c r="W1809" s="79">
        <v>4.0000000000000001E-3</v>
      </c>
      <c r="X1809" s="12" t="s">
        <v>1328</v>
      </c>
      <c r="Y1809" s="60">
        <v>10899.0640441083</v>
      </c>
      <c r="Z1809" s="8" t="s">
        <v>18</v>
      </c>
      <c r="AA1809" s="80" t="s">
        <v>18</v>
      </c>
      <c r="AB1809" s="62">
        <v>43448</v>
      </c>
      <c r="AC1809" s="12" t="s">
        <v>1792</v>
      </c>
      <c r="AD1809" s="16" t="s">
        <v>56</v>
      </c>
      <c r="AE1809" s="14" t="s">
        <v>18</v>
      </c>
      <c r="AF1809" s="39">
        <v>17.83301243</v>
      </c>
    </row>
    <row r="1810" spans="1:32" x14ac:dyDescent="0.25">
      <c r="A1810" s="40" t="s">
        <v>1793</v>
      </c>
      <c r="B1810" s="67" t="s">
        <v>18</v>
      </c>
      <c r="C1810" s="42" t="s">
        <v>18</v>
      </c>
      <c r="D1810" s="67">
        <v>11.685312132152999</v>
      </c>
      <c r="E1810" s="42">
        <v>15</v>
      </c>
      <c r="F1810" s="67">
        <v>7.4371527785449301</v>
      </c>
      <c r="G1810" s="42">
        <v>16</v>
      </c>
      <c r="H1810" s="67">
        <v>30.979259648201701</v>
      </c>
      <c r="I1810" s="42">
        <v>23</v>
      </c>
      <c r="J1810" s="67">
        <v>9.0253496503496393</v>
      </c>
      <c r="K1810" s="42">
        <v>16</v>
      </c>
      <c r="L1810" s="67">
        <v>0.84899939357181398</v>
      </c>
      <c r="M1810" s="42">
        <v>22</v>
      </c>
      <c r="N1810" s="67">
        <v>11.1358050995405</v>
      </c>
      <c r="O1810" s="69">
        <v>2.4154742338370299</v>
      </c>
      <c r="P1810" s="69">
        <v>0.67583924806270501</v>
      </c>
      <c r="Q1810" s="70">
        <v>9</v>
      </c>
      <c r="R1810" s="71">
        <v>0</v>
      </c>
      <c r="S1810" s="71">
        <v>0</v>
      </c>
      <c r="T1810" s="46" t="s">
        <v>18</v>
      </c>
      <c r="U1810" s="72">
        <v>2E-3</v>
      </c>
      <c r="V1810" s="72" t="s">
        <v>18</v>
      </c>
      <c r="W1810" s="72">
        <v>2E-3</v>
      </c>
      <c r="X1810" s="48" t="s">
        <v>1328</v>
      </c>
      <c r="Y1810" s="49" t="s">
        <v>18</v>
      </c>
      <c r="Z1810" s="50" t="s">
        <v>18</v>
      </c>
      <c r="AA1810" s="73" t="s">
        <v>18</v>
      </c>
      <c r="AB1810" s="52">
        <v>43448</v>
      </c>
      <c r="AC1810" s="48" t="s">
        <v>1792</v>
      </c>
      <c r="AD1810" s="53" t="s">
        <v>68</v>
      </c>
      <c r="AE1810" s="46" t="s">
        <v>18</v>
      </c>
      <c r="AF1810" s="54" t="s">
        <v>18</v>
      </c>
    </row>
    <row r="1811" spans="1:32" x14ac:dyDescent="0.25">
      <c r="A1811" s="1" t="s">
        <v>1794</v>
      </c>
      <c r="B1811" s="74" t="s">
        <v>18</v>
      </c>
      <c r="C1811" s="37" t="s">
        <v>18</v>
      </c>
      <c r="D1811" s="74" t="s">
        <v>18</v>
      </c>
      <c r="E1811" s="37" t="s">
        <v>18</v>
      </c>
      <c r="F1811" s="74">
        <v>5.0385899057728301</v>
      </c>
      <c r="G1811" s="37">
        <v>26</v>
      </c>
      <c r="H1811" s="74">
        <v>14.839241549876499</v>
      </c>
      <c r="I1811" s="37">
        <v>92</v>
      </c>
      <c r="J1811" s="74">
        <v>5.9315589353612799</v>
      </c>
      <c r="K1811" s="37">
        <v>60</v>
      </c>
      <c r="L1811" s="74">
        <v>-7.1736011477741002E-2</v>
      </c>
      <c r="M1811" s="37">
        <v>47</v>
      </c>
      <c r="N1811" s="74">
        <v>7.8579800859473101</v>
      </c>
      <c r="O1811" s="76">
        <v>1.36908366717361</v>
      </c>
      <c r="P1811" s="76" t="s">
        <v>18</v>
      </c>
      <c r="Q1811" s="77">
        <v>8</v>
      </c>
      <c r="R1811" s="78">
        <v>0</v>
      </c>
      <c r="S1811" s="78">
        <v>0</v>
      </c>
      <c r="T1811" s="14" t="s">
        <v>18</v>
      </c>
      <c r="U1811" s="79">
        <v>6.0000000000000001E-3</v>
      </c>
      <c r="V1811" s="79" t="s">
        <v>18</v>
      </c>
      <c r="W1811" s="79">
        <v>6.0000000000000001E-3</v>
      </c>
      <c r="X1811" s="12" t="s">
        <v>1328</v>
      </c>
      <c r="Y1811" s="60">
        <v>217.12143547032201</v>
      </c>
      <c r="Z1811" s="8" t="s">
        <v>18</v>
      </c>
      <c r="AA1811" s="80" t="s">
        <v>18</v>
      </c>
      <c r="AB1811" s="62">
        <v>43901</v>
      </c>
      <c r="AC1811" s="12" t="s">
        <v>1792</v>
      </c>
      <c r="AD1811" s="16" t="s">
        <v>56</v>
      </c>
      <c r="AE1811" s="14" t="s">
        <v>18</v>
      </c>
      <c r="AF1811" s="39">
        <v>-1.0866946399999999</v>
      </c>
    </row>
    <row r="1812" spans="1:32" x14ac:dyDescent="0.25">
      <c r="A1812" s="40" t="s">
        <v>1795</v>
      </c>
      <c r="B1812" s="67" t="s">
        <v>18</v>
      </c>
      <c r="C1812" s="42" t="s">
        <v>18</v>
      </c>
      <c r="D1812" s="67">
        <v>7.4407854798703399</v>
      </c>
      <c r="E1812" s="42">
        <v>44</v>
      </c>
      <c r="F1812" s="67">
        <v>0.88682706862852601</v>
      </c>
      <c r="G1812" s="42">
        <v>52</v>
      </c>
      <c r="H1812" s="67">
        <v>29.222309505106299</v>
      </c>
      <c r="I1812" s="42">
        <v>47</v>
      </c>
      <c r="J1812" s="67">
        <v>7.4461136512084796</v>
      </c>
      <c r="K1812" s="42">
        <v>42</v>
      </c>
      <c r="L1812" s="67">
        <v>0.48869883934026198</v>
      </c>
      <c r="M1812" s="42">
        <v>36</v>
      </c>
      <c r="N1812" s="67">
        <v>15.052477426621801</v>
      </c>
      <c r="O1812" s="69">
        <v>1.67024333837636</v>
      </c>
      <c r="P1812" s="69">
        <v>0.32296917734373698</v>
      </c>
      <c r="Q1812" s="70">
        <v>9</v>
      </c>
      <c r="R1812" s="71">
        <v>0</v>
      </c>
      <c r="S1812" s="71">
        <v>0</v>
      </c>
      <c r="T1812" s="46" t="s">
        <v>18</v>
      </c>
      <c r="U1812" s="72">
        <v>6.0000000000000001E-3</v>
      </c>
      <c r="V1812" s="72" t="s">
        <v>18</v>
      </c>
      <c r="W1812" s="72">
        <v>6.0000000000000001E-3</v>
      </c>
      <c r="X1812" s="48" t="s">
        <v>1328</v>
      </c>
      <c r="Y1812" s="49">
        <v>1596.0452507428499</v>
      </c>
      <c r="Z1812" s="50" t="s">
        <v>18</v>
      </c>
      <c r="AA1812" s="73" t="s">
        <v>18</v>
      </c>
      <c r="AB1812" s="52">
        <v>43047</v>
      </c>
      <c r="AC1812" s="48" t="s">
        <v>1796</v>
      </c>
      <c r="AD1812" s="53" t="s">
        <v>56</v>
      </c>
      <c r="AE1812" s="46" t="s">
        <v>18</v>
      </c>
      <c r="AF1812" s="54">
        <v>-0.10939375999999899</v>
      </c>
    </row>
    <row r="1813" spans="1:32" x14ac:dyDescent="0.25">
      <c r="A1813" s="1" t="s">
        <v>1797</v>
      </c>
      <c r="B1813" s="74" t="s">
        <v>18</v>
      </c>
      <c r="C1813" s="37" t="s">
        <v>18</v>
      </c>
      <c r="D1813" s="74">
        <v>8.88560103106939</v>
      </c>
      <c r="E1813" s="37">
        <v>34</v>
      </c>
      <c r="F1813" s="74">
        <v>3.16388728389231</v>
      </c>
      <c r="G1813" s="37">
        <v>36</v>
      </c>
      <c r="H1813" s="74">
        <v>22.064056939501899</v>
      </c>
      <c r="I1813" s="37">
        <v>74</v>
      </c>
      <c r="J1813" s="74">
        <v>6.09341169192707</v>
      </c>
      <c r="K1813" s="37">
        <v>57</v>
      </c>
      <c r="L1813" s="74">
        <v>0.70463887257781099</v>
      </c>
      <c r="M1813" s="37">
        <v>27</v>
      </c>
      <c r="N1813" s="74">
        <v>12.989586393746899</v>
      </c>
      <c r="O1813" s="76">
        <v>1.38442033773517</v>
      </c>
      <c r="P1813" s="76">
        <v>0.49534113981050398</v>
      </c>
      <c r="Q1813" s="77">
        <v>8</v>
      </c>
      <c r="R1813" s="78">
        <v>0</v>
      </c>
      <c r="S1813" s="78">
        <v>0</v>
      </c>
      <c r="T1813" s="14" t="s">
        <v>18</v>
      </c>
      <c r="U1813" s="79">
        <v>1.8499999999999999E-2</v>
      </c>
      <c r="V1813" s="79" t="s">
        <v>18</v>
      </c>
      <c r="W1813" s="79">
        <v>1.84E-2</v>
      </c>
      <c r="X1813" s="12" t="s">
        <v>1328</v>
      </c>
      <c r="Y1813" s="60">
        <v>279.27307647999999</v>
      </c>
      <c r="Z1813" s="8" t="s">
        <v>18</v>
      </c>
      <c r="AA1813" s="80" t="s">
        <v>18</v>
      </c>
      <c r="AB1813" s="62">
        <v>43448</v>
      </c>
      <c r="AC1813" s="12" t="s">
        <v>1798</v>
      </c>
      <c r="AD1813" s="16" t="s">
        <v>56</v>
      </c>
      <c r="AE1813" s="14" t="s">
        <v>18</v>
      </c>
      <c r="AF1813" s="39">
        <v>-1.1796476300000001</v>
      </c>
    </row>
    <row r="1814" spans="1:32" x14ac:dyDescent="0.25">
      <c r="A1814" s="40" t="s">
        <v>1799</v>
      </c>
      <c r="B1814" s="67" t="s">
        <v>18</v>
      </c>
      <c r="C1814" s="42" t="s">
        <v>18</v>
      </c>
      <c r="D1814" s="67">
        <v>9.8075251951510598</v>
      </c>
      <c r="E1814" s="42">
        <v>28</v>
      </c>
      <c r="F1814" s="67">
        <v>3.9939242037474201</v>
      </c>
      <c r="G1814" s="42">
        <v>30</v>
      </c>
      <c r="H1814" s="67">
        <v>23.071937783538502</v>
      </c>
      <c r="I1814" s="42">
        <v>70</v>
      </c>
      <c r="J1814" s="67">
        <v>6.5357643758765196</v>
      </c>
      <c r="K1814" s="42">
        <v>51</v>
      </c>
      <c r="L1814" s="67">
        <v>0.79617834394904996</v>
      </c>
      <c r="M1814" s="42">
        <v>25</v>
      </c>
      <c r="N1814" s="67">
        <v>12.978837610085799</v>
      </c>
      <c r="O1814" s="69">
        <v>1.46322259333532</v>
      </c>
      <c r="P1814" s="69">
        <v>0.55456746289273096</v>
      </c>
      <c r="Q1814" s="70">
        <v>8</v>
      </c>
      <c r="R1814" s="71">
        <v>0</v>
      </c>
      <c r="S1814" s="71">
        <v>0</v>
      </c>
      <c r="T1814" s="46" t="s">
        <v>18</v>
      </c>
      <c r="U1814" s="72">
        <v>9.4999999999999998E-3</v>
      </c>
      <c r="V1814" s="72" t="s">
        <v>18</v>
      </c>
      <c r="W1814" s="72">
        <v>9.4000000000000004E-3</v>
      </c>
      <c r="X1814" s="48" t="s">
        <v>1328</v>
      </c>
      <c r="Y1814" s="49" t="s">
        <v>18</v>
      </c>
      <c r="Z1814" s="50" t="s">
        <v>18</v>
      </c>
      <c r="AA1814" s="73" t="s">
        <v>18</v>
      </c>
      <c r="AB1814" s="52">
        <v>43448</v>
      </c>
      <c r="AC1814" s="48" t="s">
        <v>1798</v>
      </c>
      <c r="AD1814" s="53" t="s">
        <v>68</v>
      </c>
      <c r="AE1814" s="46" t="s">
        <v>18</v>
      </c>
      <c r="AF1814" s="54" t="s">
        <v>18</v>
      </c>
    </row>
    <row r="1815" spans="1:32" x14ac:dyDescent="0.25">
      <c r="A1815" s="1" t="s">
        <v>1800</v>
      </c>
      <c r="B1815" s="74" t="s">
        <v>18</v>
      </c>
      <c r="C1815" s="37" t="s">
        <v>18</v>
      </c>
      <c r="D1815" s="74">
        <v>7.9665917977027103</v>
      </c>
      <c r="E1815" s="37">
        <v>39</v>
      </c>
      <c r="F1815" s="74">
        <v>3.1699663812387402</v>
      </c>
      <c r="G1815" s="37">
        <v>35</v>
      </c>
      <c r="H1815" s="74">
        <v>22.0697254405924</v>
      </c>
      <c r="I1815" s="37">
        <v>73</v>
      </c>
      <c r="J1815" s="74">
        <v>6.1204343534056997</v>
      </c>
      <c r="K1815" s="37">
        <v>56</v>
      </c>
      <c r="L1815" s="74">
        <v>0.70257611241213402</v>
      </c>
      <c r="M1815" s="37">
        <v>28</v>
      </c>
      <c r="N1815" s="74">
        <v>12.982810080060499</v>
      </c>
      <c r="O1815" s="76">
        <v>1.3855795449853801</v>
      </c>
      <c r="P1815" s="76">
        <v>0.42950982971308799</v>
      </c>
      <c r="Q1815" s="77">
        <v>8</v>
      </c>
      <c r="R1815" s="78">
        <v>0</v>
      </c>
      <c r="S1815" s="78">
        <v>0</v>
      </c>
      <c r="T1815" s="14" t="s">
        <v>18</v>
      </c>
      <c r="U1815" s="79">
        <v>1.8499999999999999E-2</v>
      </c>
      <c r="V1815" s="79" t="s">
        <v>18</v>
      </c>
      <c r="W1815" s="79">
        <v>1.84E-2</v>
      </c>
      <c r="X1815" s="12" t="s">
        <v>1328</v>
      </c>
      <c r="Y1815" s="60" t="s">
        <v>18</v>
      </c>
      <c r="Z1815" s="8" t="s">
        <v>18</v>
      </c>
      <c r="AA1815" s="80" t="s">
        <v>18</v>
      </c>
      <c r="AB1815" s="62">
        <v>43448</v>
      </c>
      <c r="AC1815" s="12" t="s">
        <v>1798</v>
      </c>
      <c r="AD1815" s="16" t="s">
        <v>56</v>
      </c>
      <c r="AE1815" s="14" t="s">
        <v>18</v>
      </c>
      <c r="AF1815" s="39" t="s">
        <v>18</v>
      </c>
    </row>
    <row r="1816" spans="1:32" x14ac:dyDescent="0.25">
      <c r="A1816" s="40" t="s">
        <v>1801</v>
      </c>
      <c r="B1816" s="67">
        <v>10.6940380530492</v>
      </c>
      <c r="C1816" s="42">
        <v>9</v>
      </c>
      <c r="D1816" s="67">
        <v>12.1974052951297</v>
      </c>
      <c r="E1816" s="42">
        <v>12</v>
      </c>
      <c r="F1816" s="67">
        <v>3.79938064269786</v>
      </c>
      <c r="G1816" s="42">
        <v>32</v>
      </c>
      <c r="H1816" s="67">
        <v>33.589001447177999</v>
      </c>
      <c r="I1816" s="42">
        <v>9</v>
      </c>
      <c r="J1816" s="67">
        <v>7.6752595357517199</v>
      </c>
      <c r="K1816" s="42">
        <v>39</v>
      </c>
      <c r="L1816" s="67">
        <v>1.5511551155115599</v>
      </c>
      <c r="M1816" s="42">
        <v>7</v>
      </c>
      <c r="N1816" s="67">
        <v>13.1222097928935</v>
      </c>
      <c r="O1816" s="69">
        <v>2.2487060148914702</v>
      </c>
      <c r="P1816" s="69">
        <v>0.67862517899396702</v>
      </c>
      <c r="Q1816" s="70">
        <v>8</v>
      </c>
      <c r="R1816" s="71">
        <v>0</v>
      </c>
      <c r="S1816" s="71">
        <v>0</v>
      </c>
      <c r="T1816" s="46" t="s">
        <v>18</v>
      </c>
      <c r="U1816" s="72">
        <v>1.4E-2</v>
      </c>
      <c r="V1816" s="72" t="s">
        <v>18</v>
      </c>
      <c r="W1816" s="72">
        <v>1.4E-2</v>
      </c>
      <c r="X1816" s="48" t="s">
        <v>1328</v>
      </c>
      <c r="Y1816" s="49">
        <v>4103.9677993167297</v>
      </c>
      <c r="Z1816" s="50" t="s">
        <v>18</v>
      </c>
      <c r="AA1816" s="73" t="s">
        <v>18</v>
      </c>
      <c r="AB1816" s="52">
        <v>42146</v>
      </c>
      <c r="AC1816" s="48" t="s">
        <v>1802</v>
      </c>
      <c r="AD1816" s="53" t="s">
        <v>56</v>
      </c>
      <c r="AE1816" s="46" t="s">
        <v>18</v>
      </c>
      <c r="AF1816" s="54">
        <v>3.4262532600000002</v>
      </c>
    </row>
    <row r="1817" spans="1:32" x14ac:dyDescent="0.25">
      <c r="A1817" s="1" t="s">
        <v>1803</v>
      </c>
      <c r="B1817" s="74">
        <v>7.8177376662203297</v>
      </c>
      <c r="C1817" s="37">
        <v>27</v>
      </c>
      <c r="D1817" s="74">
        <v>10.0046312144674</v>
      </c>
      <c r="E1817" s="37">
        <v>25</v>
      </c>
      <c r="F1817" s="74">
        <v>-16.070447247776499</v>
      </c>
      <c r="G1817" s="37">
        <v>70</v>
      </c>
      <c r="H1817" s="74">
        <v>5.5641421947451901</v>
      </c>
      <c r="I1817" s="37">
        <v>103</v>
      </c>
      <c r="J1817" s="74">
        <v>3.6025786879030299</v>
      </c>
      <c r="K1817" s="37">
        <v>85</v>
      </c>
      <c r="L1817" s="74">
        <v>-6.7258449982928896</v>
      </c>
      <c r="M1817" s="37">
        <v>108</v>
      </c>
      <c r="N1817" s="74">
        <v>22.179905319285101</v>
      </c>
      <c r="O1817" s="76">
        <v>6.6868312382969503E-2</v>
      </c>
      <c r="P1817" s="76">
        <v>0.34421884301248601</v>
      </c>
      <c r="Q1817" s="77">
        <v>9</v>
      </c>
      <c r="R1817" s="78">
        <v>0</v>
      </c>
      <c r="S1817" s="78">
        <v>0</v>
      </c>
      <c r="T1817" s="14" t="s">
        <v>18</v>
      </c>
      <c r="U1817" s="79">
        <v>1.4999999999999999E-2</v>
      </c>
      <c r="V1817" s="79" t="s">
        <v>18</v>
      </c>
      <c r="W1817" s="79">
        <v>1.4999999999999999E-2</v>
      </c>
      <c r="X1817" s="12" t="s">
        <v>1328</v>
      </c>
      <c r="Y1817" s="60">
        <v>1442.0159443165601</v>
      </c>
      <c r="Z1817" s="8" t="s">
        <v>18</v>
      </c>
      <c r="AA1817" s="80" t="s">
        <v>18</v>
      </c>
      <c r="AB1817" s="62">
        <v>41922</v>
      </c>
      <c r="AC1817" s="12" t="s">
        <v>1804</v>
      </c>
      <c r="AD1817" s="16" t="s">
        <v>56</v>
      </c>
      <c r="AE1817" s="14" t="s">
        <v>18</v>
      </c>
      <c r="AF1817" s="39">
        <v>-8.7808972799999996</v>
      </c>
    </row>
    <row r="1818" spans="1:32" x14ac:dyDescent="0.25">
      <c r="A1818" s="40" t="s">
        <v>1805</v>
      </c>
      <c r="B1818" s="67">
        <v>8.6485446431305792</v>
      </c>
      <c r="C1818" s="42">
        <v>22</v>
      </c>
      <c r="D1818" s="67">
        <v>9.2434494330329198</v>
      </c>
      <c r="E1818" s="42">
        <v>32</v>
      </c>
      <c r="F1818" s="67">
        <v>1.3783391664299001</v>
      </c>
      <c r="G1818" s="42">
        <v>48</v>
      </c>
      <c r="H1818" s="67">
        <v>30.197476686780099</v>
      </c>
      <c r="I1818" s="42">
        <v>33</v>
      </c>
      <c r="J1818" s="67">
        <v>6.4827276805740901</v>
      </c>
      <c r="K1818" s="42">
        <v>52</v>
      </c>
      <c r="L1818" s="67">
        <v>-1.18651124063283</v>
      </c>
      <c r="M1818" s="42">
        <v>75</v>
      </c>
      <c r="N1818" s="67">
        <v>11.477567866294001</v>
      </c>
      <c r="O1818" s="69">
        <v>2.2754356701514502</v>
      </c>
      <c r="P1818" s="69">
        <v>0.49448563820827601</v>
      </c>
      <c r="Q1818" s="70">
        <v>8</v>
      </c>
      <c r="R1818" s="71">
        <v>0</v>
      </c>
      <c r="S1818" s="71">
        <v>0</v>
      </c>
      <c r="T1818" s="46" t="s">
        <v>18</v>
      </c>
      <c r="U1818" s="72">
        <v>1.6E-2</v>
      </c>
      <c r="V1818" s="72" t="s">
        <v>18</v>
      </c>
      <c r="W1818" s="72">
        <v>1.61E-2</v>
      </c>
      <c r="X1818" s="48" t="s">
        <v>1328</v>
      </c>
      <c r="Y1818" s="49">
        <v>2636.8293091063601</v>
      </c>
      <c r="Z1818" s="50" t="s">
        <v>18</v>
      </c>
      <c r="AA1818" s="73" t="s">
        <v>18</v>
      </c>
      <c r="AB1818" s="52">
        <v>41908</v>
      </c>
      <c r="AC1818" s="48" t="s">
        <v>1806</v>
      </c>
      <c r="AD1818" s="53" t="s">
        <v>56</v>
      </c>
      <c r="AE1818" s="46" t="s">
        <v>18</v>
      </c>
      <c r="AF1818" s="54">
        <v>-2.92955283</v>
      </c>
    </row>
    <row r="1819" spans="1:32" x14ac:dyDescent="0.25">
      <c r="A1819" s="1" t="s">
        <v>1807</v>
      </c>
      <c r="B1819" s="75">
        <v>14.9161609472328</v>
      </c>
      <c r="C1819" s="66">
        <v>1</v>
      </c>
      <c r="D1819" s="74">
        <v>13.444530705669001</v>
      </c>
      <c r="E1819" s="37">
        <v>7</v>
      </c>
      <c r="F1819" s="74">
        <v>-0.25298055225956201</v>
      </c>
      <c r="G1819" s="37">
        <v>56</v>
      </c>
      <c r="H1819" s="75">
        <v>61.513464635903802</v>
      </c>
      <c r="I1819" s="66">
        <v>1</v>
      </c>
      <c r="J1819" s="75">
        <v>20.072264353087</v>
      </c>
      <c r="K1819" s="66">
        <v>1</v>
      </c>
      <c r="L1819" s="75">
        <v>2.9428715510410002</v>
      </c>
      <c r="M1819" s="66">
        <v>2</v>
      </c>
      <c r="N1819" s="74">
        <v>16.322047004828299</v>
      </c>
      <c r="O1819" s="76">
        <v>3.5187041957227301</v>
      </c>
      <c r="P1819" s="76">
        <v>0.42691179312124899</v>
      </c>
      <c r="Q1819" s="77">
        <v>6</v>
      </c>
      <c r="R1819" s="78">
        <v>0</v>
      </c>
      <c r="S1819" s="78">
        <v>0</v>
      </c>
      <c r="T1819" s="14" t="s">
        <v>18</v>
      </c>
      <c r="U1819" s="79">
        <v>0.01</v>
      </c>
      <c r="V1819" s="79" t="s">
        <v>18</v>
      </c>
      <c r="W1819" s="79">
        <v>1.15E-2</v>
      </c>
      <c r="X1819" s="12" t="s">
        <v>30</v>
      </c>
      <c r="Y1819" s="60">
        <v>13.957921049999999</v>
      </c>
      <c r="Z1819" s="8" t="s">
        <v>18</v>
      </c>
      <c r="AA1819" s="80">
        <v>213</v>
      </c>
      <c r="AB1819" s="62">
        <v>41243</v>
      </c>
      <c r="AC1819" s="12" t="s">
        <v>1808</v>
      </c>
      <c r="AD1819" s="16">
        <v>5000</v>
      </c>
      <c r="AE1819" s="14" t="s">
        <v>18</v>
      </c>
      <c r="AF1819" s="39">
        <v>0.1725266</v>
      </c>
    </row>
    <row r="1820" spans="1:32" x14ac:dyDescent="0.25">
      <c r="A1820" s="40" t="s">
        <v>1809</v>
      </c>
      <c r="B1820" s="67">
        <v>2.9726268774005802</v>
      </c>
      <c r="C1820" s="42">
        <v>33</v>
      </c>
      <c r="D1820" s="67">
        <v>9.4338282264274795</v>
      </c>
      <c r="E1820" s="42">
        <v>31</v>
      </c>
      <c r="F1820" s="67">
        <v>1.6541727626263301</v>
      </c>
      <c r="G1820" s="42">
        <v>46</v>
      </c>
      <c r="H1820" s="67">
        <v>8.6468042609853804</v>
      </c>
      <c r="I1820" s="42">
        <v>99</v>
      </c>
      <c r="J1820" s="67">
        <v>0.14575023013194599</v>
      </c>
      <c r="K1820" s="42">
        <v>105</v>
      </c>
      <c r="L1820" s="67">
        <v>-0.52575434318804504</v>
      </c>
      <c r="M1820" s="42">
        <v>65</v>
      </c>
      <c r="N1820" s="67">
        <v>13.699396532556699</v>
      </c>
      <c r="O1820" s="69">
        <v>0.33328438175390901</v>
      </c>
      <c r="P1820" s="69">
        <v>0.39919133915400001</v>
      </c>
      <c r="Q1820" s="70">
        <v>6</v>
      </c>
      <c r="R1820" s="71">
        <v>0</v>
      </c>
      <c r="S1820" s="71">
        <v>0</v>
      </c>
      <c r="T1820" s="46" t="s">
        <v>18</v>
      </c>
      <c r="U1820" s="72">
        <v>0.01</v>
      </c>
      <c r="V1820" s="72" t="s">
        <v>18</v>
      </c>
      <c r="W1820" s="72">
        <v>1.15E-2</v>
      </c>
      <c r="X1820" s="48" t="s">
        <v>30</v>
      </c>
      <c r="Y1820" s="49">
        <v>9.1614746199999999</v>
      </c>
      <c r="Z1820" s="50" t="s">
        <v>18</v>
      </c>
      <c r="AA1820" s="73">
        <v>290</v>
      </c>
      <c r="AB1820" s="52">
        <v>41820</v>
      </c>
      <c r="AC1820" s="48" t="s">
        <v>1808</v>
      </c>
      <c r="AD1820" s="53">
        <v>5000</v>
      </c>
      <c r="AE1820" s="46" t="s">
        <v>18</v>
      </c>
      <c r="AF1820" s="54">
        <v>0.94701186000000004</v>
      </c>
    </row>
    <row r="1821" spans="1:32" x14ac:dyDescent="0.25">
      <c r="A1821" s="1" t="s">
        <v>1810</v>
      </c>
      <c r="B1821" s="74" t="s">
        <v>18</v>
      </c>
      <c r="C1821" s="37" t="s">
        <v>18</v>
      </c>
      <c r="D1821" s="74">
        <v>7.8559765094126099</v>
      </c>
      <c r="E1821" s="37">
        <v>42</v>
      </c>
      <c r="F1821" s="74">
        <v>3.80341036146016</v>
      </c>
      <c r="G1821" s="37">
        <v>31</v>
      </c>
      <c r="H1821" s="74">
        <v>25.501966466570099</v>
      </c>
      <c r="I1821" s="37">
        <v>59</v>
      </c>
      <c r="J1821" s="74">
        <v>7.5000000000000799</v>
      </c>
      <c r="K1821" s="37">
        <v>40</v>
      </c>
      <c r="L1821" s="74">
        <v>-1.2862259850211599</v>
      </c>
      <c r="M1821" s="37">
        <v>79</v>
      </c>
      <c r="N1821" s="74">
        <v>10.0245715796285</v>
      </c>
      <c r="O1821" s="76">
        <v>2.1368451448708399</v>
      </c>
      <c r="P1821" s="76">
        <v>0.44839483545856901</v>
      </c>
      <c r="Q1821" s="77">
        <v>8</v>
      </c>
      <c r="R1821" s="78">
        <v>0.02</v>
      </c>
      <c r="S1821" s="78">
        <v>0.01</v>
      </c>
      <c r="T1821" s="14" t="s">
        <v>18</v>
      </c>
      <c r="U1821" s="79">
        <v>1.7999999999999999E-2</v>
      </c>
      <c r="V1821" s="79" t="s">
        <v>18</v>
      </c>
      <c r="W1821" s="79">
        <v>1.7999999999999999E-2</v>
      </c>
      <c r="X1821" s="12" t="s">
        <v>30</v>
      </c>
      <c r="Y1821" s="60">
        <v>6.6575438299999998</v>
      </c>
      <c r="Z1821" s="8">
        <v>-8.7380940000000004E-2</v>
      </c>
      <c r="AA1821" s="80">
        <v>176</v>
      </c>
      <c r="AB1821" s="62">
        <v>42705</v>
      </c>
      <c r="AC1821" s="12" t="s">
        <v>1363</v>
      </c>
      <c r="AD1821" s="16">
        <v>5000</v>
      </c>
      <c r="AE1821" s="14" t="s">
        <v>235</v>
      </c>
      <c r="AF1821" s="39">
        <v>-0.60843415000000001</v>
      </c>
    </row>
    <row r="1822" spans="1:32" x14ac:dyDescent="0.25">
      <c r="A1822" s="40" t="s">
        <v>1811</v>
      </c>
      <c r="B1822" s="67" t="s">
        <v>18</v>
      </c>
      <c r="C1822" s="42" t="s">
        <v>18</v>
      </c>
      <c r="D1822" s="67">
        <v>6.42218168024419</v>
      </c>
      <c r="E1822" s="42">
        <v>52</v>
      </c>
      <c r="F1822" s="67">
        <v>2.3441801860271498</v>
      </c>
      <c r="G1822" s="42">
        <v>41</v>
      </c>
      <c r="H1822" s="67">
        <v>22.859883302693401</v>
      </c>
      <c r="I1822" s="42">
        <v>71</v>
      </c>
      <c r="J1822" s="67">
        <v>7.4970277641791698</v>
      </c>
      <c r="K1822" s="42">
        <v>41</v>
      </c>
      <c r="L1822" s="67">
        <v>-1.2907783200616201</v>
      </c>
      <c r="M1822" s="42">
        <v>81</v>
      </c>
      <c r="N1822" s="67">
        <v>10.1775112502726</v>
      </c>
      <c r="O1822" s="69">
        <v>1.8451341869025</v>
      </c>
      <c r="P1822" s="69">
        <v>0.352947847436761</v>
      </c>
      <c r="Q1822" s="70">
        <v>8</v>
      </c>
      <c r="R1822" s="71">
        <v>0.02</v>
      </c>
      <c r="S1822" s="71">
        <v>0.01</v>
      </c>
      <c r="T1822" s="46" t="s">
        <v>18</v>
      </c>
      <c r="U1822" s="72">
        <v>1.7999999999999999E-2</v>
      </c>
      <c r="V1822" s="72" t="s">
        <v>18</v>
      </c>
      <c r="W1822" s="72">
        <v>1.7999999999999999E-2</v>
      </c>
      <c r="X1822" s="48" t="s">
        <v>30</v>
      </c>
      <c r="Y1822" s="49" t="s">
        <v>18</v>
      </c>
      <c r="Z1822" s="50" t="s">
        <v>18</v>
      </c>
      <c r="AA1822" s="73" t="s">
        <v>18</v>
      </c>
      <c r="AB1822" s="52">
        <v>42705</v>
      </c>
      <c r="AC1822" s="48" t="s">
        <v>1363</v>
      </c>
      <c r="AD1822" s="53">
        <v>5000</v>
      </c>
      <c r="AE1822" s="46" t="s">
        <v>235</v>
      </c>
      <c r="AF1822" s="54" t="s">
        <v>18</v>
      </c>
    </row>
    <row r="1823" spans="1:32" x14ac:dyDescent="0.25">
      <c r="A1823" s="1" t="s">
        <v>1812</v>
      </c>
      <c r="B1823" s="74" t="s">
        <v>18</v>
      </c>
      <c r="C1823" s="37" t="s">
        <v>18</v>
      </c>
      <c r="D1823" s="74" t="s">
        <v>18</v>
      </c>
      <c r="E1823" s="37" t="s">
        <v>18</v>
      </c>
      <c r="F1823" s="74" t="s">
        <v>18</v>
      </c>
      <c r="G1823" s="37" t="s">
        <v>18</v>
      </c>
      <c r="H1823" s="74">
        <v>9.0188468289101191</v>
      </c>
      <c r="I1823" s="37">
        <v>98</v>
      </c>
      <c r="J1823" s="74">
        <v>6.3546988371832898</v>
      </c>
      <c r="K1823" s="37">
        <v>55</v>
      </c>
      <c r="L1823" s="74">
        <v>-2.9620443622803498</v>
      </c>
      <c r="M1823" s="37">
        <v>99</v>
      </c>
      <c r="N1823" s="74">
        <v>21.070350395175002</v>
      </c>
      <c r="O1823" s="76">
        <v>0.23435004065287399</v>
      </c>
      <c r="P1823" s="76" t="s">
        <v>18</v>
      </c>
      <c r="Q1823" s="77">
        <v>8</v>
      </c>
      <c r="R1823" s="78">
        <v>0.05</v>
      </c>
      <c r="S1823" s="78">
        <v>0.03</v>
      </c>
      <c r="T1823" s="14" t="s">
        <v>18</v>
      </c>
      <c r="U1823" s="79">
        <v>0</v>
      </c>
      <c r="V1823" s="79" t="s">
        <v>18</v>
      </c>
      <c r="W1823" s="79">
        <v>4.0000000000000001E-3</v>
      </c>
      <c r="X1823" s="12" t="s">
        <v>1371</v>
      </c>
      <c r="Y1823" s="60" t="s">
        <v>18</v>
      </c>
      <c r="Z1823" s="8" t="s">
        <v>18</v>
      </c>
      <c r="AA1823" s="80" t="s">
        <v>18</v>
      </c>
      <c r="AB1823" s="62">
        <v>44607</v>
      </c>
      <c r="AC1823" s="12" t="s">
        <v>1813</v>
      </c>
      <c r="AD1823" s="16">
        <v>5000000</v>
      </c>
      <c r="AE1823" s="14" t="s">
        <v>18</v>
      </c>
      <c r="AF1823" s="39" t="s">
        <v>18</v>
      </c>
    </row>
    <row r="1824" spans="1:32" x14ac:dyDescent="0.25">
      <c r="A1824" s="40" t="s">
        <v>1814</v>
      </c>
      <c r="B1824" s="67" t="s">
        <v>18</v>
      </c>
      <c r="C1824" s="42" t="s">
        <v>18</v>
      </c>
      <c r="D1824" s="67" t="s">
        <v>18</v>
      </c>
      <c r="E1824" s="42" t="s">
        <v>18</v>
      </c>
      <c r="F1824" s="67" t="s">
        <v>18</v>
      </c>
      <c r="G1824" s="42" t="s">
        <v>18</v>
      </c>
      <c r="H1824" s="67">
        <v>6.7782838616347201</v>
      </c>
      <c r="I1824" s="42">
        <v>102</v>
      </c>
      <c r="J1824" s="67">
        <v>4.2509514591996904</v>
      </c>
      <c r="K1824" s="42">
        <v>75</v>
      </c>
      <c r="L1824" s="67">
        <v>-3.8165385353868002</v>
      </c>
      <c r="M1824" s="42">
        <v>103</v>
      </c>
      <c r="N1824" s="67">
        <v>20.986312963183501</v>
      </c>
      <c r="O1824" s="69">
        <v>0.12852541125904399</v>
      </c>
      <c r="P1824" s="69" t="s">
        <v>18</v>
      </c>
      <c r="Q1824" s="70">
        <v>8</v>
      </c>
      <c r="R1824" s="71">
        <v>0.05</v>
      </c>
      <c r="S1824" s="71">
        <v>0.03</v>
      </c>
      <c r="T1824" s="46" t="s">
        <v>18</v>
      </c>
      <c r="U1824" s="72">
        <v>0</v>
      </c>
      <c r="V1824" s="72" t="s">
        <v>18</v>
      </c>
      <c r="W1824" s="72">
        <v>4.0000000000000001E-3</v>
      </c>
      <c r="X1824" s="48" t="s">
        <v>1371</v>
      </c>
      <c r="Y1824" s="49" t="s">
        <v>18</v>
      </c>
      <c r="Z1824" s="50" t="s">
        <v>18</v>
      </c>
      <c r="AA1824" s="73" t="s">
        <v>18</v>
      </c>
      <c r="AB1824" s="52">
        <v>44607</v>
      </c>
      <c r="AC1824" s="48" t="s">
        <v>1629</v>
      </c>
      <c r="AD1824" s="53">
        <v>5000000</v>
      </c>
      <c r="AE1824" s="46" t="s">
        <v>18</v>
      </c>
      <c r="AF1824" s="54" t="s">
        <v>18</v>
      </c>
    </row>
    <row r="1825" spans="1:32" x14ac:dyDescent="0.25">
      <c r="A1825" s="1" t="s">
        <v>1815</v>
      </c>
      <c r="B1825" s="74" t="s">
        <v>18</v>
      </c>
      <c r="C1825" s="37" t="s">
        <v>18</v>
      </c>
      <c r="D1825" s="74" t="s">
        <v>18</v>
      </c>
      <c r="E1825" s="37" t="s">
        <v>18</v>
      </c>
      <c r="F1825" s="74" t="s">
        <v>18</v>
      </c>
      <c r="G1825" s="37" t="s">
        <v>18</v>
      </c>
      <c r="H1825" s="74" t="s">
        <v>18</v>
      </c>
      <c r="I1825" s="37" t="s">
        <v>18</v>
      </c>
      <c r="J1825" s="74">
        <v>2.8203155666709501</v>
      </c>
      <c r="K1825" s="37">
        <v>89</v>
      </c>
      <c r="L1825" s="74">
        <v>0.63935242791759395</v>
      </c>
      <c r="M1825" s="37">
        <v>32</v>
      </c>
      <c r="N1825" s="74" t="s">
        <v>18</v>
      </c>
      <c r="O1825" s="76" t="s">
        <v>18</v>
      </c>
      <c r="P1825" s="76" t="s">
        <v>18</v>
      </c>
      <c r="Q1825" s="77">
        <v>6</v>
      </c>
      <c r="R1825" s="78">
        <v>0</v>
      </c>
      <c r="S1825" s="78">
        <v>0</v>
      </c>
      <c r="T1825" s="14" t="s">
        <v>18</v>
      </c>
      <c r="U1825" s="79">
        <v>0</v>
      </c>
      <c r="V1825" s="79" t="s">
        <v>18</v>
      </c>
      <c r="W1825" s="79">
        <v>3.4999999999999901E-3</v>
      </c>
      <c r="X1825" s="12" t="s">
        <v>1371</v>
      </c>
      <c r="Y1825" s="60" t="s">
        <v>18</v>
      </c>
      <c r="Z1825" s="8" t="s">
        <v>18</v>
      </c>
      <c r="AA1825" s="80" t="s">
        <v>18</v>
      </c>
      <c r="AB1825" s="62">
        <v>45260</v>
      </c>
      <c r="AC1825" s="12" t="s">
        <v>1816</v>
      </c>
      <c r="AD1825" s="16" t="s">
        <v>1442</v>
      </c>
      <c r="AE1825" s="14" t="s">
        <v>18</v>
      </c>
      <c r="AF1825" s="39" t="s">
        <v>18</v>
      </c>
    </row>
    <row r="1826" spans="1:32" x14ac:dyDescent="0.25">
      <c r="A1826" s="40" t="s">
        <v>1817</v>
      </c>
      <c r="B1826" s="67" t="s">
        <v>18</v>
      </c>
      <c r="C1826" s="42" t="s">
        <v>18</v>
      </c>
      <c r="D1826" s="67" t="s">
        <v>18</v>
      </c>
      <c r="E1826" s="42" t="s">
        <v>18</v>
      </c>
      <c r="F1826" s="67" t="s">
        <v>18</v>
      </c>
      <c r="G1826" s="42" t="s">
        <v>18</v>
      </c>
      <c r="H1826" s="67" t="s">
        <v>18</v>
      </c>
      <c r="I1826" s="42" t="s">
        <v>18</v>
      </c>
      <c r="J1826" s="67">
        <v>6.4199024966685903</v>
      </c>
      <c r="K1826" s="42">
        <v>53</v>
      </c>
      <c r="L1826" s="67">
        <v>1.1878988635886301</v>
      </c>
      <c r="M1826" s="42">
        <v>17</v>
      </c>
      <c r="N1826" s="67" t="s">
        <v>18</v>
      </c>
      <c r="O1826" s="69" t="s">
        <v>18</v>
      </c>
      <c r="P1826" s="69" t="s">
        <v>18</v>
      </c>
      <c r="Q1826" s="70">
        <v>6</v>
      </c>
      <c r="R1826" s="71">
        <v>0</v>
      </c>
      <c r="S1826" s="71">
        <v>0</v>
      </c>
      <c r="T1826" s="46" t="s">
        <v>18</v>
      </c>
      <c r="U1826" s="72">
        <v>0</v>
      </c>
      <c r="V1826" s="72" t="s">
        <v>18</v>
      </c>
      <c r="W1826" s="72">
        <v>3.4999999999999901E-3</v>
      </c>
      <c r="X1826" s="48" t="s">
        <v>1371</v>
      </c>
      <c r="Y1826" s="49" t="s">
        <v>18</v>
      </c>
      <c r="Z1826" s="50" t="s">
        <v>18</v>
      </c>
      <c r="AA1826" s="73" t="s">
        <v>18</v>
      </c>
      <c r="AB1826" s="52">
        <v>45260</v>
      </c>
      <c r="AC1826" s="48" t="s">
        <v>1816</v>
      </c>
      <c r="AD1826" s="53" t="s">
        <v>1442</v>
      </c>
      <c r="AE1826" s="46" t="s">
        <v>18</v>
      </c>
      <c r="AF1826" s="54" t="s">
        <v>18</v>
      </c>
    </row>
    <row r="1827" spans="1:32" x14ac:dyDescent="0.25">
      <c r="A1827" s="1" t="s">
        <v>1818</v>
      </c>
      <c r="B1827" s="74" t="s">
        <v>18</v>
      </c>
      <c r="C1827" s="37" t="s">
        <v>18</v>
      </c>
      <c r="D1827" s="74">
        <v>-0.51829372901214199</v>
      </c>
      <c r="E1827" s="37">
        <v>54</v>
      </c>
      <c r="F1827" s="74">
        <v>-12.933669164198401</v>
      </c>
      <c r="G1827" s="37">
        <v>66</v>
      </c>
      <c r="H1827" s="74">
        <v>14.6666586834786</v>
      </c>
      <c r="I1827" s="37">
        <v>94</v>
      </c>
      <c r="J1827" s="74">
        <v>1.562725667129</v>
      </c>
      <c r="K1827" s="37">
        <v>102</v>
      </c>
      <c r="L1827" s="74">
        <v>-0.73323235460013203</v>
      </c>
      <c r="M1827" s="37">
        <v>68</v>
      </c>
      <c r="N1827" s="74">
        <v>21.616201000617501</v>
      </c>
      <c r="O1827" s="76">
        <v>0.48970905322103803</v>
      </c>
      <c r="P1827" s="76">
        <v>-5.8124795869019599E-2</v>
      </c>
      <c r="Q1827" s="77">
        <v>8</v>
      </c>
      <c r="R1827" s="78">
        <v>0.05</v>
      </c>
      <c r="S1827" s="78">
        <v>5.0000000000000001E-3</v>
      </c>
      <c r="T1827" s="14" t="s">
        <v>18</v>
      </c>
      <c r="U1827" s="79">
        <v>7.1999999999999998E-3</v>
      </c>
      <c r="V1827" s="79" t="s">
        <v>18</v>
      </c>
      <c r="W1827" s="79">
        <v>1.0200000000000001E-2</v>
      </c>
      <c r="X1827" s="12" t="s">
        <v>141</v>
      </c>
      <c r="Y1827" s="60" t="s">
        <v>18</v>
      </c>
      <c r="Z1827" s="8" t="s">
        <v>18</v>
      </c>
      <c r="AA1827" s="80" t="s">
        <v>18</v>
      </c>
      <c r="AB1827" s="62">
        <v>43762</v>
      </c>
      <c r="AC1827" s="12" t="s">
        <v>1819</v>
      </c>
      <c r="AD1827" s="16" t="s">
        <v>1426</v>
      </c>
      <c r="AE1827" s="14" t="s">
        <v>18</v>
      </c>
      <c r="AF1827" s="39" t="s">
        <v>18</v>
      </c>
    </row>
    <row r="1828" spans="1:32" x14ac:dyDescent="0.25">
      <c r="X1828" s="120"/>
    </row>
    <row r="1829" spans="1:32" x14ac:dyDescent="0.25">
      <c r="A1829" s="106"/>
      <c r="B1829" s="107"/>
      <c r="C1829" s="37"/>
      <c r="D1829" s="107"/>
      <c r="E1829" s="37"/>
      <c r="F1829" s="107"/>
      <c r="G1829" s="37"/>
      <c r="H1829" s="107"/>
      <c r="I1829" s="37"/>
      <c r="J1829" s="107"/>
      <c r="K1829" s="37"/>
      <c r="L1829" s="107"/>
      <c r="M1829" s="37"/>
      <c r="N1829" s="107"/>
      <c r="O1829" s="107"/>
      <c r="P1829" s="107"/>
      <c r="Q1829" s="108"/>
      <c r="R1829" s="109"/>
      <c r="S1829" s="37"/>
      <c r="T1829" s="109"/>
      <c r="U1829" s="37"/>
      <c r="V1829" s="37"/>
      <c r="W1829" s="110"/>
      <c r="X1829" s="111"/>
      <c r="Y1829" s="112"/>
      <c r="Z1829" s="37"/>
      <c r="AA1829" s="37"/>
      <c r="AB1829" s="37"/>
      <c r="AC1829" s="113"/>
      <c r="AD1829" s="109"/>
      <c r="AE1829" s="110"/>
    </row>
    <row r="1830" spans="1:32" x14ac:dyDescent="0.25">
      <c r="B1830" s="8"/>
      <c r="C1830" s="12"/>
      <c r="D1830" s="8"/>
      <c r="E1830" s="12"/>
      <c r="F1830" s="8"/>
      <c r="G1830" s="12"/>
      <c r="H1830" s="8"/>
      <c r="I1830" s="12"/>
      <c r="J1830" s="8"/>
      <c r="K1830" s="12"/>
      <c r="L1830" s="8"/>
      <c r="M1830" s="12"/>
      <c r="N1830" s="8"/>
      <c r="O1830" s="12"/>
      <c r="P1830" s="12"/>
      <c r="Q1830" s="13"/>
      <c r="R1830" s="14"/>
      <c r="S1830" s="12"/>
      <c r="T1830" s="14"/>
      <c r="U1830" s="12"/>
      <c r="V1830" s="12"/>
      <c r="W1830" s="12"/>
      <c r="X1830" s="60"/>
      <c r="Y1830" s="20"/>
      <c r="Z1830" s="12"/>
      <c r="AA1830" s="12"/>
      <c r="AB1830" s="12"/>
      <c r="AC1830" s="16"/>
      <c r="AD1830" s="14"/>
      <c r="AE1830" s="12"/>
    </row>
    <row r="1831" spans="1:32" x14ac:dyDescent="0.25">
      <c r="B1831" s="8"/>
      <c r="C1831" s="12"/>
      <c r="D1831" s="8"/>
      <c r="E1831" s="12"/>
      <c r="F1831" s="8"/>
      <c r="G1831" s="12"/>
      <c r="H1831" s="8"/>
      <c r="I1831" s="12"/>
      <c r="J1831" s="8"/>
      <c r="K1831" s="12"/>
      <c r="L1831" s="8"/>
      <c r="M1831" s="12"/>
      <c r="N1831" s="8"/>
      <c r="O1831" s="12"/>
      <c r="P1831" s="12"/>
      <c r="Q1831" s="13"/>
      <c r="R1831" s="14"/>
      <c r="S1831" s="12"/>
      <c r="T1831" s="14"/>
      <c r="U1831" s="12"/>
      <c r="V1831" s="12"/>
      <c r="W1831" s="12"/>
      <c r="X1831" s="60"/>
      <c r="Y1831" s="20"/>
      <c r="Z1831" s="12"/>
      <c r="AA1831" s="12"/>
      <c r="AB1831" s="12"/>
      <c r="AC1831" s="16"/>
      <c r="AD1831" s="14"/>
      <c r="AE1831" s="12"/>
    </row>
    <row r="1832" spans="1:32" x14ac:dyDescent="0.25">
      <c r="B1832" s="8"/>
      <c r="C1832" s="12"/>
      <c r="D1832" s="8"/>
      <c r="E1832" s="12"/>
      <c r="F1832" s="8"/>
      <c r="G1832" s="12"/>
      <c r="H1832" s="8"/>
      <c r="I1832" s="12"/>
      <c r="J1832" s="8"/>
      <c r="K1832" s="12"/>
      <c r="L1832" s="8"/>
      <c r="M1832" s="12"/>
      <c r="N1832" s="8"/>
      <c r="O1832" s="12"/>
      <c r="P1832" s="12"/>
      <c r="Q1832" s="13"/>
      <c r="R1832" s="14"/>
      <c r="S1832" s="12"/>
      <c r="T1832" s="14"/>
      <c r="U1832" s="12"/>
      <c r="V1832" s="12"/>
      <c r="W1832" s="39"/>
      <c r="X1832" s="60"/>
      <c r="Y1832" s="20"/>
      <c r="Z1832" s="12"/>
      <c r="AA1832" s="12"/>
      <c r="AB1832" s="12"/>
      <c r="AC1832" s="16"/>
      <c r="AD1832" s="14"/>
      <c r="AE1832" s="39"/>
    </row>
    <row r="1833" spans="1:32" x14ac:dyDescent="0.25">
      <c r="A1833" s="1" t="s">
        <v>185</v>
      </c>
      <c r="B1833" s="8"/>
      <c r="C1833" s="12"/>
      <c r="D1833" s="8"/>
      <c r="E1833" s="12"/>
      <c r="F1833" s="8"/>
      <c r="G1833" s="12"/>
      <c r="H1833" s="8"/>
      <c r="I1833" s="12"/>
      <c r="J1833" s="8"/>
      <c r="K1833" s="12"/>
      <c r="L1833" s="8"/>
      <c r="M1833" s="12"/>
      <c r="N1833" s="8"/>
      <c r="O1833" s="12"/>
      <c r="P1833" s="12"/>
      <c r="Q1833" s="13"/>
      <c r="R1833" s="14"/>
      <c r="S1833" s="12"/>
      <c r="T1833" s="14"/>
      <c r="U1833" s="12"/>
      <c r="V1833" s="12"/>
      <c r="W1833" s="39"/>
      <c r="X1833" s="60"/>
      <c r="Y1833" s="20"/>
      <c r="Z1833" s="12"/>
      <c r="AA1833" s="12"/>
      <c r="AB1833" s="12"/>
      <c r="AC1833" s="16"/>
      <c r="AD1833" s="14"/>
      <c r="AE1833" s="39"/>
    </row>
    <row r="1834" spans="1:32" x14ac:dyDescent="0.25">
      <c r="B1834" s="8"/>
      <c r="C1834" s="12"/>
      <c r="D1834" s="8"/>
      <c r="E1834" s="12"/>
      <c r="F1834" s="8"/>
      <c r="G1834" s="12"/>
      <c r="H1834" s="8"/>
      <c r="I1834" s="12"/>
      <c r="J1834" s="8"/>
      <c r="K1834" s="12"/>
      <c r="L1834" s="8"/>
      <c r="M1834" s="12"/>
      <c r="N1834" s="8"/>
      <c r="O1834" s="12"/>
      <c r="P1834" s="12"/>
      <c r="Q1834" s="13"/>
      <c r="R1834" s="14"/>
      <c r="S1834" s="12"/>
      <c r="T1834" s="14"/>
      <c r="U1834" s="12"/>
      <c r="V1834" s="12"/>
      <c r="W1834" s="12"/>
      <c r="X1834" s="60"/>
      <c r="Y1834" s="20"/>
      <c r="Z1834" s="12"/>
      <c r="AA1834" s="12"/>
      <c r="AB1834" s="12"/>
      <c r="AC1834" s="16"/>
      <c r="AD1834" s="14"/>
      <c r="AE1834" s="12"/>
    </row>
    <row r="1835" spans="1:32" x14ac:dyDescent="0.25">
      <c r="B1835" s="8"/>
      <c r="C1835" s="12"/>
      <c r="D1835" s="8"/>
      <c r="E1835" s="12"/>
      <c r="F1835" s="8"/>
      <c r="G1835" s="12"/>
      <c r="H1835" s="8"/>
      <c r="I1835" s="12"/>
      <c r="J1835" s="8"/>
      <c r="K1835" s="12"/>
      <c r="L1835" s="8"/>
      <c r="M1835" s="12"/>
      <c r="N1835" s="8"/>
      <c r="O1835" s="12"/>
      <c r="P1835" s="12"/>
      <c r="Q1835" s="13"/>
      <c r="R1835" s="14"/>
      <c r="S1835" s="12"/>
      <c r="T1835" s="14"/>
      <c r="U1835" s="12"/>
      <c r="V1835" s="12"/>
      <c r="W1835" s="12"/>
      <c r="X1835" s="60"/>
      <c r="Y1835" s="20"/>
      <c r="Z1835" s="12"/>
      <c r="AA1835" s="12"/>
      <c r="AB1835" s="12"/>
      <c r="AC1835" s="16"/>
      <c r="AD1835" s="14"/>
      <c r="AE1835" s="12"/>
    </row>
    <row r="1836" spans="1:32" x14ac:dyDescent="0.25">
      <c r="B1836" s="8"/>
      <c r="C1836" s="12"/>
      <c r="D1836" s="8"/>
      <c r="E1836" s="12"/>
      <c r="F1836" s="8"/>
      <c r="G1836" s="12"/>
      <c r="H1836" s="8"/>
      <c r="I1836" s="12"/>
      <c r="J1836" s="8"/>
      <c r="K1836" s="12"/>
      <c r="L1836" s="8"/>
      <c r="M1836" s="12"/>
      <c r="N1836" s="8"/>
      <c r="O1836" s="12"/>
      <c r="P1836" s="12"/>
      <c r="Q1836" s="13"/>
      <c r="R1836" s="14"/>
      <c r="S1836" s="12"/>
      <c r="T1836" s="14"/>
      <c r="U1836" s="12"/>
      <c r="V1836" s="12"/>
      <c r="W1836" s="12"/>
      <c r="X1836" s="60"/>
      <c r="Y1836" s="20"/>
      <c r="Z1836" s="12"/>
      <c r="AA1836" s="12"/>
      <c r="AB1836" s="12"/>
      <c r="AC1836" s="16"/>
      <c r="AD1836" s="14"/>
      <c r="AE1836" s="12"/>
    </row>
    <row r="1837" spans="1:32" x14ac:dyDescent="0.25">
      <c r="A1837" s="7">
        <v>37</v>
      </c>
      <c r="B1837" s="8"/>
      <c r="C1837" s="9"/>
      <c r="D1837" s="10"/>
      <c r="E1837" s="11" t="s">
        <v>0</v>
      </c>
      <c r="F1837" s="8"/>
      <c r="G1837" s="12"/>
      <c r="H1837" s="8"/>
      <c r="I1837" s="12"/>
      <c r="J1837" s="8"/>
      <c r="K1837" s="12"/>
      <c r="L1837" s="8"/>
      <c r="M1837" s="12"/>
      <c r="N1837" s="8"/>
      <c r="O1837" s="12"/>
      <c r="P1837" s="12"/>
      <c r="Q1837" s="13"/>
      <c r="R1837" s="14"/>
      <c r="S1837" s="12"/>
      <c r="T1837" s="14"/>
      <c r="U1837" s="12"/>
      <c r="V1837" s="12"/>
      <c r="W1837" s="12"/>
      <c r="X1837" s="60"/>
      <c r="Y1837" s="146" t="s">
        <v>1326</v>
      </c>
      <c r="Z1837" s="12"/>
      <c r="AA1837" s="12"/>
      <c r="AB1837" s="12"/>
      <c r="AC1837" s="16"/>
      <c r="AD1837" s="14"/>
      <c r="AE1837" s="21">
        <v>38</v>
      </c>
      <c r="AF1837" s="21"/>
    </row>
    <row r="1838" spans="1:32" ht="15.75" thickBot="1" x14ac:dyDescent="0.3">
      <c r="A1838" s="17"/>
      <c r="B1838" s="18"/>
      <c r="C1838" s="19"/>
      <c r="D1838" s="18"/>
      <c r="E1838" s="19"/>
      <c r="F1838" s="18"/>
      <c r="G1838" s="19"/>
      <c r="H1838" s="18"/>
      <c r="I1838" s="19"/>
      <c r="J1838" s="18"/>
      <c r="K1838" s="19"/>
      <c r="L1838" s="18"/>
      <c r="M1838" s="19"/>
      <c r="N1838" s="18"/>
      <c r="O1838" s="19"/>
      <c r="P1838" s="19"/>
      <c r="Q1838" s="18"/>
      <c r="R1838" s="19"/>
      <c r="S1838" s="18"/>
      <c r="T1838" s="19"/>
      <c r="U1838" s="18"/>
      <c r="V1838" s="19"/>
      <c r="W1838" s="18"/>
      <c r="X1838" s="121"/>
      <c r="Y1838" s="18"/>
      <c r="Z1838" s="19"/>
      <c r="AA1838" s="18"/>
      <c r="AB1838" s="19"/>
      <c r="AC1838" s="18"/>
      <c r="AD1838" s="19"/>
      <c r="AE1838" s="19"/>
      <c r="AF1838" s="19"/>
    </row>
    <row r="1839" spans="1:32" x14ac:dyDescent="0.25">
      <c r="B1839" s="8"/>
      <c r="C1839" s="12"/>
      <c r="D1839" s="8"/>
      <c r="E1839" s="12"/>
      <c r="F1839" s="8"/>
      <c r="G1839" s="12"/>
      <c r="H1839" s="8"/>
      <c r="I1839" s="12"/>
      <c r="J1839" s="8"/>
      <c r="K1839" s="12"/>
      <c r="L1839" s="8"/>
      <c r="M1839" s="12"/>
      <c r="N1839" s="8"/>
      <c r="O1839" s="12"/>
      <c r="P1839" s="12"/>
      <c r="Q1839" s="13"/>
      <c r="R1839" s="14"/>
      <c r="S1839" s="12"/>
      <c r="T1839" s="14"/>
      <c r="U1839" s="12"/>
      <c r="V1839" s="12"/>
      <c r="W1839" s="12"/>
      <c r="X1839" s="60"/>
      <c r="Y1839" s="20"/>
      <c r="Z1839" s="12"/>
      <c r="AA1839" s="12"/>
      <c r="AB1839" s="12"/>
      <c r="AC1839" s="16"/>
      <c r="AD1839" s="14"/>
      <c r="AE1839" s="12"/>
    </row>
    <row r="1840" spans="1:32" ht="18" x14ac:dyDescent="0.25">
      <c r="A1840" s="143" t="s">
        <v>468</v>
      </c>
      <c r="B1840" s="23"/>
      <c r="C1840" s="24"/>
      <c r="D1840" s="23"/>
      <c r="E1840" s="24"/>
      <c r="F1840" s="23"/>
      <c r="G1840" s="24" t="s">
        <v>1</v>
      </c>
      <c r="H1840" s="23"/>
      <c r="I1840" s="24"/>
      <c r="J1840" s="23"/>
      <c r="K1840" s="24"/>
      <c r="L1840" s="23"/>
      <c r="M1840" s="24"/>
      <c r="N1840" s="23" t="s">
        <v>4</v>
      </c>
      <c r="O1840" s="24"/>
      <c r="P1840" s="24" t="s">
        <v>5</v>
      </c>
      <c r="Q1840" s="25"/>
      <c r="R1840" s="26"/>
      <c r="S1840" s="24"/>
      <c r="T1840" s="26"/>
      <c r="U1840" s="24"/>
      <c r="V1840" s="24"/>
      <c r="W1840" s="27"/>
      <c r="X1840" s="122"/>
      <c r="Y1840" s="28"/>
      <c r="Z1840" s="24"/>
      <c r="AA1840" s="24"/>
      <c r="AB1840" s="24"/>
      <c r="AC1840" s="29"/>
      <c r="AD1840" s="26"/>
      <c r="AE1840" s="27"/>
    </row>
    <row r="1841" spans="1:32" ht="42.75" x14ac:dyDescent="0.25">
      <c r="A1841" s="30"/>
      <c r="B1841" s="31" t="s">
        <v>6</v>
      </c>
      <c r="C1841" s="32" t="s">
        <v>7</v>
      </c>
      <c r="D1841" s="31" t="s">
        <v>8</v>
      </c>
      <c r="E1841" s="32" t="s">
        <v>7</v>
      </c>
      <c r="F1841" s="31" t="s">
        <v>9</v>
      </c>
      <c r="G1841" s="24" t="s">
        <v>7</v>
      </c>
      <c r="H1841" s="31" t="s">
        <v>10</v>
      </c>
      <c r="I1841" s="32" t="s">
        <v>7</v>
      </c>
      <c r="J1841" s="31" t="s">
        <v>11</v>
      </c>
      <c r="K1841" s="32" t="s">
        <v>7</v>
      </c>
      <c r="L1841" s="31" t="s">
        <v>12</v>
      </c>
      <c r="M1841" s="32" t="s">
        <v>7</v>
      </c>
      <c r="N1841" s="31" t="s">
        <v>13</v>
      </c>
      <c r="O1841" s="32" t="s">
        <v>14</v>
      </c>
      <c r="P1841" s="32" t="s">
        <v>15</v>
      </c>
      <c r="Q1841" s="33" t="s">
        <v>2</v>
      </c>
      <c r="R1841" s="32" t="s">
        <v>16</v>
      </c>
      <c r="S1841" s="32" t="s">
        <v>17</v>
      </c>
      <c r="T1841" s="32" t="s">
        <v>18</v>
      </c>
      <c r="U1841" s="32" t="s">
        <v>19</v>
      </c>
      <c r="V1841" s="32" t="s">
        <v>18</v>
      </c>
      <c r="W1841" s="34" t="s">
        <v>20</v>
      </c>
      <c r="X1841" s="123" t="s">
        <v>21</v>
      </c>
      <c r="Y1841" s="35" t="s">
        <v>22</v>
      </c>
      <c r="Z1841" s="32" t="s">
        <v>23</v>
      </c>
      <c r="AA1841" s="32" t="s">
        <v>24</v>
      </c>
      <c r="AB1841" s="32" t="s">
        <v>25</v>
      </c>
      <c r="AC1841" s="36" t="s">
        <v>26</v>
      </c>
      <c r="AD1841" s="32" t="s">
        <v>27</v>
      </c>
      <c r="AE1841" s="34" t="s">
        <v>18</v>
      </c>
      <c r="AF1841" s="34" t="s">
        <v>28</v>
      </c>
    </row>
    <row r="1842" spans="1:32" ht="18" x14ac:dyDescent="0.25">
      <c r="A1842" s="148"/>
      <c r="B1842" s="149"/>
      <c r="C1842" s="150"/>
      <c r="D1842" s="149"/>
      <c r="E1842" s="150"/>
      <c r="F1842" s="149"/>
      <c r="G1842" s="150"/>
      <c r="H1842" s="149"/>
      <c r="I1842" s="150"/>
      <c r="J1842" s="149"/>
      <c r="K1842" s="150"/>
      <c r="L1842" s="149"/>
      <c r="M1842" s="150"/>
      <c r="N1842" s="149"/>
      <c r="O1842" s="150"/>
      <c r="P1842" s="150"/>
      <c r="Q1842" s="33"/>
      <c r="R1842" s="32"/>
      <c r="S1842" s="32"/>
      <c r="T1842" s="32"/>
      <c r="U1842" s="150"/>
      <c r="V1842" s="150"/>
      <c r="W1842" s="150"/>
      <c r="X1842" s="151"/>
      <c r="Y1842" s="152"/>
      <c r="Z1842" s="150"/>
      <c r="AA1842" s="150"/>
      <c r="AB1842" s="150"/>
      <c r="AC1842" s="153"/>
      <c r="AD1842" s="154"/>
      <c r="AE1842" s="150"/>
    </row>
    <row r="1843" spans="1:32" x14ac:dyDescent="0.25">
      <c r="A1843" s="1" t="s">
        <v>1820</v>
      </c>
      <c r="B1843" s="74" t="s">
        <v>18</v>
      </c>
      <c r="C1843" s="37" t="s">
        <v>18</v>
      </c>
      <c r="D1843" s="74">
        <v>-2.0583417698339699</v>
      </c>
      <c r="E1843" s="37">
        <v>56</v>
      </c>
      <c r="F1843" s="74">
        <v>-15.6646088844119</v>
      </c>
      <c r="G1843" s="37">
        <v>68</v>
      </c>
      <c r="H1843" s="74">
        <v>15.4085312772041</v>
      </c>
      <c r="I1843" s="37">
        <v>90</v>
      </c>
      <c r="J1843" s="74">
        <v>2.04530459643708</v>
      </c>
      <c r="K1843" s="37">
        <v>97</v>
      </c>
      <c r="L1843" s="74">
        <v>-2.82722513089008</v>
      </c>
      <c r="M1843" s="37">
        <v>96</v>
      </c>
      <c r="N1843" s="74">
        <v>21.7805120509645</v>
      </c>
      <c r="O1843" s="76">
        <v>0.52007601536034498</v>
      </c>
      <c r="P1843" s="76">
        <v>-0.11554709934967</v>
      </c>
      <c r="Q1843" s="77">
        <v>8</v>
      </c>
      <c r="R1843" s="78">
        <v>0.05</v>
      </c>
      <c r="S1843" s="78">
        <v>5.0000000000000001E-3</v>
      </c>
      <c r="T1843" s="14" t="s">
        <v>18</v>
      </c>
      <c r="U1843" s="79">
        <v>7.1999999999999998E-3</v>
      </c>
      <c r="V1843" s="79" t="s">
        <v>18</v>
      </c>
      <c r="W1843" s="79">
        <v>1.0200000000000001E-2</v>
      </c>
      <c r="X1843" s="12" t="s">
        <v>141</v>
      </c>
      <c r="Y1843" s="60" t="s">
        <v>18</v>
      </c>
      <c r="Z1843" s="8" t="s">
        <v>18</v>
      </c>
      <c r="AA1843" s="80" t="s">
        <v>18</v>
      </c>
      <c r="AB1843" s="62">
        <v>43762</v>
      </c>
      <c r="AC1843" s="12" t="s">
        <v>1819</v>
      </c>
      <c r="AD1843" s="16" t="s">
        <v>1562</v>
      </c>
      <c r="AE1843" s="14" t="s">
        <v>18</v>
      </c>
      <c r="AF1843" s="39" t="s">
        <v>18</v>
      </c>
    </row>
    <row r="1844" spans="1:32" x14ac:dyDescent="0.25">
      <c r="A1844" s="40" t="s">
        <v>1821</v>
      </c>
      <c r="B1844" s="67" t="s">
        <v>18</v>
      </c>
      <c r="C1844" s="42" t="s">
        <v>18</v>
      </c>
      <c r="D1844" s="67">
        <v>-2.1295298431580498</v>
      </c>
      <c r="E1844" s="42">
        <v>57</v>
      </c>
      <c r="F1844" s="67">
        <v>-15.7415928821151</v>
      </c>
      <c r="G1844" s="42">
        <v>69</v>
      </c>
      <c r="H1844" s="67">
        <v>15.3335277969109</v>
      </c>
      <c r="I1844" s="42">
        <v>91</v>
      </c>
      <c r="J1844" s="67">
        <v>2.00819082898271</v>
      </c>
      <c r="K1844" s="42">
        <v>98</v>
      </c>
      <c r="L1844" s="67">
        <v>-2.8382213812677</v>
      </c>
      <c r="M1844" s="42">
        <v>97</v>
      </c>
      <c r="N1844" s="67">
        <v>21.7701568861307</v>
      </c>
      <c r="O1844" s="69">
        <v>0.516878151064179</v>
      </c>
      <c r="P1844" s="69">
        <v>-0.11822502571450599</v>
      </c>
      <c r="Q1844" s="70">
        <v>8</v>
      </c>
      <c r="R1844" s="71">
        <v>0.05</v>
      </c>
      <c r="S1844" s="71">
        <v>5.0000000000000001E-3</v>
      </c>
      <c r="T1844" s="46" t="s">
        <v>18</v>
      </c>
      <c r="U1844" s="72">
        <v>7.1999999999999998E-3</v>
      </c>
      <c r="V1844" s="72" t="s">
        <v>18</v>
      </c>
      <c r="W1844" s="72">
        <v>1.0200000000000001E-2</v>
      </c>
      <c r="X1844" s="48" t="s">
        <v>141</v>
      </c>
      <c r="Y1844" s="49" t="s">
        <v>18</v>
      </c>
      <c r="Z1844" s="50" t="s">
        <v>18</v>
      </c>
      <c r="AA1844" s="73" t="s">
        <v>18</v>
      </c>
      <c r="AB1844" s="52">
        <v>43762</v>
      </c>
      <c r="AC1844" s="48" t="s">
        <v>1819</v>
      </c>
      <c r="AD1844" s="53" t="s">
        <v>1562</v>
      </c>
      <c r="AE1844" s="46" t="s">
        <v>18</v>
      </c>
      <c r="AF1844" s="54" t="s">
        <v>18</v>
      </c>
    </row>
    <row r="1845" spans="1:32" x14ac:dyDescent="0.25">
      <c r="A1845" s="1" t="s">
        <v>1822</v>
      </c>
      <c r="B1845" s="74" t="s">
        <v>18</v>
      </c>
      <c r="C1845" s="37" t="s">
        <v>18</v>
      </c>
      <c r="D1845" s="74">
        <v>-0.59649129583960703</v>
      </c>
      <c r="E1845" s="37">
        <v>55</v>
      </c>
      <c r="F1845" s="74">
        <v>-13.020587020766101</v>
      </c>
      <c r="G1845" s="37">
        <v>67</v>
      </c>
      <c r="H1845" s="74">
        <v>14.569472357498</v>
      </c>
      <c r="I1845" s="37">
        <v>95</v>
      </c>
      <c r="J1845" s="74">
        <v>1.51130600200051</v>
      </c>
      <c r="K1845" s="37">
        <v>103</v>
      </c>
      <c r="L1845" s="74">
        <v>-0.747549788205503</v>
      </c>
      <c r="M1845" s="37">
        <v>69</v>
      </c>
      <c r="N1845" s="74">
        <v>21.609266082912701</v>
      </c>
      <c r="O1845" s="76">
        <v>0.48536877467398698</v>
      </c>
      <c r="P1845" s="76">
        <v>-6.1103219501218199E-2</v>
      </c>
      <c r="Q1845" s="77">
        <v>8</v>
      </c>
      <c r="R1845" s="78">
        <v>0.05</v>
      </c>
      <c r="S1845" s="78">
        <v>5.0000000000000001E-3</v>
      </c>
      <c r="T1845" s="14" t="s">
        <v>18</v>
      </c>
      <c r="U1845" s="79">
        <v>7.1999999999999998E-3</v>
      </c>
      <c r="V1845" s="79" t="s">
        <v>18</v>
      </c>
      <c r="W1845" s="79">
        <v>1.0200000000000001E-2</v>
      </c>
      <c r="X1845" s="12" t="s">
        <v>141</v>
      </c>
      <c r="Y1845" s="60" t="s">
        <v>18</v>
      </c>
      <c r="Z1845" s="8" t="s">
        <v>18</v>
      </c>
      <c r="AA1845" s="80" t="s">
        <v>18</v>
      </c>
      <c r="AB1845" s="62">
        <v>43762</v>
      </c>
      <c r="AC1845" s="12" t="s">
        <v>1819</v>
      </c>
      <c r="AD1845" s="16" t="s">
        <v>1426</v>
      </c>
      <c r="AE1845" s="14" t="s">
        <v>18</v>
      </c>
      <c r="AF1845" s="39" t="s">
        <v>18</v>
      </c>
    </row>
    <row r="1846" spans="1:32" x14ac:dyDescent="0.25">
      <c r="A1846" s="40" t="s">
        <v>1823</v>
      </c>
      <c r="B1846" s="67" t="s">
        <v>18</v>
      </c>
      <c r="C1846" s="42" t="s">
        <v>18</v>
      </c>
      <c r="D1846" s="67" t="s">
        <v>18</v>
      </c>
      <c r="E1846" s="42" t="s">
        <v>18</v>
      </c>
      <c r="F1846" s="67" t="s">
        <v>18</v>
      </c>
      <c r="G1846" s="42" t="s">
        <v>18</v>
      </c>
      <c r="H1846" s="67">
        <v>6.8655932148462098</v>
      </c>
      <c r="I1846" s="42">
        <v>101</v>
      </c>
      <c r="J1846" s="67">
        <v>2.47439591222482</v>
      </c>
      <c r="K1846" s="42">
        <v>94</v>
      </c>
      <c r="L1846" s="67">
        <v>-0.588187160443853</v>
      </c>
      <c r="M1846" s="42">
        <v>67</v>
      </c>
      <c r="N1846" s="67">
        <v>5.13014926827171</v>
      </c>
      <c r="O1846" s="69">
        <v>0.54278807730554701</v>
      </c>
      <c r="P1846" s="69" t="s">
        <v>18</v>
      </c>
      <c r="Q1846" s="70">
        <v>8</v>
      </c>
      <c r="R1846" s="71">
        <v>0.05</v>
      </c>
      <c r="S1846" s="71">
        <v>0.03</v>
      </c>
      <c r="T1846" s="46" t="s">
        <v>18</v>
      </c>
      <c r="U1846" s="72">
        <v>0</v>
      </c>
      <c r="V1846" s="72" t="s">
        <v>18</v>
      </c>
      <c r="W1846" s="72">
        <v>3.4999999999999901E-3</v>
      </c>
      <c r="X1846" s="48" t="s">
        <v>1371</v>
      </c>
      <c r="Y1846" s="49" t="s">
        <v>18</v>
      </c>
      <c r="Z1846" s="50" t="s">
        <v>18</v>
      </c>
      <c r="AA1846" s="73" t="s">
        <v>18</v>
      </c>
      <c r="AB1846" s="52">
        <v>44698</v>
      </c>
      <c r="AC1846" s="48" t="s">
        <v>1824</v>
      </c>
      <c r="AD1846" s="53" t="s">
        <v>68</v>
      </c>
      <c r="AE1846" s="46" t="s">
        <v>18</v>
      </c>
      <c r="AF1846" s="54" t="s">
        <v>18</v>
      </c>
    </row>
    <row r="1847" spans="1:32" x14ac:dyDescent="0.25">
      <c r="A1847" s="1" t="s">
        <v>1825</v>
      </c>
      <c r="B1847" s="74" t="s">
        <v>18</v>
      </c>
      <c r="C1847" s="37" t="s">
        <v>18</v>
      </c>
      <c r="D1847" s="74" t="s">
        <v>18</v>
      </c>
      <c r="E1847" s="37" t="s">
        <v>18</v>
      </c>
      <c r="F1847" s="74" t="s">
        <v>18</v>
      </c>
      <c r="G1847" s="37" t="s">
        <v>18</v>
      </c>
      <c r="H1847" s="74">
        <v>7.1311206046664903</v>
      </c>
      <c r="I1847" s="37">
        <v>100</v>
      </c>
      <c r="J1847" s="74">
        <v>2.0025031289111901</v>
      </c>
      <c r="K1847" s="37">
        <v>99</v>
      </c>
      <c r="L1847" s="74">
        <v>-0.163331972233515</v>
      </c>
      <c r="M1847" s="37">
        <v>49</v>
      </c>
      <c r="N1847" s="74">
        <v>2.40685767481517</v>
      </c>
      <c r="O1847" s="76">
        <v>1.2672586664976599</v>
      </c>
      <c r="P1847" s="76" t="s">
        <v>18</v>
      </c>
      <c r="Q1847" s="77">
        <v>8</v>
      </c>
      <c r="R1847" s="78">
        <v>0.05</v>
      </c>
      <c r="S1847" s="78">
        <v>5.0000000000000001E-3</v>
      </c>
      <c r="T1847" s="14" t="s">
        <v>18</v>
      </c>
      <c r="U1847" s="79">
        <v>1.0999999999999999E-2</v>
      </c>
      <c r="V1847" s="79" t="s">
        <v>18</v>
      </c>
      <c r="W1847" s="79">
        <v>1.39999999999999E-2</v>
      </c>
      <c r="X1847" s="12" t="s">
        <v>141</v>
      </c>
      <c r="Y1847" s="60" t="s">
        <v>18</v>
      </c>
      <c r="Z1847" s="8" t="s">
        <v>18</v>
      </c>
      <c r="AA1847" s="80" t="s">
        <v>18</v>
      </c>
      <c r="AB1847" s="62">
        <v>44624</v>
      </c>
      <c r="AC1847" s="12" t="s">
        <v>1826</v>
      </c>
      <c r="AD1847" s="16" t="s">
        <v>1562</v>
      </c>
      <c r="AE1847" s="14" t="s">
        <v>235</v>
      </c>
      <c r="AF1847" s="39" t="s">
        <v>18</v>
      </c>
    </row>
    <row r="1848" spans="1:32" x14ac:dyDescent="0.25">
      <c r="A1848" s="40" t="s">
        <v>1827</v>
      </c>
      <c r="B1848" s="67">
        <v>10.1275302994302</v>
      </c>
      <c r="C1848" s="42">
        <v>12</v>
      </c>
      <c r="D1848" s="67">
        <v>11.322034994564801</v>
      </c>
      <c r="E1848" s="42">
        <v>19</v>
      </c>
      <c r="F1848" s="67">
        <v>8.2355338457746896</v>
      </c>
      <c r="G1848" s="42">
        <v>11</v>
      </c>
      <c r="H1848" s="67">
        <v>21.4489866620473</v>
      </c>
      <c r="I1848" s="42">
        <v>76</v>
      </c>
      <c r="J1848" s="67">
        <v>5.6030425123319603</v>
      </c>
      <c r="K1848" s="42">
        <v>62</v>
      </c>
      <c r="L1848" s="67">
        <v>0.18933981137469999</v>
      </c>
      <c r="M1848" s="42">
        <v>43</v>
      </c>
      <c r="N1848" s="67">
        <v>9.6145261629687404</v>
      </c>
      <c r="O1848" s="69">
        <v>1.80643091613929</v>
      </c>
      <c r="P1848" s="69">
        <v>0.65964057936712095</v>
      </c>
      <c r="Q1848" s="70">
        <v>8</v>
      </c>
      <c r="R1848" s="71">
        <v>0.05</v>
      </c>
      <c r="S1848" s="71">
        <v>5.0000000000000001E-3</v>
      </c>
      <c r="T1848" s="46" t="s">
        <v>18</v>
      </c>
      <c r="U1848" s="72">
        <v>1.4999999999999999E-2</v>
      </c>
      <c r="V1848" s="72" t="s">
        <v>18</v>
      </c>
      <c r="W1848" s="72">
        <v>1.7999999999999999E-2</v>
      </c>
      <c r="X1848" s="48" t="s">
        <v>141</v>
      </c>
      <c r="Y1848" s="49">
        <v>22.4</v>
      </c>
      <c r="Z1848" s="50" t="s">
        <v>18</v>
      </c>
      <c r="AA1848" s="73" t="s">
        <v>18</v>
      </c>
      <c r="AB1848" s="52">
        <v>40455</v>
      </c>
      <c r="AC1848" s="48" t="s">
        <v>1828</v>
      </c>
      <c r="AD1848" s="53" t="s">
        <v>1412</v>
      </c>
      <c r="AE1848" s="46" t="s">
        <v>18</v>
      </c>
      <c r="AF1848" s="54" t="s">
        <v>18</v>
      </c>
    </row>
    <row r="1849" spans="1:32" x14ac:dyDescent="0.25">
      <c r="A1849" s="1" t="s">
        <v>1829</v>
      </c>
      <c r="B1849" s="74">
        <v>11.316129241718899</v>
      </c>
      <c r="C1849" s="37">
        <v>6</v>
      </c>
      <c r="D1849" s="75">
        <v>14.478867722971801</v>
      </c>
      <c r="E1849" s="66">
        <v>2</v>
      </c>
      <c r="F1849" s="74">
        <v>10.6055261376001</v>
      </c>
      <c r="G1849" s="37">
        <v>5</v>
      </c>
      <c r="H1849" s="74">
        <v>29.847820080894099</v>
      </c>
      <c r="I1849" s="37">
        <v>37</v>
      </c>
      <c r="J1849" s="74">
        <v>6.6020703126519997</v>
      </c>
      <c r="K1849" s="37">
        <v>50</v>
      </c>
      <c r="L1849" s="74">
        <v>0.89454453823864999</v>
      </c>
      <c r="M1849" s="37">
        <v>21</v>
      </c>
      <c r="N1849" s="74">
        <v>11.9016086278735</v>
      </c>
      <c r="O1849" s="76">
        <v>2.16498555189572</v>
      </c>
      <c r="P1849" s="76">
        <v>0.75917972704153303</v>
      </c>
      <c r="Q1849" s="77">
        <v>8</v>
      </c>
      <c r="R1849" s="78">
        <v>0.05</v>
      </c>
      <c r="S1849" s="78">
        <v>5.0000000000000001E-3</v>
      </c>
      <c r="T1849" s="14" t="s">
        <v>18</v>
      </c>
      <c r="U1849" s="79">
        <v>1.4999999999999999E-2</v>
      </c>
      <c r="V1849" s="79" t="s">
        <v>18</v>
      </c>
      <c r="W1849" s="79">
        <v>1.7999999999999999E-2</v>
      </c>
      <c r="X1849" s="12" t="s">
        <v>141</v>
      </c>
      <c r="Y1849" s="60">
        <v>133.80000000000001</v>
      </c>
      <c r="Z1849" s="8" t="s">
        <v>18</v>
      </c>
      <c r="AA1849" s="80" t="s">
        <v>18</v>
      </c>
      <c r="AB1849" s="62">
        <v>37764</v>
      </c>
      <c r="AC1849" s="12" t="s">
        <v>1830</v>
      </c>
      <c r="AD1849" s="16" t="s">
        <v>1412</v>
      </c>
      <c r="AE1849" s="14" t="s">
        <v>18</v>
      </c>
      <c r="AF1849" s="39" t="s">
        <v>18</v>
      </c>
    </row>
    <row r="1850" spans="1:32" x14ac:dyDescent="0.25">
      <c r="A1850" s="40" t="s">
        <v>1831</v>
      </c>
      <c r="B1850" s="67">
        <v>11.335197333358501</v>
      </c>
      <c r="C1850" s="42">
        <v>5</v>
      </c>
      <c r="D1850" s="68">
        <v>14.496520569792301</v>
      </c>
      <c r="E1850" s="64">
        <v>1</v>
      </c>
      <c r="F1850" s="68">
        <v>10.621194635737499</v>
      </c>
      <c r="G1850" s="64">
        <v>3</v>
      </c>
      <c r="H1850" s="67">
        <v>29.851055026892698</v>
      </c>
      <c r="I1850" s="42">
        <v>36</v>
      </c>
      <c r="J1850" s="67">
        <v>6.6066576086955804</v>
      </c>
      <c r="K1850" s="42">
        <v>49</v>
      </c>
      <c r="L1850" s="67">
        <v>0.90017682044682901</v>
      </c>
      <c r="M1850" s="42">
        <v>20</v>
      </c>
      <c r="N1850" s="67">
        <v>11.9015018839725</v>
      </c>
      <c r="O1850" s="69">
        <v>2.1652767794261401</v>
      </c>
      <c r="P1850" s="69">
        <v>0.760039725949756</v>
      </c>
      <c r="Q1850" s="70">
        <v>8</v>
      </c>
      <c r="R1850" s="71">
        <v>0.05</v>
      </c>
      <c r="S1850" s="71">
        <v>5.0000000000000001E-3</v>
      </c>
      <c r="T1850" s="46" t="s">
        <v>18</v>
      </c>
      <c r="U1850" s="72">
        <v>1.4999999999999999E-2</v>
      </c>
      <c r="V1850" s="72" t="s">
        <v>18</v>
      </c>
      <c r="W1850" s="72">
        <v>1.7999999999999999E-2</v>
      </c>
      <c r="X1850" s="48" t="s">
        <v>141</v>
      </c>
      <c r="Y1850" s="49" t="s">
        <v>18</v>
      </c>
      <c r="Z1850" s="50" t="s">
        <v>18</v>
      </c>
      <c r="AA1850" s="73" t="s">
        <v>18</v>
      </c>
      <c r="AB1850" s="52">
        <v>38442</v>
      </c>
      <c r="AC1850" s="48" t="s">
        <v>1830</v>
      </c>
      <c r="AD1850" s="53" t="s">
        <v>1412</v>
      </c>
      <c r="AE1850" s="46" t="s">
        <v>18</v>
      </c>
      <c r="AF1850" s="54" t="s">
        <v>18</v>
      </c>
    </row>
    <row r="1851" spans="1:32" x14ac:dyDescent="0.25">
      <c r="A1851" s="1" t="s">
        <v>1832</v>
      </c>
      <c r="B1851" s="74" t="s">
        <v>18</v>
      </c>
      <c r="C1851" s="37" t="s">
        <v>18</v>
      </c>
      <c r="D1851" s="74" t="s">
        <v>18</v>
      </c>
      <c r="E1851" s="37" t="s">
        <v>18</v>
      </c>
      <c r="F1851" s="74" t="s">
        <v>18</v>
      </c>
      <c r="G1851" s="37" t="s">
        <v>18</v>
      </c>
      <c r="H1851" s="74">
        <v>30.977456225272501</v>
      </c>
      <c r="I1851" s="37">
        <v>24</v>
      </c>
      <c r="J1851" s="74">
        <v>7.9671933464429996</v>
      </c>
      <c r="K1851" s="37">
        <v>36</v>
      </c>
      <c r="L1851" s="74">
        <v>1.40246476949286</v>
      </c>
      <c r="M1851" s="37">
        <v>12</v>
      </c>
      <c r="N1851" s="74">
        <v>12.1687304185876</v>
      </c>
      <c r="O1851" s="76">
        <v>2.21029194853045</v>
      </c>
      <c r="P1851" s="76" t="s">
        <v>18</v>
      </c>
      <c r="Q1851" s="77">
        <v>6</v>
      </c>
      <c r="R1851" s="78">
        <v>0.05</v>
      </c>
      <c r="S1851" s="78">
        <v>5.0000000000000001E-3</v>
      </c>
      <c r="T1851" s="14" t="s">
        <v>18</v>
      </c>
      <c r="U1851" s="79">
        <v>3.8E-3</v>
      </c>
      <c r="V1851" s="79" t="s">
        <v>18</v>
      </c>
      <c r="W1851" s="79">
        <v>5.3E-3</v>
      </c>
      <c r="X1851" s="12" t="s">
        <v>141</v>
      </c>
      <c r="Y1851" s="60" t="s">
        <v>18</v>
      </c>
      <c r="Z1851" s="8" t="s">
        <v>18</v>
      </c>
      <c r="AA1851" s="80" t="s">
        <v>18</v>
      </c>
      <c r="AB1851" s="62">
        <v>44729</v>
      </c>
      <c r="AC1851" s="12" t="s">
        <v>1833</v>
      </c>
      <c r="AD1851" s="16" t="s">
        <v>1426</v>
      </c>
      <c r="AE1851" s="14" t="s">
        <v>18</v>
      </c>
      <c r="AF1851" s="39" t="s">
        <v>18</v>
      </c>
    </row>
    <row r="1852" spans="1:32" x14ac:dyDescent="0.25">
      <c r="A1852" s="40" t="s">
        <v>1834</v>
      </c>
      <c r="B1852" s="67" t="s">
        <v>18</v>
      </c>
      <c r="C1852" s="42" t="s">
        <v>18</v>
      </c>
      <c r="D1852" s="67" t="s">
        <v>18</v>
      </c>
      <c r="E1852" s="42" t="s">
        <v>18</v>
      </c>
      <c r="F1852" s="67" t="s">
        <v>18</v>
      </c>
      <c r="G1852" s="42" t="s">
        <v>18</v>
      </c>
      <c r="H1852" s="67">
        <v>31.344315942635799</v>
      </c>
      <c r="I1852" s="42">
        <v>20</v>
      </c>
      <c r="J1852" s="67">
        <v>11.0278034416769</v>
      </c>
      <c r="K1852" s="42">
        <v>5</v>
      </c>
      <c r="L1852" s="67">
        <v>-0.41259810150175902</v>
      </c>
      <c r="M1852" s="42">
        <v>59</v>
      </c>
      <c r="N1852" s="67">
        <v>11.0321626598097</v>
      </c>
      <c r="O1852" s="69">
        <v>2.4712567631662599</v>
      </c>
      <c r="P1852" s="69" t="s">
        <v>18</v>
      </c>
      <c r="Q1852" s="70">
        <v>6</v>
      </c>
      <c r="R1852" s="71">
        <v>0.05</v>
      </c>
      <c r="S1852" s="71">
        <v>5.0000000000000001E-3</v>
      </c>
      <c r="T1852" s="46" t="s">
        <v>18</v>
      </c>
      <c r="U1852" s="72">
        <v>3.8E-3</v>
      </c>
      <c r="V1852" s="72" t="s">
        <v>18</v>
      </c>
      <c r="W1852" s="72">
        <v>5.3E-3</v>
      </c>
      <c r="X1852" s="48" t="s">
        <v>141</v>
      </c>
      <c r="Y1852" s="49" t="s">
        <v>18</v>
      </c>
      <c r="Z1852" s="50" t="s">
        <v>18</v>
      </c>
      <c r="AA1852" s="73" t="s">
        <v>18</v>
      </c>
      <c r="AB1852" s="52">
        <v>44764</v>
      </c>
      <c r="AC1852" s="48" t="s">
        <v>1833</v>
      </c>
      <c r="AD1852" s="53" t="s">
        <v>1426</v>
      </c>
      <c r="AE1852" s="46" t="s">
        <v>18</v>
      </c>
      <c r="AF1852" s="54" t="s">
        <v>18</v>
      </c>
    </row>
    <row r="1853" spans="1:32" x14ac:dyDescent="0.25">
      <c r="A1853" s="1" t="s">
        <v>1835</v>
      </c>
      <c r="B1853" s="74" t="s">
        <v>18</v>
      </c>
      <c r="C1853" s="37" t="s">
        <v>18</v>
      </c>
      <c r="D1853" s="74" t="s">
        <v>18</v>
      </c>
      <c r="E1853" s="37" t="s">
        <v>18</v>
      </c>
      <c r="F1853" s="74" t="s">
        <v>18</v>
      </c>
      <c r="G1853" s="37" t="s">
        <v>18</v>
      </c>
      <c r="H1853" s="74">
        <v>31.015110422316901</v>
      </c>
      <c r="I1853" s="37">
        <v>22</v>
      </c>
      <c r="J1853" s="74">
        <v>8.0610369896940206</v>
      </c>
      <c r="K1853" s="37">
        <v>32</v>
      </c>
      <c r="L1853" s="74">
        <v>1.3411253465198201</v>
      </c>
      <c r="M1853" s="37">
        <v>13</v>
      </c>
      <c r="N1853" s="74">
        <v>11.1894181426988</v>
      </c>
      <c r="O1853" s="76">
        <v>2.4071047056777499</v>
      </c>
      <c r="P1853" s="76" t="s">
        <v>18</v>
      </c>
      <c r="Q1853" s="77">
        <v>6</v>
      </c>
      <c r="R1853" s="78">
        <v>0.05</v>
      </c>
      <c r="S1853" s="78">
        <v>5.0000000000000001E-3</v>
      </c>
      <c r="T1853" s="14" t="s">
        <v>18</v>
      </c>
      <c r="U1853" s="79">
        <v>3.8E-3</v>
      </c>
      <c r="V1853" s="79" t="s">
        <v>18</v>
      </c>
      <c r="W1853" s="79">
        <v>5.3E-3</v>
      </c>
      <c r="X1853" s="12" t="s">
        <v>141</v>
      </c>
      <c r="Y1853" s="60" t="s">
        <v>18</v>
      </c>
      <c r="Z1853" s="8" t="s">
        <v>18</v>
      </c>
      <c r="AA1853" s="80" t="s">
        <v>18</v>
      </c>
      <c r="AB1853" s="62">
        <v>44764</v>
      </c>
      <c r="AC1853" s="12" t="s">
        <v>1833</v>
      </c>
      <c r="AD1853" s="16" t="s">
        <v>1426</v>
      </c>
      <c r="AE1853" s="14" t="s">
        <v>18</v>
      </c>
      <c r="AF1853" s="39" t="s">
        <v>18</v>
      </c>
    </row>
    <row r="1854" spans="1:32" x14ac:dyDescent="0.25">
      <c r="A1854" s="40" t="s">
        <v>1836</v>
      </c>
      <c r="B1854" s="67" t="s">
        <v>18</v>
      </c>
      <c r="C1854" s="42" t="s">
        <v>18</v>
      </c>
      <c r="D1854" s="67" t="s">
        <v>18</v>
      </c>
      <c r="E1854" s="42" t="s">
        <v>18</v>
      </c>
      <c r="F1854" s="67" t="s">
        <v>18</v>
      </c>
      <c r="G1854" s="42" t="s">
        <v>18</v>
      </c>
      <c r="H1854" s="67">
        <v>31.861620795106901</v>
      </c>
      <c r="I1854" s="42">
        <v>15</v>
      </c>
      <c r="J1854" s="67">
        <v>8.32155754435537</v>
      </c>
      <c r="K1854" s="42">
        <v>25</v>
      </c>
      <c r="L1854" s="67">
        <v>-0.44014719676746999</v>
      </c>
      <c r="M1854" s="42">
        <v>60</v>
      </c>
      <c r="N1854" s="67">
        <v>11.3006978289818</v>
      </c>
      <c r="O1854" s="69">
        <v>2.4583093768448601</v>
      </c>
      <c r="P1854" s="69" t="s">
        <v>18</v>
      </c>
      <c r="Q1854" s="70">
        <v>6</v>
      </c>
      <c r="R1854" s="71">
        <v>0.05</v>
      </c>
      <c r="S1854" s="71">
        <v>5.0000000000000001E-3</v>
      </c>
      <c r="T1854" s="46" t="s">
        <v>18</v>
      </c>
      <c r="U1854" s="72">
        <v>3.8E-3</v>
      </c>
      <c r="V1854" s="72" t="s">
        <v>18</v>
      </c>
      <c r="W1854" s="72">
        <v>5.3E-3</v>
      </c>
      <c r="X1854" s="48" t="s">
        <v>141</v>
      </c>
      <c r="Y1854" s="49" t="s">
        <v>18</v>
      </c>
      <c r="Z1854" s="50" t="s">
        <v>18</v>
      </c>
      <c r="AA1854" s="73" t="s">
        <v>18</v>
      </c>
      <c r="AB1854" s="52">
        <v>44764</v>
      </c>
      <c r="AC1854" s="48" t="s">
        <v>1837</v>
      </c>
      <c r="AD1854" s="53" t="s">
        <v>1426</v>
      </c>
      <c r="AE1854" s="46" t="s">
        <v>18</v>
      </c>
      <c r="AF1854" s="54" t="s">
        <v>18</v>
      </c>
    </row>
    <row r="1855" spans="1:32" x14ac:dyDescent="0.25">
      <c r="A1855" s="1" t="s">
        <v>1838</v>
      </c>
      <c r="B1855" s="74" t="s">
        <v>18</v>
      </c>
      <c r="C1855" s="37" t="s">
        <v>18</v>
      </c>
      <c r="D1855" s="74" t="s">
        <v>18</v>
      </c>
      <c r="E1855" s="37" t="s">
        <v>18</v>
      </c>
      <c r="F1855" s="74" t="s">
        <v>18</v>
      </c>
      <c r="G1855" s="37" t="s">
        <v>18</v>
      </c>
      <c r="H1855" s="74">
        <v>29.734848484848101</v>
      </c>
      <c r="I1855" s="37">
        <v>38</v>
      </c>
      <c r="J1855" s="74">
        <v>6.3664596273291103</v>
      </c>
      <c r="K1855" s="37">
        <v>54</v>
      </c>
      <c r="L1855" s="74">
        <v>1.70749814402375</v>
      </c>
      <c r="M1855" s="37">
        <v>6</v>
      </c>
      <c r="N1855" s="74">
        <v>11.2753476148867</v>
      </c>
      <c r="O1855" s="76">
        <v>2.2752149205357601</v>
      </c>
      <c r="P1855" s="76" t="s">
        <v>18</v>
      </c>
      <c r="Q1855" s="77">
        <v>6</v>
      </c>
      <c r="R1855" s="78">
        <v>0.05</v>
      </c>
      <c r="S1855" s="78">
        <v>5.0000000000000001E-3</v>
      </c>
      <c r="T1855" s="14" t="s">
        <v>18</v>
      </c>
      <c r="U1855" s="79">
        <v>3.8E-3</v>
      </c>
      <c r="V1855" s="79" t="s">
        <v>18</v>
      </c>
      <c r="W1855" s="79">
        <v>5.3E-3</v>
      </c>
      <c r="X1855" s="12" t="s">
        <v>141</v>
      </c>
      <c r="Y1855" s="60" t="s">
        <v>18</v>
      </c>
      <c r="Z1855" s="8" t="s">
        <v>18</v>
      </c>
      <c r="AA1855" s="80" t="s">
        <v>18</v>
      </c>
      <c r="AB1855" s="62">
        <v>44764</v>
      </c>
      <c r="AC1855" s="12" t="s">
        <v>1833</v>
      </c>
      <c r="AD1855" s="16" t="s">
        <v>1426</v>
      </c>
      <c r="AE1855" s="14" t="s">
        <v>18</v>
      </c>
      <c r="AF1855" s="39" t="s">
        <v>18</v>
      </c>
    </row>
    <row r="1856" spans="1:32" x14ac:dyDescent="0.25">
      <c r="A1856" s="40" t="s">
        <v>1839</v>
      </c>
      <c r="B1856" s="67" t="s">
        <v>18</v>
      </c>
      <c r="C1856" s="42" t="s">
        <v>18</v>
      </c>
      <c r="D1856" s="67" t="s">
        <v>18</v>
      </c>
      <c r="E1856" s="42" t="s">
        <v>18</v>
      </c>
      <c r="F1856" s="67" t="s">
        <v>18</v>
      </c>
      <c r="G1856" s="42" t="s">
        <v>18</v>
      </c>
      <c r="H1856" s="67">
        <v>30.974569558172401</v>
      </c>
      <c r="I1856" s="42">
        <v>25</v>
      </c>
      <c r="J1856" s="67">
        <v>8.0238633559041208</v>
      </c>
      <c r="K1856" s="42">
        <v>34</v>
      </c>
      <c r="L1856" s="67">
        <v>1.3309875315536199</v>
      </c>
      <c r="M1856" s="42">
        <v>14</v>
      </c>
      <c r="N1856" s="67">
        <v>11.2925772164373</v>
      </c>
      <c r="O1856" s="69">
        <v>2.3815254645145099</v>
      </c>
      <c r="P1856" s="69" t="s">
        <v>18</v>
      </c>
      <c r="Q1856" s="70">
        <v>6</v>
      </c>
      <c r="R1856" s="71">
        <v>0.05</v>
      </c>
      <c r="S1856" s="71">
        <v>5.0000000000000001E-3</v>
      </c>
      <c r="T1856" s="46" t="s">
        <v>18</v>
      </c>
      <c r="U1856" s="72">
        <v>3.8E-3</v>
      </c>
      <c r="V1856" s="72" t="s">
        <v>18</v>
      </c>
      <c r="W1856" s="72">
        <v>5.3E-3</v>
      </c>
      <c r="X1856" s="48" t="s">
        <v>141</v>
      </c>
      <c r="Y1856" s="49" t="s">
        <v>18</v>
      </c>
      <c r="Z1856" s="50" t="s">
        <v>18</v>
      </c>
      <c r="AA1856" s="73" t="s">
        <v>18</v>
      </c>
      <c r="AB1856" s="52">
        <v>44764</v>
      </c>
      <c r="AC1856" s="48" t="s">
        <v>1833</v>
      </c>
      <c r="AD1856" s="53" t="s">
        <v>1426</v>
      </c>
      <c r="AE1856" s="46" t="s">
        <v>18</v>
      </c>
      <c r="AF1856" s="54" t="s">
        <v>18</v>
      </c>
    </row>
    <row r="1857" spans="1:32" x14ac:dyDescent="0.25">
      <c r="A1857" s="1" t="s">
        <v>1840</v>
      </c>
      <c r="B1857" s="74" t="s">
        <v>18</v>
      </c>
      <c r="C1857" s="37" t="s">
        <v>18</v>
      </c>
      <c r="D1857" s="74" t="s">
        <v>18</v>
      </c>
      <c r="E1857" s="37" t="s">
        <v>18</v>
      </c>
      <c r="F1857" s="74" t="s">
        <v>18</v>
      </c>
      <c r="G1857" s="37" t="s">
        <v>18</v>
      </c>
      <c r="H1857" s="74">
        <v>31.9314806211699</v>
      </c>
      <c r="I1857" s="37">
        <v>14</v>
      </c>
      <c r="J1857" s="74">
        <v>8.7283255668961104</v>
      </c>
      <c r="K1857" s="37">
        <v>21</v>
      </c>
      <c r="L1857" s="75">
        <v>2.1437674554872301</v>
      </c>
      <c r="M1857" s="66">
        <v>3</v>
      </c>
      <c r="N1857" s="74">
        <v>11.3205532870284</v>
      </c>
      <c r="O1857" s="76">
        <v>2.46016873537901</v>
      </c>
      <c r="P1857" s="76" t="s">
        <v>18</v>
      </c>
      <c r="Q1857" s="77">
        <v>6</v>
      </c>
      <c r="R1857" s="78">
        <v>0.05</v>
      </c>
      <c r="S1857" s="78">
        <v>5.0000000000000001E-3</v>
      </c>
      <c r="T1857" s="14" t="s">
        <v>18</v>
      </c>
      <c r="U1857" s="79">
        <v>3.8E-3</v>
      </c>
      <c r="V1857" s="79" t="s">
        <v>18</v>
      </c>
      <c r="W1857" s="79">
        <v>5.3E-3</v>
      </c>
      <c r="X1857" s="12" t="s">
        <v>141</v>
      </c>
      <c r="Y1857" s="60" t="s">
        <v>18</v>
      </c>
      <c r="Z1857" s="8" t="s">
        <v>18</v>
      </c>
      <c r="AA1857" s="80" t="s">
        <v>18</v>
      </c>
      <c r="AB1857" s="62">
        <v>44733</v>
      </c>
      <c r="AC1857" s="12" t="s">
        <v>1833</v>
      </c>
      <c r="AD1857" s="16" t="s">
        <v>1426</v>
      </c>
      <c r="AE1857" s="14" t="s">
        <v>235</v>
      </c>
      <c r="AF1857" s="39" t="s">
        <v>18</v>
      </c>
    </row>
    <row r="1858" spans="1:32" x14ac:dyDescent="0.25">
      <c r="A1858" s="40" t="s">
        <v>1841</v>
      </c>
      <c r="B1858" s="67" t="s">
        <v>18</v>
      </c>
      <c r="C1858" s="42" t="s">
        <v>18</v>
      </c>
      <c r="D1858" s="67" t="s">
        <v>18</v>
      </c>
      <c r="E1858" s="42" t="s">
        <v>18</v>
      </c>
      <c r="F1858" s="67" t="s">
        <v>18</v>
      </c>
      <c r="G1858" s="42" t="s">
        <v>18</v>
      </c>
      <c r="H1858" s="67">
        <v>30.923923884574801</v>
      </c>
      <c r="I1858" s="42">
        <v>27</v>
      </c>
      <c r="J1858" s="67">
        <v>7.9311281463494598</v>
      </c>
      <c r="K1858" s="42">
        <v>37</v>
      </c>
      <c r="L1858" s="67">
        <v>1.41011832600237</v>
      </c>
      <c r="M1858" s="42">
        <v>11</v>
      </c>
      <c r="N1858" s="67">
        <v>12.262789378881299</v>
      </c>
      <c r="O1858" s="69">
        <v>2.1889729732757499</v>
      </c>
      <c r="P1858" s="69" t="s">
        <v>18</v>
      </c>
      <c r="Q1858" s="70">
        <v>6</v>
      </c>
      <c r="R1858" s="71">
        <v>0.05</v>
      </c>
      <c r="S1858" s="71">
        <v>5.0000000000000001E-3</v>
      </c>
      <c r="T1858" s="46" t="s">
        <v>18</v>
      </c>
      <c r="U1858" s="72">
        <v>3.8E-3</v>
      </c>
      <c r="V1858" s="72" t="s">
        <v>18</v>
      </c>
      <c r="W1858" s="72">
        <v>5.3E-3</v>
      </c>
      <c r="X1858" s="48" t="s">
        <v>141</v>
      </c>
      <c r="Y1858" s="49" t="s">
        <v>18</v>
      </c>
      <c r="Z1858" s="50" t="s">
        <v>18</v>
      </c>
      <c r="AA1858" s="73" t="s">
        <v>18</v>
      </c>
      <c r="AB1858" s="52">
        <v>44733</v>
      </c>
      <c r="AC1858" s="48" t="s">
        <v>1833</v>
      </c>
      <c r="AD1858" s="53" t="s">
        <v>1426</v>
      </c>
      <c r="AE1858" s="46" t="s">
        <v>235</v>
      </c>
      <c r="AF1858" s="54" t="s">
        <v>18</v>
      </c>
    </row>
    <row r="1859" spans="1:32" x14ac:dyDescent="0.25">
      <c r="A1859" s="1" t="s">
        <v>1842</v>
      </c>
      <c r="B1859" s="75">
        <v>11.7172586016453</v>
      </c>
      <c r="C1859" s="66">
        <v>3</v>
      </c>
      <c r="D1859" s="75">
        <v>14.0883106597558</v>
      </c>
      <c r="E1859" s="66">
        <v>3</v>
      </c>
      <c r="F1859" s="75">
        <v>10.637045716345799</v>
      </c>
      <c r="G1859" s="66">
        <v>2</v>
      </c>
      <c r="H1859" s="74">
        <v>28.687945656353602</v>
      </c>
      <c r="I1859" s="37">
        <v>49</v>
      </c>
      <c r="J1859" s="74">
        <v>6.6925428994044998</v>
      </c>
      <c r="K1859" s="37">
        <v>48</v>
      </c>
      <c r="L1859" s="74">
        <v>0.74231960471182701</v>
      </c>
      <c r="M1859" s="37">
        <v>26</v>
      </c>
      <c r="N1859" s="74">
        <v>12.445659920909801</v>
      </c>
      <c r="O1859" s="76">
        <v>1.97714998284511</v>
      </c>
      <c r="P1859" s="76">
        <v>0.72907861130491403</v>
      </c>
      <c r="Q1859" s="77">
        <v>8</v>
      </c>
      <c r="R1859" s="78">
        <v>0.05</v>
      </c>
      <c r="S1859" s="78">
        <v>5.0000000000000001E-3</v>
      </c>
      <c r="T1859" s="14" t="s">
        <v>18</v>
      </c>
      <c r="U1859" s="79">
        <v>0.03</v>
      </c>
      <c r="V1859" s="79" t="s">
        <v>18</v>
      </c>
      <c r="W1859" s="79">
        <v>1.7999999999999999E-2</v>
      </c>
      <c r="X1859" s="12" t="s">
        <v>141</v>
      </c>
      <c r="Y1859" s="60">
        <v>77.801688462175093</v>
      </c>
      <c r="Z1859" s="8" t="s">
        <v>18</v>
      </c>
      <c r="AA1859" s="80" t="s">
        <v>18</v>
      </c>
      <c r="AB1859" s="62">
        <v>29706</v>
      </c>
      <c r="AC1859" s="12" t="s">
        <v>1843</v>
      </c>
      <c r="AD1859" s="16" t="s">
        <v>1412</v>
      </c>
      <c r="AE1859" s="14" t="s">
        <v>18</v>
      </c>
      <c r="AF1859" s="39" t="s">
        <v>18</v>
      </c>
    </row>
    <row r="1860" spans="1:32" x14ac:dyDescent="0.25">
      <c r="A1860" s="40" t="s">
        <v>1844</v>
      </c>
      <c r="B1860" s="67">
        <v>11.6972366346388</v>
      </c>
      <c r="C1860" s="42">
        <v>4</v>
      </c>
      <c r="D1860" s="67">
        <v>14.0805097805095</v>
      </c>
      <c r="E1860" s="42">
        <v>4</v>
      </c>
      <c r="F1860" s="67">
        <v>10.6163670737798</v>
      </c>
      <c r="G1860" s="42">
        <v>4</v>
      </c>
      <c r="H1860" s="67">
        <v>28.741742361684501</v>
      </c>
      <c r="I1860" s="42">
        <v>48</v>
      </c>
      <c r="J1860" s="67">
        <v>6.7896742155059302</v>
      </c>
      <c r="K1860" s="42">
        <v>46</v>
      </c>
      <c r="L1860" s="67">
        <v>0.67804818985348603</v>
      </c>
      <c r="M1860" s="42">
        <v>31</v>
      </c>
      <c r="N1860" s="67">
        <v>11.600756925968099</v>
      </c>
      <c r="O1860" s="69">
        <v>2.1257865466736199</v>
      </c>
      <c r="P1860" s="69">
        <v>0.75622736100639798</v>
      </c>
      <c r="Q1860" s="70">
        <v>8</v>
      </c>
      <c r="R1860" s="71">
        <v>0.05</v>
      </c>
      <c r="S1860" s="71">
        <v>5.0000000000000001E-3</v>
      </c>
      <c r="T1860" s="46" t="s">
        <v>18</v>
      </c>
      <c r="U1860" s="72">
        <v>1.4999999999999999E-2</v>
      </c>
      <c r="V1860" s="72" t="s">
        <v>18</v>
      </c>
      <c r="W1860" s="72">
        <v>1.7999999999999999E-2</v>
      </c>
      <c r="X1860" s="48" t="s">
        <v>141</v>
      </c>
      <c r="Y1860" s="49" t="s">
        <v>18</v>
      </c>
      <c r="Z1860" s="50" t="s">
        <v>18</v>
      </c>
      <c r="AA1860" s="73" t="s">
        <v>18</v>
      </c>
      <c r="AB1860" s="52">
        <v>41702</v>
      </c>
      <c r="AC1860" s="48" t="s">
        <v>1843</v>
      </c>
      <c r="AD1860" s="53" t="s">
        <v>1426</v>
      </c>
      <c r="AE1860" s="46" t="s">
        <v>18</v>
      </c>
      <c r="AF1860" s="54" t="s">
        <v>18</v>
      </c>
    </row>
    <row r="1861" spans="1:32" x14ac:dyDescent="0.25">
      <c r="A1861" s="1" t="s">
        <v>1845</v>
      </c>
      <c r="B1861" s="74" t="s">
        <v>18</v>
      </c>
      <c r="C1861" s="37" t="s">
        <v>18</v>
      </c>
      <c r="D1861" s="74" t="s">
        <v>18</v>
      </c>
      <c r="E1861" s="37" t="s">
        <v>18</v>
      </c>
      <c r="F1861" s="74" t="s">
        <v>18</v>
      </c>
      <c r="G1861" s="37" t="s">
        <v>18</v>
      </c>
      <c r="H1861" s="74">
        <v>31.464264962231201</v>
      </c>
      <c r="I1861" s="37">
        <v>19</v>
      </c>
      <c r="J1861" s="74">
        <v>6.7384808932222198</v>
      </c>
      <c r="K1861" s="37">
        <v>47</v>
      </c>
      <c r="L1861" s="74">
        <v>1.0270149586961701</v>
      </c>
      <c r="M1861" s="37">
        <v>18</v>
      </c>
      <c r="N1861" s="74">
        <v>12.0872520494027</v>
      </c>
      <c r="O1861" s="76">
        <v>2.26546575624306</v>
      </c>
      <c r="P1861" s="76" t="s">
        <v>18</v>
      </c>
      <c r="Q1861" s="77">
        <v>8</v>
      </c>
      <c r="R1861" s="78">
        <v>0.05</v>
      </c>
      <c r="S1861" s="78">
        <v>5.0000000000000001E-3</v>
      </c>
      <c r="T1861" s="14" t="s">
        <v>18</v>
      </c>
      <c r="U1861" s="79">
        <v>1.4999999999999999E-2</v>
      </c>
      <c r="V1861" s="79" t="s">
        <v>18</v>
      </c>
      <c r="W1861" s="79">
        <v>1.7999999999999999E-2</v>
      </c>
      <c r="X1861" s="12" t="s">
        <v>141</v>
      </c>
      <c r="Y1861" s="60" t="s">
        <v>18</v>
      </c>
      <c r="Z1861" s="8" t="s">
        <v>18</v>
      </c>
      <c r="AA1861" s="80" t="s">
        <v>18</v>
      </c>
      <c r="AB1861" s="62">
        <v>44617</v>
      </c>
      <c r="AC1861" s="12" t="s">
        <v>1846</v>
      </c>
      <c r="AD1861" s="16" t="s">
        <v>1562</v>
      </c>
      <c r="AE1861" s="14" t="s">
        <v>18</v>
      </c>
      <c r="AF1861" s="39" t="s">
        <v>18</v>
      </c>
    </row>
    <row r="1862" spans="1:32" x14ac:dyDescent="0.25">
      <c r="A1862" s="40" t="s">
        <v>1847</v>
      </c>
      <c r="B1862" s="67">
        <v>9.5945490887995</v>
      </c>
      <c r="C1862" s="42">
        <v>17</v>
      </c>
      <c r="D1862" s="67">
        <v>11.224174390736801</v>
      </c>
      <c r="E1862" s="42">
        <v>22</v>
      </c>
      <c r="F1862" s="67">
        <v>1.8865946598098</v>
      </c>
      <c r="G1862" s="42">
        <v>44</v>
      </c>
      <c r="H1862" s="67">
        <v>40.640560916139698</v>
      </c>
      <c r="I1862" s="42">
        <v>4</v>
      </c>
      <c r="J1862" s="67">
        <v>8.1549653174275392</v>
      </c>
      <c r="K1862" s="42">
        <v>30</v>
      </c>
      <c r="L1862" s="67">
        <v>1.49166633852557</v>
      </c>
      <c r="M1862" s="42">
        <v>9</v>
      </c>
      <c r="N1862" s="67">
        <v>16.872933014602101</v>
      </c>
      <c r="O1862" s="69">
        <v>2.1667573460565301</v>
      </c>
      <c r="P1862" s="69">
        <v>0.48422053231475898</v>
      </c>
      <c r="Q1862" s="70">
        <v>8</v>
      </c>
      <c r="R1862" s="71">
        <v>0.05</v>
      </c>
      <c r="S1862" s="71">
        <v>5.0000000000000001E-3</v>
      </c>
      <c r="T1862" s="46" t="s">
        <v>18</v>
      </c>
      <c r="U1862" s="72">
        <v>1.4999999999999999E-2</v>
      </c>
      <c r="V1862" s="72" t="s">
        <v>18</v>
      </c>
      <c r="W1862" s="72">
        <v>1.7999999999999999E-2</v>
      </c>
      <c r="X1862" s="48" t="s">
        <v>141</v>
      </c>
      <c r="Y1862" s="49">
        <v>79.125972521105695</v>
      </c>
      <c r="Z1862" s="50" t="s">
        <v>18</v>
      </c>
      <c r="AA1862" s="73" t="s">
        <v>18</v>
      </c>
      <c r="AB1862" s="52">
        <v>32463</v>
      </c>
      <c r="AC1862" s="48" t="s">
        <v>1848</v>
      </c>
      <c r="AD1862" s="53" t="s">
        <v>1412</v>
      </c>
      <c r="AE1862" s="46" t="s">
        <v>18</v>
      </c>
      <c r="AF1862" s="54" t="s">
        <v>18</v>
      </c>
    </row>
    <row r="1863" spans="1:32" x14ac:dyDescent="0.25">
      <c r="A1863" s="1" t="s">
        <v>1849</v>
      </c>
      <c r="B1863" s="74">
        <v>9.5983032789920699</v>
      </c>
      <c r="C1863" s="37">
        <v>16</v>
      </c>
      <c r="D1863" s="74">
        <v>11.2347702383759</v>
      </c>
      <c r="E1863" s="37">
        <v>21</v>
      </c>
      <c r="F1863" s="74">
        <v>1.9109069429629399</v>
      </c>
      <c r="G1863" s="37">
        <v>43</v>
      </c>
      <c r="H1863" s="75">
        <v>40.672411370759697</v>
      </c>
      <c r="I1863" s="66">
        <v>3</v>
      </c>
      <c r="J1863" s="74">
        <v>8.1477552409519909</v>
      </c>
      <c r="K1863" s="37">
        <v>31</v>
      </c>
      <c r="L1863" s="74">
        <v>1.50856887507802</v>
      </c>
      <c r="M1863" s="37">
        <v>8</v>
      </c>
      <c r="N1863" s="74">
        <v>16.8844265862284</v>
      </c>
      <c r="O1863" s="76">
        <v>2.1671687709770602</v>
      </c>
      <c r="P1863" s="76">
        <v>0.48493400529042302</v>
      </c>
      <c r="Q1863" s="77">
        <v>8</v>
      </c>
      <c r="R1863" s="78">
        <v>0.05</v>
      </c>
      <c r="S1863" s="78">
        <v>5.0000000000000001E-3</v>
      </c>
      <c r="T1863" s="14" t="s">
        <v>18</v>
      </c>
      <c r="U1863" s="79">
        <v>1.4999999999999999E-2</v>
      </c>
      <c r="V1863" s="79" t="s">
        <v>18</v>
      </c>
      <c r="W1863" s="79">
        <v>1.7999999999999999E-2</v>
      </c>
      <c r="X1863" s="12" t="s">
        <v>141</v>
      </c>
      <c r="Y1863" s="60" t="s">
        <v>18</v>
      </c>
      <c r="Z1863" s="8" t="s">
        <v>18</v>
      </c>
      <c r="AA1863" s="80" t="s">
        <v>18</v>
      </c>
      <c r="AB1863" s="62">
        <v>38442</v>
      </c>
      <c r="AC1863" s="12" t="s">
        <v>1848</v>
      </c>
      <c r="AD1863" s="16" t="s">
        <v>1412</v>
      </c>
      <c r="AE1863" s="14" t="s">
        <v>18</v>
      </c>
      <c r="AF1863" s="39" t="s">
        <v>18</v>
      </c>
    </row>
    <row r="1864" spans="1:32" x14ac:dyDescent="0.25">
      <c r="A1864" s="40" t="s">
        <v>1850</v>
      </c>
      <c r="B1864" s="67">
        <v>9.5985783876085797</v>
      </c>
      <c r="C1864" s="42">
        <v>15</v>
      </c>
      <c r="D1864" s="67">
        <v>11.2433567919699</v>
      </c>
      <c r="E1864" s="42">
        <v>20</v>
      </c>
      <c r="F1864" s="67">
        <v>1.8744316532709899</v>
      </c>
      <c r="G1864" s="42">
        <v>45</v>
      </c>
      <c r="H1864" s="68">
        <v>40.679072804440104</v>
      </c>
      <c r="I1864" s="64">
        <v>2</v>
      </c>
      <c r="J1864" s="67">
        <v>8.2481996315525805</v>
      </c>
      <c r="K1864" s="42">
        <v>27</v>
      </c>
      <c r="L1864" s="67">
        <v>1.4240320112981899</v>
      </c>
      <c r="M1864" s="42">
        <v>10</v>
      </c>
      <c r="N1864" s="67">
        <v>16.370987100691099</v>
      </c>
      <c r="O1864" s="69">
        <v>2.2355440891932798</v>
      </c>
      <c r="P1864" s="69">
        <v>0.49562017027157301</v>
      </c>
      <c r="Q1864" s="70">
        <v>8</v>
      </c>
      <c r="R1864" s="71">
        <v>0.05</v>
      </c>
      <c r="S1864" s="71">
        <v>5.0000000000000001E-3</v>
      </c>
      <c r="T1864" s="46" t="s">
        <v>18</v>
      </c>
      <c r="U1864" s="72">
        <v>1.4999999999999999E-2</v>
      </c>
      <c r="V1864" s="72" t="s">
        <v>18</v>
      </c>
      <c r="W1864" s="72">
        <v>1.7999999999999999E-2</v>
      </c>
      <c r="X1864" s="48" t="s">
        <v>141</v>
      </c>
      <c r="Y1864" s="49" t="s">
        <v>18</v>
      </c>
      <c r="Z1864" s="50" t="s">
        <v>18</v>
      </c>
      <c r="AA1864" s="73" t="s">
        <v>18</v>
      </c>
      <c r="AB1864" s="52">
        <v>40708</v>
      </c>
      <c r="AC1864" s="48" t="s">
        <v>1848</v>
      </c>
      <c r="AD1864" s="53" t="s">
        <v>1412</v>
      </c>
      <c r="AE1864" s="46" t="s">
        <v>18</v>
      </c>
      <c r="AF1864" s="54" t="s">
        <v>18</v>
      </c>
    </row>
    <row r="1865" spans="1:32" x14ac:dyDescent="0.25">
      <c r="A1865" s="1" t="s">
        <v>1851</v>
      </c>
      <c r="B1865" s="74" t="s">
        <v>18</v>
      </c>
      <c r="C1865" s="37" t="s">
        <v>18</v>
      </c>
      <c r="D1865" s="74" t="s">
        <v>18</v>
      </c>
      <c r="E1865" s="37" t="s">
        <v>18</v>
      </c>
      <c r="F1865" s="74" t="s">
        <v>18</v>
      </c>
      <c r="G1865" s="37" t="s">
        <v>18</v>
      </c>
      <c r="H1865" s="74">
        <v>29.273996180073901</v>
      </c>
      <c r="I1865" s="37">
        <v>46</v>
      </c>
      <c r="J1865" s="74">
        <v>9.5264757638777695</v>
      </c>
      <c r="K1865" s="37">
        <v>12</v>
      </c>
      <c r="L1865" s="74">
        <v>-1.23916390418468</v>
      </c>
      <c r="M1865" s="37">
        <v>78</v>
      </c>
      <c r="N1865" s="74">
        <v>10.4009638628759</v>
      </c>
      <c r="O1865" s="76">
        <v>2.4221780937788302</v>
      </c>
      <c r="P1865" s="76" t="s">
        <v>18</v>
      </c>
      <c r="Q1865" s="77">
        <v>9</v>
      </c>
      <c r="R1865" s="78">
        <v>0.05</v>
      </c>
      <c r="S1865" s="78">
        <v>0.03</v>
      </c>
      <c r="T1865" s="14" t="s">
        <v>18</v>
      </c>
      <c r="U1865" s="79">
        <v>0</v>
      </c>
      <c r="V1865" s="79" t="s">
        <v>18</v>
      </c>
      <c r="W1865" s="79">
        <v>1.9E-3</v>
      </c>
      <c r="X1865" s="12" t="s">
        <v>1371</v>
      </c>
      <c r="Y1865" s="60" t="s">
        <v>18</v>
      </c>
      <c r="Z1865" s="8" t="s">
        <v>18</v>
      </c>
      <c r="AA1865" s="80" t="s">
        <v>18</v>
      </c>
      <c r="AB1865" s="62">
        <v>44581</v>
      </c>
      <c r="AC1865" s="12" t="s">
        <v>1852</v>
      </c>
      <c r="AD1865" s="16" t="s">
        <v>1853</v>
      </c>
      <c r="AE1865" s="14" t="s">
        <v>18</v>
      </c>
      <c r="AF1865" s="39" t="s">
        <v>18</v>
      </c>
    </row>
    <row r="1866" spans="1:32" x14ac:dyDescent="0.25">
      <c r="A1866" s="40" t="s">
        <v>1854</v>
      </c>
      <c r="B1866" s="67" t="s">
        <v>18</v>
      </c>
      <c r="C1866" s="42" t="s">
        <v>18</v>
      </c>
      <c r="D1866" s="67" t="s">
        <v>18</v>
      </c>
      <c r="E1866" s="42" t="s">
        <v>18</v>
      </c>
      <c r="F1866" s="67">
        <v>8.5324353450487695</v>
      </c>
      <c r="G1866" s="42">
        <v>10</v>
      </c>
      <c r="H1866" s="67">
        <v>28.278625141999299</v>
      </c>
      <c r="I1866" s="42">
        <v>52</v>
      </c>
      <c r="J1866" s="67">
        <v>9.0095390847458798</v>
      </c>
      <c r="K1866" s="42">
        <v>18</v>
      </c>
      <c r="L1866" s="67">
        <v>0.45203645888376398</v>
      </c>
      <c r="M1866" s="42">
        <v>38</v>
      </c>
      <c r="N1866" s="67">
        <v>11.5382488609328</v>
      </c>
      <c r="O1866" s="69">
        <v>2.0971653564085599</v>
      </c>
      <c r="P1866" s="69" t="s">
        <v>18</v>
      </c>
      <c r="Q1866" s="70">
        <v>9</v>
      </c>
      <c r="R1866" s="71">
        <v>0.05</v>
      </c>
      <c r="S1866" s="71">
        <v>0</v>
      </c>
      <c r="T1866" s="46" t="s">
        <v>18</v>
      </c>
      <c r="U1866" s="72">
        <v>0</v>
      </c>
      <c r="V1866" s="72" t="s">
        <v>18</v>
      </c>
      <c r="W1866" s="72">
        <v>1.9E-3</v>
      </c>
      <c r="X1866" s="48" t="s">
        <v>1371</v>
      </c>
      <c r="Y1866" s="49" t="s">
        <v>18</v>
      </c>
      <c r="Z1866" s="50" t="s">
        <v>18</v>
      </c>
      <c r="AA1866" s="73" t="s">
        <v>18</v>
      </c>
      <c r="AB1866" s="52">
        <v>44139</v>
      </c>
      <c r="AC1866" s="48" t="s">
        <v>1852</v>
      </c>
      <c r="AD1866" s="53" t="s">
        <v>1855</v>
      </c>
      <c r="AE1866" s="46" t="s">
        <v>18</v>
      </c>
      <c r="AF1866" s="54" t="s">
        <v>18</v>
      </c>
    </row>
    <row r="1867" spans="1:32" x14ac:dyDescent="0.25">
      <c r="A1867" s="1" t="s">
        <v>1856</v>
      </c>
      <c r="B1867" s="74" t="s">
        <v>18</v>
      </c>
      <c r="C1867" s="37" t="s">
        <v>18</v>
      </c>
      <c r="D1867" s="74">
        <v>9.8781815571899791</v>
      </c>
      <c r="E1867" s="37">
        <v>27</v>
      </c>
      <c r="F1867" s="74">
        <v>8.5871375194720407</v>
      </c>
      <c r="G1867" s="37">
        <v>9</v>
      </c>
      <c r="H1867" s="74">
        <v>25.033746622905898</v>
      </c>
      <c r="I1867" s="37">
        <v>61</v>
      </c>
      <c r="J1867" s="74">
        <v>7.4048153764846498</v>
      </c>
      <c r="K1867" s="37">
        <v>43</v>
      </c>
      <c r="L1867" s="74">
        <v>-0.27037372358323902</v>
      </c>
      <c r="M1867" s="37">
        <v>51</v>
      </c>
      <c r="N1867" s="74">
        <v>9.9244115997659108</v>
      </c>
      <c r="O1867" s="76">
        <v>2.1112321929664399</v>
      </c>
      <c r="P1867" s="76">
        <v>0.51979278936930595</v>
      </c>
      <c r="Q1867" s="77">
        <v>6</v>
      </c>
      <c r="R1867" s="78">
        <v>0.05</v>
      </c>
      <c r="S1867" s="78">
        <v>0.03</v>
      </c>
      <c r="T1867" s="14" t="s">
        <v>18</v>
      </c>
      <c r="U1867" s="79">
        <v>0</v>
      </c>
      <c r="V1867" s="79" t="s">
        <v>18</v>
      </c>
      <c r="W1867" s="79">
        <v>1.9E-3</v>
      </c>
      <c r="X1867" s="12" t="s">
        <v>1371</v>
      </c>
      <c r="Y1867" s="60" t="s">
        <v>18</v>
      </c>
      <c r="Z1867" s="8" t="s">
        <v>18</v>
      </c>
      <c r="AA1867" s="80" t="s">
        <v>18</v>
      </c>
      <c r="AB1867" s="62">
        <v>43655</v>
      </c>
      <c r="AC1867" s="12" t="s">
        <v>1857</v>
      </c>
      <c r="AD1867" s="16" t="s">
        <v>1855</v>
      </c>
      <c r="AE1867" s="14" t="s">
        <v>18</v>
      </c>
      <c r="AF1867" s="39" t="s">
        <v>18</v>
      </c>
    </row>
    <row r="1868" spans="1:32" x14ac:dyDescent="0.25">
      <c r="A1868" s="40" t="s">
        <v>1858</v>
      </c>
      <c r="B1868" s="67" t="s">
        <v>18</v>
      </c>
      <c r="C1868" s="42" t="s">
        <v>18</v>
      </c>
      <c r="D1868" s="67">
        <v>13.7681023474266</v>
      </c>
      <c r="E1868" s="42">
        <v>5</v>
      </c>
      <c r="F1868" s="67">
        <v>9.9368100233538197</v>
      </c>
      <c r="G1868" s="42">
        <v>6</v>
      </c>
      <c r="H1868" s="67">
        <v>30.810941618599902</v>
      </c>
      <c r="I1868" s="42">
        <v>29</v>
      </c>
      <c r="J1868" s="67">
        <v>9.0343040709294407</v>
      </c>
      <c r="K1868" s="42">
        <v>15</v>
      </c>
      <c r="L1868" s="67">
        <v>0.68643630315439097</v>
      </c>
      <c r="M1868" s="42">
        <v>29</v>
      </c>
      <c r="N1868" s="67">
        <v>11.6304862459489</v>
      </c>
      <c r="O1868" s="69">
        <v>2.2982643800193401</v>
      </c>
      <c r="P1868" s="69">
        <v>0.68501325533374702</v>
      </c>
      <c r="Q1868" s="70">
        <v>8</v>
      </c>
      <c r="R1868" s="71">
        <v>0.05</v>
      </c>
      <c r="S1868" s="71">
        <v>0.03</v>
      </c>
      <c r="T1868" s="46" t="s">
        <v>18</v>
      </c>
      <c r="U1868" s="72">
        <v>0</v>
      </c>
      <c r="V1868" s="72" t="s">
        <v>18</v>
      </c>
      <c r="W1868" s="72">
        <v>2.5000000000000001E-3</v>
      </c>
      <c r="X1868" s="48" t="s">
        <v>1371</v>
      </c>
      <c r="Y1868" s="49" t="s">
        <v>18</v>
      </c>
      <c r="Z1868" s="50" t="s">
        <v>18</v>
      </c>
      <c r="AA1868" s="73" t="s">
        <v>18</v>
      </c>
      <c r="AB1868" s="52">
        <v>43383</v>
      </c>
      <c r="AC1868" s="48" t="s">
        <v>1859</v>
      </c>
      <c r="AD1868" s="53" t="s">
        <v>1600</v>
      </c>
      <c r="AE1868" s="46" t="s">
        <v>18</v>
      </c>
      <c r="AF1868" s="54" t="s">
        <v>18</v>
      </c>
    </row>
    <row r="1869" spans="1:32" x14ac:dyDescent="0.25">
      <c r="A1869" s="1" t="s">
        <v>1860</v>
      </c>
      <c r="B1869" s="74" t="s">
        <v>18</v>
      </c>
      <c r="C1869" s="37" t="s">
        <v>18</v>
      </c>
      <c r="D1869" s="74" t="s">
        <v>18</v>
      </c>
      <c r="E1869" s="37" t="s">
        <v>18</v>
      </c>
      <c r="F1869" s="74" t="s">
        <v>18</v>
      </c>
      <c r="G1869" s="37" t="s">
        <v>18</v>
      </c>
      <c r="H1869" s="74">
        <v>29.393332579446</v>
      </c>
      <c r="I1869" s="37">
        <v>43</v>
      </c>
      <c r="J1869" s="74">
        <v>8.2752009065292196</v>
      </c>
      <c r="K1869" s="37">
        <v>26</v>
      </c>
      <c r="L1869" s="74">
        <v>0.40992938846613403</v>
      </c>
      <c r="M1869" s="37">
        <v>40</v>
      </c>
      <c r="N1869" s="74">
        <v>11.6346996998222</v>
      </c>
      <c r="O1869" s="76">
        <v>2.1755888742536298</v>
      </c>
      <c r="P1869" s="76" t="s">
        <v>18</v>
      </c>
      <c r="Q1869" s="77">
        <v>8</v>
      </c>
      <c r="R1869" s="78">
        <v>0.05</v>
      </c>
      <c r="S1869" s="78">
        <v>0.03</v>
      </c>
      <c r="T1869" s="14" t="s">
        <v>18</v>
      </c>
      <c r="U1869" s="79">
        <v>0</v>
      </c>
      <c r="V1869" s="79" t="s">
        <v>18</v>
      </c>
      <c r="W1869" s="79">
        <v>2.5000000000000001E-3</v>
      </c>
      <c r="X1869" s="12" t="s">
        <v>1371</v>
      </c>
      <c r="Y1869" s="60" t="s">
        <v>18</v>
      </c>
      <c r="Z1869" s="8" t="s">
        <v>18</v>
      </c>
      <c r="AA1869" s="80" t="s">
        <v>18</v>
      </c>
      <c r="AB1869" s="62">
        <v>44454</v>
      </c>
      <c r="AC1869" s="12" t="s">
        <v>1859</v>
      </c>
      <c r="AD1869" s="16" t="s">
        <v>1600</v>
      </c>
      <c r="AE1869" s="14" t="s">
        <v>18</v>
      </c>
      <c r="AF1869" s="39" t="s">
        <v>18</v>
      </c>
    </row>
    <row r="1870" spans="1:32" x14ac:dyDescent="0.25">
      <c r="A1870" s="40" t="s">
        <v>1861</v>
      </c>
      <c r="B1870" s="67" t="s">
        <v>18</v>
      </c>
      <c r="C1870" s="42" t="s">
        <v>18</v>
      </c>
      <c r="D1870" s="67" t="s">
        <v>18</v>
      </c>
      <c r="E1870" s="42" t="s">
        <v>18</v>
      </c>
      <c r="F1870" s="67" t="s">
        <v>18</v>
      </c>
      <c r="G1870" s="42" t="s">
        <v>18</v>
      </c>
      <c r="H1870" s="67">
        <v>31.857821357438102</v>
      </c>
      <c r="I1870" s="42">
        <v>16</v>
      </c>
      <c r="J1870" s="67">
        <v>9.3990802014505395</v>
      </c>
      <c r="K1870" s="42">
        <v>13</v>
      </c>
      <c r="L1870" s="67">
        <v>-1.1889891066737299</v>
      </c>
      <c r="M1870" s="42">
        <v>76</v>
      </c>
      <c r="N1870" s="67">
        <v>10.6159604093</v>
      </c>
      <c r="O1870" s="69">
        <v>2.6165142793744698</v>
      </c>
      <c r="P1870" s="69" t="s">
        <v>18</v>
      </c>
      <c r="Q1870" s="70">
        <v>8</v>
      </c>
      <c r="R1870" s="71">
        <v>0.05</v>
      </c>
      <c r="S1870" s="71">
        <v>0.03</v>
      </c>
      <c r="T1870" s="46" t="s">
        <v>18</v>
      </c>
      <c r="U1870" s="72">
        <v>0</v>
      </c>
      <c r="V1870" s="72" t="s">
        <v>18</v>
      </c>
      <c r="W1870" s="72">
        <v>2.5000000000000001E-3</v>
      </c>
      <c r="X1870" s="48" t="s">
        <v>1371</v>
      </c>
      <c r="Y1870" s="49" t="s">
        <v>18</v>
      </c>
      <c r="Z1870" s="50" t="s">
        <v>18</v>
      </c>
      <c r="AA1870" s="73" t="s">
        <v>18</v>
      </c>
      <c r="AB1870" s="52">
        <v>44538</v>
      </c>
      <c r="AC1870" s="48" t="s">
        <v>1859</v>
      </c>
      <c r="AD1870" s="53" t="s">
        <v>37</v>
      </c>
      <c r="AE1870" s="46" t="s">
        <v>18</v>
      </c>
      <c r="AF1870" s="54" t="s">
        <v>18</v>
      </c>
    </row>
    <row r="1871" spans="1:32" x14ac:dyDescent="0.25">
      <c r="A1871" s="1" t="s">
        <v>1862</v>
      </c>
      <c r="B1871" s="74" t="s">
        <v>18</v>
      </c>
      <c r="C1871" s="37" t="s">
        <v>18</v>
      </c>
      <c r="D1871" s="74" t="s">
        <v>18</v>
      </c>
      <c r="E1871" s="37" t="s">
        <v>18</v>
      </c>
      <c r="F1871" s="74" t="s">
        <v>18</v>
      </c>
      <c r="G1871" s="37" t="s">
        <v>18</v>
      </c>
      <c r="H1871" s="74">
        <v>31.243480949848401</v>
      </c>
      <c r="I1871" s="37">
        <v>21</v>
      </c>
      <c r="J1871" s="74">
        <v>9.6019423506212398</v>
      </c>
      <c r="K1871" s="37">
        <v>10</v>
      </c>
      <c r="L1871" s="74">
        <v>-0.21089431084038099</v>
      </c>
      <c r="M1871" s="37">
        <v>50</v>
      </c>
      <c r="N1871" s="74">
        <v>11.9015538423261</v>
      </c>
      <c r="O1871" s="76">
        <v>2.2822626316253198</v>
      </c>
      <c r="P1871" s="76" t="s">
        <v>18</v>
      </c>
      <c r="Q1871" s="77">
        <v>9</v>
      </c>
      <c r="R1871" s="78">
        <v>0</v>
      </c>
      <c r="S1871" s="78">
        <v>0</v>
      </c>
      <c r="T1871" s="14" t="s">
        <v>18</v>
      </c>
      <c r="U1871" s="79">
        <v>0</v>
      </c>
      <c r="V1871" s="79" t="s">
        <v>18</v>
      </c>
      <c r="W1871" s="79">
        <v>2.5000000000000001E-3</v>
      </c>
      <c r="X1871" s="12" t="s">
        <v>1371</v>
      </c>
      <c r="Y1871" s="60" t="s">
        <v>18</v>
      </c>
      <c r="Z1871" s="8" t="s">
        <v>18</v>
      </c>
      <c r="AA1871" s="80" t="s">
        <v>18</v>
      </c>
      <c r="AB1871" s="62">
        <v>45147</v>
      </c>
      <c r="AC1871" s="12" t="s">
        <v>1863</v>
      </c>
      <c r="AD1871" s="16" t="s">
        <v>37</v>
      </c>
      <c r="AE1871" s="14" t="s">
        <v>18</v>
      </c>
      <c r="AF1871" s="39" t="s">
        <v>18</v>
      </c>
    </row>
    <row r="1872" spans="1:32" x14ac:dyDescent="0.25">
      <c r="A1872" s="40" t="s">
        <v>1864</v>
      </c>
      <c r="B1872" s="67" t="s">
        <v>18</v>
      </c>
      <c r="C1872" s="42" t="s">
        <v>18</v>
      </c>
      <c r="D1872" s="67" t="s">
        <v>18</v>
      </c>
      <c r="E1872" s="42" t="s">
        <v>18</v>
      </c>
      <c r="F1872" s="67" t="s">
        <v>18</v>
      </c>
      <c r="G1872" s="42" t="s">
        <v>18</v>
      </c>
      <c r="H1872" s="67">
        <v>29.490134400988399</v>
      </c>
      <c r="I1872" s="42">
        <v>41</v>
      </c>
      <c r="J1872" s="67">
        <v>8.6571075967930309</v>
      </c>
      <c r="K1872" s="42">
        <v>22</v>
      </c>
      <c r="L1872" s="67">
        <v>-0.50256788944953401</v>
      </c>
      <c r="M1872" s="42">
        <v>62</v>
      </c>
      <c r="N1872" s="67">
        <v>11.9380628516431</v>
      </c>
      <c r="O1872" s="69">
        <v>2.12841273827441</v>
      </c>
      <c r="P1872" s="69" t="s">
        <v>18</v>
      </c>
      <c r="Q1872" s="70">
        <v>9</v>
      </c>
      <c r="R1872" s="71">
        <v>0</v>
      </c>
      <c r="S1872" s="71">
        <v>0</v>
      </c>
      <c r="T1872" s="46" t="s">
        <v>18</v>
      </c>
      <c r="U1872" s="72">
        <v>0</v>
      </c>
      <c r="V1872" s="72" t="s">
        <v>18</v>
      </c>
      <c r="W1872" s="72">
        <v>2.5000000000000001E-3</v>
      </c>
      <c r="X1872" s="48" t="s">
        <v>1371</v>
      </c>
      <c r="Y1872" s="49" t="s">
        <v>18</v>
      </c>
      <c r="Z1872" s="50" t="s">
        <v>18</v>
      </c>
      <c r="AA1872" s="73" t="s">
        <v>18</v>
      </c>
      <c r="AB1872" s="52">
        <v>45147</v>
      </c>
      <c r="AC1872" s="48" t="s">
        <v>1863</v>
      </c>
      <c r="AD1872" s="53" t="s">
        <v>37</v>
      </c>
      <c r="AE1872" s="46" t="s">
        <v>18</v>
      </c>
      <c r="AF1872" s="54" t="s">
        <v>18</v>
      </c>
    </row>
    <row r="1873" spans="1:32" x14ac:dyDescent="0.25">
      <c r="A1873" s="1" t="s">
        <v>1865</v>
      </c>
      <c r="B1873" s="74" t="s">
        <v>18</v>
      </c>
      <c r="C1873" s="37" t="s">
        <v>18</v>
      </c>
      <c r="D1873" s="74" t="s">
        <v>18</v>
      </c>
      <c r="E1873" s="37" t="s">
        <v>18</v>
      </c>
      <c r="F1873" s="74" t="s">
        <v>18</v>
      </c>
      <c r="G1873" s="37" t="s">
        <v>18</v>
      </c>
      <c r="H1873" s="74">
        <v>31.5854242144182</v>
      </c>
      <c r="I1873" s="37">
        <v>17</v>
      </c>
      <c r="J1873" s="75">
        <v>13.0382042510731</v>
      </c>
      <c r="K1873" s="66">
        <v>3</v>
      </c>
      <c r="L1873" s="74">
        <v>-1.7674529140933799</v>
      </c>
      <c r="M1873" s="37">
        <v>85</v>
      </c>
      <c r="N1873" s="74">
        <v>11.078915442168199</v>
      </c>
      <c r="O1873" s="76">
        <v>2.48259091792516</v>
      </c>
      <c r="P1873" s="76" t="s">
        <v>18</v>
      </c>
      <c r="Q1873" s="77">
        <v>9</v>
      </c>
      <c r="R1873" s="78">
        <v>0</v>
      </c>
      <c r="S1873" s="78">
        <v>0</v>
      </c>
      <c r="T1873" s="14" t="s">
        <v>18</v>
      </c>
      <c r="U1873" s="79">
        <v>0</v>
      </c>
      <c r="V1873" s="79" t="s">
        <v>18</v>
      </c>
      <c r="W1873" s="79">
        <v>2.5000000000000001E-3</v>
      </c>
      <c r="X1873" s="12" t="s">
        <v>1371</v>
      </c>
      <c r="Y1873" s="60" t="s">
        <v>18</v>
      </c>
      <c r="Z1873" s="8" t="s">
        <v>18</v>
      </c>
      <c r="AA1873" s="80" t="s">
        <v>18</v>
      </c>
      <c r="AB1873" s="62">
        <v>45147</v>
      </c>
      <c r="AC1873" s="12" t="s">
        <v>1863</v>
      </c>
      <c r="AD1873" s="16" t="s">
        <v>37</v>
      </c>
      <c r="AE1873" s="14" t="s">
        <v>18</v>
      </c>
      <c r="AF1873" s="39" t="s">
        <v>18</v>
      </c>
    </row>
    <row r="1874" spans="1:32" x14ac:dyDescent="0.25">
      <c r="A1874" s="40" t="s">
        <v>1866</v>
      </c>
      <c r="B1874" s="67" t="s">
        <v>18</v>
      </c>
      <c r="C1874" s="42" t="s">
        <v>18</v>
      </c>
      <c r="D1874" s="67" t="s">
        <v>18</v>
      </c>
      <c r="E1874" s="42" t="s">
        <v>18</v>
      </c>
      <c r="F1874" s="67" t="s">
        <v>18</v>
      </c>
      <c r="G1874" s="42" t="s">
        <v>18</v>
      </c>
      <c r="H1874" s="67">
        <v>32.024672992832102</v>
      </c>
      <c r="I1874" s="42">
        <v>13</v>
      </c>
      <c r="J1874" s="67">
        <v>9.9971975638540602</v>
      </c>
      <c r="K1874" s="42">
        <v>7</v>
      </c>
      <c r="L1874" s="67">
        <v>-1.79025158673381</v>
      </c>
      <c r="M1874" s="42">
        <v>86</v>
      </c>
      <c r="N1874" s="67">
        <v>10.9014412948173</v>
      </c>
      <c r="O1874" s="69">
        <v>2.5632999233675902</v>
      </c>
      <c r="P1874" s="69" t="s">
        <v>18</v>
      </c>
      <c r="Q1874" s="70">
        <v>9</v>
      </c>
      <c r="R1874" s="71">
        <v>0</v>
      </c>
      <c r="S1874" s="71">
        <v>0</v>
      </c>
      <c r="T1874" s="46" t="s">
        <v>18</v>
      </c>
      <c r="U1874" s="72">
        <v>0</v>
      </c>
      <c r="V1874" s="72" t="s">
        <v>18</v>
      </c>
      <c r="W1874" s="72">
        <v>2.5000000000000001E-3</v>
      </c>
      <c r="X1874" s="48" t="s">
        <v>1371</v>
      </c>
      <c r="Y1874" s="49" t="s">
        <v>18</v>
      </c>
      <c r="Z1874" s="50" t="s">
        <v>18</v>
      </c>
      <c r="AA1874" s="73" t="s">
        <v>18</v>
      </c>
      <c r="AB1874" s="52">
        <v>45147</v>
      </c>
      <c r="AC1874" s="48" t="s">
        <v>1863</v>
      </c>
      <c r="AD1874" s="53" t="s">
        <v>37</v>
      </c>
      <c r="AE1874" s="46" t="s">
        <v>18</v>
      </c>
      <c r="AF1874" s="54" t="s">
        <v>18</v>
      </c>
    </row>
    <row r="1875" spans="1:32" x14ac:dyDescent="0.25">
      <c r="A1875" s="1" t="s">
        <v>1867</v>
      </c>
      <c r="B1875" s="74" t="s">
        <v>18</v>
      </c>
      <c r="C1875" s="37" t="s">
        <v>18</v>
      </c>
      <c r="D1875" s="74" t="s">
        <v>18</v>
      </c>
      <c r="E1875" s="37" t="s">
        <v>18</v>
      </c>
      <c r="F1875" s="74" t="s">
        <v>18</v>
      </c>
      <c r="G1875" s="37" t="s">
        <v>18</v>
      </c>
      <c r="H1875" s="74">
        <v>30.944280010695898</v>
      </c>
      <c r="I1875" s="37">
        <v>26</v>
      </c>
      <c r="J1875" s="74">
        <v>9.5982280669260707</v>
      </c>
      <c r="K1875" s="37">
        <v>11</v>
      </c>
      <c r="L1875" s="74">
        <v>-0.29347543722922897</v>
      </c>
      <c r="M1875" s="37">
        <v>55</v>
      </c>
      <c r="N1875" s="74">
        <v>11.3027115567098</v>
      </c>
      <c r="O1875" s="76">
        <v>2.37671027157355</v>
      </c>
      <c r="P1875" s="76" t="s">
        <v>18</v>
      </c>
      <c r="Q1875" s="77">
        <v>9</v>
      </c>
      <c r="R1875" s="78">
        <v>0</v>
      </c>
      <c r="S1875" s="78">
        <v>0</v>
      </c>
      <c r="T1875" s="14" t="s">
        <v>18</v>
      </c>
      <c r="U1875" s="79">
        <v>0</v>
      </c>
      <c r="V1875" s="79" t="s">
        <v>18</v>
      </c>
      <c r="W1875" s="79">
        <v>2.5000000000000001E-3</v>
      </c>
      <c r="X1875" s="12" t="s">
        <v>1371</v>
      </c>
      <c r="Y1875" s="60" t="s">
        <v>18</v>
      </c>
      <c r="Z1875" s="8" t="s">
        <v>18</v>
      </c>
      <c r="AA1875" s="80" t="s">
        <v>18</v>
      </c>
      <c r="AB1875" s="62">
        <v>45147</v>
      </c>
      <c r="AC1875" s="12" t="s">
        <v>1863</v>
      </c>
      <c r="AD1875" s="16" t="s">
        <v>37</v>
      </c>
      <c r="AE1875" s="14" t="s">
        <v>18</v>
      </c>
      <c r="AF1875" s="39" t="s">
        <v>18</v>
      </c>
    </row>
    <row r="1876" spans="1:32" x14ac:dyDescent="0.25">
      <c r="A1876" s="40" t="s">
        <v>1868</v>
      </c>
      <c r="B1876" s="67" t="s">
        <v>18</v>
      </c>
      <c r="C1876" s="42" t="s">
        <v>18</v>
      </c>
      <c r="D1876" s="67" t="s">
        <v>18</v>
      </c>
      <c r="E1876" s="42" t="s">
        <v>18</v>
      </c>
      <c r="F1876" s="67" t="s">
        <v>18</v>
      </c>
      <c r="G1876" s="42" t="s">
        <v>18</v>
      </c>
      <c r="H1876" s="67">
        <v>15.489431895405099</v>
      </c>
      <c r="I1876" s="42">
        <v>89</v>
      </c>
      <c r="J1876" s="67">
        <v>-1.74119949298401</v>
      </c>
      <c r="K1876" s="42">
        <v>107</v>
      </c>
      <c r="L1876" s="67">
        <v>-4.0581912930191804</v>
      </c>
      <c r="M1876" s="42">
        <v>105</v>
      </c>
      <c r="N1876" s="67">
        <v>10.320995801905401</v>
      </c>
      <c r="O1876" s="69">
        <v>1.10536064127343</v>
      </c>
      <c r="P1876" s="69" t="s">
        <v>18</v>
      </c>
      <c r="Q1876" s="70">
        <v>8</v>
      </c>
      <c r="R1876" s="71">
        <v>0.05</v>
      </c>
      <c r="S1876" s="71">
        <v>0.03</v>
      </c>
      <c r="T1876" s="46" t="s">
        <v>18</v>
      </c>
      <c r="U1876" s="72">
        <v>0</v>
      </c>
      <c r="V1876" s="72" t="s">
        <v>18</v>
      </c>
      <c r="W1876" s="72">
        <v>2.5000000000000001E-3</v>
      </c>
      <c r="X1876" s="48" t="s">
        <v>1371</v>
      </c>
      <c r="Y1876" s="49" t="s">
        <v>18</v>
      </c>
      <c r="Z1876" s="50" t="s">
        <v>18</v>
      </c>
      <c r="AA1876" s="73" t="s">
        <v>18</v>
      </c>
      <c r="AB1876" s="52">
        <v>44454</v>
      </c>
      <c r="AC1876" s="48" t="s">
        <v>1869</v>
      </c>
      <c r="AD1876" s="53" t="s">
        <v>1442</v>
      </c>
      <c r="AE1876" s="46" t="s">
        <v>18</v>
      </c>
      <c r="AF1876" s="54" t="s">
        <v>18</v>
      </c>
    </row>
    <row r="1877" spans="1:32" x14ac:dyDescent="0.25">
      <c r="A1877" s="1" t="s">
        <v>1870</v>
      </c>
      <c r="B1877" s="74" t="s">
        <v>18</v>
      </c>
      <c r="C1877" s="37" t="s">
        <v>18</v>
      </c>
      <c r="D1877" s="74" t="s">
        <v>18</v>
      </c>
      <c r="E1877" s="37" t="s">
        <v>18</v>
      </c>
      <c r="F1877" s="74">
        <v>9.77964098177255</v>
      </c>
      <c r="G1877" s="37">
        <v>7</v>
      </c>
      <c r="H1877" s="74">
        <v>23.786145071156401</v>
      </c>
      <c r="I1877" s="37">
        <v>67</v>
      </c>
      <c r="J1877" s="74">
        <v>3.8022422348832499</v>
      </c>
      <c r="K1877" s="37">
        <v>80</v>
      </c>
      <c r="L1877" s="74">
        <v>1.26889182209894</v>
      </c>
      <c r="M1877" s="37">
        <v>15</v>
      </c>
      <c r="N1877" s="74">
        <v>12.2434733585798</v>
      </c>
      <c r="O1877" s="76">
        <v>1.6094399960544801</v>
      </c>
      <c r="P1877" s="76" t="s">
        <v>18</v>
      </c>
      <c r="Q1877" s="77">
        <v>8</v>
      </c>
      <c r="R1877" s="78">
        <v>0.05</v>
      </c>
      <c r="S1877" s="78">
        <v>5.0000000000000001E-3</v>
      </c>
      <c r="T1877" s="14" t="s">
        <v>18</v>
      </c>
      <c r="U1877" s="79">
        <v>1.4999999999999999E-2</v>
      </c>
      <c r="V1877" s="79" t="s">
        <v>18</v>
      </c>
      <c r="W1877" s="79">
        <v>1.7999999999999999E-2</v>
      </c>
      <c r="X1877" s="12" t="s">
        <v>141</v>
      </c>
      <c r="Y1877" s="60" t="s">
        <v>18</v>
      </c>
      <c r="Z1877" s="8" t="s">
        <v>18</v>
      </c>
      <c r="AA1877" s="80" t="s">
        <v>18</v>
      </c>
      <c r="AB1877" s="62">
        <v>44350</v>
      </c>
      <c r="AC1877" s="12" t="s">
        <v>1871</v>
      </c>
      <c r="AD1877" s="16" t="s">
        <v>1426</v>
      </c>
      <c r="AE1877" s="14" t="s">
        <v>18</v>
      </c>
      <c r="AF1877" s="39" t="s">
        <v>18</v>
      </c>
    </row>
    <row r="1878" spans="1:32" x14ac:dyDescent="0.25">
      <c r="A1878" s="40" t="s">
        <v>1872</v>
      </c>
      <c r="B1878" s="67" t="s">
        <v>18</v>
      </c>
      <c r="C1878" s="42" t="s">
        <v>18</v>
      </c>
      <c r="D1878" s="67" t="s">
        <v>18</v>
      </c>
      <c r="E1878" s="42" t="s">
        <v>18</v>
      </c>
      <c r="F1878" s="67">
        <v>9.7522624628883392</v>
      </c>
      <c r="G1878" s="42">
        <v>8</v>
      </c>
      <c r="H1878" s="67">
        <v>23.815540113708099</v>
      </c>
      <c r="I1878" s="42">
        <v>66</v>
      </c>
      <c r="J1878" s="67">
        <v>3.8764385221078101</v>
      </c>
      <c r="K1878" s="42">
        <v>79</v>
      </c>
      <c r="L1878" s="67">
        <v>1.2023308991664801</v>
      </c>
      <c r="M1878" s="42">
        <v>16</v>
      </c>
      <c r="N1878" s="67">
        <v>11.0968675334165</v>
      </c>
      <c r="O1878" s="69">
        <v>1.7783875221588401</v>
      </c>
      <c r="P1878" s="69" t="s">
        <v>18</v>
      </c>
      <c r="Q1878" s="70">
        <v>8</v>
      </c>
      <c r="R1878" s="71">
        <v>0.05</v>
      </c>
      <c r="S1878" s="71">
        <v>5.0000000000000001E-3</v>
      </c>
      <c r="T1878" s="46" t="s">
        <v>18</v>
      </c>
      <c r="U1878" s="72">
        <v>1.4999999999999999E-2</v>
      </c>
      <c r="V1878" s="72" t="s">
        <v>18</v>
      </c>
      <c r="W1878" s="72">
        <v>1.7999999999999999E-2</v>
      </c>
      <c r="X1878" s="48" t="s">
        <v>141</v>
      </c>
      <c r="Y1878" s="49" t="s">
        <v>18</v>
      </c>
      <c r="Z1878" s="50" t="s">
        <v>18</v>
      </c>
      <c r="AA1878" s="73" t="s">
        <v>18</v>
      </c>
      <c r="AB1878" s="52">
        <v>44350</v>
      </c>
      <c r="AC1878" s="48" t="s">
        <v>1871</v>
      </c>
      <c r="AD1878" s="53">
        <v>35000</v>
      </c>
      <c r="AE1878" s="46" t="s">
        <v>18</v>
      </c>
      <c r="AF1878" s="54" t="s">
        <v>18</v>
      </c>
    </row>
    <row r="1879" spans="1:32" x14ac:dyDescent="0.25">
      <c r="A1879" s="1" t="s">
        <v>1873</v>
      </c>
      <c r="B1879" s="74" t="s">
        <v>18</v>
      </c>
      <c r="C1879" s="37" t="s">
        <v>18</v>
      </c>
      <c r="D1879" s="74" t="s">
        <v>18</v>
      </c>
      <c r="E1879" s="37" t="s">
        <v>18</v>
      </c>
      <c r="F1879" s="74" t="s">
        <v>18</v>
      </c>
      <c r="G1879" s="37" t="s">
        <v>18</v>
      </c>
      <c r="H1879" s="74">
        <v>16.658471826137902</v>
      </c>
      <c r="I1879" s="37">
        <v>85</v>
      </c>
      <c r="J1879" s="74">
        <v>3.7338230150400298</v>
      </c>
      <c r="K1879" s="37">
        <v>81</v>
      </c>
      <c r="L1879" s="74">
        <v>-0.33604973536089899</v>
      </c>
      <c r="M1879" s="37">
        <v>58</v>
      </c>
      <c r="N1879" s="74">
        <v>10.645135571727799</v>
      </c>
      <c r="O1879" s="76">
        <v>1.18152205616916</v>
      </c>
      <c r="P1879" s="76" t="s">
        <v>18</v>
      </c>
      <c r="Q1879" s="77">
        <v>8</v>
      </c>
      <c r="R1879" s="78">
        <v>0.05</v>
      </c>
      <c r="S1879" s="78">
        <v>5.0000000000000001E-3</v>
      </c>
      <c r="T1879" s="14" t="s">
        <v>18</v>
      </c>
      <c r="U1879" s="79">
        <v>1.4999999999999999E-2</v>
      </c>
      <c r="V1879" s="79" t="s">
        <v>18</v>
      </c>
      <c r="W1879" s="79">
        <v>1.7999999999999999E-2</v>
      </c>
      <c r="X1879" s="12" t="s">
        <v>141</v>
      </c>
      <c r="Y1879" s="60" t="s">
        <v>18</v>
      </c>
      <c r="Z1879" s="8" t="s">
        <v>18</v>
      </c>
      <c r="AA1879" s="80" t="s">
        <v>18</v>
      </c>
      <c r="AB1879" s="62">
        <v>44957</v>
      </c>
      <c r="AC1879" s="12" t="s">
        <v>1874</v>
      </c>
      <c r="AD1879" s="16" t="s">
        <v>1562</v>
      </c>
      <c r="AE1879" s="14" t="s">
        <v>18</v>
      </c>
      <c r="AF1879" s="39" t="s">
        <v>18</v>
      </c>
    </row>
    <row r="1880" spans="1:32" x14ac:dyDescent="0.25">
      <c r="A1880" s="40" t="s">
        <v>1875</v>
      </c>
      <c r="B1880" s="67" t="s">
        <v>18</v>
      </c>
      <c r="C1880" s="42" t="s">
        <v>18</v>
      </c>
      <c r="D1880" s="67" t="s">
        <v>18</v>
      </c>
      <c r="E1880" s="42" t="s">
        <v>18</v>
      </c>
      <c r="F1880" s="67" t="s">
        <v>18</v>
      </c>
      <c r="G1880" s="42" t="s">
        <v>18</v>
      </c>
      <c r="H1880" s="67">
        <v>16.618754060847401</v>
      </c>
      <c r="I1880" s="42">
        <v>86</v>
      </c>
      <c r="J1880" s="67">
        <v>3.6496673744287702</v>
      </c>
      <c r="K1880" s="42">
        <v>83</v>
      </c>
      <c r="L1880" s="67">
        <v>-0.27116748329752899</v>
      </c>
      <c r="M1880" s="42">
        <v>52</v>
      </c>
      <c r="N1880" s="67">
        <v>11.3562750037811</v>
      </c>
      <c r="O1880" s="69">
        <v>1.1040367285436801</v>
      </c>
      <c r="P1880" s="69" t="s">
        <v>18</v>
      </c>
      <c r="Q1880" s="70">
        <v>8</v>
      </c>
      <c r="R1880" s="71">
        <v>0.05</v>
      </c>
      <c r="S1880" s="71">
        <v>5.0000000000000001E-3</v>
      </c>
      <c r="T1880" s="46" t="s">
        <v>18</v>
      </c>
      <c r="U1880" s="72">
        <v>1.4999999999999999E-2</v>
      </c>
      <c r="V1880" s="72" t="s">
        <v>18</v>
      </c>
      <c r="W1880" s="72">
        <v>1.7999999999999999E-2</v>
      </c>
      <c r="X1880" s="48" t="s">
        <v>141</v>
      </c>
      <c r="Y1880" s="49" t="s">
        <v>18</v>
      </c>
      <c r="Z1880" s="50" t="s">
        <v>18</v>
      </c>
      <c r="AA1880" s="73" t="s">
        <v>18</v>
      </c>
      <c r="AB1880" s="52">
        <v>44957</v>
      </c>
      <c r="AC1880" s="48" t="s">
        <v>1874</v>
      </c>
      <c r="AD1880" s="53" t="s">
        <v>1562</v>
      </c>
      <c r="AE1880" s="46" t="s">
        <v>18</v>
      </c>
      <c r="AF1880" s="54" t="s">
        <v>18</v>
      </c>
    </row>
    <row r="1881" spans="1:32" x14ac:dyDescent="0.25">
      <c r="A1881" s="1" t="s">
        <v>1876</v>
      </c>
      <c r="B1881" s="74" t="s">
        <v>18</v>
      </c>
      <c r="C1881" s="37" t="s">
        <v>18</v>
      </c>
      <c r="D1881" s="74" t="s">
        <v>18</v>
      </c>
      <c r="E1881" s="37" t="s">
        <v>18</v>
      </c>
      <c r="F1881" s="74" t="s">
        <v>18</v>
      </c>
      <c r="G1881" s="37" t="s">
        <v>18</v>
      </c>
      <c r="H1881" s="74">
        <v>16.5403935677658</v>
      </c>
      <c r="I1881" s="37">
        <v>87</v>
      </c>
      <c r="J1881" s="74">
        <v>3.64100308833694</v>
      </c>
      <c r="K1881" s="37">
        <v>84</v>
      </c>
      <c r="L1881" s="74">
        <v>-0.33257482933656202</v>
      </c>
      <c r="M1881" s="37">
        <v>57</v>
      </c>
      <c r="N1881" s="74">
        <v>11.4212478601854</v>
      </c>
      <c r="O1881" s="76">
        <v>1.0908951773972699</v>
      </c>
      <c r="P1881" s="76" t="s">
        <v>18</v>
      </c>
      <c r="Q1881" s="77">
        <v>8</v>
      </c>
      <c r="R1881" s="78">
        <v>0.05</v>
      </c>
      <c r="S1881" s="78">
        <v>5.0000000000000001E-3</v>
      </c>
      <c r="T1881" s="14" t="s">
        <v>18</v>
      </c>
      <c r="U1881" s="79">
        <v>1.4999999999999999E-2</v>
      </c>
      <c r="V1881" s="79" t="s">
        <v>18</v>
      </c>
      <c r="W1881" s="79">
        <v>1.7999999999999999E-2</v>
      </c>
      <c r="X1881" s="12" t="s">
        <v>141</v>
      </c>
      <c r="Y1881" s="60" t="s">
        <v>18</v>
      </c>
      <c r="Z1881" s="8" t="s">
        <v>18</v>
      </c>
      <c r="AA1881" s="80" t="s">
        <v>18</v>
      </c>
      <c r="AB1881" s="62">
        <v>44957</v>
      </c>
      <c r="AC1881" s="12" t="s">
        <v>1874</v>
      </c>
      <c r="AD1881" s="16" t="s">
        <v>1562</v>
      </c>
      <c r="AE1881" s="14" t="s">
        <v>18</v>
      </c>
      <c r="AF1881" s="39" t="s">
        <v>18</v>
      </c>
    </row>
    <row r="1882" spans="1:32" x14ac:dyDescent="0.25">
      <c r="A1882" s="40" t="s">
        <v>1877</v>
      </c>
      <c r="B1882" s="67" t="s">
        <v>18</v>
      </c>
      <c r="C1882" s="42" t="s">
        <v>18</v>
      </c>
      <c r="D1882" s="67" t="s">
        <v>18</v>
      </c>
      <c r="E1882" s="42" t="s">
        <v>18</v>
      </c>
      <c r="F1882" s="67" t="s">
        <v>18</v>
      </c>
      <c r="G1882" s="42" t="s">
        <v>18</v>
      </c>
      <c r="H1882" s="67">
        <v>16.480884386535699</v>
      </c>
      <c r="I1882" s="42">
        <v>88</v>
      </c>
      <c r="J1882" s="67">
        <v>3.5095774450744002</v>
      </c>
      <c r="K1882" s="42">
        <v>87</v>
      </c>
      <c r="L1882" s="67">
        <v>-0.27334308730948498</v>
      </c>
      <c r="M1882" s="42">
        <v>53</v>
      </c>
      <c r="N1882" s="67">
        <v>12.2285962828922</v>
      </c>
      <c r="O1882" s="69">
        <v>1.0140064110753699</v>
      </c>
      <c r="P1882" s="69" t="s">
        <v>18</v>
      </c>
      <c r="Q1882" s="70">
        <v>8</v>
      </c>
      <c r="R1882" s="71">
        <v>0.05</v>
      </c>
      <c r="S1882" s="71">
        <v>5.0000000000000001E-3</v>
      </c>
      <c r="T1882" s="46" t="s">
        <v>18</v>
      </c>
      <c r="U1882" s="72">
        <v>1.4999999999999999E-2</v>
      </c>
      <c r="V1882" s="72" t="s">
        <v>18</v>
      </c>
      <c r="W1882" s="72">
        <v>1.7999999999999999E-2</v>
      </c>
      <c r="X1882" s="48" t="s">
        <v>141</v>
      </c>
      <c r="Y1882" s="49" t="s">
        <v>18</v>
      </c>
      <c r="Z1882" s="50" t="s">
        <v>18</v>
      </c>
      <c r="AA1882" s="73" t="s">
        <v>18</v>
      </c>
      <c r="AB1882" s="52">
        <v>44957</v>
      </c>
      <c r="AC1882" s="48" t="s">
        <v>1874</v>
      </c>
      <c r="AD1882" s="53" t="s">
        <v>1562</v>
      </c>
      <c r="AE1882" s="46" t="s">
        <v>18</v>
      </c>
      <c r="AF1882" s="54" t="s">
        <v>18</v>
      </c>
    </row>
    <row r="1883" spans="1:32" x14ac:dyDescent="0.25">
      <c r="A1883" s="1" t="s">
        <v>1878</v>
      </c>
      <c r="B1883" s="74" t="s">
        <v>18</v>
      </c>
      <c r="C1883" s="37" t="s">
        <v>18</v>
      </c>
      <c r="D1883" s="74" t="s">
        <v>18</v>
      </c>
      <c r="E1883" s="37" t="s">
        <v>18</v>
      </c>
      <c r="F1883" s="74" t="s">
        <v>18</v>
      </c>
      <c r="G1883" s="37" t="s">
        <v>18</v>
      </c>
      <c r="H1883" s="74">
        <v>17.416656208848099</v>
      </c>
      <c r="I1883" s="37">
        <v>82</v>
      </c>
      <c r="J1883" s="74">
        <v>4.3267379502930501</v>
      </c>
      <c r="K1883" s="37">
        <v>73</v>
      </c>
      <c r="L1883" s="74">
        <v>0.45427005661982101</v>
      </c>
      <c r="M1883" s="37">
        <v>37</v>
      </c>
      <c r="N1883" s="74">
        <v>11.6739005319257</v>
      </c>
      <c r="O1883" s="76">
        <v>1.14234713711558</v>
      </c>
      <c r="P1883" s="76" t="s">
        <v>18</v>
      </c>
      <c r="Q1883" s="77">
        <v>8</v>
      </c>
      <c r="R1883" s="78">
        <v>0.05</v>
      </c>
      <c r="S1883" s="78">
        <v>5.0000000000000001E-3</v>
      </c>
      <c r="T1883" s="14" t="s">
        <v>18</v>
      </c>
      <c r="U1883" s="79">
        <v>1.4999999999999999E-2</v>
      </c>
      <c r="V1883" s="79" t="s">
        <v>18</v>
      </c>
      <c r="W1883" s="79">
        <v>1.7999999999999999E-2</v>
      </c>
      <c r="X1883" s="12" t="s">
        <v>141</v>
      </c>
      <c r="Y1883" s="60" t="s">
        <v>18</v>
      </c>
      <c r="Z1883" s="8" t="s">
        <v>18</v>
      </c>
      <c r="AA1883" s="80" t="s">
        <v>18</v>
      </c>
      <c r="AB1883" s="62">
        <v>44973</v>
      </c>
      <c r="AC1883" s="12" t="s">
        <v>1874</v>
      </c>
      <c r="AD1883" s="16" t="s">
        <v>1562</v>
      </c>
      <c r="AE1883" s="14" t="s">
        <v>18</v>
      </c>
      <c r="AF1883" s="39" t="s">
        <v>18</v>
      </c>
    </row>
    <row r="1884" spans="1:32" x14ac:dyDescent="0.25">
      <c r="A1884" s="40" t="s">
        <v>1879</v>
      </c>
      <c r="B1884" s="67" t="s">
        <v>18</v>
      </c>
      <c r="C1884" s="42" t="s">
        <v>18</v>
      </c>
      <c r="D1884" s="67" t="s">
        <v>18</v>
      </c>
      <c r="E1884" s="42" t="s">
        <v>18</v>
      </c>
      <c r="F1884" s="67" t="s">
        <v>18</v>
      </c>
      <c r="G1884" s="42" t="s">
        <v>18</v>
      </c>
      <c r="H1884" s="67" t="s">
        <v>18</v>
      </c>
      <c r="I1884" s="42" t="s">
        <v>18</v>
      </c>
      <c r="J1884" s="67">
        <v>4.27284920482853</v>
      </c>
      <c r="K1884" s="42">
        <v>74</v>
      </c>
      <c r="L1884" s="67">
        <v>-3.2533333333333299</v>
      </c>
      <c r="M1884" s="42">
        <v>100</v>
      </c>
      <c r="N1884" s="67" t="s">
        <v>18</v>
      </c>
      <c r="O1884" s="69" t="s">
        <v>18</v>
      </c>
      <c r="P1884" s="69" t="s">
        <v>18</v>
      </c>
      <c r="Q1884" s="70">
        <v>8</v>
      </c>
      <c r="R1884" s="71">
        <v>0.05</v>
      </c>
      <c r="S1884" s="71">
        <v>5.0000000000000001E-3</v>
      </c>
      <c r="T1884" s="46" t="s">
        <v>18</v>
      </c>
      <c r="U1884" s="72">
        <v>1.4999999999999999E-2</v>
      </c>
      <c r="V1884" s="72" t="s">
        <v>18</v>
      </c>
      <c r="W1884" s="72">
        <v>1.7999999999999999E-2</v>
      </c>
      <c r="X1884" s="48" t="s">
        <v>141</v>
      </c>
      <c r="Y1884" s="49" t="s">
        <v>18</v>
      </c>
      <c r="Z1884" s="50" t="s">
        <v>18</v>
      </c>
      <c r="AA1884" s="73" t="s">
        <v>18</v>
      </c>
      <c r="AB1884" s="52">
        <v>45274</v>
      </c>
      <c r="AC1884" s="48" t="s">
        <v>1874</v>
      </c>
      <c r="AD1884" s="53" t="s">
        <v>1562</v>
      </c>
      <c r="AE1884" s="46" t="s">
        <v>18</v>
      </c>
      <c r="AF1884" s="54" t="s">
        <v>18</v>
      </c>
    </row>
    <row r="1885" spans="1:32" x14ac:dyDescent="0.25">
      <c r="A1885" s="1" t="s">
        <v>1880</v>
      </c>
      <c r="B1885" s="74" t="s">
        <v>18</v>
      </c>
      <c r="C1885" s="37" t="s">
        <v>18</v>
      </c>
      <c r="D1885" s="74" t="s">
        <v>18</v>
      </c>
      <c r="E1885" s="37" t="s">
        <v>18</v>
      </c>
      <c r="F1885" s="74" t="s">
        <v>18</v>
      </c>
      <c r="G1885" s="37" t="s">
        <v>18</v>
      </c>
      <c r="H1885" s="74" t="s">
        <v>18</v>
      </c>
      <c r="I1885" s="37" t="s">
        <v>18</v>
      </c>
      <c r="J1885" s="74">
        <v>4.1591697201796798</v>
      </c>
      <c r="K1885" s="37">
        <v>76</v>
      </c>
      <c r="L1885" s="74">
        <v>-3.2550548553812302</v>
      </c>
      <c r="M1885" s="37">
        <v>101</v>
      </c>
      <c r="N1885" s="74" t="s">
        <v>18</v>
      </c>
      <c r="O1885" s="76" t="s">
        <v>18</v>
      </c>
      <c r="P1885" s="76" t="s">
        <v>18</v>
      </c>
      <c r="Q1885" s="77">
        <v>8</v>
      </c>
      <c r="R1885" s="78">
        <v>0.05</v>
      </c>
      <c r="S1885" s="78">
        <v>5.0000000000000001E-3</v>
      </c>
      <c r="T1885" s="14" t="s">
        <v>18</v>
      </c>
      <c r="U1885" s="79">
        <v>1.4999999999999999E-2</v>
      </c>
      <c r="V1885" s="79" t="s">
        <v>18</v>
      </c>
      <c r="W1885" s="79">
        <v>1.7999999999999999E-2</v>
      </c>
      <c r="X1885" s="12" t="s">
        <v>141</v>
      </c>
      <c r="Y1885" s="60" t="s">
        <v>18</v>
      </c>
      <c r="Z1885" s="8" t="s">
        <v>18</v>
      </c>
      <c r="AA1885" s="80" t="s">
        <v>18</v>
      </c>
      <c r="AB1885" s="62">
        <v>45274</v>
      </c>
      <c r="AC1885" s="12" t="s">
        <v>1874</v>
      </c>
      <c r="AD1885" s="16" t="s">
        <v>1562</v>
      </c>
      <c r="AE1885" s="14" t="s">
        <v>18</v>
      </c>
      <c r="AF1885" s="39" t="s">
        <v>18</v>
      </c>
    </row>
    <row r="1886" spans="1:32" x14ac:dyDescent="0.25">
      <c r="A1886" s="40" t="s">
        <v>1881</v>
      </c>
      <c r="B1886" s="67">
        <v>7.5598010651619196</v>
      </c>
      <c r="C1886" s="42">
        <v>29</v>
      </c>
      <c r="D1886" s="67">
        <v>8.8718000207291592</v>
      </c>
      <c r="E1886" s="42">
        <v>35</v>
      </c>
      <c r="F1886" s="67">
        <v>1.35322961146882</v>
      </c>
      <c r="G1886" s="42">
        <v>49</v>
      </c>
      <c r="H1886" s="67">
        <v>28.5865537321334</v>
      </c>
      <c r="I1886" s="42">
        <v>50</v>
      </c>
      <c r="J1886" s="67">
        <v>2.6627218934911401</v>
      </c>
      <c r="K1886" s="42">
        <v>92</v>
      </c>
      <c r="L1886" s="67">
        <v>-2.5280898876403999</v>
      </c>
      <c r="M1886" s="42">
        <v>93</v>
      </c>
      <c r="N1886" s="67">
        <v>12.513453005318601</v>
      </c>
      <c r="O1886" s="69">
        <v>1.9583359097194999</v>
      </c>
      <c r="P1886" s="69">
        <v>0.48412353446041101</v>
      </c>
      <c r="Q1886" s="70">
        <v>9</v>
      </c>
      <c r="R1886" s="71">
        <v>0.05</v>
      </c>
      <c r="S1886" s="71">
        <v>0</v>
      </c>
      <c r="T1886" s="46" t="s">
        <v>18</v>
      </c>
      <c r="U1886" s="72">
        <v>1.4999999999999999E-2</v>
      </c>
      <c r="V1886" s="72" t="s">
        <v>18</v>
      </c>
      <c r="W1886" s="72">
        <v>1.7299999999999999E-2</v>
      </c>
      <c r="X1886" s="48" t="s">
        <v>141</v>
      </c>
      <c r="Y1886" s="49">
        <v>18.510075260000001</v>
      </c>
      <c r="Z1886" s="50" t="s">
        <v>18</v>
      </c>
      <c r="AA1886" s="73" t="s">
        <v>18</v>
      </c>
      <c r="AB1886" s="52">
        <v>37120</v>
      </c>
      <c r="AC1886" s="48" t="s">
        <v>1882</v>
      </c>
      <c r="AD1886" s="53">
        <v>1000</v>
      </c>
      <c r="AE1886" s="46" t="s">
        <v>34</v>
      </c>
      <c r="AF1886" s="54" t="s">
        <v>18</v>
      </c>
    </row>
    <row r="1887" spans="1:32" x14ac:dyDescent="0.25">
      <c r="A1887" s="1" t="s">
        <v>1883</v>
      </c>
      <c r="B1887" s="74">
        <v>7.7089745418896296</v>
      </c>
      <c r="C1887" s="37">
        <v>28</v>
      </c>
      <c r="D1887" s="74">
        <v>7.8701410838691599</v>
      </c>
      <c r="E1887" s="37">
        <v>41</v>
      </c>
      <c r="F1887" s="74">
        <v>8.2216104985688396</v>
      </c>
      <c r="G1887" s="37">
        <v>12</v>
      </c>
      <c r="H1887" s="74">
        <v>14.8242001900538</v>
      </c>
      <c r="I1887" s="37">
        <v>93</v>
      </c>
      <c r="J1887" s="74">
        <v>1.7401066516980801</v>
      </c>
      <c r="K1887" s="37">
        <v>101</v>
      </c>
      <c r="L1887" s="74">
        <v>5.52028705492979E-2</v>
      </c>
      <c r="M1887" s="37">
        <v>46</v>
      </c>
      <c r="N1887" s="74">
        <v>10.895446568541599</v>
      </c>
      <c r="O1887" s="76">
        <v>0.98602574619035099</v>
      </c>
      <c r="P1887" s="76">
        <v>0.43508555675883298</v>
      </c>
      <c r="Q1887" s="77">
        <v>6</v>
      </c>
      <c r="R1887" s="78">
        <v>0.05</v>
      </c>
      <c r="S1887" s="78">
        <v>0</v>
      </c>
      <c r="T1887" s="14" t="s">
        <v>18</v>
      </c>
      <c r="U1887" s="79">
        <v>1.4999999999999999E-2</v>
      </c>
      <c r="V1887" s="79" t="s">
        <v>18</v>
      </c>
      <c r="W1887" s="79">
        <v>1.72E-2</v>
      </c>
      <c r="X1887" s="12" t="s">
        <v>141</v>
      </c>
      <c r="Y1887" s="60">
        <v>560.31315420206795</v>
      </c>
      <c r="Z1887" s="8" t="s">
        <v>18</v>
      </c>
      <c r="AA1887" s="80" t="s">
        <v>18</v>
      </c>
      <c r="AB1887" s="62">
        <v>40067</v>
      </c>
      <c r="AC1887" s="12" t="s">
        <v>1884</v>
      </c>
      <c r="AD1887" s="16" t="s">
        <v>129</v>
      </c>
      <c r="AE1887" s="14" t="s">
        <v>18</v>
      </c>
      <c r="AF1887" s="39" t="s">
        <v>18</v>
      </c>
    </row>
    <row r="1888" spans="1:32" x14ac:dyDescent="0.25">
      <c r="A1888" s="40" t="s">
        <v>1885</v>
      </c>
      <c r="B1888" s="67" t="s">
        <v>18</v>
      </c>
      <c r="C1888" s="42" t="s">
        <v>18</v>
      </c>
      <c r="D1888" s="67" t="s">
        <v>18</v>
      </c>
      <c r="E1888" s="42" t="s">
        <v>18</v>
      </c>
      <c r="F1888" s="67">
        <v>7.75525365200044</v>
      </c>
      <c r="G1888" s="42">
        <v>15</v>
      </c>
      <c r="H1888" s="67">
        <v>29.630806604239801</v>
      </c>
      <c r="I1888" s="42">
        <v>39</v>
      </c>
      <c r="J1888" s="67">
        <v>8.0537781885179491</v>
      </c>
      <c r="K1888" s="42">
        <v>33</v>
      </c>
      <c r="L1888" s="67">
        <v>0.25067447270981003</v>
      </c>
      <c r="M1888" s="42">
        <v>42</v>
      </c>
      <c r="N1888" s="67">
        <v>11.4481954498651</v>
      </c>
      <c r="O1888" s="69">
        <v>2.23177507397555</v>
      </c>
      <c r="P1888" s="69" t="s">
        <v>18</v>
      </c>
      <c r="Q1888" s="70">
        <v>8</v>
      </c>
      <c r="R1888" s="71">
        <v>0</v>
      </c>
      <c r="S1888" s="71">
        <v>0</v>
      </c>
      <c r="T1888" s="46" t="s">
        <v>18</v>
      </c>
      <c r="U1888" s="72">
        <v>3.0000000000000001E-3</v>
      </c>
      <c r="V1888" s="72" t="s">
        <v>18</v>
      </c>
      <c r="W1888" s="72">
        <v>3.0000000000000001E-3</v>
      </c>
      <c r="X1888" s="48" t="s">
        <v>1371</v>
      </c>
      <c r="Y1888" s="49" t="s">
        <v>18</v>
      </c>
      <c r="Z1888" s="50">
        <v>5.2618192347196402</v>
      </c>
      <c r="AA1888" s="73">
        <v>73751</v>
      </c>
      <c r="AB1888" s="52">
        <v>44011</v>
      </c>
      <c r="AC1888" s="48" t="s">
        <v>1372</v>
      </c>
      <c r="AD1888" s="53">
        <v>15</v>
      </c>
      <c r="AE1888" s="46" t="s">
        <v>18</v>
      </c>
      <c r="AF1888" s="54">
        <v>40.568512167866302</v>
      </c>
    </row>
    <row r="1889" spans="1:32" x14ac:dyDescent="0.25">
      <c r="A1889" s="1" t="s">
        <v>1886</v>
      </c>
      <c r="B1889" s="74" t="s">
        <v>18</v>
      </c>
      <c r="C1889" s="37" t="s">
        <v>18</v>
      </c>
      <c r="D1889" s="74" t="s">
        <v>18</v>
      </c>
      <c r="E1889" s="37" t="s">
        <v>18</v>
      </c>
      <c r="F1889" s="74" t="s">
        <v>18</v>
      </c>
      <c r="G1889" s="37" t="s">
        <v>18</v>
      </c>
      <c r="H1889" s="74">
        <v>36.686372024647298</v>
      </c>
      <c r="I1889" s="37">
        <v>6</v>
      </c>
      <c r="J1889" s="74">
        <v>9.6593950749464206</v>
      </c>
      <c r="K1889" s="37">
        <v>9</v>
      </c>
      <c r="L1889" s="74">
        <v>-0.51148177941020501</v>
      </c>
      <c r="M1889" s="37">
        <v>63</v>
      </c>
      <c r="N1889" s="74">
        <v>13.9816373637096</v>
      </c>
      <c r="O1889" s="76">
        <v>2.3320131840957599</v>
      </c>
      <c r="P1889" s="76" t="s">
        <v>18</v>
      </c>
      <c r="Q1889" s="77">
        <v>8</v>
      </c>
      <c r="R1889" s="78">
        <v>0</v>
      </c>
      <c r="S1889" s="78">
        <v>0</v>
      </c>
      <c r="T1889" s="14" t="s">
        <v>18</v>
      </c>
      <c r="U1889" s="79">
        <v>4.8999999999999998E-3</v>
      </c>
      <c r="V1889" s="79" t="s">
        <v>18</v>
      </c>
      <c r="W1889" s="79">
        <v>4.8999999999999998E-3</v>
      </c>
      <c r="X1889" s="12" t="s">
        <v>1371</v>
      </c>
      <c r="Y1889" s="60" t="s">
        <v>18</v>
      </c>
      <c r="Z1889" s="8">
        <v>0.79176060181555896</v>
      </c>
      <c r="AA1889" s="80">
        <v>6328</v>
      </c>
      <c r="AB1889" s="62">
        <v>45191</v>
      </c>
      <c r="AC1889" s="12" t="s">
        <v>1372</v>
      </c>
      <c r="AD1889" s="16">
        <v>15</v>
      </c>
      <c r="AE1889" s="14" t="s">
        <v>18</v>
      </c>
      <c r="AF1889" s="39">
        <v>6.9847924493978697</v>
      </c>
    </row>
    <row r="1890" spans="1:32" x14ac:dyDescent="0.25">
      <c r="A1890" s="40" t="s">
        <v>1887</v>
      </c>
      <c r="B1890" s="67">
        <v>9.2373838404847497</v>
      </c>
      <c r="C1890" s="42">
        <v>20</v>
      </c>
      <c r="D1890" s="67">
        <v>8.5053292712454898</v>
      </c>
      <c r="E1890" s="42">
        <v>38</v>
      </c>
      <c r="F1890" s="67">
        <v>6.2330907172491998E-2</v>
      </c>
      <c r="G1890" s="42">
        <v>54</v>
      </c>
      <c r="H1890" s="67">
        <v>23.5007758461979</v>
      </c>
      <c r="I1890" s="42">
        <v>69</v>
      </c>
      <c r="J1890" s="67">
        <v>2.60003015160992</v>
      </c>
      <c r="K1890" s="42">
        <v>93</v>
      </c>
      <c r="L1890" s="67">
        <v>-2.8880037720866101</v>
      </c>
      <c r="M1890" s="42">
        <v>98</v>
      </c>
      <c r="N1890" s="67">
        <v>10.643513199826099</v>
      </c>
      <c r="O1890" s="69">
        <v>1.82456357448634</v>
      </c>
      <c r="P1890" s="69">
        <v>0.40608168764418201</v>
      </c>
      <c r="Q1890" s="70">
        <v>8</v>
      </c>
      <c r="R1890" s="71">
        <v>0</v>
      </c>
      <c r="S1890" s="71">
        <v>0</v>
      </c>
      <c r="T1890" s="46" t="s">
        <v>18</v>
      </c>
      <c r="U1890" s="72">
        <v>1.4999999999999999E-2</v>
      </c>
      <c r="V1890" s="72" t="s">
        <v>18</v>
      </c>
      <c r="W1890" s="72">
        <v>1.4999999999999999E-2</v>
      </c>
      <c r="X1890" s="48" t="s">
        <v>1375</v>
      </c>
      <c r="Y1890" s="49">
        <v>1954.03834591489</v>
      </c>
      <c r="Z1890" s="50">
        <v>95.218344385193305</v>
      </c>
      <c r="AA1890" s="73">
        <v>15919</v>
      </c>
      <c r="AB1890" s="52" t="s">
        <v>18</v>
      </c>
      <c r="AC1890" s="48" t="s">
        <v>1888</v>
      </c>
      <c r="AD1890" s="53">
        <v>300</v>
      </c>
      <c r="AE1890" s="46" t="s">
        <v>18</v>
      </c>
      <c r="AF1890" s="54">
        <v>225.27495989743801</v>
      </c>
    </row>
    <row r="1891" spans="1:32" x14ac:dyDescent="0.25">
      <c r="A1891" s="1" t="s">
        <v>1889</v>
      </c>
      <c r="B1891" s="74" t="s">
        <v>18</v>
      </c>
      <c r="C1891" s="37" t="s">
        <v>18</v>
      </c>
      <c r="D1891" s="74" t="s">
        <v>18</v>
      </c>
      <c r="E1891" s="37" t="s">
        <v>18</v>
      </c>
      <c r="F1891" s="74" t="s">
        <v>18</v>
      </c>
      <c r="G1891" s="37" t="s">
        <v>18</v>
      </c>
      <c r="H1891" s="74">
        <v>28.361535847774501</v>
      </c>
      <c r="I1891" s="37">
        <v>51</v>
      </c>
      <c r="J1891" s="74">
        <v>3.7163126798305401</v>
      </c>
      <c r="K1891" s="37">
        <v>82</v>
      </c>
      <c r="L1891" s="74">
        <v>-3.8895221037205898</v>
      </c>
      <c r="M1891" s="37">
        <v>104</v>
      </c>
      <c r="N1891" s="74">
        <v>13.0895500459921</v>
      </c>
      <c r="O1891" s="76">
        <v>1.85495501413193</v>
      </c>
      <c r="P1891" s="76" t="s">
        <v>18</v>
      </c>
      <c r="Q1891" s="77">
        <v>9</v>
      </c>
      <c r="R1891" s="78">
        <v>0</v>
      </c>
      <c r="S1891" s="78">
        <v>0</v>
      </c>
      <c r="T1891" s="14" t="s">
        <v>18</v>
      </c>
      <c r="U1891" s="79">
        <v>1.0500000000000001E-2</v>
      </c>
      <c r="V1891" s="79" t="s">
        <v>18</v>
      </c>
      <c r="W1891" s="79">
        <v>1.0500000000000001E-2</v>
      </c>
      <c r="X1891" s="12" t="s">
        <v>1375</v>
      </c>
      <c r="Y1891" s="60">
        <v>45.928251720221702</v>
      </c>
      <c r="Z1891" s="8">
        <v>9.6647703342375308</v>
      </c>
      <c r="AA1891" s="80">
        <v>470</v>
      </c>
      <c r="AB1891" s="62">
        <v>44529</v>
      </c>
      <c r="AC1891" s="12" t="s">
        <v>1890</v>
      </c>
      <c r="AD1891" s="16">
        <v>300</v>
      </c>
      <c r="AE1891" s="14" t="s">
        <v>34</v>
      </c>
      <c r="AF1891" s="39">
        <v>17.503193315143601</v>
      </c>
    </row>
    <row r="1892" spans="1:32" x14ac:dyDescent="0.25">
      <c r="A1892" s="40" t="s">
        <v>1891</v>
      </c>
      <c r="B1892" s="67">
        <v>8.2911344040319008</v>
      </c>
      <c r="C1892" s="42">
        <v>25</v>
      </c>
      <c r="D1892" s="67">
        <v>7.3717001985127597</v>
      </c>
      <c r="E1892" s="42">
        <v>45</v>
      </c>
      <c r="F1892" s="67">
        <v>0.95298387948892205</v>
      </c>
      <c r="G1892" s="42">
        <v>51</v>
      </c>
      <c r="H1892" s="67">
        <v>26.338156771167402</v>
      </c>
      <c r="I1892" s="42">
        <v>57</v>
      </c>
      <c r="J1892" s="67">
        <v>4.3630735477076099</v>
      </c>
      <c r="K1892" s="42">
        <v>71</v>
      </c>
      <c r="L1892" s="67">
        <v>0.11315002656822</v>
      </c>
      <c r="M1892" s="42">
        <v>44</v>
      </c>
      <c r="N1892" s="67">
        <v>12.983371952378199</v>
      </c>
      <c r="O1892" s="69">
        <v>1.7142809661137299</v>
      </c>
      <c r="P1892" s="69">
        <v>0.346174780437147</v>
      </c>
      <c r="Q1892" s="70">
        <v>8</v>
      </c>
      <c r="R1892" s="71">
        <v>0.05</v>
      </c>
      <c r="S1892" s="71">
        <v>0.01</v>
      </c>
      <c r="T1892" s="46" t="s">
        <v>18</v>
      </c>
      <c r="U1892" s="72">
        <v>2.4E-2</v>
      </c>
      <c r="V1892" s="72" t="s">
        <v>18</v>
      </c>
      <c r="W1892" s="72">
        <v>1.9990000000000001E-2</v>
      </c>
      <c r="X1892" s="48" t="s">
        <v>141</v>
      </c>
      <c r="Y1892" s="49">
        <v>147.89759559619301</v>
      </c>
      <c r="Z1892" s="50" t="s">
        <v>18</v>
      </c>
      <c r="AA1892" s="73" t="s">
        <v>18</v>
      </c>
      <c r="AB1892" s="52">
        <v>39752</v>
      </c>
      <c r="AC1892" s="48" t="s">
        <v>1892</v>
      </c>
      <c r="AD1892" s="53" t="s">
        <v>56</v>
      </c>
      <c r="AE1892" s="46" t="s">
        <v>18</v>
      </c>
      <c r="AF1892" s="54" t="s">
        <v>18</v>
      </c>
    </row>
    <row r="1893" spans="1:32" x14ac:dyDescent="0.25">
      <c r="A1893" s="1" t="s">
        <v>1893</v>
      </c>
      <c r="B1893" s="74">
        <v>8.0738806056157308</v>
      </c>
      <c r="C1893" s="37">
        <v>26</v>
      </c>
      <c r="D1893" s="74">
        <v>9.0248450999819791</v>
      </c>
      <c r="E1893" s="37">
        <v>33</v>
      </c>
      <c r="F1893" s="74">
        <v>1.8389114059291702E-2</v>
      </c>
      <c r="G1893" s="37">
        <v>55</v>
      </c>
      <c r="H1893" s="74">
        <v>10.416497523747701</v>
      </c>
      <c r="I1893" s="37">
        <v>97</v>
      </c>
      <c r="J1893" s="74">
        <v>-2.98188043943501</v>
      </c>
      <c r="K1893" s="37">
        <v>108</v>
      </c>
      <c r="L1893" s="74">
        <v>-2.2567198505102799</v>
      </c>
      <c r="M1893" s="37">
        <v>90</v>
      </c>
      <c r="N1893" s="74">
        <v>13.2218238213151</v>
      </c>
      <c r="O1893" s="76">
        <v>0.47916900513404698</v>
      </c>
      <c r="P1893" s="76">
        <v>0.38972274300716703</v>
      </c>
      <c r="Q1893" s="77">
        <v>8</v>
      </c>
      <c r="R1893" s="78">
        <v>0.05</v>
      </c>
      <c r="S1893" s="78">
        <v>0.01</v>
      </c>
      <c r="T1893" s="14" t="s">
        <v>18</v>
      </c>
      <c r="U1893" s="79">
        <v>2.4E-2</v>
      </c>
      <c r="V1893" s="79" t="s">
        <v>18</v>
      </c>
      <c r="W1893" s="79">
        <v>1.9879999999999998E-2</v>
      </c>
      <c r="X1893" s="12" t="s">
        <v>141</v>
      </c>
      <c r="Y1893" s="60">
        <v>493.45397928</v>
      </c>
      <c r="Z1893" s="8" t="s">
        <v>18</v>
      </c>
      <c r="AA1893" s="80" t="s">
        <v>18</v>
      </c>
      <c r="AB1893" s="62">
        <v>38503</v>
      </c>
      <c r="AC1893" s="12" t="s">
        <v>1894</v>
      </c>
      <c r="AD1893" s="16" t="s">
        <v>56</v>
      </c>
      <c r="AE1893" s="14" t="s">
        <v>18</v>
      </c>
      <c r="AF1893" s="39" t="s">
        <v>18</v>
      </c>
    </row>
    <row r="1894" spans="1:32" x14ac:dyDescent="0.25">
      <c r="A1894" s="40" t="s">
        <v>1895</v>
      </c>
      <c r="B1894" s="67">
        <v>9.8648232462680898</v>
      </c>
      <c r="C1894" s="42">
        <v>14</v>
      </c>
      <c r="D1894" s="67">
        <v>7.7586311532145098</v>
      </c>
      <c r="E1894" s="42">
        <v>43</v>
      </c>
      <c r="F1894" s="67">
        <v>-0.51719798119954596</v>
      </c>
      <c r="G1894" s="42">
        <v>58</v>
      </c>
      <c r="H1894" s="67">
        <v>33.121094234388103</v>
      </c>
      <c r="I1894" s="42">
        <v>11</v>
      </c>
      <c r="J1894" s="67">
        <v>9.0126844049440695</v>
      </c>
      <c r="K1894" s="42">
        <v>17</v>
      </c>
      <c r="L1894" s="68">
        <v>2.9814231357898602</v>
      </c>
      <c r="M1894" s="64">
        <v>1</v>
      </c>
      <c r="N1894" s="67">
        <v>16.456427742492</v>
      </c>
      <c r="O1894" s="69">
        <v>1.7646651710549099</v>
      </c>
      <c r="P1894" s="69">
        <v>0.32176782246679803</v>
      </c>
      <c r="Q1894" s="70">
        <v>8</v>
      </c>
      <c r="R1894" s="71">
        <v>0.05</v>
      </c>
      <c r="S1894" s="71">
        <v>0.01</v>
      </c>
      <c r="T1894" s="46" t="s">
        <v>18</v>
      </c>
      <c r="U1894" s="72">
        <v>2.4E-2</v>
      </c>
      <c r="V1894" s="72" t="s">
        <v>18</v>
      </c>
      <c r="W1894" s="72">
        <v>1.9879999999999998E-2</v>
      </c>
      <c r="X1894" s="48" t="s">
        <v>141</v>
      </c>
      <c r="Y1894" s="49">
        <v>323.10612749426099</v>
      </c>
      <c r="Z1894" s="50" t="s">
        <v>18</v>
      </c>
      <c r="AA1894" s="73" t="s">
        <v>18</v>
      </c>
      <c r="AB1894" s="52">
        <v>39021</v>
      </c>
      <c r="AC1894" s="48" t="s">
        <v>1896</v>
      </c>
      <c r="AD1894" s="53" t="s">
        <v>56</v>
      </c>
      <c r="AE1894" s="46" t="s">
        <v>18</v>
      </c>
      <c r="AF1894" s="54" t="s">
        <v>18</v>
      </c>
    </row>
    <row r="1895" spans="1:32" x14ac:dyDescent="0.25">
      <c r="A1895" s="1" t="s">
        <v>1897</v>
      </c>
      <c r="B1895" s="74" t="s">
        <v>18</v>
      </c>
      <c r="C1895" s="37" t="s">
        <v>18</v>
      </c>
      <c r="D1895" s="74" t="s">
        <v>18</v>
      </c>
      <c r="E1895" s="37" t="s">
        <v>18</v>
      </c>
      <c r="F1895" s="74">
        <v>0.86224665833554104</v>
      </c>
      <c r="G1895" s="37">
        <v>53</v>
      </c>
      <c r="H1895" s="74">
        <v>27.460223924572698</v>
      </c>
      <c r="I1895" s="37">
        <v>54</v>
      </c>
      <c r="J1895" s="74">
        <v>5.6152343749999503</v>
      </c>
      <c r="K1895" s="37">
        <v>61</v>
      </c>
      <c r="L1895" s="74">
        <v>-1.54756486117435</v>
      </c>
      <c r="M1895" s="37">
        <v>83</v>
      </c>
      <c r="N1895" s="74">
        <v>14.483532718535701</v>
      </c>
      <c r="O1895" s="76">
        <v>1.61419282309638</v>
      </c>
      <c r="P1895" s="76" t="s">
        <v>18</v>
      </c>
      <c r="Q1895" s="77">
        <v>9</v>
      </c>
      <c r="R1895" s="78">
        <v>0</v>
      </c>
      <c r="S1895" s="78">
        <v>0</v>
      </c>
      <c r="T1895" s="14" t="s">
        <v>18</v>
      </c>
      <c r="U1895" s="79">
        <v>1.2999999999999999E-2</v>
      </c>
      <c r="V1895" s="79" t="s">
        <v>18</v>
      </c>
      <c r="W1895" s="79">
        <v>1.3599999999999999E-2</v>
      </c>
      <c r="X1895" s="12" t="s">
        <v>141</v>
      </c>
      <c r="Y1895" s="60">
        <v>26.345256500000001</v>
      </c>
      <c r="Z1895" s="8" t="s">
        <v>18</v>
      </c>
      <c r="AA1895" s="80" t="s">
        <v>18</v>
      </c>
      <c r="AB1895" s="62">
        <v>36880</v>
      </c>
      <c r="AC1895" s="12" t="s">
        <v>1898</v>
      </c>
      <c r="AD1895" s="16">
        <v>0</v>
      </c>
      <c r="AE1895" s="14" t="s">
        <v>18</v>
      </c>
      <c r="AF1895" s="39" t="s">
        <v>18</v>
      </c>
    </row>
    <row r="1896" spans="1:32" x14ac:dyDescent="0.25">
      <c r="A1896" s="40" t="s">
        <v>1899</v>
      </c>
      <c r="B1896" s="67">
        <v>7.2115219858752901</v>
      </c>
      <c r="C1896" s="42">
        <v>31</v>
      </c>
      <c r="D1896" s="67">
        <v>7.9083603323514904</v>
      </c>
      <c r="E1896" s="42">
        <v>40</v>
      </c>
      <c r="F1896" s="67">
        <v>3.6616747701132701</v>
      </c>
      <c r="G1896" s="42">
        <v>33</v>
      </c>
      <c r="H1896" s="67">
        <v>27.8131224795683</v>
      </c>
      <c r="I1896" s="42">
        <v>53</v>
      </c>
      <c r="J1896" s="67">
        <v>7.2277705741939204</v>
      </c>
      <c r="K1896" s="42">
        <v>45</v>
      </c>
      <c r="L1896" s="67">
        <v>0.62427923115295703</v>
      </c>
      <c r="M1896" s="42">
        <v>33</v>
      </c>
      <c r="N1896" s="67">
        <v>12.3602616611517</v>
      </c>
      <c r="O1896" s="69">
        <v>1.9200332301158001</v>
      </c>
      <c r="P1896" s="69">
        <v>0.37544680160368599</v>
      </c>
      <c r="Q1896" s="70">
        <v>8</v>
      </c>
      <c r="R1896" s="71">
        <v>0</v>
      </c>
      <c r="S1896" s="71">
        <v>0</v>
      </c>
      <c r="T1896" s="46" t="s">
        <v>18</v>
      </c>
      <c r="U1896" s="72">
        <v>4.0000000000000001E-3</v>
      </c>
      <c r="V1896" s="72" t="s">
        <v>18</v>
      </c>
      <c r="W1896" s="72">
        <v>4.5999999999999999E-3</v>
      </c>
      <c r="X1896" s="48" t="s">
        <v>141</v>
      </c>
      <c r="Y1896" s="49">
        <v>3378.893829742</v>
      </c>
      <c r="Z1896" s="50" t="s">
        <v>18</v>
      </c>
      <c r="AA1896" s="73" t="s">
        <v>18</v>
      </c>
      <c r="AB1896" s="52">
        <v>34267</v>
      </c>
      <c r="AC1896" s="48" t="s">
        <v>1900</v>
      </c>
      <c r="AD1896" s="53">
        <v>0</v>
      </c>
      <c r="AE1896" s="46" t="s">
        <v>18</v>
      </c>
      <c r="AF1896" s="54" t="s">
        <v>18</v>
      </c>
    </row>
    <row r="1897" spans="1:32" x14ac:dyDescent="0.25">
      <c r="A1897" s="1" t="s">
        <v>1901</v>
      </c>
      <c r="B1897" s="74">
        <v>8.7053303966195301</v>
      </c>
      <c r="C1897" s="37">
        <v>21</v>
      </c>
      <c r="D1897" s="74">
        <v>11.438832308531101</v>
      </c>
      <c r="E1897" s="37">
        <v>18</v>
      </c>
      <c r="F1897" s="74">
        <v>7.8780862525284299</v>
      </c>
      <c r="G1897" s="37">
        <v>14</v>
      </c>
      <c r="H1897" s="74">
        <v>32.180172341175002</v>
      </c>
      <c r="I1897" s="37">
        <v>12</v>
      </c>
      <c r="J1897" s="74">
        <v>8.7364271162207991</v>
      </c>
      <c r="K1897" s="37">
        <v>20</v>
      </c>
      <c r="L1897" s="74">
        <v>-0.51623906001370101</v>
      </c>
      <c r="M1897" s="37">
        <v>64</v>
      </c>
      <c r="N1897" s="74">
        <v>13.229482416348199</v>
      </c>
      <c r="O1897" s="76">
        <v>2.1239805231700499</v>
      </c>
      <c r="P1897" s="76">
        <v>0.62433095321411902</v>
      </c>
      <c r="Q1897" s="77">
        <v>8</v>
      </c>
      <c r="R1897" s="78">
        <v>0</v>
      </c>
      <c r="S1897" s="78">
        <v>0</v>
      </c>
      <c r="T1897" s="14" t="s">
        <v>18</v>
      </c>
      <c r="U1897" s="79">
        <v>1.4999999999999999E-2</v>
      </c>
      <c r="V1897" s="79" t="s">
        <v>18</v>
      </c>
      <c r="W1897" s="79">
        <v>1.55E-2</v>
      </c>
      <c r="X1897" s="12" t="s">
        <v>141</v>
      </c>
      <c r="Y1897" s="60">
        <v>1440.86808475418</v>
      </c>
      <c r="Z1897" s="8" t="s">
        <v>18</v>
      </c>
      <c r="AA1897" s="80" t="s">
        <v>18</v>
      </c>
      <c r="AB1897" s="62">
        <v>32484</v>
      </c>
      <c r="AC1897" s="12" t="s">
        <v>1902</v>
      </c>
      <c r="AD1897" s="16">
        <v>0</v>
      </c>
      <c r="AE1897" s="14" t="s">
        <v>18</v>
      </c>
      <c r="AF1897" s="39" t="s">
        <v>18</v>
      </c>
    </row>
    <row r="1898" spans="1:32" x14ac:dyDescent="0.25">
      <c r="A1898" s="40" t="s">
        <v>1903</v>
      </c>
      <c r="B1898" s="67" t="s">
        <v>18</v>
      </c>
      <c r="C1898" s="42" t="s">
        <v>18</v>
      </c>
      <c r="D1898" s="67">
        <v>11.2016473683142</v>
      </c>
      <c r="E1898" s="42">
        <v>23</v>
      </c>
      <c r="F1898" s="67">
        <v>6.6284226367722496</v>
      </c>
      <c r="G1898" s="42">
        <v>21</v>
      </c>
      <c r="H1898" s="67">
        <v>29.3586552411752</v>
      </c>
      <c r="I1898" s="42">
        <v>44</v>
      </c>
      <c r="J1898" s="67">
        <v>8.6370809950531999</v>
      </c>
      <c r="K1898" s="42">
        <v>23</v>
      </c>
      <c r="L1898" s="67">
        <v>0.33330396228556902</v>
      </c>
      <c r="M1898" s="42">
        <v>41</v>
      </c>
      <c r="N1898" s="67">
        <v>10.642419480103401</v>
      </c>
      <c r="O1898" s="69">
        <v>2.3751784950031798</v>
      </c>
      <c r="P1898" s="69">
        <v>0.61767523855958595</v>
      </c>
      <c r="Q1898" s="70">
        <v>8</v>
      </c>
      <c r="R1898" s="71">
        <v>0</v>
      </c>
      <c r="S1898" s="71">
        <v>0</v>
      </c>
      <c r="T1898" s="46" t="s">
        <v>18</v>
      </c>
      <c r="U1898" s="72">
        <v>0</v>
      </c>
      <c r="V1898" s="72" t="s">
        <v>18</v>
      </c>
      <c r="W1898" s="72">
        <v>3.0999999999999999E-3</v>
      </c>
      <c r="X1898" s="48" t="s">
        <v>1328</v>
      </c>
      <c r="Y1898" s="49">
        <v>261.27228350000001</v>
      </c>
      <c r="Z1898" s="50" t="s">
        <v>18</v>
      </c>
      <c r="AA1898" s="73" t="s">
        <v>18</v>
      </c>
      <c r="AB1898" s="52">
        <v>43902</v>
      </c>
      <c r="AC1898" s="48" t="s">
        <v>1704</v>
      </c>
      <c r="AD1898" s="53">
        <v>10</v>
      </c>
      <c r="AE1898" s="46" t="s">
        <v>18</v>
      </c>
      <c r="AF1898" s="54" t="s">
        <v>18</v>
      </c>
    </row>
    <row r="1899" spans="1:32" x14ac:dyDescent="0.25">
      <c r="A1899" s="1" t="s">
        <v>1904</v>
      </c>
      <c r="B1899" s="74" t="s">
        <v>18</v>
      </c>
      <c r="C1899" s="37" t="s">
        <v>18</v>
      </c>
      <c r="D1899" s="74" t="s">
        <v>18</v>
      </c>
      <c r="E1899" s="37" t="s">
        <v>18</v>
      </c>
      <c r="F1899" s="74">
        <v>6.6296265546880599</v>
      </c>
      <c r="G1899" s="37">
        <v>20</v>
      </c>
      <c r="H1899" s="74">
        <v>30.237184772274599</v>
      </c>
      <c r="I1899" s="37">
        <v>32</v>
      </c>
      <c r="J1899" s="74">
        <v>9.05258301991962</v>
      </c>
      <c r="K1899" s="37">
        <v>14</v>
      </c>
      <c r="L1899" s="74">
        <v>9.3945029661046606E-2</v>
      </c>
      <c r="M1899" s="37">
        <v>45</v>
      </c>
      <c r="N1899" s="74">
        <v>10.9091106249061</v>
      </c>
      <c r="O1899" s="76">
        <v>2.3976450798223601</v>
      </c>
      <c r="P1899" s="76" t="s">
        <v>18</v>
      </c>
      <c r="Q1899" s="77">
        <v>8</v>
      </c>
      <c r="R1899" s="78">
        <v>0</v>
      </c>
      <c r="S1899" s="78">
        <v>0</v>
      </c>
      <c r="T1899" s="14" t="s">
        <v>18</v>
      </c>
      <c r="U1899" s="79">
        <v>0</v>
      </c>
      <c r="V1899" s="79" t="s">
        <v>18</v>
      </c>
      <c r="W1899" s="79">
        <v>4.0999999999999899E-3</v>
      </c>
      <c r="X1899" s="12" t="s">
        <v>1328</v>
      </c>
      <c r="Y1899" s="60">
        <v>27.97222026</v>
      </c>
      <c r="Z1899" s="8" t="s">
        <v>18</v>
      </c>
      <c r="AA1899" s="80" t="s">
        <v>18</v>
      </c>
      <c r="AB1899" s="62">
        <v>44313</v>
      </c>
      <c r="AC1899" s="12" t="s">
        <v>1704</v>
      </c>
      <c r="AD1899" s="16">
        <v>10</v>
      </c>
      <c r="AE1899" s="14" t="s">
        <v>18</v>
      </c>
      <c r="AF1899" s="39" t="s">
        <v>18</v>
      </c>
    </row>
    <row r="1900" spans="1:32" x14ac:dyDescent="0.25">
      <c r="A1900" s="40" t="s">
        <v>1905</v>
      </c>
      <c r="B1900" s="67" t="s">
        <v>18</v>
      </c>
      <c r="C1900" s="42" t="s">
        <v>18</v>
      </c>
      <c r="D1900" s="67" t="s">
        <v>18</v>
      </c>
      <c r="E1900" s="42" t="s">
        <v>18</v>
      </c>
      <c r="F1900" s="67">
        <v>1.63968618068373</v>
      </c>
      <c r="G1900" s="42">
        <v>47</v>
      </c>
      <c r="H1900" s="67">
        <v>26.540974454151701</v>
      </c>
      <c r="I1900" s="42">
        <v>55</v>
      </c>
      <c r="J1900" s="67">
        <v>8.2300266593903206</v>
      </c>
      <c r="K1900" s="42">
        <v>28</v>
      </c>
      <c r="L1900" s="67">
        <v>-0.87417650192622698</v>
      </c>
      <c r="M1900" s="42">
        <v>71</v>
      </c>
      <c r="N1900" s="67">
        <v>13.2510795843666</v>
      </c>
      <c r="O1900" s="69">
        <v>1.69495360388742</v>
      </c>
      <c r="P1900" s="69" t="s">
        <v>18</v>
      </c>
      <c r="Q1900" s="70">
        <v>9</v>
      </c>
      <c r="R1900" s="71">
        <v>0</v>
      </c>
      <c r="S1900" s="71">
        <v>0</v>
      </c>
      <c r="T1900" s="46" t="s">
        <v>18</v>
      </c>
      <c r="U1900" s="72">
        <v>0</v>
      </c>
      <c r="V1900" s="72" t="s">
        <v>18</v>
      </c>
      <c r="W1900" s="72">
        <v>7.6E-3</v>
      </c>
      <c r="X1900" s="48" t="s">
        <v>1328</v>
      </c>
      <c r="Y1900" s="49">
        <v>0.71218369999999998</v>
      </c>
      <c r="Z1900" s="50" t="s">
        <v>18</v>
      </c>
      <c r="AA1900" s="73" t="s">
        <v>18</v>
      </c>
      <c r="AB1900" s="52">
        <v>44313</v>
      </c>
      <c r="AC1900" s="48" t="s">
        <v>1906</v>
      </c>
      <c r="AD1900" s="53">
        <v>10</v>
      </c>
      <c r="AE1900" s="46" t="s">
        <v>18</v>
      </c>
      <c r="AF1900" s="54" t="s">
        <v>18</v>
      </c>
    </row>
    <row r="1901" spans="1:32" x14ac:dyDescent="0.25">
      <c r="A1901" s="1" t="s">
        <v>1907</v>
      </c>
      <c r="B1901" s="75">
        <v>12.8846843087744</v>
      </c>
      <c r="C1901" s="66">
        <v>2</v>
      </c>
      <c r="D1901" s="74">
        <v>12.9150477393259</v>
      </c>
      <c r="E1901" s="37">
        <v>9</v>
      </c>
      <c r="F1901" s="74">
        <v>5.0030952778682796</v>
      </c>
      <c r="G1901" s="37">
        <v>27</v>
      </c>
      <c r="H1901" s="74">
        <v>31.486937126956501</v>
      </c>
      <c r="I1901" s="37">
        <v>18</v>
      </c>
      <c r="J1901" s="74">
        <v>7.3878347125339001</v>
      </c>
      <c r="K1901" s="37">
        <v>44</v>
      </c>
      <c r="L1901" s="74">
        <v>0.68226999648970299</v>
      </c>
      <c r="M1901" s="37">
        <v>30</v>
      </c>
      <c r="N1901" s="74">
        <v>13.110766965647899</v>
      </c>
      <c r="O1901" s="76">
        <v>2.0903374944832298</v>
      </c>
      <c r="P1901" s="76">
        <v>0.60734163398811902</v>
      </c>
      <c r="Q1901" s="77">
        <v>8</v>
      </c>
      <c r="R1901" s="78" t="s">
        <v>442</v>
      </c>
      <c r="S1901" s="78" t="s">
        <v>442</v>
      </c>
      <c r="T1901" s="14" t="s">
        <v>18</v>
      </c>
      <c r="U1901" s="79">
        <v>1.4999999999999999E-2</v>
      </c>
      <c r="V1901" s="79" t="s">
        <v>18</v>
      </c>
      <c r="W1901" s="79">
        <v>1.7000000000000001E-2</v>
      </c>
      <c r="X1901" s="12" t="s">
        <v>141</v>
      </c>
      <c r="Y1901" s="60" t="s">
        <v>18</v>
      </c>
      <c r="Z1901" s="8" t="s">
        <v>18</v>
      </c>
      <c r="AA1901" s="80" t="s">
        <v>18</v>
      </c>
      <c r="AB1901" s="62">
        <v>35003</v>
      </c>
      <c r="AC1901" s="12" t="s">
        <v>1908</v>
      </c>
      <c r="AD1901" s="16" t="s">
        <v>1708</v>
      </c>
      <c r="AE1901" s="14" t="s">
        <v>18</v>
      </c>
      <c r="AF1901" s="39" t="s">
        <v>18</v>
      </c>
    </row>
    <row r="1902" spans="1:32" x14ac:dyDescent="0.25">
      <c r="A1902" s="40" t="s">
        <v>1909</v>
      </c>
      <c r="B1902" s="67">
        <v>10.3185114310669</v>
      </c>
      <c r="C1902" s="42">
        <v>11</v>
      </c>
      <c r="D1902" s="67">
        <v>6.5052303510842098</v>
      </c>
      <c r="E1902" s="42">
        <v>51</v>
      </c>
      <c r="F1902" s="67">
        <v>-6.2094361827527296</v>
      </c>
      <c r="G1902" s="42">
        <v>64</v>
      </c>
      <c r="H1902" s="67">
        <v>21.449072158427398</v>
      </c>
      <c r="I1902" s="42">
        <v>75</v>
      </c>
      <c r="J1902" s="67">
        <v>4.0416606459069602</v>
      </c>
      <c r="K1902" s="42">
        <v>77</v>
      </c>
      <c r="L1902" s="67">
        <v>-2.6329356778525699</v>
      </c>
      <c r="M1902" s="42">
        <v>95</v>
      </c>
      <c r="N1902" s="67">
        <v>14.6387343114398</v>
      </c>
      <c r="O1902" s="69">
        <v>1.1864456606486899</v>
      </c>
      <c r="P1902" s="69">
        <v>0.27214551800813802</v>
      </c>
      <c r="Q1902" s="70">
        <v>8</v>
      </c>
      <c r="R1902" s="71">
        <v>0.05</v>
      </c>
      <c r="S1902" s="71">
        <v>0</v>
      </c>
      <c r="T1902" s="46" t="s">
        <v>18</v>
      </c>
      <c r="U1902" s="72">
        <v>0</v>
      </c>
      <c r="V1902" s="72" t="s">
        <v>18</v>
      </c>
      <c r="W1902" s="72">
        <v>1.7999999999999999E-2</v>
      </c>
      <c r="X1902" s="48" t="s">
        <v>141</v>
      </c>
      <c r="Y1902" s="49" t="s">
        <v>18</v>
      </c>
      <c r="Z1902" s="50" t="s">
        <v>18</v>
      </c>
      <c r="AA1902" s="73" t="s">
        <v>18</v>
      </c>
      <c r="AB1902" s="52">
        <v>40605</v>
      </c>
      <c r="AC1902" s="48" t="s">
        <v>1910</v>
      </c>
      <c r="AD1902" s="53" t="s">
        <v>1708</v>
      </c>
      <c r="AE1902" s="46" t="s">
        <v>18</v>
      </c>
      <c r="AF1902" s="54" t="s">
        <v>18</v>
      </c>
    </row>
    <row r="1903" spans="1:32" x14ac:dyDescent="0.25">
      <c r="A1903" s="1" t="s">
        <v>1911</v>
      </c>
      <c r="B1903" s="74" t="s">
        <v>18</v>
      </c>
      <c r="C1903" s="37" t="s">
        <v>18</v>
      </c>
      <c r="D1903" s="74">
        <v>6.7051246826244304</v>
      </c>
      <c r="E1903" s="37">
        <v>50</v>
      </c>
      <c r="F1903" s="74">
        <v>-0.94042251762199702</v>
      </c>
      <c r="G1903" s="37">
        <v>59</v>
      </c>
      <c r="H1903" s="74">
        <v>16.980494162014299</v>
      </c>
      <c r="I1903" s="37">
        <v>83</v>
      </c>
      <c r="J1903" s="74">
        <v>2.80295124464089</v>
      </c>
      <c r="K1903" s="37">
        <v>90</v>
      </c>
      <c r="L1903" s="74">
        <v>-4.7828396971754596</v>
      </c>
      <c r="M1903" s="37">
        <v>107</v>
      </c>
      <c r="N1903" s="74">
        <v>9.9224840679237403</v>
      </c>
      <c r="O1903" s="76">
        <v>1.3000257512616</v>
      </c>
      <c r="P1903" s="76">
        <v>0.37089791615003798</v>
      </c>
      <c r="Q1903" s="77">
        <v>8</v>
      </c>
      <c r="R1903" s="78">
        <v>0.02</v>
      </c>
      <c r="S1903" s="78">
        <v>0.01</v>
      </c>
      <c r="T1903" s="14" t="s">
        <v>18</v>
      </c>
      <c r="U1903" s="79">
        <v>1.95E-2</v>
      </c>
      <c r="V1903" s="79" t="s">
        <v>18</v>
      </c>
      <c r="W1903" s="79">
        <v>0.02</v>
      </c>
      <c r="X1903" s="12" t="s">
        <v>30</v>
      </c>
      <c r="Y1903" s="60">
        <v>51.071198350000003</v>
      </c>
      <c r="Z1903" s="8">
        <v>0.19189466999999999</v>
      </c>
      <c r="AA1903" s="80">
        <v>1007</v>
      </c>
      <c r="AB1903" s="62">
        <v>43497</v>
      </c>
      <c r="AC1903" s="12" t="s">
        <v>1713</v>
      </c>
      <c r="AD1903" s="16" t="s">
        <v>710</v>
      </c>
      <c r="AE1903" s="14" t="s">
        <v>18</v>
      </c>
      <c r="AF1903" s="39">
        <v>4.9971728199999896</v>
      </c>
    </row>
    <row r="1904" spans="1:32" x14ac:dyDescent="0.25">
      <c r="A1904" s="40" t="s">
        <v>1912</v>
      </c>
      <c r="B1904" s="67" t="s">
        <v>18</v>
      </c>
      <c r="C1904" s="42" t="s">
        <v>18</v>
      </c>
      <c r="D1904" s="67" t="s">
        <v>18</v>
      </c>
      <c r="E1904" s="42" t="s">
        <v>18</v>
      </c>
      <c r="F1904" s="67" t="s">
        <v>18</v>
      </c>
      <c r="G1904" s="42" t="s">
        <v>18</v>
      </c>
      <c r="H1904" s="67">
        <v>21.334225237196002</v>
      </c>
      <c r="I1904" s="42">
        <v>77</v>
      </c>
      <c r="J1904" s="67">
        <v>4.9089905980088799</v>
      </c>
      <c r="K1904" s="42">
        <v>68</v>
      </c>
      <c r="L1904" s="67">
        <v>-0.33224679874354002</v>
      </c>
      <c r="M1904" s="42">
        <v>56</v>
      </c>
      <c r="N1904" s="67">
        <v>11.6258368747903</v>
      </c>
      <c r="O1904" s="69">
        <v>1.4840407676265901</v>
      </c>
      <c r="P1904" s="69" t="s">
        <v>18</v>
      </c>
      <c r="Q1904" s="70">
        <v>9</v>
      </c>
      <c r="R1904" s="71">
        <v>0</v>
      </c>
      <c r="S1904" s="71">
        <v>0</v>
      </c>
      <c r="T1904" s="46" t="s">
        <v>18</v>
      </c>
      <c r="U1904" s="72">
        <v>0</v>
      </c>
      <c r="V1904" s="72" t="s">
        <v>18</v>
      </c>
      <c r="W1904" s="72">
        <v>4.0000000000000001E-3</v>
      </c>
      <c r="X1904" s="48" t="s">
        <v>1371</v>
      </c>
      <c r="Y1904" s="49" t="s">
        <v>18</v>
      </c>
      <c r="Z1904" s="50" t="s">
        <v>18</v>
      </c>
      <c r="AA1904" s="73" t="s">
        <v>18</v>
      </c>
      <c r="AB1904" s="52">
        <v>44794</v>
      </c>
      <c r="AC1904" s="48" t="s">
        <v>1478</v>
      </c>
      <c r="AD1904" s="53" t="s">
        <v>1391</v>
      </c>
      <c r="AE1904" s="46" t="s">
        <v>18</v>
      </c>
      <c r="AF1904" s="54" t="s">
        <v>18</v>
      </c>
    </row>
    <row r="1905" spans="1:32" x14ac:dyDescent="0.25">
      <c r="A1905" s="1" t="s">
        <v>1913</v>
      </c>
      <c r="B1905" s="74">
        <v>4.5630479579748098</v>
      </c>
      <c r="C1905" s="37">
        <v>32</v>
      </c>
      <c r="D1905" s="74">
        <v>1.3722979626087299</v>
      </c>
      <c r="E1905" s="37">
        <v>53</v>
      </c>
      <c r="F1905" s="74">
        <v>-0.478255941785865</v>
      </c>
      <c r="G1905" s="37">
        <v>57</v>
      </c>
      <c r="H1905" s="74">
        <v>25.738510900008698</v>
      </c>
      <c r="I1905" s="37">
        <v>58</v>
      </c>
      <c r="J1905" s="74">
        <v>10.9408511993506</v>
      </c>
      <c r="K1905" s="37">
        <v>6</v>
      </c>
      <c r="L1905" s="74">
        <v>-2.5083897811845599</v>
      </c>
      <c r="M1905" s="37">
        <v>92</v>
      </c>
      <c r="N1905" s="74">
        <v>14.0171945728907</v>
      </c>
      <c r="O1905" s="76">
        <v>1.54506676997005</v>
      </c>
      <c r="P1905" s="76">
        <v>1.83458923515568E-2</v>
      </c>
      <c r="Q1905" s="77">
        <v>8</v>
      </c>
      <c r="R1905" s="78">
        <v>0</v>
      </c>
      <c r="S1905" s="78">
        <v>0</v>
      </c>
      <c r="T1905" s="14" t="s">
        <v>18</v>
      </c>
      <c r="U1905" s="79">
        <v>0</v>
      </c>
      <c r="V1905" s="79" t="s">
        <v>18</v>
      </c>
      <c r="W1905" s="79">
        <v>2.5000000000000001E-3</v>
      </c>
      <c r="X1905" s="12" t="s">
        <v>1477</v>
      </c>
      <c r="Y1905" s="60" t="s">
        <v>18</v>
      </c>
      <c r="Z1905" s="8" t="s">
        <v>18</v>
      </c>
      <c r="AA1905" s="80" t="s">
        <v>18</v>
      </c>
      <c r="AB1905" s="62">
        <v>40647</v>
      </c>
      <c r="AC1905" s="12" t="s">
        <v>1914</v>
      </c>
      <c r="AD1905" s="16" t="s">
        <v>1391</v>
      </c>
      <c r="AE1905" s="14" t="s">
        <v>18</v>
      </c>
      <c r="AF1905" s="39" t="s">
        <v>18</v>
      </c>
    </row>
    <row r="1906" spans="1:32" x14ac:dyDescent="0.25">
      <c r="A1906" s="40" t="s">
        <v>1915</v>
      </c>
      <c r="B1906" s="67" t="s">
        <v>18</v>
      </c>
      <c r="C1906" s="42" t="s">
        <v>18</v>
      </c>
      <c r="D1906" s="67">
        <v>10.8544678814898</v>
      </c>
      <c r="E1906" s="42">
        <v>24</v>
      </c>
      <c r="F1906" s="68">
        <v>14.806719757382099</v>
      </c>
      <c r="G1906" s="64">
        <v>1</v>
      </c>
      <c r="H1906" s="67">
        <v>19.6509146435146</v>
      </c>
      <c r="I1906" s="42">
        <v>80</v>
      </c>
      <c r="J1906" s="67">
        <v>2.6940858475698</v>
      </c>
      <c r="K1906" s="42">
        <v>91</v>
      </c>
      <c r="L1906" s="67">
        <v>-0.29106366162645603</v>
      </c>
      <c r="M1906" s="42">
        <v>54</v>
      </c>
      <c r="N1906" s="67">
        <v>9.4195517634983297</v>
      </c>
      <c r="O1906" s="69">
        <v>1.65293483991658</v>
      </c>
      <c r="P1906" s="69">
        <v>0.61799026112962896</v>
      </c>
      <c r="Q1906" s="70">
        <v>8</v>
      </c>
      <c r="R1906" s="71">
        <v>0</v>
      </c>
      <c r="S1906" s="71">
        <v>0</v>
      </c>
      <c r="T1906" s="46" t="s">
        <v>18</v>
      </c>
      <c r="U1906" s="72">
        <v>0</v>
      </c>
      <c r="V1906" s="72" t="s">
        <v>18</v>
      </c>
      <c r="W1906" s="72">
        <v>3.8E-3</v>
      </c>
      <c r="X1906" s="48" t="s">
        <v>1371</v>
      </c>
      <c r="Y1906" s="49" t="s">
        <v>18</v>
      </c>
      <c r="Z1906" s="50" t="s">
        <v>18</v>
      </c>
      <c r="AA1906" s="73" t="s">
        <v>18</v>
      </c>
      <c r="AB1906" s="52">
        <v>42513</v>
      </c>
      <c r="AC1906" s="48" t="s">
        <v>1478</v>
      </c>
      <c r="AD1906" s="53" t="s">
        <v>1391</v>
      </c>
      <c r="AE1906" s="46" t="s">
        <v>18</v>
      </c>
      <c r="AF1906" s="54" t="s">
        <v>18</v>
      </c>
    </row>
    <row r="1907" spans="1:32" x14ac:dyDescent="0.25">
      <c r="A1907" s="1" t="s">
        <v>1916</v>
      </c>
      <c r="B1907" s="74" t="s">
        <v>18</v>
      </c>
      <c r="C1907" s="37" t="s">
        <v>18</v>
      </c>
      <c r="D1907" s="74" t="s">
        <v>18</v>
      </c>
      <c r="E1907" s="37" t="s">
        <v>18</v>
      </c>
      <c r="F1907" s="74">
        <v>5.1319373871680396</v>
      </c>
      <c r="G1907" s="37">
        <v>25</v>
      </c>
      <c r="H1907" s="74">
        <v>24.5602007663122</v>
      </c>
      <c r="I1907" s="37">
        <v>64</v>
      </c>
      <c r="J1907" s="74">
        <v>8.1932105677157292</v>
      </c>
      <c r="K1907" s="37">
        <v>29</v>
      </c>
      <c r="L1907" s="74">
        <v>-2.2318126225761401</v>
      </c>
      <c r="M1907" s="37">
        <v>89</v>
      </c>
      <c r="N1907" s="74">
        <v>10.136291291997001</v>
      </c>
      <c r="O1907" s="76">
        <v>2.0203830788930399</v>
      </c>
      <c r="P1907" s="76" t="s">
        <v>18</v>
      </c>
      <c r="Q1907" s="77">
        <v>6</v>
      </c>
      <c r="R1907" s="78">
        <v>0</v>
      </c>
      <c r="S1907" s="78">
        <v>0</v>
      </c>
      <c r="T1907" s="14" t="s">
        <v>18</v>
      </c>
      <c r="U1907" s="79">
        <v>5.1999999999999998E-3</v>
      </c>
      <c r="V1907" s="79" t="s">
        <v>18</v>
      </c>
      <c r="W1907" s="79">
        <v>5.1999999999999998E-3</v>
      </c>
      <c r="X1907" s="12" t="s">
        <v>1371</v>
      </c>
      <c r="Y1907" s="60" t="s">
        <v>18</v>
      </c>
      <c r="Z1907" s="8" t="s">
        <v>18</v>
      </c>
      <c r="AA1907" s="80" t="s">
        <v>18</v>
      </c>
      <c r="AB1907" s="62">
        <v>44019</v>
      </c>
      <c r="AC1907" s="12" t="s">
        <v>1478</v>
      </c>
      <c r="AD1907" s="16" t="s">
        <v>1391</v>
      </c>
      <c r="AE1907" s="14" t="s">
        <v>18</v>
      </c>
      <c r="AF1907" s="39" t="s">
        <v>18</v>
      </c>
    </row>
    <row r="1908" spans="1:32" x14ac:dyDescent="0.25">
      <c r="A1908" s="40" t="s">
        <v>1917</v>
      </c>
      <c r="B1908" s="67" t="s">
        <v>18</v>
      </c>
      <c r="C1908" s="42" t="s">
        <v>18</v>
      </c>
      <c r="D1908" s="67" t="s">
        <v>18</v>
      </c>
      <c r="E1908" s="42" t="s">
        <v>18</v>
      </c>
      <c r="F1908" s="67" t="s">
        <v>18</v>
      </c>
      <c r="G1908" s="42" t="s">
        <v>18</v>
      </c>
      <c r="H1908" s="67">
        <v>33.950474523403997</v>
      </c>
      <c r="I1908" s="42">
        <v>8</v>
      </c>
      <c r="J1908" s="68">
        <v>17.603461128833001</v>
      </c>
      <c r="K1908" s="64">
        <v>2</v>
      </c>
      <c r="L1908" s="67">
        <v>-0.15042695996330099</v>
      </c>
      <c r="M1908" s="42">
        <v>48</v>
      </c>
      <c r="N1908" s="67">
        <v>11.4868966621949</v>
      </c>
      <c r="O1908" s="69">
        <v>2.6003076413561002</v>
      </c>
      <c r="P1908" s="69" t="s">
        <v>18</v>
      </c>
      <c r="Q1908" s="70">
        <v>9</v>
      </c>
      <c r="R1908" s="71">
        <v>0</v>
      </c>
      <c r="S1908" s="71">
        <v>0</v>
      </c>
      <c r="T1908" s="46" t="s">
        <v>18</v>
      </c>
      <c r="U1908" s="72">
        <v>0</v>
      </c>
      <c r="V1908" s="72" t="s">
        <v>18</v>
      </c>
      <c r="W1908" s="72">
        <v>4.4999999999999997E-3</v>
      </c>
      <c r="X1908" s="48" t="s">
        <v>1371</v>
      </c>
      <c r="Y1908" s="49" t="s">
        <v>18</v>
      </c>
      <c r="Z1908" s="50" t="s">
        <v>18</v>
      </c>
      <c r="AA1908" s="73" t="s">
        <v>18</v>
      </c>
      <c r="AB1908" s="52">
        <v>44736</v>
      </c>
      <c r="AC1908" s="48" t="s">
        <v>1478</v>
      </c>
      <c r="AD1908" s="53" t="s">
        <v>1391</v>
      </c>
      <c r="AE1908" s="46" t="s">
        <v>18</v>
      </c>
      <c r="AF1908" s="54" t="s">
        <v>18</v>
      </c>
    </row>
    <row r="1909" spans="1:32" x14ac:dyDescent="0.25">
      <c r="A1909" s="1" t="s">
        <v>1918</v>
      </c>
      <c r="B1909" s="74">
        <v>9.5790392078333806</v>
      </c>
      <c r="C1909" s="37">
        <v>18</v>
      </c>
      <c r="D1909" s="74">
        <v>9.9670829230678901</v>
      </c>
      <c r="E1909" s="37">
        <v>26</v>
      </c>
      <c r="F1909" s="74">
        <v>5.4322320891887399</v>
      </c>
      <c r="G1909" s="37">
        <v>24</v>
      </c>
      <c r="H1909" s="74">
        <v>23.757754982724801</v>
      </c>
      <c r="I1909" s="37">
        <v>68</v>
      </c>
      <c r="J1909" s="74">
        <v>5.2082217656737004</v>
      </c>
      <c r="K1909" s="37">
        <v>65</v>
      </c>
      <c r="L1909" s="74">
        <v>-0.74892376654155302</v>
      </c>
      <c r="M1909" s="37">
        <v>70</v>
      </c>
      <c r="N1909" s="74">
        <v>9.7618803229472206</v>
      </c>
      <c r="O1909" s="76">
        <v>2.0156716712906402</v>
      </c>
      <c r="P1909" s="76">
        <v>0.58824748177999897</v>
      </c>
      <c r="Q1909" s="77">
        <v>8</v>
      </c>
      <c r="R1909" s="78">
        <v>0</v>
      </c>
      <c r="S1909" s="78">
        <v>0</v>
      </c>
      <c r="T1909" s="14" t="s">
        <v>18</v>
      </c>
      <c r="U1909" s="79">
        <v>0</v>
      </c>
      <c r="V1909" s="79" t="s">
        <v>18</v>
      </c>
      <c r="W1909" s="79">
        <v>2E-3</v>
      </c>
      <c r="X1909" s="12" t="s">
        <v>1477</v>
      </c>
      <c r="Y1909" s="60" t="s">
        <v>18</v>
      </c>
      <c r="Z1909" s="8" t="s">
        <v>18</v>
      </c>
      <c r="AA1909" s="80" t="s">
        <v>18</v>
      </c>
      <c r="AB1909" s="62">
        <v>41407</v>
      </c>
      <c r="AC1909" s="12" t="s">
        <v>1478</v>
      </c>
      <c r="AD1909" s="16" t="s">
        <v>1391</v>
      </c>
      <c r="AE1909" s="14" t="s">
        <v>18</v>
      </c>
      <c r="AF1909" s="39" t="s">
        <v>18</v>
      </c>
    </row>
    <row r="1910" spans="1:32" x14ac:dyDescent="0.25">
      <c r="A1910" s="40" t="s">
        <v>1919</v>
      </c>
      <c r="B1910" s="67">
        <v>10.6438130801186</v>
      </c>
      <c r="C1910" s="42">
        <v>10</v>
      </c>
      <c r="D1910" s="67">
        <v>11.639065139267</v>
      </c>
      <c r="E1910" s="42">
        <v>16</v>
      </c>
      <c r="F1910" s="67">
        <v>6.7100223289527197</v>
      </c>
      <c r="G1910" s="42">
        <v>19</v>
      </c>
      <c r="H1910" s="67">
        <v>30.8179696137721</v>
      </c>
      <c r="I1910" s="42">
        <v>28</v>
      </c>
      <c r="J1910" s="67">
        <v>9.7015599364466993</v>
      </c>
      <c r="K1910" s="42">
        <v>8</v>
      </c>
      <c r="L1910" s="67">
        <v>0.59579108079832399</v>
      </c>
      <c r="M1910" s="42">
        <v>34</v>
      </c>
      <c r="N1910" s="67">
        <v>11.8624902988551</v>
      </c>
      <c r="O1910" s="69">
        <v>2.2539078711931202</v>
      </c>
      <c r="P1910" s="69">
        <v>0.58906398941836602</v>
      </c>
      <c r="Q1910" s="70">
        <v>8</v>
      </c>
      <c r="R1910" s="71">
        <v>0</v>
      </c>
      <c r="S1910" s="71">
        <v>0</v>
      </c>
      <c r="T1910" s="46" t="s">
        <v>18</v>
      </c>
      <c r="U1910" s="72">
        <v>2E-3</v>
      </c>
      <c r="V1910" s="72" t="s">
        <v>18</v>
      </c>
      <c r="W1910" s="72">
        <v>2E-3</v>
      </c>
      <c r="X1910" s="48" t="s">
        <v>1371</v>
      </c>
      <c r="Y1910" s="49">
        <v>4031.4</v>
      </c>
      <c r="Z1910" s="50" t="s">
        <v>18</v>
      </c>
      <c r="AA1910" s="73" t="s">
        <v>18</v>
      </c>
      <c r="AB1910" s="52">
        <v>40581</v>
      </c>
      <c r="AC1910" s="48" t="s">
        <v>1751</v>
      </c>
      <c r="AD1910" s="53" t="s">
        <v>68</v>
      </c>
      <c r="AE1910" s="46" t="s">
        <v>18</v>
      </c>
      <c r="AF1910" s="54" t="s">
        <v>18</v>
      </c>
    </row>
    <row r="1911" spans="1:32" x14ac:dyDescent="0.25">
      <c r="A1911" s="1" t="s">
        <v>1920</v>
      </c>
      <c r="B1911" s="74">
        <v>11.164078844751</v>
      </c>
      <c r="C1911" s="37">
        <v>7</v>
      </c>
      <c r="D1911" s="74">
        <v>12.0336698491388</v>
      </c>
      <c r="E1911" s="37">
        <v>14</v>
      </c>
      <c r="F1911" s="74">
        <v>2.50574459568546</v>
      </c>
      <c r="G1911" s="37">
        <v>40</v>
      </c>
      <c r="H1911" s="74">
        <v>29.333437311133999</v>
      </c>
      <c r="I1911" s="37">
        <v>45</v>
      </c>
      <c r="J1911" s="74">
        <v>5.3501667460695401</v>
      </c>
      <c r="K1911" s="37">
        <v>64</v>
      </c>
      <c r="L1911" s="74">
        <v>-1.71563180585804</v>
      </c>
      <c r="M1911" s="37">
        <v>84</v>
      </c>
      <c r="N1911" s="74">
        <v>13.0752118439257</v>
      </c>
      <c r="O1911" s="76">
        <v>1.9313207506947401</v>
      </c>
      <c r="P1911" s="76">
        <v>0.59301935061262101</v>
      </c>
      <c r="Q1911" s="77">
        <v>9</v>
      </c>
      <c r="R1911" s="78">
        <v>0.05</v>
      </c>
      <c r="S1911" s="78">
        <v>0</v>
      </c>
      <c r="T1911" s="14" t="s">
        <v>18</v>
      </c>
      <c r="U1911" s="79">
        <v>8.2500000000000004E-3</v>
      </c>
      <c r="V1911" s="79" t="s">
        <v>18</v>
      </c>
      <c r="W1911" s="79">
        <v>1.16999999999999E-2</v>
      </c>
      <c r="X1911" s="12" t="s">
        <v>141</v>
      </c>
      <c r="Y1911" s="60" t="s">
        <v>18</v>
      </c>
      <c r="Z1911" s="8" t="s">
        <v>18</v>
      </c>
      <c r="AA1911" s="80" t="s">
        <v>18</v>
      </c>
      <c r="AB1911" s="62">
        <v>39769</v>
      </c>
      <c r="AC1911" s="12" t="s">
        <v>1921</v>
      </c>
      <c r="AD1911" s="16" t="s">
        <v>1585</v>
      </c>
      <c r="AE1911" s="14" t="s">
        <v>18</v>
      </c>
      <c r="AF1911" s="39" t="s">
        <v>18</v>
      </c>
    </row>
    <row r="1912" spans="1:32" x14ac:dyDescent="0.25">
      <c r="A1912" s="126" t="s">
        <v>1922</v>
      </c>
      <c r="B1912" s="127" t="s">
        <v>18</v>
      </c>
      <c r="C1912" s="128" t="s">
        <v>18</v>
      </c>
      <c r="D1912" s="127" t="s">
        <v>18</v>
      </c>
      <c r="E1912" s="128" t="s">
        <v>18</v>
      </c>
      <c r="F1912" s="127">
        <v>-4.1524019724825196</v>
      </c>
      <c r="G1912" s="128">
        <v>63</v>
      </c>
      <c r="H1912" s="127">
        <v>12.5886539570021</v>
      </c>
      <c r="I1912" s="128">
        <v>96</v>
      </c>
      <c r="J1912" s="127">
        <v>2.2334346191769101</v>
      </c>
      <c r="K1912" s="128">
        <v>96</v>
      </c>
      <c r="L1912" s="127">
        <v>-1.28820714080334</v>
      </c>
      <c r="M1912" s="128">
        <v>80</v>
      </c>
      <c r="N1912" s="127">
        <v>13.9071067941452</v>
      </c>
      <c r="O1912" s="131">
        <v>0.61174798796778895</v>
      </c>
      <c r="P1912" s="131" t="s">
        <v>18</v>
      </c>
      <c r="Q1912" s="132">
        <v>9</v>
      </c>
      <c r="R1912" s="133">
        <v>0.05</v>
      </c>
      <c r="S1912" s="133">
        <v>0</v>
      </c>
      <c r="T1912" s="134" t="s">
        <v>18</v>
      </c>
      <c r="U1912" s="135">
        <v>8.2500000000000004E-3</v>
      </c>
      <c r="V1912" s="135" t="s">
        <v>18</v>
      </c>
      <c r="W1912" s="135">
        <v>1.21E-2</v>
      </c>
      <c r="X1912" s="136" t="s">
        <v>141</v>
      </c>
      <c r="Y1912" s="137" t="s">
        <v>18</v>
      </c>
      <c r="Z1912" s="138" t="s">
        <v>18</v>
      </c>
      <c r="AA1912" s="139" t="s">
        <v>18</v>
      </c>
      <c r="AB1912" s="140">
        <v>43872</v>
      </c>
      <c r="AC1912" s="136" t="s">
        <v>1923</v>
      </c>
      <c r="AD1912" s="141" t="s">
        <v>1585</v>
      </c>
      <c r="AE1912" s="134" t="s">
        <v>18</v>
      </c>
      <c r="AF1912" s="142" t="s">
        <v>18</v>
      </c>
    </row>
    <row r="1913" spans="1:32" x14ac:dyDescent="0.25">
      <c r="A1913" s="96" t="s">
        <v>95</v>
      </c>
      <c r="B1913" s="97">
        <v>9.4232338261155633</v>
      </c>
      <c r="C1913" s="12"/>
      <c r="D1913" s="97">
        <v>9.2346640493417169</v>
      </c>
      <c r="E1913" s="12"/>
      <c r="F1913" s="97">
        <v>2.6011470427950889</v>
      </c>
      <c r="G1913" s="12"/>
      <c r="H1913" s="97">
        <v>25.678474903316751</v>
      </c>
      <c r="I1913" s="12"/>
      <c r="J1913" s="97">
        <v>6.1304045173093931</v>
      </c>
      <c r="K1913" s="12"/>
      <c r="L1913" s="97">
        <v>-0.51169994759587489</v>
      </c>
      <c r="M1913" s="37"/>
      <c r="N1913" s="97">
        <v>12.777255847095349</v>
      </c>
      <c r="O1913" s="98">
        <v>1.7579938564179558</v>
      </c>
      <c r="P1913" s="98">
        <v>0.45874248711205445</v>
      </c>
      <c r="Q1913" s="99"/>
      <c r="R1913" s="14"/>
      <c r="S1913" s="12"/>
      <c r="T1913" s="14"/>
      <c r="U1913" s="12"/>
      <c r="V1913" s="100"/>
      <c r="X1913" s="100" t="s">
        <v>96</v>
      </c>
      <c r="Y1913" s="101">
        <v>40911.842271158057</v>
      </c>
      <c r="Z1913" s="98">
        <v>112.87473205596604</v>
      </c>
      <c r="AA1913" s="102">
        <v>102760</v>
      </c>
      <c r="AB1913" s="100"/>
      <c r="AC1913" s="100"/>
      <c r="AD1913" s="103"/>
      <c r="AE1913" s="104"/>
      <c r="AF1913" s="105">
        <v>357.44278237984565</v>
      </c>
    </row>
    <row r="1914" spans="1:32" x14ac:dyDescent="0.25">
      <c r="A1914" s="106" t="s">
        <v>586</v>
      </c>
      <c r="B1914" s="107">
        <v>11.337075739242801</v>
      </c>
      <c r="C1914" s="37"/>
      <c r="D1914" s="107">
        <v>12.5817177448625</v>
      </c>
      <c r="E1914" s="37"/>
      <c r="F1914" s="107">
        <v>8.81370910382293</v>
      </c>
      <c r="G1914" s="37"/>
      <c r="H1914" s="107">
        <v>30.447544742774099</v>
      </c>
      <c r="I1914" s="37"/>
      <c r="J1914" s="107">
        <v>9.4513554293485793</v>
      </c>
      <c r="K1914" s="37"/>
      <c r="L1914" s="107">
        <v>0.84454709132821804</v>
      </c>
      <c r="M1914" s="37"/>
      <c r="N1914" s="107">
        <v>11.637824257584599</v>
      </c>
      <c r="O1914" s="107">
        <v>2.2655897530296398</v>
      </c>
      <c r="P1914" s="107">
        <v>0.62040578390212997</v>
      </c>
      <c r="Q1914" s="108"/>
      <c r="R1914" s="109"/>
      <c r="S1914" s="37"/>
      <c r="T1914" s="109"/>
      <c r="U1914" s="37"/>
      <c r="V1914" s="37"/>
      <c r="W1914" s="110"/>
      <c r="X1914" s="111"/>
      <c r="Y1914" s="112"/>
      <c r="Z1914" s="37"/>
      <c r="AA1914" s="37"/>
      <c r="AB1914" s="37"/>
      <c r="AC1914" s="113"/>
      <c r="AD1914" s="109"/>
      <c r="AE1914" s="110"/>
    </row>
    <row r="1915" spans="1:32" x14ac:dyDescent="0.25">
      <c r="A1915" s="1" t="s">
        <v>98</v>
      </c>
      <c r="B1915" s="55"/>
      <c r="C1915" s="37">
        <v>33</v>
      </c>
      <c r="D1915" s="55"/>
      <c r="E1915" s="37">
        <v>57</v>
      </c>
      <c r="F1915" s="55"/>
      <c r="G1915" s="37">
        <v>70</v>
      </c>
      <c r="H1915" s="55"/>
      <c r="I1915" s="37">
        <v>103</v>
      </c>
      <c r="J1915" s="55"/>
      <c r="K1915" s="37">
        <v>108</v>
      </c>
      <c r="L1915" s="55"/>
      <c r="M1915" s="37">
        <v>108</v>
      </c>
      <c r="N1915" s="55"/>
      <c r="O1915" s="56"/>
      <c r="P1915" s="56"/>
      <c r="Q1915" s="58"/>
      <c r="R1915" s="14"/>
      <c r="S1915" s="59"/>
      <c r="T1915" s="114"/>
      <c r="U1915" s="59"/>
      <c r="V1915" s="12"/>
      <c r="W1915" s="8"/>
      <c r="X1915" s="8"/>
      <c r="Y1915" s="61"/>
      <c r="Z1915" s="62"/>
      <c r="AA1915" s="12"/>
      <c r="AB1915" s="62"/>
      <c r="AC1915" s="16"/>
      <c r="AD1915" s="14"/>
      <c r="AE1915" s="8"/>
    </row>
    <row r="1916" spans="1:32" x14ac:dyDescent="0.25">
      <c r="B1916" s="55"/>
      <c r="C1916" s="37"/>
      <c r="D1916" s="55"/>
      <c r="E1916" s="37"/>
      <c r="F1916" s="55"/>
      <c r="G1916" s="37"/>
      <c r="H1916" s="55"/>
      <c r="I1916" s="37"/>
      <c r="J1916" s="55"/>
      <c r="K1916" s="37"/>
      <c r="L1916" s="55"/>
      <c r="M1916" s="37"/>
      <c r="N1916" s="55"/>
      <c r="O1916" s="56"/>
      <c r="P1916" s="56"/>
      <c r="Q1916" s="58"/>
      <c r="R1916" s="14"/>
      <c r="S1916" s="59"/>
      <c r="T1916" s="114"/>
      <c r="U1916" s="59"/>
      <c r="V1916" s="12"/>
      <c r="W1916" s="8"/>
      <c r="X1916" s="8"/>
      <c r="Y1916" s="61"/>
      <c r="Z1916" s="62"/>
      <c r="AA1916" s="12"/>
      <c r="AB1916" s="62"/>
      <c r="AC1916" s="16"/>
      <c r="AD1916" s="14"/>
      <c r="AE1916" s="8"/>
    </row>
    <row r="1917" spans="1:32" x14ac:dyDescent="0.25">
      <c r="B1917" s="55"/>
      <c r="C1917" s="37"/>
      <c r="D1917" s="55"/>
      <c r="E1917" s="37"/>
      <c r="F1917" s="55"/>
      <c r="G1917" s="37"/>
      <c r="H1917" s="55"/>
      <c r="I1917" s="37"/>
      <c r="J1917" s="55"/>
      <c r="K1917" s="37"/>
      <c r="L1917" s="55"/>
      <c r="M1917" s="37"/>
      <c r="N1917" s="55"/>
      <c r="O1917" s="56"/>
      <c r="P1917" s="56"/>
      <c r="Q1917" s="58"/>
      <c r="R1917" s="14"/>
      <c r="S1917" s="59"/>
      <c r="T1917" s="114"/>
      <c r="U1917" s="59"/>
      <c r="V1917" s="12"/>
      <c r="W1917" s="8"/>
      <c r="X1917" s="8"/>
      <c r="Y1917" s="61"/>
      <c r="Z1917" s="62"/>
      <c r="AA1917" s="12"/>
      <c r="AB1917" s="62"/>
      <c r="AC1917" s="16"/>
      <c r="AD1917" s="14"/>
      <c r="AE1917" s="8"/>
    </row>
    <row r="1918" spans="1:32" x14ac:dyDescent="0.25">
      <c r="B1918" s="55"/>
      <c r="C1918" s="37"/>
      <c r="D1918" s="55"/>
      <c r="E1918" s="37"/>
      <c r="F1918" s="55"/>
      <c r="G1918" s="37"/>
      <c r="H1918" s="55"/>
      <c r="I1918" s="37"/>
      <c r="J1918" s="55"/>
      <c r="K1918" s="37"/>
      <c r="L1918" s="55"/>
      <c r="M1918" s="37"/>
      <c r="N1918" s="55"/>
      <c r="O1918" s="56"/>
      <c r="P1918" s="56"/>
      <c r="Q1918" s="58"/>
      <c r="R1918" s="14"/>
      <c r="S1918" s="59"/>
      <c r="T1918" s="114"/>
      <c r="U1918" s="59"/>
      <c r="V1918" s="12"/>
      <c r="W1918" s="8"/>
      <c r="X1918" s="8"/>
      <c r="Y1918" s="61"/>
      <c r="Z1918" s="62"/>
      <c r="AA1918" s="12"/>
      <c r="AB1918" s="62"/>
      <c r="AC1918" s="16"/>
      <c r="AD1918" s="14"/>
      <c r="AE1918" s="8"/>
    </row>
    <row r="1919" spans="1:32" x14ac:dyDescent="0.25">
      <c r="B1919" s="55"/>
      <c r="C1919" s="37"/>
      <c r="D1919" s="55"/>
      <c r="E1919" s="37"/>
      <c r="F1919" s="55"/>
      <c r="G1919" s="37"/>
      <c r="H1919" s="55"/>
      <c r="I1919" s="37"/>
      <c r="J1919" s="55"/>
      <c r="K1919" s="37"/>
      <c r="L1919" s="55"/>
      <c r="M1919" s="37"/>
      <c r="N1919" s="55"/>
      <c r="O1919" s="56"/>
      <c r="P1919" s="56"/>
      <c r="Q1919" s="58"/>
      <c r="R1919" s="14"/>
      <c r="S1919" s="59"/>
      <c r="T1919" s="114"/>
      <c r="U1919" s="59"/>
      <c r="V1919" s="12"/>
      <c r="W1919" s="8"/>
      <c r="X1919" s="8"/>
      <c r="Y1919" s="61"/>
      <c r="Z1919" s="62"/>
      <c r="AA1919" s="12"/>
      <c r="AB1919" s="62"/>
      <c r="AC1919" s="16"/>
      <c r="AD1919" s="14"/>
      <c r="AE1919" s="8"/>
    </row>
    <row r="1920" spans="1:32" x14ac:dyDescent="0.25">
      <c r="B1920" s="55"/>
      <c r="C1920" s="37"/>
      <c r="D1920" s="55"/>
      <c r="E1920" s="37"/>
      <c r="F1920" s="55"/>
      <c r="G1920" s="37"/>
      <c r="H1920" s="55"/>
      <c r="I1920" s="37"/>
      <c r="J1920" s="55"/>
      <c r="K1920" s="37"/>
      <c r="L1920" s="55"/>
      <c r="M1920" s="37"/>
      <c r="N1920" s="55"/>
      <c r="O1920" s="56"/>
      <c r="P1920" s="56"/>
      <c r="Q1920" s="58"/>
      <c r="R1920" s="14"/>
      <c r="S1920" s="59"/>
      <c r="T1920" s="114"/>
      <c r="U1920" s="59"/>
      <c r="V1920" s="12"/>
      <c r="W1920" s="8"/>
      <c r="X1920" s="8"/>
      <c r="Y1920" s="61"/>
      <c r="Z1920" s="62"/>
      <c r="AA1920" s="12"/>
      <c r="AB1920" s="62"/>
      <c r="AC1920" s="16"/>
      <c r="AD1920" s="14"/>
      <c r="AE1920" s="8"/>
    </row>
    <row r="1921" spans="1:32" x14ac:dyDescent="0.25">
      <c r="B1921" s="55"/>
      <c r="C1921" s="37"/>
      <c r="D1921" s="55"/>
      <c r="E1921" s="37"/>
      <c r="F1921" s="55"/>
      <c r="G1921" s="37"/>
      <c r="H1921" s="55"/>
      <c r="I1921" s="37"/>
      <c r="J1921" s="55"/>
      <c r="K1921" s="37"/>
      <c r="L1921" s="55"/>
      <c r="M1921" s="37"/>
      <c r="N1921" s="55"/>
      <c r="O1921" s="56"/>
      <c r="P1921" s="56"/>
      <c r="Q1921" s="58"/>
      <c r="R1921" s="14"/>
      <c r="S1921" s="59"/>
      <c r="T1921" s="114"/>
      <c r="U1921" s="59"/>
      <c r="V1921" s="12"/>
      <c r="W1921" s="8"/>
      <c r="X1921" s="8"/>
      <c r="Y1921" s="61"/>
      <c r="Z1921" s="62"/>
      <c r="AA1921" s="12"/>
      <c r="AB1921" s="62"/>
      <c r="AC1921" s="16"/>
      <c r="AD1921" s="14"/>
      <c r="AE1921" s="8"/>
    </row>
    <row r="1922" spans="1:32" x14ac:dyDescent="0.25">
      <c r="B1922" s="55"/>
      <c r="C1922" s="37"/>
      <c r="D1922" s="55"/>
      <c r="E1922" s="37"/>
      <c r="F1922" s="55"/>
      <c r="G1922" s="37"/>
      <c r="H1922" s="55"/>
      <c r="I1922" s="37"/>
      <c r="J1922" s="55"/>
      <c r="K1922" s="37"/>
      <c r="L1922" s="55"/>
      <c r="M1922" s="37"/>
      <c r="N1922" s="55"/>
      <c r="O1922" s="56"/>
      <c r="P1922" s="56"/>
      <c r="Q1922" s="58"/>
      <c r="R1922" s="14"/>
      <c r="S1922" s="59"/>
      <c r="T1922" s="114"/>
      <c r="U1922" s="59"/>
      <c r="V1922" s="12"/>
      <c r="W1922" s="8"/>
      <c r="X1922" s="8"/>
      <c r="Y1922" s="61"/>
      <c r="Z1922" s="62"/>
      <c r="AA1922" s="12"/>
      <c r="AB1922" s="62"/>
      <c r="AC1922" s="16"/>
      <c r="AD1922" s="14"/>
      <c r="AE1922" s="8"/>
    </row>
    <row r="1923" spans="1:32" x14ac:dyDescent="0.25">
      <c r="B1923" s="55"/>
      <c r="C1923" s="37"/>
      <c r="D1923" s="55"/>
      <c r="E1923" s="37"/>
      <c r="F1923" s="55"/>
      <c r="G1923" s="37"/>
      <c r="H1923" s="55"/>
      <c r="I1923" s="37"/>
      <c r="J1923" s="55"/>
      <c r="K1923" s="37"/>
      <c r="L1923" s="55"/>
      <c r="M1923" s="37"/>
      <c r="N1923" s="55"/>
      <c r="O1923" s="56"/>
      <c r="P1923" s="56"/>
      <c r="Q1923" s="58"/>
      <c r="R1923" s="14"/>
      <c r="S1923" s="59"/>
      <c r="T1923" s="114"/>
      <c r="U1923" s="59"/>
      <c r="V1923" s="12"/>
      <c r="W1923" s="8"/>
      <c r="X1923" s="8"/>
      <c r="Y1923" s="61"/>
      <c r="Z1923" s="62"/>
      <c r="AA1923" s="12"/>
      <c r="AB1923" s="62"/>
      <c r="AC1923" s="16"/>
      <c r="AD1923" s="14"/>
      <c r="AE1923" s="8"/>
    </row>
    <row r="1924" spans="1:32" x14ac:dyDescent="0.25">
      <c r="B1924" s="55"/>
      <c r="C1924" s="37"/>
      <c r="D1924" s="55"/>
      <c r="E1924" s="37"/>
      <c r="F1924" s="55"/>
      <c r="G1924" s="37"/>
      <c r="H1924" s="55"/>
      <c r="I1924" s="37"/>
      <c r="J1924" s="55"/>
      <c r="K1924" s="37"/>
      <c r="L1924" s="55"/>
      <c r="M1924" s="37"/>
      <c r="N1924" s="55"/>
      <c r="O1924" s="56"/>
      <c r="P1924" s="56"/>
      <c r="Q1924" s="58"/>
      <c r="R1924" s="14"/>
      <c r="S1924" s="59"/>
      <c r="T1924" s="114"/>
      <c r="U1924" s="59"/>
      <c r="V1924" s="12"/>
      <c r="W1924" s="8"/>
      <c r="X1924" s="8"/>
      <c r="Y1924" s="61"/>
      <c r="Z1924" s="62"/>
      <c r="AA1924" s="12"/>
      <c r="AB1924" s="62"/>
      <c r="AC1924" s="16"/>
      <c r="AD1924" s="14"/>
      <c r="AE1924" s="8"/>
    </row>
    <row r="1925" spans="1:32" x14ac:dyDescent="0.25">
      <c r="B1925" s="8"/>
      <c r="C1925" s="12"/>
      <c r="D1925" s="8"/>
      <c r="E1925" s="12"/>
      <c r="F1925" s="8"/>
      <c r="G1925" s="12"/>
      <c r="H1925" s="8"/>
      <c r="I1925" s="12"/>
      <c r="J1925" s="8"/>
      <c r="K1925" s="12"/>
      <c r="L1925" s="8"/>
      <c r="M1925" s="12"/>
      <c r="N1925" s="8"/>
      <c r="O1925" s="12"/>
      <c r="P1925" s="12"/>
      <c r="Q1925" s="13"/>
      <c r="R1925" s="14"/>
      <c r="S1925" s="12"/>
      <c r="T1925" s="14"/>
      <c r="U1925" s="38"/>
      <c r="V1925" s="12"/>
      <c r="W1925" s="12"/>
      <c r="X1925" s="60"/>
      <c r="Y1925" s="20"/>
      <c r="Z1925" s="12"/>
      <c r="AA1925" s="12"/>
      <c r="AB1925" s="12"/>
      <c r="AC1925" s="16"/>
      <c r="AD1925" s="14"/>
      <c r="AE1925" s="12"/>
    </row>
    <row r="1926" spans="1:32" x14ac:dyDescent="0.25">
      <c r="B1926" s="8"/>
      <c r="C1926" s="12"/>
      <c r="D1926" s="8"/>
      <c r="E1926" s="12"/>
      <c r="F1926" s="8"/>
      <c r="G1926" s="12"/>
      <c r="H1926" s="8"/>
      <c r="I1926" s="12"/>
      <c r="J1926" s="8"/>
      <c r="K1926" s="12"/>
      <c r="L1926" s="8"/>
      <c r="M1926" s="12"/>
      <c r="N1926" s="8"/>
      <c r="O1926" s="12"/>
      <c r="P1926" s="12"/>
      <c r="Q1926" s="13"/>
      <c r="R1926" s="14"/>
      <c r="S1926" s="12"/>
      <c r="T1926" s="14"/>
      <c r="U1926" s="12"/>
      <c r="V1926" s="12"/>
      <c r="W1926" s="39"/>
      <c r="X1926" s="60"/>
      <c r="Y1926" s="20"/>
      <c r="Z1926" s="12"/>
      <c r="AA1926" s="12"/>
      <c r="AB1926" s="12"/>
      <c r="AC1926" s="16"/>
      <c r="AD1926" s="14"/>
      <c r="AE1926" s="39"/>
    </row>
    <row r="1927" spans="1:32" x14ac:dyDescent="0.25">
      <c r="A1927" s="1" t="s">
        <v>185</v>
      </c>
      <c r="B1927" s="8"/>
      <c r="C1927" s="12"/>
      <c r="D1927" s="8"/>
      <c r="E1927" s="12"/>
      <c r="F1927" s="8"/>
      <c r="G1927" s="12"/>
      <c r="H1927" s="8"/>
      <c r="I1927" s="12"/>
      <c r="J1927" s="8"/>
      <c r="K1927" s="12"/>
      <c r="L1927" s="8"/>
      <c r="M1927" s="12"/>
      <c r="N1927" s="8"/>
      <c r="O1927" s="12"/>
      <c r="P1927" s="12"/>
      <c r="Q1927" s="13"/>
      <c r="R1927" s="14"/>
      <c r="S1927" s="12"/>
      <c r="T1927" s="14"/>
      <c r="U1927" s="12"/>
      <c r="V1927" s="12"/>
      <c r="W1927" s="39"/>
      <c r="X1927" s="60"/>
      <c r="Y1927" s="20"/>
      <c r="Z1927" s="12"/>
      <c r="AA1927" s="12"/>
      <c r="AB1927" s="12"/>
      <c r="AC1927" s="16"/>
      <c r="AD1927" s="14"/>
      <c r="AE1927" s="39"/>
    </row>
    <row r="1928" spans="1:32" x14ac:dyDescent="0.25">
      <c r="B1928" s="8"/>
      <c r="C1928" s="12"/>
      <c r="D1928" s="8"/>
      <c r="E1928" s="12"/>
      <c r="F1928" s="8"/>
      <c r="G1928" s="12"/>
      <c r="H1928" s="8"/>
      <c r="I1928" s="12"/>
      <c r="J1928" s="8"/>
      <c r="K1928" s="12"/>
      <c r="L1928" s="8"/>
      <c r="M1928" s="12"/>
      <c r="N1928" s="8"/>
      <c r="O1928" s="12"/>
      <c r="P1928" s="12"/>
      <c r="Q1928" s="13"/>
      <c r="R1928" s="14"/>
      <c r="S1928" s="12"/>
      <c r="T1928" s="14"/>
      <c r="U1928" s="12"/>
      <c r="V1928" s="12"/>
      <c r="W1928" s="12"/>
      <c r="X1928" s="60"/>
      <c r="Y1928" s="20"/>
      <c r="Z1928" s="12"/>
      <c r="AA1928" s="12"/>
      <c r="AB1928" s="12"/>
      <c r="AC1928" s="16"/>
      <c r="AD1928" s="14"/>
      <c r="AE1928" s="12"/>
    </row>
    <row r="1929" spans="1:32" x14ac:dyDescent="0.25">
      <c r="B1929" s="8"/>
      <c r="C1929" s="12"/>
      <c r="D1929" s="8"/>
      <c r="E1929" s="12"/>
      <c r="F1929" s="8"/>
      <c r="G1929" s="12"/>
      <c r="H1929" s="8"/>
      <c r="I1929" s="12"/>
      <c r="J1929" s="8"/>
      <c r="K1929" s="12"/>
      <c r="L1929" s="8"/>
      <c r="M1929" s="12"/>
      <c r="N1929" s="8"/>
      <c r="O1929" s="12"/>
      <c r="P1929" s="12"/>
      <c r="Q1929" s="13"/>
      <c r="R1929" s="14"/>
      <c r="S1929" s="12"/>
      <c r="T1929" s="14"/>
      <c r="U1929" s="12"/>
      <c r="V1929" s="12"/>
      <c r="W1929" s="12"/>
      <c r="X1929" s="60"/>
      <c r="Y1929" s="20"/>
      <c r="Z1929" s="12"/>
      <c r="AA1929" s="12"/>
      <c r="AB1929" s="12"/>
      <c r="AC1929" s="16"/>
      <c r="AD1929" s="14"/>
      <c r="AE1929" s="12"/>
    </row>
    <row r="1930" spans="1:32" x14ac:dyDescent="0.25">
      <c r="B1930" s="8"/>
      <c r="C1930" s="12"/>
      <c r="D1930" s="8"/>
      <c r="E1930" s="12"/>
      <c r="F1930" s="8"/>
      <c r="G1930" s="12"/>
      <c r="H1930" s="8"/>
      <c r="I1930" s="12"/>
      <c r="J1930" s="8"/>
      <c r="K1930" s="12"/>
      <c r="L1930" s="8"/>
      <c r="M1930" s="12"/>
      <c r="N1930" s="8"/>
      <c r="O1930" s="12"/>
      <c r="P1930" s="12"/>
      <c r="Q1930" s="13"/>
      <c r="R1930" s="14"/>
      <c r="S1930" s="12"/>
      <c r="T1930" s="14"/>
      <c r="U1930" s="12"/>
      <c r="V1930" s="12"/>
      <c r="W1930" s="12"/>
      <c r="X1930" s="60"/>
      <c r="Y1930" s="20"/>
      <c r="Z1930" s="12"/>
      <c r="AA1930" s="12"/>
      <c r="AB1930" s="12"/>
      <c r="AC1930" s="16"/>
      <c r="AD1930" s="14"/>
      <c r="AE1930" s="12"/>
    </row>
    <row r="1931" spans="1:32" x14ac:dyDescent="0.25">
      <c r="A1931" s="7">
        <v>39</v>
      </c>
      <c r="B1931" s="8"/>
      <c r="C1931" s="9"/>
      <c r="D1931" s="10"/>
      <c r="E1931" s="11" t="s">
        <v>0</v>
      </c>
      <c r="F1931" s="8"/>
      <c r="G1931" s="12"/>
      <c r="H1931" s="8"/>
      <c r="I1931" s="12"/>
      <c r="J1931" s="8"/>
      <c r="K1931" s="12"/>
      <c r="L1931" s="8"/>
      <c r="M1931" s="12"/>
      <c r="N1931" s="8"/>
      <c r="O1931" s="12"/>
      <c r="P1931" s="12"/>
      <c r="Q1931" s="13"/>
      <c r="R1931" s="14"/>
      <c r="S1931" s="12"/>
      <c r="T1931" s="14"/>
      <c r="U1931" s="12"/>
      <c r="V1931" s="12"/>
      <c r="W1931" s="12"/>
      <c r="X1931" s="60"/>
      <c r="Y1931" s="146" t="s">
        <v>1326</v>
      </c>
      <c r="Z1931" s="12"/>
      <c r="AA1931" s="12"/>
      <c r="AB1931" s="12"/>
      <c r="AC1931" s="16"/>
      <c r="AD1931" s="14"/>
      <c r="AE1931" s="21">
        <v>40</v>
      </c>
      <c r="AF1931" s="21"/>
    </row>
    <row r="1932" spans="1:32" ht="15.75" thickBot="1" x14ac:dyDescent="0.3">
      <c r="A1932" s="17"/>
      <c r="B1932" s="18"/>
      <c r="C1932" s="19"/>
      <c r="D1932" s="18"/>
      <c r="E1932" s="19"/>
      <c r="F1932" s="18"/>
      <c r="G1932" s="19"/>
      <c r="H1932" s="18"/>
      <c r="I1932" s="19"/>
      <c r="J1932" s="18"/>
      <c r="K1932" s="19"/>
      <c r="L1932" s="18"/>
      <c r="M1932" s="19"/>
      <c r="N1932" s="18"/>
      <c r="O1932" s="19"/>
      <c r="P1932" s="19"/>
      <c r="Q1932" s="18"/>
      <c r="R1932" s="19"/>
      <c r="S1932" s="18"/>
      <c r="T1932" s="19"/>
      <c r="U1932" s="18"/>
      <c r="V1932" s="19"/>
      <c r="W1932" s="18"/>
      <c r="X1932" s="121"/>
      <c r="Y1932" s="18"/>
      <c r="Z1932" s="19"/>
      <c r="AA1932" s="18"/>
      <c r="AB1932" s="19"/>
      <c r="AC1932" s="18"/>
      <c r="AD1932" s="19"/>
      <c r="AE1932" s="19"/>
      <c r="AF1932" s="19"/>
    </row>
    <row r="1933" spans="1:32" x14ac:dyDescent="0.25">
      <c r="B1933" s="8"/>
      <c r="C1933" s="12"/>
      <c r="D1933" s="8"/>
      <c r="E1933" s="12"/>
      <c r="F1933" s="8"/>
      <c r="G1933" s="12"/>
      <c r="H1933" s="8"/>
      <c r="I1933" s="12"/>
      <c r="J1933" s="8"/>
      <c r="K1933" s="12"/>
      <c r="L1933" s="8"/>
      <c r="M1933" s="12"/>
      <c r="N1933" s="8"/>
      <c r="O1933" s="12"/>
      <c r="P1933" s="12"/>
      <c r="Q1933" s="13"/>
      <c r="R1933" s="14"/>
      <c r="S1933" s="12"/>
      <c r="T1933" s="14"/>
      <c r="U1933" s="12"/>
      <c r="V1933" s="12"/>
      <c r="W1933" s="12"/>
      <c r="X1933" s="60"/>
      <c r="Y1933" s="20"/>
      <c r="Z1933" s="12"/>
      <c r="AA1933" s="12"/>
      <c r="AB1933" s="12"/>
      <c r="AC1933" s="16"/>
      <c r="AD1933" s="14"/>
      <c r="AE1933" s="12"/>
    </row>
    <row r="1934" spans="1:32" ht="18" x14ac:dyDescent="0.25">
      <c r="A1934" s="143" t="s">
        <v>1924</v>
      </c>
      <c r="B1934" s="23"/>
      <c r="C1934" s="24"/>
      <c r="D1934" s="23"/>
      <c r="E1934" s="24"/>
      <c r="F1934" s="23"/>
      <c r="G1934" s="24" t="s">
        <v>1</v>
      </c>
      <c r="H1934" s="23"/>
      <c r="I1934" s="24"/>
      <c r="J1934" s="23"/>
      <c r="K1934" s="24"/>
      <c r="L1934" s="23"/>
      <c r="M1934" s="24"/>
      <c r="N1934" s="23" t="s">
        <v>4</v>
      </c>
      <c r="O1934" s="24"/>
      <c r="P1934" s="24" t="s">
        <v>5</v>
      </c>
      <c r="Q1934" s="25"/>
      <c r="R1934" s="26"/>
      <c r="S1934" s="24"/>
      <c r="T1934" s="26"/>
      <c r="U1934" s="24"/>
      <c r="V1934" s="24"/>
      <c r="W1934" s="27"/>
      <c r="X1934" s="122"/>
      <c r="Y1934" s="28"/>
      <c r="Z1934" s="24"/>
      <c r="AA1934" s="24"/>
      <c r="AB1934" s="24"/>
      <c r="AC1934" s="29"/>
      <c r="AD1934" s="26"/>
      <c r="AE1934" s="27"/>
    </row>
    <row r="1935" spans="1:32" ht="42.75" x14ac:dyDescent="0.25">
      <c r="A1935" s="30"/>
      <c r="B1935" s="31" t="s">
        <v>6</v>
      </c>
      <c r="C1935" s="32" t="s">
        <v>7</v>
      </c>
      <c r="D1935" s="31" t="s">
        <v>8</v>
      </c>
      <c r="E1935" s="32" t="s">
        <v>7</v>
      </c>
      <c r="F1935" s="31" t="s">
        <v>9</v>
      </c>
      <c r="G1935" s="24" t="s">
        <v>7</v>
      </c>
      <c r="H1935" s="31" t="s">
        <v>10</v>
      </c>
      <c r="I1935" s="32" t="s">
        <v>7</v>
      </c>
      <c r="J1935" s="31" t="s">
        <v>11</v>
      </c>
      <c r="K1935" s="32" t="s">
        <v>7</v>
      </c>
      <c r="L1935" s="31" t="s">
        <v>12</v>
      </c>
      <c r="M1935" s="32" t="s">
        <v>7</v>
      </c>
      <c r="N1935" s="31" t="s">
        <v>13</v>
      </c>
      <c r="O1935" s="32" t="s">
        <v>14</v>
      </c>
      <c r="P1935" s="32" t="s">
        <v>15</v>
      </c>
      <c r="Q1935" s="33" t="s">
        <v>2</v>
      </c>
      <c r="R1935" s="32" t="s">
        <v>16</v>
      </c>
      <c r="S1935" s="32" t="s">
        <v>17</v>
      </c>
      <c r="T1935" s="32" t="s">
        <v>18</v>
      </c>
      <c r="U1935" s="32" t="s">
        <v>19</v>
      </c>
      <c r="V1935" s="32" t="s">
        <v>18</v>
      </c>
      <c r="W1935" s="34" t="s">
        <v>20</v>
      </c>
      <c r="X1935" s="123" t="s">
        <v>21</v>
      </c>
      <c r="Y1935" s="35" t="s">
        <v>22</v>
      </c>
      <c r="Z1935" s="32" t="s">
        <v>23</v>
      </c>
      <c r="AA1935" s="32" t="s">
        <v>24</v>
      </c>
      <c r="AB1935" s="32" t="s">
        <v>25</v>
      </c>
      <c r="AC1935" s="36" t="s">
        <v>26</v>
      </c>
      <c r="AD1935" s="32" t="s">
        <v>27</v>
      </c>
      <c r="AE1935" s="34" t="s">
        <v>18</v>
      </c>
      <c r="AF1935" s="34" t="s">
        <v>28</v>
      </c>
    </row>
    <row r="1936" spans="1:32" x14ac:dyDescent="0.25">
      <c r="B1936" s="55"/>
      <c r="C1936" s="37"/>
      <c r="D1936" s="55"/>
      <c r="E1936" s="37"/>
      <c r="F1936" s="55"/>
      <c r="G1936" s="37"/>
      <c r="H1936" s="55"/>
      <c r="I1936" s="37"/>
      <c r="J1936" s="55"/>
      <c r="K1936" s="37"/>
      <c r="L1936" s="55"/>
      <c r="M1936" s="37"/>
      <c r="N1936" s="55"/>
      <c r="O1936" s="56"/>
      <c r="P1936" s="56"/>
      <c r="Q1936" s="58"/>
      <c r="R1936" s="58"/>
      <c r="S1936" s="14"/>
      <c r="T1936" s="59"/>
      <c r="U1936" s="114"/>
      <c r="V1936" s="59"/>
      <c r="W1936" s="12"/>
      <c r="X1936" s="60"/>
      <c r="Y1936" s="8"/>
      <c r="Z1936" s="61"/>
      <c r="AA1936" s="62"/>
      <c r="AB1936" s="12"/>
      <c r="AC1936" s="16"/>
      <c r="AD1936" s="14"/>
      <c r="AE1936" s="8"/>
    </row>
    <row r="1937" spans="1:32" x14ac:dyDescent="0.25">
      <c r="A1937" s="126" t="s">
        <v>1925</v>
      </c>
      <c r="B1937" s="129">
        <v>4.1050474241266901</v>
      </c>
      <c r="C1937" s="130">
        <v>1</v>
      </c>
      <c r="D1937" s="129">
        <v>2.1814781531046501</v>
      </c>
      <c r="E1937" s="130">
        <v>1</v>
      </c>
      <c r="F1937" s="129">
        <v>-5.4182253853447104</v>
      </c>
      <c r="G1937" s="130">
        <v>1</v>
      </c>
      <c r="H1937" s="129">
        <v>13.6880733944953</v>
      </c>
      <c r="I1937" s="130">
        <v>1</v>
      </c>
      <c r="J1937" s="129">
        <v>3.2924897891139602</v>
      </c>
      <c r="K1937" s="130">
        <v>1</v>
      </c>
      <c r="L1937" s="129">
        <v>-3.6429376773842002</v>
      </c>
      <c r="M1937" s="130">
        <v>1</v>
      </c>
      <c r="N1937" s="127">
        <v>8.7755589973232695</v>
      </c>
      <c r="O1937" s="131">
        <v>1.0947523730619499</v>
      </c>
      <c r="P1937" s="131">
        <v>8.18934008223067E-2</v>
      </c>
      <c r="Q1937" s="132">
        <v>9</v>
      </c>
      <c r="R1937" s="133">
        <v>0.05</v>
      </c>
      <c r="S1937" s="133">
        <v>0.01</v>
      </c>
      <c r="T1937" s="134" t="s">
        <v>18</v>
      </c>
      <c r="U1937" s="135">
        <v>2.4E-2</v>
      </c>
      <c r="V1937" s="135" t="s">
        <v>18</v>
      </c>
      <c r="W1937" s="135">
        <v>1.9980000000000001E-2</v>
      </c>
      <c r="X1937" s="136" t="s">
        <v>141</v>
      </c>
      <c r="Y1937" s="137">
        <v>104.67836937</v>
      </c>
      <c r="Z1937" s="138" t="s">
        <v>18</v>
      </c>
      <c r="AA1937" s="139" t="s">
        <v>18</v>
      </c>
      <c r="AB1937" s="140">
        <v>39961</v>
      </c>
      <c r="AC1937" s="136" t="s">
        <v>1926</v>
      </c>
      <c r="AD1937" s="141" t="s">
        <v>56</v>
      </c>
      <c r="AE1937" s="134" t="s">
        <v>18</v>
      </c>
      <c r="AF1937" s="142" t="s">
        <v>18</v>
      </c>
    </row>
    <row r="1938" spans="1:32" x14ac:dyDescent="0.25">
      <c r="A1938" s="96" t="s">
        <v>95</v>
      </c>
      <c r="B1938" s="97">
        <v>4.1050474241266901</v>
      </c>
      <c r="C1938" s="12"/>
      <c r="D1938" s="97">
        <v>2.1814781531046501</v>
      </c>
      <c r="E1938" s="12"/>
      <c r="F1938" s="97">
        <v>-5.4182253853447104</v>
      </c>
      <c r="G1938" s="12"/>
      <c r="H1938" s="97">
        <v>13.6880733944953</v>
      </c>
      <c r="I1938" s="12"/>
      <c r="J1938" s="97">
        <v>3.2924897891139602</v>
      </c>
      <c r="K1938" s="12"/>
      <c r="L1938" s="97">
        <v>-3.6429376773842002</v>
      </c>
      <c r="M1938" s="37"/>
      <c r="N1938" s="97">
        <v>8.7755589973232695</v>
      </c>
      <c r="O1938" s="98">
        <v>1.0947523730619499</v>
      </c>
      <c r="P1938" s="98">
        <v>8.18934008223067E-2</v>
      </c>
      <c r="Q1938" s="99"/>
      <c r="R1938" s="14"/>
      <c r="S1938" s="12"/>
      <c r="T1938" s="14"/>
      <c r="U1938" s="12"/>
      <c r="V1938" s="100"/>
      <c r="X1938" s="100" t="s">
        <v>96</v>
      </c>
      <c r="Y1938" s="101">
        <v>104.67836937</v>
      </c>
      <c r="Z1938" s="98">
        <v>0</v>
      </c>
      <c r="AA1938" s="102">
        <v>0</v>
      </c>
      <c r="AB1938" s="100"/>
      <c r="AC1938" s="100"/>
      <c r="AD1938" s="103"/>
      <c r="AE1938" s="104"/>
      <c r="AF1938" s="105">
        <v>0</v>
      </c>
    </row>
    <row r="1939" spans="1:32" x14ac:dyDescent="0.25">
      <c r="A1939" s="106" t="s">
        <v>1927</v>
      </c>
      <c r="B1939" s="107">
        <v>5.2849094051402803</v>
      </c>
      <c r="C1939" s="37"/>
      <c r="D1939" s="107">
        <v>3.6722210986180199</v>
      </c>
      <c r="E1939" s="37"/>
      <c r="F1939" s="107">
        <v>3.2953275569097702</v>
      </c>
      <c r="G1939" s="37"/>
      <c r="H1939" s="107">
        <v>10.181194268791799</v>
      </c>
      <c r="I1939" s="37"/>
      <c r="J1939" s="107">
        <v>3.01815482655496</v>
      </c>
      <c r="K1939" s="37"/>
      <c r="L1939" s="107">
        <v>-1.9045175700557599</v>
      </c>
      <c r="M1939" s="37"/>
      <c r="N1939" s="107">
        <v>9.5170476570697904</v>
      </c>
      <c r="O1939" s="107">
        <v>0.64097450505354303</v>
      </c>
      <c r="P1939" s="107">
        <v>0.187089728833717</v>
      </c>
      <c r="Q1939" s="108"/>
      <c r="R1939" s="109"/>
      <c r="S1939" s="37"/>
      <c r="T1939" s="109"/>
      <c r="U1939" s="37"/>
      <c r="V1939" s="37"/>
      <c r="W1939" s="110"/>
      <c r="X1939" s="111"/>
      <c r="Y1939" s="112"/>
      <c r="Z1939" s="37"/>
      <c r="AA1939" s="37"/>
      <c r="AB1939" s="37"/>
      <c r="AC1939" s="113"/>
      <c r="AD1939" s="109"/>
      <c r="AE1939" s="110"/>
    </row>
    <row r="1940" spans="1:32" x14ac:dyDescent="0.25">
      <c r="A1940" s="1" t="s">
        <v>98</v>
      </c>
      <c r="B1940" s="55"/>
      <c r="C1940" s="37">
        <v>1</v>
      </c>
      <c r="D1940" s="55"/>
      <c r="E1940" s="37">
        <v>1</v>
      </c>
      <c r="F1940" s="55"/>
      <c r="G1940" s="37">
        <v>1</v>
      </c>
      <c r="H1940" s="55"/>
      <c r="I1940" s="37">
        <v>1</v>
      </c>
      <c r="J1940" s="55"/>
      <c r="K1940" s="37">
        <v>1</v>
      </c>
      <c r="L1940" s="55"/>
      <c r="M1940" s="37">
        <v>1</v>
      </c>
      <c r="N1940" s="55"/>
      <c r="O1940" s="56"/>
      <c r="P1940" s="56"/>
      <c r="Q1940" s="58"/>
      <c r="R1940" s="14"/>
      <c r="S1940" s="59"/>
      <c r="T1940" s="114"/>
      <c r="U1940" s="59"/>
      <c r="V1940" s="12"/>
      <c r="W1940" s="8"/>
      <c r="X1940" s="8"/>
      <c r="Y1940" s="61"/>
      <c r="Z1940" s="62"/>
      <c r="AA1940" s="12"/>
      <c r="AB1940" s="62"/>
      <c r="AC1940" s="16"/>
      <c r="AD1940" s="14"/>
      <c r="AE1940" s="8"/>
    </row>
    <row r="1941" spans="1:32" x14ac:dyDescent="0.25">
      <c r="B1941" s="74"/>
      <c r="C1941" s="37"/>
      <c r="D1941" s="74"/>
      <c r="E1941" s="37"/>
      <c r="F1941" s="74"/>
      <c r="G1941" s="37"/>
      <c r="H1941" s="74"/>
      <c r="I1941" s="37"/>
      <c r="J1941" s="74"/>
      <c r="K1941" s="37"/>
      <c r="L1941" s="74"/>
      <c r="M1941" s="37"/>
      <c r="N1941" s="74"/>
      <c r="O1941" s="76"/>
      <c r="P1941" s="76"/>
      <c r="Q1941" s="77"/>
      <c r="R1941" s="78"/>
      <c r="S1941" s="78"/>
      <c r="T1941" s="14"/>
      <c r="U1941" s="79"/>
      <c r="V1941" s="79"/>
      <c r="W1941" s="79"/>
      <c r="X1941" s="12"/>
      <c r="Y1941" s="60"/>
      <c r="Z1941" s="8"/>
      <c r="AA1941" s="80"/>
      <c r="AB1941" s="62"/>
      <c r="AC1941" s="12"/>
      <c r="AD1941" s="16"/>
      <c r="AE1941" s="14"/>
      <c r="AF1941" s="39"/>
    </row>
    <row r="1942" spans="1:32" x14ac:dyDescent="0.25">
      <c r="B1942" s="74"/>
      <c r="C1942" s="37"/>
      <c r="D1942" s="74"/>
      <c r="E1942" s="37"/>
      <c r="F1942" s="74"/>
      <c r="G1942" s="37"/>
      <c r="H1942" s="74"/>
      <c r="I1942" s="37"/>
      <c r="J1942" s="74"/>
      <c r="K1942" s="37"/>
      <c r="L1942" s="74"/>
      <c r="M1942" s="37"/>
      <c r="N1942" s="74"/>
      <c r="O1942" s="76"/>
      <c r="P1942" s="76"/>
      <c r="Q1942" s="77"/>
      <c r="R1942" s="78"/>
      <c r="S1942" s="78"/>
      <c r="T1942" s="14"/>
      <c r="U1942" s="79"/>
      <c r="V1942" s="79"/>
      <c r="W1942" s="79"/>
      <c r="X1942" s="12"/>
      <c r="Y1942" s="60"/>
      <c r="Z1942" s="8"/>
      <c r="AA1942" s="80"/>
      <c r="AB1942" s="62"/>
      <c r="AC1942" s="12"/>
      <c r="AD1942" s="16"/>
      <c r="AE1942" s="14"/>
      <c r="AF1942" s="39"/>
    </row>
    <row r="1943" spans="1:32" x14ac:dyDescent="0.25">
      <c r="A1943" s="96"/>
      <c r="B1943" s="97"/>
      <c r="C1943" s="12"/>
      <c r="D1943" s="97"/>
      <c r="E1943" s="12"/>
      <c r="F1943" s="97"/>
      <c r="G1943" s="12"/>
      <c r="H1943" s="97"/>
      <c r="I1943" s="12"/>
      <c r="J1943" s="97"/>
      <c r="K1943" s="12"/>
      <c r="L1943" s="97"/>
      <c r="M1943" s="37"/>
      <c r="N1943" s="97"/>
      <c r="O1943" s="98"/>
      <c r="P1943" s="98"/>
      <c r="Q1943" s="99"/>
      <c r="R1943" s="14"/>
      <c r="S1943" s="12"/>
      <c r="T1943" s="14"/>
      <c r="U1943" s="12"/>
      <c r="V1943" s="100"/>
      <c r="X1943" s="100"/>
      <c r="Y1943" s="101"/>
      <c r="Z1943" s="98"/>
      <c r="AA1943" s="102"/>
      <c r="AB1943" s="100"/>
      <c r="AC1943" s="100"/>
      <c r="AD1943" s="103"/>
      <c r="AE1943" s="104"/>
      <c r="AF1943" s="105"/>
    </row>
    <row r="1944" spans="1:32" x14ac:dyDescent="0.25">
      <c r="A1944" s="106"/>
      <c r="B1944" s="155"/>
      <c r="C1944" s="37"/>
      <c r="D1944" s="155"/>
      <c r="E1944" s="37"/>
      <c r="F1944" s="155"/>
      <c r="G1944" s="37"/>
      <c r="H1944" s="155"/>
      <c r="I1944" s="37"/>
      <c r="J1944" s="155"/>
      <c r="K1944" s="37"/>
      <c r="L1944" s="155"/>
      <c r="M1944" s="37"/>
      <c r="N1944" s="155"/>
      <c r="O1944" s="155"/>
      <c r="P1944" s="155"/>
      <c r="Q1944" s="156"/>
      <c r="R1944" s="109"/>
      <c r="S1944" s="37"/>
      <c r="T1944" s="109"/>
      <c r="U1944" s="37"/>
      <c r="V1944" s="37"/>
      <c r="W1944" s="110"/>
      <c r="X1944" s="111"/>
      <c r="Y1944" s="157"/>
      <c r="Z1944" s="37"/>
      <c r="AA1944" s="37"/>
      <c r="AB1944" s="37"/>
      <c r="AC1944" s="113"/>
      <c r="AD1944" s="109"/>
      <c r="AE1944" s="110"/>
    </row>
    <row r="1945" spans="1:32" ht="18" x14ac:dyDescent="0.25">
      <c r="A1945" s="143" t="s">
        <v>587</v>
      </c>
      <c r="B1945" s="23"/>
      <c r="C1945" s="24"/>
      <c r="D1945" s="23"/>
      <c r="E1945" s="24"/>
      <c r="F1945" s="23"/>
      <c r="G1945" s="24" t="s">
        <v>1</v>
      </c>
      <c r="H1945" s="23"/>
      <c r="I1945" s="24"/>
      <c r="J1945" s="23"/>
      <c r="K1945" s="24"/>
      <c r="L1945" s="23"/>
      <c r="M1945" s="24"/>
      <c r="N1945" s="23" t="s">
        <v>4</v>
      </c>
      <c r="O1945" s="24"/>
      <c r="P1945" s="24" t="s">
        <v>5</v>
      </c>
      <c r="Q1945" s="25"/>
      <c r="R1945" s="26"/>
      <c r="S1945" s="24"/>
      <c r="T1945" s="26"/>
      <c r="U1945" s="24"/>
      <c r="V1945" s="24"/>
      <c r="W1945" s="27"/>
      <c r="X1945" s="122"/>
      <c r="Y1945" s="28"/>
      <c r="Z1945" s="24"/>
      <c r="AA1945" s="24"/>
      <c r="AB1945" s="24"/>
      <c r="AC1945" s="29"/>
      <c r="AD1945" s="26"/>
      <c r="AE1945" s="27"/>
    </row>
    <row r="1946" spans="1:32" ht="42.75" x14ac:dyDescent="0.25">
      <c r="A1946" s="30"/>
      <c r="B1946" s="31" t="s">
        <v>6</v>
      </c>
      <c r="C1946" s="32" t="s">
        <v>7</v>
      </c>
      <c r="D1946" s="31" t="s">
        <v>8</v>
      </c>
      <c r="E1946" s="32" t="s">
        <v>7</v>
      </c>
      <c r="F1946" s="31" t="s">
        <v>9</v>
      </c>
      <c r="G1946" s="24" t="s">
        <v>7</v>
      </c>
      <c r="H1946" s="31" t="s">
        <v>10</v>
      </c>
      <c r="I1946" s="32" t="s">
        <v>7</v>
      </c>
      <c r="J1946" s="31" t="s">
        <v>11</v>
      </c>
      <c r="K1946" s="32" t="s">
        <v>7</v>
      </c>
      <c r="L1946" s="31" t="s">
        <v>12</v>
      </c>
      <c r="M1946" s="32" t="s">
        <v>7</v>
      </c>
      <c r="N1946" s="31" t="s">
        <v>13</v>
      </c>
      <c r="O1946" s="32" t="s">
        <v>14</v>
      </c>
      <c r="P1946" s="32" t="s">
        <v>15</v>
      </c>
      <c r="Q1946" s="33" t="s">
        <v>2</v>
      </c>
      <c r="R1946" s="32" t="s">
        <v>16</v>
      </c>
      <c r="S1946" s="32" t="s">
        <v>17</v>
      </c>
      <c r="T1946" s="32" t="s">
        <v>18</v>
      </c>
      <c r="U1946" s="32" t="s">
        <v>19</v>
      </c>
      <c r="V1946" s="32" t="s">
        <v>18</v>
      </c>
      <c r="W1946" s="34" t="s">
        <v>20</v>
      </c>
      <c r="X1946" s="123" t="s">
        <v>21</v>
      </c>
      <c r="Y1946" s="35" t="s">
        <v>22</v>
      </c>
      <c r="Z1946" s="32" t="s">
        <v>23</v>
      </c>
      <c r="AA1946" s="32" t="s">
        <v>24</v>
      </c>
      <c r="AB1946" s="32" t="s">
        <v>25</v>
      </c>
      <c r="AC1946" s="36" t="s">
        <v>26</v>
      </c>
      <c r="AD1946" s="32" t="s">
        <v>27</v>
      </c>
      <c r="AE1946" s="34" t="s">
        <v>18</v>
      </c>
      <c r="AF1946" s="34" t="s">
        <v>28</v>
      </c>
    </row>
    <row r="1947" spans="1:32" x14ac:dyDescent="0.25">
      <c r="B1947" s="55"/>
      <c r="C1947" s="37"/>
      <c r="D1947" s="55"/>
      <c r="E1947" s="37"/>
      <c r="F1947" s="55"/>
      <c r="G1947" s="37"/>
      <c r="H1947" s="55"/>
      <c r="I1947" s="37"/>
      <c r="J1947" s="55"/>
      <c r="K1947" s="37"/>
      <c r="L1947" s="55"/>
      <c r="M1947" s="37"/>
      <c r="N1947" s="55"/>
      <c r="O1947" s="56"/>
      <c r="P1947" s="56"/>
      <c r="Q1947" s="58"/>
      <c r="R1947" s="58"/>
      <c r="S1947" s="14"/>
      <c r="T1947" s="59"/>
      <c r="U1947" s="114"/>
      <c r="V1947" s="59"/>
      <c r="W1947" s="12"/>
      <c r="X1947" s="60"/>
      <c r="Y1947" s="8"/>
      <c r="Z1947" s="61"/>
      <c r="AA1947" s="62"/>
      <c r="AB1947" s="12"/>
      <c r="AC1947" s="16"/>
      <c r="AD1947" s="14"/>
      <c r="AE1947" s="8"/>
    </row>
    <row r="1948" spans="1:32" x14ac:dyDescent="0.25">
      <c r="A1948" s="40" t="s">
        <v>1928</v>
      </c>
      <c r="B1948" s="67">
        <v>3.47471737804565</v>
      </c>
      <c r="C1948" s="42">
        <v>4</v>
      </c>
      <c r="D1948" s="67">
        <v>-3.29724942010527</v>
      </c>
      <c r="E1948" s="42">
        <v>5</v>
      </c>
      <c r="F1948" s="68">
        <v>-7.1551045818515204</v>
      </c>
      <c r="G1948" s="64">
        <v>3</v>
      </c>
      <c r="H1948" s="67">
        <v>26.347767880129599</v>
      </c>
      <c r="I1948" s="42">
        <v>4</v>
      </c>
      <c r="J1948" s="67">
        <v>4.5995140457820201</v>
      </c>
      <c r="K1948" s="42">
        <v>4</v>
      </c>
      <c r="L1948" s="68">
        <v>-7.5694509840851101</v>
      </c>
      <c r="M1948" s="64">
        <v>3</v>
      </c>
      <c r="N1948" s="67">
        <v>19.928922899113999</v>
      </c>
      <c r="O1948" s="69">
        <v>1.1173086792306699</v>
      </c>
      <c r="P1948" s="69">
        <v>-0.182496359841259</v>
      </c>
      <c r="Q1948" s="70">
        <v>8</v>
      </c>
      <c r="R1948" s="71" t="s">
        <v>1929</v>
      </c>
      <c r="S1948" s="71">
        <v>0</v>
      </c>
      <c r="T1948" s="46" t="s">
        <v>18</v>
      </c>
      <c r="U1948" s="72">
        <v>8.0000000000000002E-3</v>
      </c>
      <c r="V1948" s="72" t="s">
        <v>18</v>
      </c>
      <c r="W1948" s="72">
        <v>9.1999999999999998E-3</v>
      </c>
      <c r="X1948" s="48" t="s">
        <v>1930</v>
      </c>
      <c r="Y1948" s="49">
        <v>204.03</v>
      </c>
      <c r="Z1948" s="50" t="s">
        <v>18</v>
      </c>
      <c r="AA1948" s="73" t="s">
        <v>18</v>
      </c>
      <c r="AB1948" s="52">
        <v>36495</v>
      </c>
      <c r="AC1948" s="48" t="s">
        <v>1931</v>
      </c>
      <c r="AD1948" s="53" t="s">
        <v>738</v>
      </c>
      <c r="AE1948" s="46" t="s">
        <v>18</v>
      </c>
      <c r="AF1948" s="54" t="s">
        <v>18</v>
      </c>
    </row>
    <row r="1949" spans="1:32" x14ac:dyDescent="0.25">
      <c r="A1949" s="1" t="s">
        <v>1932</v>
      </c>
      <c r="B1949" s="75">
        <v>5.3123004782843397</v>
      </c>
      <c r="C1949" s="66">
        <v>3</v>
      </c>
      <c r="D1949" s="74">
        <v>-0.98110721140038903</v>
      </c>
      <c r="E1949" s="37">
        <v>4</v>
      </c>
      <c r="F1949" s="75">
        <v>-4.6511210824593601</v>
      </c>
      <c r="G1949" s="66">
        <v>1</v>
      </c>
      <c r="H1949" s="74">
        <v>24.882006681868699</v>
      </c>
      <c r="I1949" s="37">
        <v>5</v>
      </c>
      <c r="J1949" s="74">
        <v>4.0517850830681796</v>
      </c>
      <c r="K1949" s="37">
        <v>5</v>
      </c>
      <c r="L1949" s="75">
        <v>-7.4440907125732201</v>
      </c>
      <c r="M1949" s="66">
        <v>2</v>
      </c>
      <c r="N1949" s="74">
        <v>17.911861955028801</v>
      </c>
      <c r="O1949" s="76">
        <v>1.16129732223612</v>
      </c>
      <c r="P1949" s="76">
        <v>-9.8900621299730401E-2</v>
      </c>
      <c r="Q1949" s="77">
        <v>8</v>
      </c>
      <c r="R1949" s="78" t="s">
        <v>1929</v>
      </c>
      <c r="S1949" s="78">
        <v>0</v>
      </c>
      <c r="T1949" s="14" t="s">
        <v>18</v>
      </c>
      <c r="U1949" s="79">
        <v>8.0000000000000002E-3</v>
      </c>
      <c r="V1949" s="79" t="s">
        <v>18</v>
      </c>
      <c r="W1949" s="79">
        <v>9.9000000000000008E-3</v>
      </c>
      <c r="X1949" s="12" t="s">
        <v>1930</v>
      </c>
      <c r="Y1949" s="60">
        <v>32.520000000000003</v>
      </c>
      <c r="Z1949" s="8" t="s">
        <v>18</v>
      </c>
      <c r="AA1949" s="80" t="s">
        <v>18</v>
      </c>
      <c r="AB1949" s="62">
        <v>40513</v>
      </c>
      <c r="AC1949" s="12" t="s">
        <v>1933</v>
      </c>
      <c r="AD1949" s="16" t="s">
        <v>738</v>
      </c>
      <c r="AE1949" s="14" t="s">
        <v>18</v>
      </c>
      <c r="AF1949" s="39" t="s">
        <v>18</v>
      </c>
    </row>
    <row r="1950" spans="1:32" x14ac:dyDescent="0.25">
      <c r="A1950" s="40" t="s">
        <v>1934</v>
      </c>
      <c r="B1950" s="68">
        <v>6.9763229936758702</v>
      </c>
      <c r="C1950" s="64">
        <v>2</v>
      </c>
      <c r="D1950" s="68">
        <v>5.4162157443011099</v>
      </c>
      <c r="E1950" s="64">
        <v>1</v>
      </c>
      <c r="F1950" s="68">
        <v>-6.3437120622159302</v>
      </c>
      <c r="G1950" s="64">
        <v>2</v>
      </c>
      <c r="H1950" s="68">
        <v>39.630769230768998</v>
      </c>
      <c r="I1950" s="64">
        <v>3</v>
      </c>
      <c r="J1950" s="68">
        <v>7.8934854969090402</v>
      </c>
      <c r="K1950" s="64">
        <v>3</v>
      </c>
      <c r="L1950" s="68">
        <v>7.7909738717339296</v>
      </c>
      <c r="M1950" s="64">
        <v>1</v>
      </c>
      <c r="N1950" s="67">
        <v>17.322091688259999</v>
      </c>
      <c r="O1950" s="69">
        <v>2.0522787035951402</v>
      </c>
      <c r="P1950" s="69">
        <v>0.1930417165819</v>
      </c>
      <c r="Q1950" s="70">
        <v>6</v>
      </c>
      <c r="R1950" s="71">
        <v>0.05</v>
      </c>
      <c r="S1950" s="71">
        <v>0</v>
      </c>
      <c r="T1950" s="46" t="s">
        <v>18</v>
      </c>
      <c r="U1950" s="72">
        <v>1.4999999999999999E-2</v>
      </c>
      <c r="V1950" s="72" t="s">
        <v>18</v>
      </c>
      <c r="W1950" s="72">
        <v>1.7299999999999999E-2</v>
      </c>
      <c r="X1950" s="48" t="s">
        <v>141</v>
      </c>
      <c r="Y1950" s="49">
        <v>41.877479030000003</v>
      </c>
      <c r="Z1950" s="50" t="s">
        <v>18</v>
      </c>
      <c r="AA1950" s="73" t="s">
        <v>18</v>
      </c>
      <c r="AB1950" s="52">
        <v>39023</v>
      </c>
      <c r="AC1950" s="48" t="s">
        <v>1935</v>
      </c>
      <c r="AD1950" s="53">
        <v>1000</v>
      </c>
      <c r="AE1950" s="46" t="s">
        <v>34</v>
      </c>
      <c r="AF1950" s="54" t="s">
        <v>18</v>
      </c>
    </row>
    <row r="1951" spans="1:32" x14ac:dyDescent="0.25">
      <c r="A1951" s="1" t="s">
        <v>1936</v>
      </c>
      <c r="B1951" s="75">
        <v>8.5849624584671105</v>
      </c>
      <c r="C1951" s="66">
        <v>1</v>
      </c>
      <c r="D1951" s="75">
        <v>1.47956951090193</v>
      </c>
      <c r="E1951" s="66">
        <v>3</v>
      </c>
      <c r="F1951" s="74">
        <v>-16.1453372037981</v>
      </c>
      <c r="G1951" s="37">
        <v>5</v>
      </c>
      <c r="H1951" s="75">
        <v>47.404574511721002</v>
      </c>
      <c r="I1951" s="66">
        <v>2</v>
      </c>
      <c r="J1951" s="75">
        <v>8.0846726379785796</v>
      </c>
      <c r="K1951" s="66">
        <v>2</v>
      </c>
      <c r="L1951" s="74">
        <v>-11.544314796105899</v>
      </c>
      <c r="M1951" s="37">
        <v>5</v>
      </c>
      <c r="N1951" s="74">
        <v>24.566290073128499</v>
      </c>
      <c r="O1951" s="76">
        <v>1.7635371488949101</v>
      </c>
      <c r="P1951" s="76">
        <v>1.50627125931056E-2</v>
      </c>
      <c r="Q1951" s="77">
        <v>8</v>
      </c>
      <c r="R1951" s="78">
        <v>0</v>
      </c>
      <c r="S1951" s="78">
        <v>0</v>
      </c>
      <c r="T1951" s="14" t="s">
        <v>18</v>
      </c>
      <c r="U1951" s="79">
        <v>1.4999999999999999E-2</v>
      </c>
      <c r="V1951" s="79" t="s">
        <v>18</v>
      </c>
      <c r="W1951" s="79">
        <v>1.4999999999999999E-2</v>
      </c>
      <c r="X1951" s="12" t="s">
        <v>1375</v>
      </c>
      <c r="Y1951" s="60">
        <v>334.02364887433998</v>
      </c>
      <c r="Z1951" s="8">
        <v>-27.173413252042401</v>
      </c>
      <c r="AA1951" s="80">
        <v>2297</v>
      </c>
      <c r="AB1951" s="62">
        <v>36762</v>
      </c>
      <c r="AC1951" s="12" t="s">
        <v>1937</v>
      </c>
      <c r="AD1951" s="16">
        <v>500</v>
      </c>
      <c r="AE1951" s="14" t="s">
        <v>34</v>
      </c>
      <c r="AF1951" s="39">
        <v>4.5368872090979204</v>
      </c>
    </row>
    <row r="1952" spans="1:32" x14ac:dyDescent="0.25">
      <c r="A1952" s="126" t="s">
        <v>1938</v>
      </c>
      <c r="B1952" s="127" t="s">
        <v>18</v>
      </c>
      <c r="C1952" s="128" t="s">
        <v>18</v>
      </c>
      <c r="D1952" s="129">
        <v>1.98765419457913</v>
      </c>
      <c r="E1952" s="130">
        <v>2</v>
      </c>
      <c r="F1952" s="127">
        <v>-15.716848145888701</v>
      </c>
      <c r="G1952" s="128">
        <v>4</v>
      </c>
      <c r="H1952" s="129">
        <v>48.153683468452698</v>
      </c>
      <c r="I1952" s="130">
        <v>1</v>
      </c>
      <c r="J1952" s="129">
        <v>8.3579965557423392</v>
      </c>
      <c r="K1952" s="130">
        <v>1</v>
      </c>
      <c r="L1952" s="127">
        <v>-11.507301544524999</v>
      </c>
      <c r="M1952" s="128">
        <v>4</v>
      </c>
      <c r="N1952" s="127">
        <v>24.5618570298344</v>
      </c>
      <c r="O1952" s="131">
        <v>1.79435431358828</v>
      </c>
      <c r="P1952" s="131">
        <v>3.1040069278774202E-2</v>
      </c>
      <c r="Q1952" s="132">
        <v>8</v>
      </c>
      <c r="R1952" s="133">
        <v>0</v>
      </c>
      <c r="S1952" s="133">
        <v>0</v>
      </c>
      <c r="T1952" s="134" t="s">
        <v>18</v>
      </c>
      <c r="U1952" s="135">
        <v>0.01</v>
      </c>
      <c r="V1952" s="135" t="s">
        <v>18</v>
      </c>
      <c r="W1952" s="135">
        <v>0.01</v>
      </c>
      <c r="X1952" s="136" t="s">
        <v>1375</v>
      </c>
      <c r="Y1952" s="137" t="s">
        <v>18</v>
      </c>
      <c r="Z1952" s="138" t="s">
        <v>18</v>
      </c>
      <c r="AA1952" s="139" t="s">
        <v>18</v>
      </c>
      <c r="AB1952" s="140">
        <v>42338</v>
      </c>
      <c r="AC1952" s="136" t="s">
        <v>1937</v>
      </c>
      <c r="AD1952" s="141">
        <v>100000</v>
      </c>
      <c r="AE1952" s="134" t="s">
        <v>18</v>
      </c>
      <c r="AF1952" s="142" t="s">
        <v>18</v>
      </c>
    </row>
    <row r="1953" spans="1:32" x14ac:dyDescent="0.25">
      <c r="A1953" s="96" t="s">
        <v>95</v>
      </c>
      <c r="B1953" s="97">
        <v>6.0870758271182428</v>
      </c>
      <c r="C1953" s="12"/>
      <c r="D1953" s="97">
        <v>0.92101656365530216</v>
      </c>
      <c r="E1953" s="12"/>
      <c r="F1953" s="97">
        <v>-10.002424615242722</v>
      </c>
      <c r="G1953" s="12"/>
      <c r="H1953" s="97">
        <v>37.283760354588196</v>
      </c>
      <c r="I1953" s="12"/>
      <c r="J1953" s="97">
        <v>6.5974907638960314</v>
      </c>
      <c r="K1953" s="12"/>
      <c r="L1953" s="97">
        <v>-6.0548368331110591</v>
      </c>
      <c r="M1953" s="37"/>
      <c r="N1953" s="97">
        <v>20.85820472907314</v>
      </c>
      <c r="O1953" s="98">
        <v>1.5777552335090239</v>
      </c>
      <c r="P1953" s="98">
        <v>-8.4504965374419261E-3</v>
      </c>
      <c r="Q1953" s="99"/>
      <c r="R1953" s="14"/>
      <c r="S1953" s="12"/>
      <c r="T1953" s="14"/>
      <c r="U1953" s="12"/>
      <c r="V1953" s="100"/>
      <c r="X1953" s="100" t="s">
        <v>96</v>
      </c>
      <c r="Y1953" s="101">
        <v>612.45112790433996</v>
      </c>
      <c r="Z1953" s="98">
        <v>-27.173413252042401</v>
      </c>
      <c r="AA1953" s="102">
        <v>2297</v>
      </c>
      <c r="AB1953" s="100"/>
      <c r="AC1953" s="100"/>
      <c r="AD1953" s="103"/>
      <c r="AE1953" s="104"/>
      <c r="AF1953" s="105">
        <v>4.5368872090979204</v>
      </c>
    </row>
    <row r="1954" spans="1:32" x14ac:dyDescent="0.25">
      <c r="A1954" s="106" t="s">
        <v>602</v>
      </c>
      <c r="B1954" s="107">
        <v>7.08709711109121</v>
      </c>
      <c r="C1954" s="37"/>
      <c r="D1954" s="107">
        <v>8.9069074721779007</v>
      </c>
      <c r="E1954" s="37"/>
      <c r="F1954" s="107">
        <v>7.4036969066775704</v>
      </c>
      <c r="G1954" s="37"/>
      <c r="H1954" s="107">
        <v>37.083622440135201</v>
      </c>
      <c r="I1954" s="37"/>
      <c r="J1954" s="107">
        <v>11.9069606465023</v>
      </c>
      <c r="K1954" s="37"/>
      <c r="L1954" s="107">
        <v>3.3774210081193701</v>
      </c>
      <c r="M1954" s="37"/>
      <c r="N1954" s="107">
        <v>11.735401486494199</v>
      </c>
      <c r="O1954" s="107">
        <v>2.81222701420876</v>
      </c>
      <c r="P1954" s="107">
        <v>0.35426858477123202</v>
      </c>
      <c r="Q1954" s="108"/>
      <c r="R1954" s="109"/>
      <c r="S1954" s="37"/>
      <c r="T1954" s="109"/>
      <c r="U1954" s="37"/>
      <c r="V1954" s="37"/>
      <c r="W1954" s="110"/>
      <c r="X1954" s="111"/>
      <c r="Y1954" s="112"/>
      <c r="Z1954" s="37"/>
      <c r="AA1954" s="37"/>
      <c r="AB1954" s="37"/>
      <c r="AC1954" s="113"/>
      <c r="AD1954" s="109"/>
      <c r="AE1954" s="110"/>
    </row>
    <row r="1955" spans="1:32" x14ac:dyDescent="0.25">
      <c r="A1955" s="1" t="s">
        <v>98</v>
      </c>
      <c r="B1955" s="55"/>
      <c r="C1955" s="37">
        <v>4</v>
      </c>
      <c r="D1955" s="55"/>
      <c r="E1955" s="37">
        <v>5</v>
      </c>
      <c r="F1955" s="55"/>
      <c r="G1955" s="37">
        <v>5</v>
      </c>
      <c r="H1955" s="55"/>
      <c r="I1955" s="37">
        <v>5</v>
      </c>
      <c r="J1955" s="55"/>
      <c r="K1955" s="37">
        <v>5</v>
      </c>
      <c r="L1955" s="55"/>
      <c r="M1955" s="37">
        <v>5</v>
      </c>
      <c r="N1955" s="55"/>
      <c r="O1955" s="56"/>
      <c r="P1955" s="56"/>
      <c r="Q1955" s="58"/>
      <c r="R1955" s="14"/>
      <c r="S1955" s="59"/>
      <c r="T1955" s="114"/>
      <c r="U1955" s="59"/>
      <c r="V1955" s="12"/>
      <c r="W1955" s="8"/>
      <c r="X1955" s="8"/>
      <c r="Y1955" s="61"/>
      <c r="Z1955" s="62"/>
      <c r="AA1955" s="12"/>
      <c r="AB1955" s="62"/>
      <c r="AC1955" s="16"/>
      <c r="AD1955" s="14"/>
      <c r="AE1955" s="8"/>
    </row>
    <row r="1956" spans="1:32" x14ac:dyDescent="0.25">
      <c r="B1956" s="55"/>
      <c r="C1956" s="37"/>
      <c r="D1956" s="55"/>
      <c r="E1956" s="37"/>
      <c r="F1956" s="55"/>
      <c r="G1956" s="37"/>
      <c r="H1956" s="55"/>
      <c r="I1956" s="37"/>
      <c r="J1956" s="55"/>
      <c r="K1956" s="37"/>
      <c r="L1956" s="55"/>
      <c r="M1956" s="37"/>
      <c r="N1956" s="55"/>
      <c r="O1956" s="56"/>
      <c r="P1956" s="56"/>
      <c r="Q1956" s="58"/>
      <c r="R1956" s="14"/>
      <c r="S1956" s="59"/>
      <c r="T1956" s="114"/>
      <c r="U1956" s="59"/>
      <c r="V1956" s="12"/>
      <c r="W1956" s="8"/>
      <c r="X1956" s="8"/>
      <c r="Y1956" s="61"/>
      <c r="Z1956" s="62"/>
      <c r="AA1956" s="12"/>
      <c r="AB1956" s="62"/>
      <c r="AC1956" s="16"/>
      <c r="AD1956" s="14"/>
      <c r="AE1956" s="8"/>
    </row>
    <row r="1957" spans="1:32" x14ac:dyDescent="0.25">
      <c r="B1957" s="8"/>
      <c r="C1957" s="12"/>
      <c r="D1957" s="8"/>
      <c r="E1957" s="12"/>
      <c r="F1957" s="8"/>
      <c r="G1957" s="12"/>
      <c r="H1957" s="8"/>
      <c r="I1957" s="12"/>
      <c r="J1957" s="8"/>
      <c r="K1957" s="12"/>
      <c r="L1957" s="8"/>
      <c r="M1957" s="12"/>
      <c r="N1957" s="8"/>
      <c r="O1957" s="12"/>
      <c r="P1957" s="12"/>
      <c r="Q1957" s="13"/>
      <c r="R1957" s="14"/>
      <c r="S1957" s="12"/>
      <c r="T1957" s="14"/>
      <c r="U1957" s="12"/>
      <c r="V1957" s="12"/>
      <c r="W1957" s="12"/>
      <c r="X1957" s="60"/>
      <c r="Y1957" s="20"/>
      <c r="Z1957" s="12"/>
      <c r="AA1957" s="12"/>
      <c r="AB1957" s="12"/>
      <c r="AC1957" s="16"/>
      <c r="AD1957" s="14"/>
      <c r="AE1957" s="12"/>
    </row>
    <row r="1958" spans="1:32" x14ac:dyDescent="0.25">
      <c r="B1958" s="8"/>
      <c r="C1958" s="12"/>
      <c r="D1958" s="8"/>
      <c r="E1958" s="12"/>
      <c r="F1958" s="8"/>
      <c r="G1958" s="12"/>
      <c r="H1958" s="8"/>
      <c r="I1958" s="12"/>
      <c r="J1958" s="8"/>
      <c r="K1958" s="12"/>
      <c r="L1958" s="8"/>
      <c r="M1958" s="12"/>
      <c r="N1958" s="8"/>
      <c r="O1958" s="12"/>
      <c r="P1958" s="12"/>
      <c r="Q1958" s="13"/>
      <c r="R1958" s="14"/>
      <c r="S1958" s="12"/>
      <c r="T1958" s="14"/>
      <c r="U1958" s="12"/>
      <c r="V1958" s="12"/>
      <c r="W1958" s="12"/>
      <c r="X1958" s="60"/>
      <c r="Y1958" s="20"/>
      <c r="Z1958" s="12"/>
      <c r="AA1958" s="12"/>
      <c r="AB1958" s="12"/>
      <c r="AC1958" s="16"/>
      <c r="AD1958" s="14"/>
      <c r="AE1958" s="12"/>
    </row>
    <row r="1959" spans="1:32" x14ac:dyDescent="0.25">
      <c r="B1959" s="55"/>
      <c r="C1959" s="37"/>
      <c r="D1959" s="55"/>
      <c r="E1959" s="37"/>
      <c r="F1959" s="55"/>
      <c r="G1959" s="37"/>
      <c r="H1959" s="55"/>
      <c r="I1959" s="37"/>
      <c r="J1959" s="55"/>
      <c r="K1959" s="37"/>
      <c r="L1959" s="55"/>
      <c r="M1959" s="37"/>
      <c r="N1959" s="55"/>
      <c r="O1959" s="56"/>
      <c r="P1959" s="56"/>
      <c r="Q1959" s="58"/>
      <c r="R1959" s="58"/>
      <c r="S1959" s="14"/>
      <c r="T1959" s="59"/>
      <c r="U1959" s="114"/>
      <c r="V1959" s="59"/>
      <c r="W1959" s="12"/>
      <c r="X1959" s="60"/>
      <c r="Y1959" s="8"/>
      <c r="Z1959" s="61"/>
      <c r="AA1959" s="62"/>
      <c r="AB1959" s="12"/>
      <c r="AC1959" s="16"/>
      <c r="AD1959" s="14"/>
      <c r="AE1959" s="8"/>
    </row>
    <row r="1960" spans="1:32" x14ac:dyDescent="0.25">
      <c r="B1960" s="55"/>
      <c r="C1960" s="37"/>
      <c r="D1960" s="55"/>
      <c r="E1960" s="37"/>
      <c r="F1960" s="55"/>
      <c r="G1960" s="37"/>
      <c r="H1960" s="55"/>
      <c r="I1960" s="37"/>
      <c r="J1960" s="55"/>
      <c r="K1960" s="37"/>
      <c r="L1960" s="55"/>
      <c r="M1960" s="37"/>
      <c r="N1960" s="55"/>
      <c r="O1960" s="56"/>
      <c r="P1960" s="56"/>
      <c r="Q1960" s="58"/>
      <c r="R1960" s="58"/>
      <c r="S1960" s="14"/>
      <c r="T1960" s="59"/>
      <c r="U1960" s="114"/>
      <c r="V1960" s="59"/>
      <c r="W1960" s="12"/>
      <c r="X1960" s="60"/>
      <c r="Y1960" s="8"/>
      <c r="Z1960" s="61"/>
      <c r="AA1960" s="62"/>
      <c r="AB1960" s="12"/>
      <c r="AC1960" s="16"/>
      <c r="AD1960" s="14"/>
      <c r="AE1960" s="8"/>
    </row>
    <row r="1961" spans="1:32" ht="18" x14ac:dyDescent="0.25">
      <c r="A1961" s="143" t="s">
        <v>1939</v>
      </c>
      <c r="B1961" s="23"/>
      <c r="C1961" s="24"/>
      <c r="D1961" s="23"/>
      <c r="E1961" s="24"/>
      <c r="F1961" s="23"/>
      <c r="G1961" s="24" t="s">
        <v>1</v>
      </c>
      <c r="H1961" s="23"/>
      <c r="I1961" s="24"/>
      <c r="J1961" s="23"/>
      <c r="K1961" s="24"/>
      <c r="L1961" s="23"/>
      <c r="M1961" s="24"/>
      <c r="N1961" s="23" t="s">
        <v>4</v>
      </c>
      <c r="O1961" s="24"/>
      <c r="P1961" s="24" t="s">
        <v>5</v>
      </c>
      <c r="Q1961" s="25"/>
      <c r="R1961" s="26"/>
      <c r="S1961" s="24"/>
      <c r="T1961" s="26"/>
      <c r="U1961" s="24"/>
      <c r="V1961" s="24"/>
      <c r="W1961" s="27"/>
      <c r="X1961" s="122"/>
      <c r="Y1961" s="28"/>
      <c r="Z1961" s="24"/>
      <c r="AA1961" s="24"/>
      <c r="AB1961" s="24"/>
      <c r="AC1961" s="29"/>
      <c r="AD1961" s="26"/>
      <c r="AE1961" s="27"/>
    </row>
    <row r="1962" spans="1:32" ht="42.75" x14ac:dyDescent="0.25">
      <c r="A1962" s="30"/>
      <c r="B1962" s="31" t="s">
        <v>6</v>
      </c>
      <c r="C1962" s="32" t="s">
        <v>7</v>
      </c>
      <c r="D1962" s="31" t="s">
        <v>8</v>
      </c>
      <c r="E1962" s="32" t="s">
        <v>7</v>
      </c>
      <c r="F1962" s="31" t="s">
        <v>9</v>
      </c>
      <c r="G1962" s="24" t="s">
        <v>7</v>
      </c>
      <c r="H1962" s="31" t="s">
        <v>10</v>
      </c>
      <c r="I1962" s="32" t="s">
        <v>7</v>
      </c>
      <c r="J1962" s="31" t="s">
        <v>11</v>
      </c>
      <c r="K1962" s="32" t="s">
        <v>7</v>
      </c>
      <c r="L1962" s="31" t="s">
        <v>12</v>
      </c>
      <c r="M1962" s="32" t="s">
        <v>7</v>
      </c>
      <c r="N1962" s="31" t="s">
        <v>13</v>
      </c>
      <c r="O1962" s="32" t="s">
        <v>14</v>
      </c>
      <c r="P1962" s="32" t="s">
        <v>15</v>
      </c>
      <c r="Q1962" s="33" t="s">
        <v>2</v>
      </c>
      <c r="R1962" s="32" t="s">
        <v>16</v>
      </c>
      <c r="S1962" s="32" t="s">
        <v>17</v>
      </c>
      <c r="T1962" s="32" t="s">
        <v>18</v>
      </c>
      <c r="U1962" s="32" t="s">
        <v>19</v>
      </c>
      <c r="V1962" s="32" t="s">
        <v>18</v>
      </c>
      <c r="W1962" s="34" t="s">
        <v>20</v>
      </c>
      <c r="X1962" s="123" t="s">
        <v>21</v>
      </c>
      <c r="Y1962" s="35" t="s">
        <v>22</v>
      </c>
      <c r="Z1962" s="32" t="s">
        <v>23</v>
      </c>
      <c r="AA1962" s="32" t="s">
        <v>24</v>
      </c>
      <c r="AB1962" s="32" t="s">
        <v>25</v>
      </c>
      <c r="AC1962" s="36" t="s">
        <v>26</v>
      </c>
      <c r="AD1962" s="32" t="s">
        <v>27</v>
      </c>
      <c r="AE1962" s="34" t="s">
        <v>18</v>
      </c>
      <c r="AF1962" s="34" t="s">
        <v>28</v>
      </c>
    </row>
    <row r="1963" spans="1:32" x14ac:dyDescent="0.25">
      <c r="B1963" s="55"/>
      <c r="C1963" s="37"/>
      <c r="D1963" s="55"/>
      <c r="E1963" s="37"/>
      <c r="F1963" s="55"/>
      <c r="G1963" s="37"/>
      <c r="H1963" s="55"/>
      <c r="I1963" s="37"/>
      <c r="J1963" s="55"/>
      <c r="K1963" s="37"/>
      <c r="L1963" s="55"/>
      <c r="M1963" s="37"/>
      <c r="N1963" s="55"/>
      <c r="O1963" s="56"/>
      <c r="P1963" s="56"/>
      <c r="Q1963" s="58"/>
      <c r="R1963" s="58"/>
      <c r="S1963" s="14"/>
      <c r="T1963" s="59"/>
      <c r="U1963" s="114"/>
      <c r="V1963" s="59"/>
      <c r="W1963" s="12"/>
      <c r="X1963" s="60"/>
      <c r="Y1963" s="8"/>
      <c r="Z1963" s="61"/>
      <c r="AA1963" s="62"/>
      <c r="AB1963" s="12"/>
      <c r="AC1963" s="16"/>
      <c r="AD1963" s="14"/>
      <c r="AE1963" s="8"/>
    </row>
    <row r="1964" spans="1:32" x14ac:dyDescent="0.25">
      <c r="A1964" s="40" t="s">
        <v>1940</v>
      </c>
      <c r="B1964" s="68">
        <v>8.7296588880774806</v>
      </c>
      <c r="C1964" s="64">
        <v>2</v>
      </c>
      <c r="D1964" s="68">
        <v>12.740898672048299</v>
      </c>
      <c r="E1964" s="64">
        <v>1</v>
      </c>
      <c r="F1964" s="68">
        <v>1.3860818737855201</v>
      </c>
      <c r="G1964" s="64">
        <v>2</v>
      </c>
      <c r="H1964" s="68">
        <v>25.370146752688001</v>
      </c>
      <c r="I1964" s="64">
        <v>3</v>
      </c>
      <c r="J1964" s="68">
        <v>0.13467402459375</v>
      </c>
      <c r="K1964" s="64">
        <v>3</v>
      </c>
      <c r="L1964" s="67">
        <v>-1.6836341092042699</v>
      </c>
      <c r="M1964" s="42">
        <v>4</v>
      </c>
      <c r="N1964" s="67">
        <v>20.3019248593234</v>
      </c>
      <c r="O1964" s="69">
        <v>1.0486265486142099</v>
      </c>
      <c r="P1964" s="69">
        <v>0.47418251154010099</v>
      </c>
      <c r="Q1964" s="70">
        <v>9</v>
      </c>
      <c r="R1964" s="71">
        <v>0.05</v>
      </c>
      <c r="S1964" s="71">
        <v>0.01</v>
      </c>
      <c r="T1964" s="46" t="s">
        <v>18</v>
      </c>
      <c r="U1964" s="72">
        <v>2.4E-2</v>
      </c>
      <c r="V1964" s="72" t="s">
        <v>18</v>
      </c>
      <c r="W1964" s="72">
        <v>1.9879999999999998E-2</v>
      </c>
      <c r="X1964" s="48" t="s">
        <v>141</v>
      </c>
      <c r="Y1964" s="49">
        <v>198.65059557663901</v>
      </c>
      <c r="Z1964" s="50" t="s">
        <v>18</v>
      </c>
      <c r="AA1964" s="73" t="s">
        <v>18</v>
      </c>
      <c r="AB1964" s="52">
        <v>39216</v>
      </c>
      <c r="AC1964" s="48" t="s">
        <v>1941</v>
      </c>
      <c r="AD1964" s="53" t="s">
        <v>56</v>
      </c>
      <c r="AE1964" s="46" t="s">
        <v>18</v>
      </c>
      <c r="AF1964" s="54" t="s">
        <v>18</v>
      </c>
    </row>
    <row r="1965" spans="1:32" x14ac:dyDescent="0.25">
      <c r="A1965" s="1" t="s">
        <v>1942</v>
      </c>
      <c r="B1965" s="75">
        <v>9.3325939212296003</v>
      </c>
      <c r="C1965" s="66">
        <v>1</v>
      </c>
      <c r="D1965" s="75">
        <v>8.6137213162214206</v>
      </c>
      <c r="E1965" s="66">
        <v>2</v>
      </c>
      <c r="F1965" s="75">
        <v>2.4385699842383199</v>
      </c>
      <c r="G1965" s="66">
        <v>1</v>
      </c>
      <c r="H1965" s="75">
        <v>26.2931954557315</v>
      </c>
      <c r="I1965" s="66">
        <v>2</v>
      </c>
      <c r="J1965" s="75">
        <v>0.821736249171789</v>
      </c>
      <c r="K1965" s="66">
        <v>2</v>
      </c>
      <c r="L1965" s="75">
        <v>-0.76408431018096801</v>
      </c>
      <c r="M1965" s="66">
        <v>3</v>
      </c>
      <c r="N1965" s="74">
        <v>11.1041976581103</v>
      </c>
      <c r="O1965" s="76">
        <v>2.00034138281729</v>
      </c>
      <c r="P1965" s="76">
        <v>0.46148470366906302</v>
      </c>
      <c r="Q1965" s="77">
        <v>9</v>
      </c>
      <c r="R1965" s="78">
        <v>0.05</v>
      </c>
      <c r="S1965" s="78">
        <v>0.01</v>
      </c>
      <c r="T1965" s="14" t="s">
        <v>18</v>
      </c>
      <c r="U1965" s="79">
        <v>2.4E-2</v>
      </c>
      <c r="V1965" s="79" t="s">
        <v>18</v>
      </c>
      <c r="W1965" s="79">
        <v>1.9890000000000001E-2</v>
      </c>
      <c r="X1965" s="12" t="s">
        <v>141</v>
      </c>
      <c r="Y1965" s="60">
        <v>154.88999999999999</v>
      </c>
      <c r="Z1965" s="8" t="s">
        <v>18</v>
      </c>
      <c r="AA1965" s="80" t="s">
        <v>18</v>
      </c>
      <c r="AB1965" s="62">
        <v>36544</v>
      </c>
      <c r="AC1965" s="12" t="s">
        <v>1943</v>
      </c>
      <c r="AD1965" s="16" t="s">
        <v>56</v>
      </c>
      <c r="AE1965" s="14" t="s">
        <v>18</v>
      </c>
      <c r="AF1965" s="39" t="s">
        <v>18</v>
      </c>
    </row>
    <row r="1966" spans="1:32" x14ac:dyDescent="0.25">
      <c r="A1966" s="40" t="s">
        <v>1944</v>
      </c>
      <c r="B1966" s="67" t="s">
        <v>18</v>
      </c>
      <c r="C1966" s="42" t="s">
        <v>18</v>
      </c>
      <c r="D1966" s="67" t="s">
        <v>18</v>
      </c>
      <c r="E1966" s="42" t="s">
        <v>18</v>
      </c>
      <c r="F1966" s="68">
        <v>-34.126034765441901</v>
      </c>
      <c r="G1966" s="64">
        <v>3</v>
      </c>
      <c r="H1966" s="67">
        <v>-27.437952350499302</v>
      </c>
      <c r="I1966" s="42">
        <v>5</v>
      </c>
      <c r="J1966" s="67">
        <v>-16.5051648467863</v>
      </c>
      <c r="K1966" s="42">
        <v>5</v>
      </c>
      <c r="L1966" s="67">
        <v>-9.8742358239663197</v>
      </c>
      <c r="M1966" s="42">
        <v>5</v>
      </c>
      <c r="N1966" s="67">
        <v>29.737149313651098</v>
      </c>
      <c r="O1966" s="69">
        <v>-1.05991873583056</v>
      </c>
      <c r="P1966" s="69" t="s">
        <v>18</v>
      </c>
      <c r="Q1966" s="70">
        <v>9</v>
      </c>
      <c r="R1966" s="71">
        <v>0</v>
      </c>
      <c r="S1966" s="71">
        <v>0</v>
      </c>
      <c r="T1966" s="46" t="s">
        <v>18</v>
      </c>
      <c r="U1966" s="72">
        <v>0</v>
      </c>
      <c r="V1966" s="72" t="s">
        <v>18</v>
      </c>
      <c r="W1966" s="72">
        <v>5.4999999999999997E-3</v>
      </c>
      <c r="X1966" s="48" t="s">
        <v>1371</v>
      </c>
      <c r="Y1966" s="49" t="s">
        <v>18</v>
      </c>
      <c r="Z1966" s="50" t="s">
        <v>18</v>
      </c>
      <c r="AA1966" s="73" t="s">
        <v>18</v>
      </c>
      <c r="AB1966" s="52">
        <v>44281</v>
      </c>
      <c r="AC1966" s="48" t="s">
        <v>1478</v>
      </c>
      <c r="AD1966" s="53" t="s">
        <v>1391</v>
      </c>
      <c r="AE1966" s="46" t="s">
        <v>18</v>
      </c>
      <c r="AF1966" s="54" t="s">
        <v>18</v>
      </c>
    </row>
    <row r="1967" spans="1:32" x14ac:dyDescent="0.25">
      <c r="A1967" s="1" t="s">
        <v>1945</v>
      </c>
      <c r="B1967" s="74" t="s">
        <v>18</v>
      </c>
      <c r="C1967" s="37" t="s">
        <v>18</v>
      </c>
      <c r="D1967" s="74" t="s">
        <v>18</v>
      </c>
      <c r="E1967" s="37" t="s">
        <v>18</v>
      </c>
      <c r="F1967" s="74" t="s">
        <v>18</v>
      </c>
      <c r="G1967" s="37" t="s">
        <v>18</v>
      </c>
      <c r="H1967" s="74">
        <v>-13.89951194458</v>
      </c>
      <c r="I1967" s="37">
        <v>4</v>
      </c>
      <c r="J1967" s="74">
        <v>-13.310382762856401</v>
      </c>
      <c r="K1967" s="37">
        <v>4</v>
      </c>
      <c r="L1967" s="75">
        <v>-0.24813983837414999</v>
      </c>
      <c r="M1967" s="66">
        <v>2</v>
      </c>
      <c r="N1967" s="74">
        <v>25.516446582618499</v>
      </c>
      <c r="O1967" s="76">
        <v>-0.70466399949507896</v>
      </c>
      <c r="P1967" s="76" t="s">
        <v>18</v>
      </c>
      <c r="Q1967" s="77">
        <v>6</v>
      </c>
      <c r="R1967" s="78">
        <v>0</v>
      </c>
      <c r="S1967" s="78">
        <v>0</v>
      </c>
      <c r="T1967" s="14" t="s">
        <v>18</v>
      </c>
      <c r="U1967" s="79">
        <v>0</v>
      </c>
      <c r="V1967" s="79" t="s">
        <v>18</v>
      </c>
      <c r="W1967" s="79">
        <v>3.4999999999999901E-3</v>
      </c>
      <c r="X1967" s="12" t="s">
        <v>1371</v>
      </c>
      <c r="Y1967" s="60" t="s">
        <v>18</v>
      </c>
      <c r="Z1967" s="8" t="s">
        <v>18</v>
      </c>
      <c r="AA1967" s="80" t="s">
        <v>18</v>
      </c>
      <c r="AB1967" s="62">
        <v>45016</v>
      </c>
      <c r="AC1967" s="12" t="s">
        <v>1478</v>
      </c>
      <c r="AD1967" s="16" t="s">
        <v>1391</v>
      </c>
      <c r="AE1967" s="14" t="s">
        <v>18</v>
      </c>
      <c r="AF1967" s="39" t="s">
        <v>18</v>
      </c>
    </row>
    <row r="1968" spans="1:32" x14ac:dyDescent="0.25">
      <c r="A1968" s="126" t="s">
        <v>1946</v>
      </c>
      <c r="B1968" s="127" t="s">
        <v>18</v>
      </c>
      <c r="C1968" s="128" t="s">
        <v>18</v>
      </c>
      <c r="D1968" s="127" t="s">
        <v>18</v>
      </c>
      <c r="E1968" s="128" t="s">
        <v>18</v>
      </c>
      <c r="F1968" s="127" t="s">
        <v>18</v>
      </c>
      <c r="G1968" s="128" t="s">
        <v>18</v>
      </c>
      <c r="H1968" s="129">
        <v>47.808836799657499</v>
      </c>
      <c r="I1968" s="130">
        <v>1</v>
      </c>
      <c r="J1968" s="129">
        <v>19.084506425531899</v>
      </c>
      <c r="K1968" s="130">
        <v>1</v>
      </c>
      <c r="L1968" s="129">
        <v>12.8713660735727</v>
      </c>
      <c r="M1968" s="130">
        <v>1</v>
      </c>
      <c r="N1968" s="127">
        <v>25.806233768529399</v>
      </c>
      <c r="O1968" s="131">
        <v>1.69446761719072</v>
      </c>
      <c r="P1968" s="131" t="s">
        <v>18</v>
      </c>
      <c r="Q1968" s="132">
        <v>6</v>
      </c>
      <c r="R1968" s="133">
        <v>0</v>
      </c>
      <c r="S1968" s="133">
        <v>0</v>
      </c>
      <c r="T1968" s="134" t="s">
        <v>18</v>
      </c>
      <c r="U1968" s="135">
        <v>0</v>
      </c>
      <c r="V1968" s="135" t="s">
        <v>18</v>
      </c>
      <c r="W1968" s="135">
        <v>5.4999999999999997E-3</v>
      </c>
      <c r="X1968" s="136" t="s">
        <v>1371</v>
      </c>
      <c r="Y1968" s="137" t="s">
        <v>18</v>
      </c>
      <c r="Z1968" s="138" t="s">
        <v>18</v>
      </c>
      <c r="AA1968" s="139" t="s">
        <v>18</v>
      </c>
      <c r="AB1968" s="140">
        <v>44960</v>
      </c>
      <c r="AC1968" s="136" t="s">
        <v>1478</v>
      </c>
      <c r="AD1968" s="141" t="s">
        <v>1391</v>
      </c>
      <c r="AE1968" s="134" t="s">
        <v>18</v>
      </c>
      <c r="AF1968" s="142" t="s">
        <v>18</v>
      </c>
    </row>
    <row r="1969" spans="1:32" x14ac:dyDescent="0.25">
      <c r="A1969" s="96" t="s">
        <v>95</v>
      </c>
      <c r="B1969" s="97">
        <v>9.0311264046535413</v>
      </c>
      <c r="C1969" s="12"/>
      <c r="D1969" s="97">
        <v>10.677309994134859</v>
      </c>
      <c r="E1969" s="12"/>
      <c r="F1969" s="97">
        <v>-10.100460969139354</v>
      </c>
      <c r="G1969" s="12"/>
      <c r="H1969" s="97">
        <v>11.626942942599539</v>
      </c>
      <c r="I1969" s="12"/>
      <c r="J1969" s="97">
        <v>-1.9549261820690531</v>
      </c>
      <c r="K1969" s="12"/>
      <c r="L1969" s="97">
        <v>6.0254398369398388E-2</v>
      </c>
      <c r="M1969" s="37"/>
      <c r="N1969" s="97">
        <v>22.49319043644654</v>
      </c>
      <c r="O1969" s="98">
        <v>0.59577056265931616</v>
      </c>
      <c r="P1969" s="98">
        <v>0.46783360760458204</v>
      </c>
      <c r="Q1969" s="99"/>
      <c r="R1969" s="14"/>
      <c r="S1969" s="12"/>
      <c r="T1969" s="14"/>
      <c r="U1969" s="12"/>
      <c r="V1969" s="100"/>
      <c r="X1969" s="100" t="s">
        <v>96</v>
      </c>
      <c r="Y1969" s="101">
        <v>353.54059557663902</v>
      </c>
      <c r="Z1969" s="98">
        <v>0</v>
      </c>
      <c r="AA1969" s="102">
        <v>0</v>
      </c>
      <c r="AB1969" s="100"/>
      <c r="AC1969" s="100"/>
      <c r="AD1969" s="103"/>
      <c r="AE1969" s="104"/>
      <c r="AF1969" s="105">
        <v>0</v>
      </c>
    </row>
    <row r="1970" spans="1:32" x14ac:dyDescent="0.25">
      <c r="A1970" s="106" t="s">
        <v>1947</v>
      </c>
      <c r="B1970" s="107">
        <v>0.93542791708345296</v>
      </c>
      <c r="C1970" s="37"/>
      <c r="D1970" s="107">
        <v>6.8425383194292202</v>
      </c>
      <c r="E1970" s="37"/>
      <c r="F1970" s="107">
        <v>14.129953256429699</v>
      </c>
      <c r="G1970" s="37"/>
      <c r="H1970" s="107">
        <v>0.46411995273698498</v>
      </c>
      <c r="I1970" s="37"/>
      <c r="J1970" s="107">
        <v>-6.7040758973030599</v>
      </c>
      <c r="K1970" s="37"/>
      <c r="L1970" s="107">
        <v>3.0200186466867498</v>
      </c>
      <c r="M1970" s="37"/>
      <c r="N1970" s="107">
        <v>16.205986142163098</v>
      </c>
      <c r="O1970" s="107">
        <v>-0.22318230885583001</v>
      </c>
      <c r="P1970" s="107">
        <v>0.18418326783139599</v>
      </c>
      <c r="Q1970" s="108"/>
      <c r="R1970" s="109"/>
      <c r="S1970" s="37"/>
      <c r="T1970" s="109"/>
      <c r="U1970" s="37"/>
      <c r="V1970" s="37"/>
      <c r="W1970" s="110"/>
      <c r="X1970" s="111"/>
      <c r="Y1970" s="112"/>
      <c r="Z1970" s="37"/>
      <c r="AA1970" s="37"/>
      <c r="AB1970" s="37"/>
      <c r="AC1970" s="113"/>
      <c r="AD1970" s="109"/>
      <c r="AE1970" s="110"/>
    </row>
    <row r="1971" spans="1:32" x14ac:dyDescent="0.25">
      <c r="A1971" s="1" t="s">
        <v>98</v>
      </c>
      <c r="B1971" s="55"/>
      <c r="C1971" s="37">
        <v>2</v>
      </c>
      <c r="D1971" s="55"/>
      <c r="E1971" s="37">
        <v>2</v>
      </c>
      <c r="F1971" s="55"/>
      <c r="G1971" s="37">
        <v>3</v>
      </c>
      <c r="H1971" s="55"/>
      <c r="I1971" s="37">
        <v>5</v>
      </c>
      <c r="J1971" s="55"/>
      <c r="K1971" s="37">
        <v>5</v>
      </c>
      <c r="L1971" s="55"/>
      <c r="M1971" s="37">
        <v>5</v>
      </c>
      <c r="N1971" s="55"/>
      <c r="O1971" s="56"/>
      <c r="P1971" s="56"/>
      <c r="Q1971" s="58"/>
      <c r="R1971" s="14"/>
      <c r="S1971" s="59"/>
      <c r="T1971" s="114"/>
      <c r="U1971" s="59"/>
      <c r="V1971" s="12"/>
      <c r="W1971" s="8"/>
      <c r="X1971" s="8"/>
      <c r="Y1971" s="61"/>
      <c r="Z1971" s="62"/>
      <c r="AA1971" s="12"/>
      <c r="AB1971" s="62"/>
      <c r="AC1971" s="16"/>
      <c r="AD1971" s="14"/>
      <c r="AE1971" s="8"/>
    </row>
    <row r="1972" spans="1:32" x14ac:dyDescent="0.25">
      <c r="B1972" s="8"/>
      <c r="C1972" s="12"/>
      <c r="D1972" s="8"/>
      <c r="E1972" s="12"/>
      <c r="F1972" s="8"/>
      <c r="G1972" s="12"/>
      <c r="H1972" s="8"/>
      <c r="I1972" s="12"/>
      <c r="J1972" s="8"/>
      <c r="K1972" s="12"/>
      <c r="L1972" s="8"/>
      <c r="M1972" s="12"/>
      <c r="N1972" s="8"/>
      <c r="O1972" s="12"/>
      <c r="P1972" s="12"/>
      <c r="Q1972" s="13"/>
      <c r="R1972" s="14"/>
      <c r="S1972" s="12"/>
      <c r="T1972" s="14"/>
      <c r="U1972" s="12"/>
      <c r="V1972" s="12"/>
      <c r="W1972" s="12"/>
      <c r="X1972" s="60"/>
      <c r="Y1972" s="20"/>
      <c r="Z1972" s="12"/>
      <c r="AA1972" s="12"/>
      <c r="AB1972" s="12"/>
      <c r="AC1972" s="16"/>
      <c r="AD1972" s="14"/>
      <c r="AE1972" s="12"/>
    </row>
    <row r="1973" spans="1:32" x14ac:dyDescent="0.25">
      <c r="B1973" s="8"/>
      <c r="C1973" s="12"/>
      <c r="D1973" s="8"/>
      <c r="E1973" s="12"/>
      <c r="F1973" s="8"/>
      <c r="G1973" s="12"/>
      <c r="H1973" s="8"/>
      <c r="I1973" s="12"/>
      <c r="J1973" s="8"/>
      <c r="K1973" s="12"/>
      <c r="L1973" s="8"/>
      <c r="M1973" s="12"/>
      <c r="N1973" s="8"/>
      <c r="O1973" s="12"/>
      <c r="P1973" s="12"/>
      <c r="Q1973" s="13"/>
      <c r="R1973" s="14"/>
      <c r="S1973" s="12"/>
      <c r="T1973" s="14"/>
      <c r="U1973" s="12"/>
      <c r="V1973" s="12"/>
      <c r="W1973" s="12"/>
      <c r="X1973" s="60"/>
      <c r="Y1973" s="20"/>
      <c r="Z1973" s="12"/>
      <c r="AA1973" s="12"/>
      <c r="AB1973" s="12"/>
      <c r="AC1973" s="16"/>
      <c r="AD1973" s="14"/>
      <c r="AE1973" s="12"/>
    </row>
    <row r="1974" spans="1:32" x14ac:dyDescent="0.25">
      <c r="B1974" s="55"/>
      <c r="C1974" s="37"/>
      <c r="D1974" s="55"/>
      <c r="E1974" s="37"/>
      <c r="F1974" s="55"/>
      <c r="G1974" s="37"/>
      <c r="H1974" s="55"/>
      <c r="I1974" s="37"/>
      <c r="J1974" s="55"/>
      <c r="K1974" s="37"/>
      <c r="L1974" s="55"/>
      <c r="M1974" s="37"/>
      <c r="N1974" s="55"/>
      <c r="O1974" s="56"/>
      <c r="P1974" s="56"/>
      <c r="Q1974" s="58"/>
      <c r="R1974" s="58"/>
      <c r="S1974" s="14"/>
      <c r="T1974" s="59"/>
      <c r="U1974" s="114"/>
      <c r="V1974" s="59"/>
      <c r="W1974" s="12"/>
      <c r="X1974" s="60"/>
      <c r="Y1974" s="8"/>
      <c r="Z1974" s="61"/>
      <c r="AA1974" s="62"/>
      <c r="AB1974" s="12"/>
      <c r="AC1974" s="16"/>
      <c r="AD1974" s="14"/>
      <c r="AE1974" s="8"/>
    </row>
    <row r="1975" spans="1:32" x14ac:dyDescent="0.25">
      <c r="B1975" s="55"/>
      <c r="C1975" s="37"/>
      <c r="D1975" s="55"/>
      <c r="E1975" s="37"/>
      <c r="F1975" s="55"/>
      <c r="G1975" s="37"/>
      <c r="H1975" s="55"/>
      <c r="I1975" s="37"/>
      <c r="J1975" s="55"/>
      <c r="K1975" s="37"/>
      <c r="L1975" s="55"/>
      <c r="M1975" s="37"/>
      <c r="N1975" s="55"/>
      <c r="O1975" s="56"/>
      <c r="P1975" s="56"/>
      <c r="Q1975" s="58"/>
      <c r="R1975" s="58"/>
      <c r="S1975" s="14"/>
      <c r="T1975" s="59"/>
      <c r="U1975" s="114"/>
      <c r="V1975" s="59"/>
      <c r="W1975" s="12"/>
      <c r="X1975" s="60"/>
      <c r="Y1975" s="8"/>
      <c r="Z1975" s="61"/>
      <c r="AA1975" s="62"/>
      <c r="AB1975" s="12"/>
      <c r="AC1975" s="16"/>
      <c r="AD1975" s="14"/>
      <c r="AE1975" s="8"/>
    </row>
    <row r="1976" spans="1:32" ht="18" x14ac:dyDescent="0.25">
      <c r="A1976" s="143" t="s">
        <v>603</v>
      </c>
      <c r="B1976" s="23"/>
      <c r="C1976" s="24"/>
      <c r="D1976" s="23"/>
      <c r="E1976" s="24"/>
      <c r="F1976" s="23"/>
      <c r="G1976" s="24" t="s">
        <v>1</v>
      </c>
      <c r="H1976" s="23"/>
      <c r="I1976" s="24"/>
      <c r="J1976" s="23"/>
      <c r="K1976" s="24"/>
      <c r="L1976" s="23"/>
      <c r="M1976" s="24"/>
      <c r="N1976" s="23" t="s">
        <v>4</v>
      </c>
      <c r="O1976" s="24"/>
      <c r="P1976" s="24" t="s">
        <v>5</v>
      </c>
      <c r="Q1976" s="25"/>
      <c r="R1976" s="26"/>
      <c r="S1976" s="24"/>
      <c r="T1976" s="26"/>
      <c r="U1976" s="24"/>
      <c r="V1976" s="24"/>
      <c r="W1976" s="27"/>
      <c r="X1976" s="122"/>
      <c r="Y1976" s="28"/>
      <c r="Z1976" s="24"/>
      <c r="AA1976" s="24"/>
      <c r="AB1976" s="24"/>
      <c r="AC1976" s="29"/>
      <c r="AD1976" s="26"/>
      <c r="AE1976" s="27"/>
    </row>
    <row r="1977" spans="1:32" ht="42.75" x14ac:dyDescent="0.25">
      <c r="A1977" s="30"/>
      <c r="B1977" s="31" t="s">
        <v>6</v>
      </c>
      <c r="C1977" s="32" t="s">
        <v>7</v>
      </c>
      <c r="D1977" s="31" t="s">
        <v>8</v>
      </c>
      <c r="E1977" s="32" t="s">
        <v>7</v>
      </c>
      <c r="F1977" s="31" t="s">
        <v>9</v>
      </c>
      <c r="G1977" s="24" t="s">
        <v>7</v>
      </c>
      <c r="H1977" s="31" t="s">
        <v>10</v>
      </c>
      <c r="I1977" s="32" t="s">
        <v>7</v>
      </c>
      <c r="J1977" s="31" t="s">
        <v>11</v>
      </c>
      <c r="K1977" s="32" t="s">
        <v>7</v>
      </c>
      <c r="L1977" s="31" t="s">
        <v>12</v>
      </c>
      <c r="M1977" s="32" t="s">
        <v>7</v>
      </c>
      <c r="N1977" s="31" t="s">
        <v>13</v>
      </c>
      <c r="O1977" s="32" t="s">
        <v>14</v>
      </c>
      <c r="P1977" s="32" t="s">
        <v>15</v>
      </c>
      <c r="Q1977" s="33" t="s">
        <v>2</v>
      </c>
      <c r="R1977" s="32" t="s">
        <v>16</v>
      </c>
      <c r="S1977" s="32" t="s">
        <v>17</v>
      </c>
      <c r="T1977" s="32" t="s">
        <v>18</v>
      </c>
      <c r="U1977" s="32" t="s">
        <v>19</v>
      </c>
      <c r="V1977" s="32" t="s">
        <v>18</v>
      </c>
      <c r="W1977" s="34" t="s">
        <v>20</v>
      </c>
      <c r="X1977" s="123" t="s">
        <v>21</v>
      </c>
      <c r="Y1977" s="35" t="s">
        <v>22</v>
      </c>
      <c r="Z1977" s="32" t="s">
        <v>23</v>
      </c>
      <c r="AA1977" s="32" t="s">
        <v>24</v>
      </c>
      <c r="AB1977" s="32" t="s">
        <v>25</v>
      </c>
      <c r="AC1977" s="36" t="s">
        <v>26</v>
      </c>
      <c r="AD1977" s="32" t="s">
        <v>27</v>
      </c>
      <c r="AE1977" s="34" t="s">
        <v>18</v>
      </c>
      <c r="AF1977" s="34" t="s">
        <v>28</v>
      </c>
    </row>
    <row r="1978" spans="1:32" x14ac:dyDescent="0.25">
      <c r="B1978" s="55"/>
      <c r="C1978" s="37"/>
      <c r="D1978" s="55"/>
      <c r="E1978" s="37"/>
      <c r="F1978" s="55"/>
      <c r="G1978" s="37"/>
      <c r="H1978" s="55"/>
      <c r="I1978" s="37"/>
      <c r="J1978" s="55"/>
      <c r="K1978" s="37"/>
      <c r="L1978" s="55"/>
      <c r="M1978" s="37"/>
      <c r="N1978" s="55"/>
      <c r="O1978" s="56"/>
      <c r="P1978" s="56"/>
      <c r="Q1978" s="58"/>
      <c r="R1978" s="58"/>
      <c r="S1978" s="14"/>
      <c r="T1978" s="59"/>
      <c r="U1978" s="114"/>
      <c r="V1978" s="59"/>
      <c r="W1978" s="12"/>
      <c r="X1978" s="60"/>
      <c r="Y1978" s="8"/>
      <c r="Z1978" s="61"/>
      <c r="AA1978" s="62"/>
      <c r="AB1978" s="12"/>
      <c r="AC1978" s="16"/>
      <c r="AD1978" s="14"/>
      <c r="AE1978" s="8"/>
    </row>
    <row r="1979" spans="1:32" x14ac:dyDescent="0.25">
      <c r="A1979" s="40" t="s">
        <v>1948</v>
      </c>
      <c r="B1979" s="68">
        <v>19.610952010451701</v>
      </c>
      <c r="C1979" s="64">
        <v>1</v>
      </c>
      <c r="D1979" s="68">
        <v>18.056935606604799</v>
      </c>
      <c r="E1979" s="64">
        <v>2</v>
      </c>
      <c r="F1979" s="68">
        <v>16.184254952760899</v>
      </c>
      <c r="G1979" s="64">
        <v>2</v>
      </c>
      <c r="H1979" s="67">
        <v>47.443199309052403</v>
      </c>
      <c r="I1979" s="42">
        <v>5</v>
      </c>
      <c r="J1979" s="67">
        <v>14.780573257006999</v>
      </c>
      <c r="K1979" s="42">
        <v>6</v>
      </c>
      <c r="L1979" s="68">
        <v>4.8631495267072697</v>
      </c>
      <c r="M1979" s="64">
        <v>2</v>
      </c>
      <c r="N1979" s="67">
        <v>14.039820628418701</v>
      </c>
      <c r="O1979" s="69">
        <v>3.0885145258943099</v>
      </c>
      <c r="P1979" s="69">
        <v>0.89046294363829004</v>
      </c>
      <c r="Q1979" s="70">
        <v>8</v>
      </c>
      <c r="R1979" s="71">
        <v>0.05</v>
      </c>
      <c r="S1979" s="71">
        <v>0</v>
      </c>
      <c r="T1979" s="46" t="s">
        <v>18</v>
      </c>
      <c r="U1979" s="72">
        <v>1.7500000000000002E-2</v>
      </c>
      <c r="V1979" s="72" t="s">
        <v>18</v>
      </c>
      <c r="W1979" s="72">
        <v>7.7600000000000004E-3</v>
      </c>
      <c r="X1979" s="48" t="s">
        <v>141</v>
      </c>
      <c r="Y1979" s="49" t="s">
        <v>18</v>
      </c>
      <c r="Z1979" s="50" t="s">
        <v>18</v>
      </c>
      <c r="AA1979" s="73" t="s">
        <v>18</v>
      </c>
      <c r="AB1979" s="52">
        <v>39310</v>
      </c>
      <c r="AC1979" s="48" t="s">
        <v>1949</v>
      </c>
      <c r="AD1979" s="53" t="s">
        <v>68</v>
      </c>
      <c r="AE1979" s="46" t="s">
        <v>18</v>
      </c>
      <c r="AF1979" s="54" t="s">
        <v>18</v>
      </c>
    </row>
    <row r="1980" spans="1:32" x14ac:dyDescent="0.25">
      <c r="A1980" s="1" t="s">
        <v>1950</v>
      </c>
      <c r="B1980" s="74" t="s">
        <v>18</v>
      </c>
      <c r="C1980" s="37" t="s">
        <v>18</v>
      </c>
      <c r="D1980" s="74" t="s">
        <v>18</v>
      </c>
      <c r="E1980" s="37" t="s">
        <v>18</v>
      </c>
      <c r="F1980" s="75">
        <v>13.5333646356464</v>
      </c>
      <c r="G1980" s="66">
        <v>3</v>
      </c>
      <c r="H1980" s="74">
        <v>43.844400571419499</v>
      </c>
      <c r="I1980" s="37">
        <v>6</v>
      </c>
      <c r="J1980" s="74">
        <v>16.285391742143101</v>
      </c>
      <c r="K1980" s="37">
        <v>4</v>
      </c>
      <c r="L1980" s="74">
        <v>1.4369474911429301</v>
      </c>
      <c r="M1980" s="37">
        <v>6</v>
      </c>
      <c r="N1980" s="74">
        <v>21.158548995390401</v>
      </c>
      <c r="O1980" s="76">
        <v>1.8793061482075899</v>
      </c>
      <c r="P1980" s="76" t="s">
        <v>18</v>
      </c>
      <c r="Q1980" s="77">
        <v>6</v>
      </c>
      <c r="R1980" s="78">
        <v>0</v>
      </c>
      <c r="S1980" s="78">
        <v>0</v>
      </c>
      <c r="T1980" s="14" t="s">
        <v>18</v>
      </c>
      <c r="U1980" s="79">
        <v>4.8999999999999998E-3</v>
      </c>
      <c r="V1980" s="79" t="s">
        <v>18</v>
      </c>
      <c r="W1980" s="79">
        <v>4.8999999999999998E-3</v>
      </c>
      <c r="X1980" s="12" t="s">
        <v>1371</v>
      </c>
      <c r="Y1980" s="60" t="s">
        <v>18</v>
      </c>
      <c r="Z1980" s="8">
        <v>3.8955381028099598</v>
      </c>
      <c r="AA1980" s="80">
        <v>42878</v>
      </c>
      <c r="AB1980" s="62">
        <v>44342</v>
      </c>
      <c r="AC1980" s="12" t="s">
        <v>1372</v>
      </c>
      <c r="AD1980" s="16">
        <v>15</v>
      </c>
      <c r="AE1980" s="14" t="s">
        <v>18</v>
      </c>
      <c r="AF1980" s="39">
        <v>31.366201810557499</v>
      </c>
    </row>
    <row r="1981" spans="1:32" x14ac:dyDescent="0.25">
      <c r="A1981" s="40" t="s">
        <v>1951</v>
      </c>
      <c r="B1981" s="68">
        <v>12.3707198567984</v>
      </c>
      <c r="C1981" s="64">
        <v>3</v>
      </c>
      <c r="D1981" s="67">
        <v>10.2013981748083</v>
      </c>
      <c r="E1981" s="42">
        <v>4</v>
      </c>
      <c r="F1981" s="67">
        <v>4.9447706229664696</v>
      </c>
      <c r="G1981" s="42">
        <v>5</v>
      </c>
      <c r="H1981" s="67">
        <v>41.254657847241901</v>
      </c>
      <c r="I1981" s="42">
        <v>7</v>
      </c>
      <c r="J1981" s="67">
        <v>6.3654570707939602</v>
      </c>
      <c r="K1981" s="42">
        <v>7</v>
      </c>
      <c r="L1981" s="68">
        <v>3.3513476450946298</v>
      </c>
      <c r="M1981" s="64">
        <v>3</v>
      </c>
      <c r="N1981" s="67">
        <v>20.9958606954883</v>
      </c>
      <c r="O1981" s="69">
        <v>1.7705227248911699</v>
      </c>
      <c r="P1981" s="69">
        <v>0.41459015965484902</v>
      </c>
      <c r="Q1981" s="70">
        <v>8</v>
      </c>
      <c r="R1981" s="71">
        <v>0.05</v>
      </c>
      <c r="S1981" s="71">
        <v>0.01</v>
      </c>
      <c r="T1981" s="46" t="s">
        <v>18</v>
      </c>
      <c r="U1981" s="72">
        <v>2.4E-2</v>
      </c>
      <c r="V1981" s="72" t="s">
        <v>18</v>
      </c>
      <c r="W1981" s="72">
        <v>1.9900000000000001E-2</v>
      </c>
      <c r="X1981" s="48" t="s">
        <v>141</v>
      </c>
      <c r="Y1981" s="49">
        <v>330.52414427143901</v>
      </c>
      <c r="Z1981" s="50" t="s">
        <v>18</v>
      </c>
      <c r="AA1981" s="73" t="s">
        <v>18</v>
      </c>
      <c r="AB1981" s="52">
        <v>35748</v>
      </c>
      <c r="AC1981" s="48" t="s">
        <v>1952</v>
      </c>
      <c r="AD1981" s="53" t="s">
        <v>56</v>
      </c>
      <c r="AE1981" s="46" t="s">
        <v>18</v>
      </c>
      <c r="AF1981" s="54" t="s">
        <v>18</v>
      </c>
    </row>
    <row r="1982" spans="1:32" x14ac:dyDescent="0.25">
      <c r="A1982" s="1" t="s">
        <v>1953</v>
      </c>
      <c r="B1982" s="75">
        <v>12.935320086015199</v>
      </c>
      <c r="C1982" s="66">
        <v>2</v>
      </c>
      <c r="D1982" s="75">
        <v>12.079997967215601</v>
      </c>
      <c r="E1982" s="66">
        <v>3</v>
      </c>
      <c r="F1982" s="74">
        <v>4.2798219279889897</v>
      </c>
      <c r="G1982" s="37">
        <v>6</v>
      </c>
      <c r="H1982" s="75">
        <v>51.722897133841101</v>
      </c>
      <c r="I1982" s="66">
        <v>3</v>
      </c>
      <c r="J1982" s="74">
        <v>14.8167434606745</v>
      </c>
      <c r="K1982" s="37">
        <v>5</v>
      </c>
      <c r="L1982" s="74">
        <v>3.0531559674114401</v>
      </c>
      <c r="M1982" s="37">
        <v>4</v>
      </c>
      <c r="N1982" s="74">
        <v>20.4779875752421</v>
      </c>
      <c r="O1982" s="76">
        <v>2.3264926595721498</v>
      </c>
      <c r="P1982" s="76">
        <v>0.41410426625503699</v>
      </c>
      <c r="Q1982" s="77">
        <v>8</v>
      </c>
      <c r="R1982" s="78">
        <v>0</v>
      </c>
      <c r="S1982" s="78">
        <v>0</v>
      </c>
      <c r="T1982" s="14" t="s">
        <v>18</v>
      </c>
      <c r="U1982" s="79">
        <v>1.4999999999999999E-2</v>
      </c>
      <c r="V1982" s="79" t="s">
        <v>18</v>
      </c>
      <c r="W1982" s="79">
        <v>1.55E-2</v>
      </c>
      <c r="X1982" s="12" t="s">
        <v>141</v>
      </c>
      <c r="Y1982" s="60">
        <v>35.0119275791034</v>
      </c>
      <c r="Z1982" s="8" t="s">
        <v>18</v>
      </c>
      <c r="AA1982" s="80" t="s">
        <v>18</v>
      </c>
      <c r="AB1982" s="62">
        <v>34267</v>
      </c>
      <c r="AC1982" s="12" t="s">
        <v>1900</v>
      </c>
      <c r="AD1982" s="16">
        <v>0</v>
      </c>
      <c r="AE1982" s="14" t="s">
        <v>18</v>
      </c>
      <c r="AF1982" s="39" t="s">
        <v>18</v>
      </c>
    </row>
    <row r="1983" spans="1:32" x14ac:dyDescent="0.25">
      <c r="A1983" s="40" t="s">
        <v>1954</v>
      </c>
      <c r="B1983" s="67" t="s">
        <v>18</v>
      </c>
      <c r="C1983" s="42" t="s">
        <v>18</v>
      </c>
      <c r="D1983" s="67" t="s">
        <v>18</v>
      </c>
      <c r="E1983" s="42" t="s">
        <v>18</v>
      </c>
      <c r="F1983" s="67">
        <v>-20.875636334801801</v>
      </c>
      <c r="G1983" s="42">
        <v>7</v>
      </c>
      <c r="H1983" s="68">
        <v>130.52854982283199</v>
      </c>
      <c r="I1983" s="64">
        <v>1</v>
      </c>
      <c r="J1983" s="68">
        <v>47.184859695630998</v>
      </c>
      <c r="K1983" s="64">
        <v>1</v>
      </c>
      <c r="L1983" s="68">
        <v>15.838800566044</v>
      </c>
      <c r="M1983" s="64">
        <v>1</v>
      </c>
      <c r="N1983" s="67">
        <v>72.414245757527098</v>
      </c>
      <c r="O1983" s="69">
        <v>1.7461694055200101</v>
      </c>
      <c r="P1983" s="69" t="s">
        <v>18</v>
      </c>
      <c r="Q1983" s="70">
        <v>6</v>
      </c>
      <c r="R1983" s="71">
        <v>0</v>
      </c>
      <c r="S1983" s="71">
        <v>0</v>
      </c>
      <c r="T1983" s="46" t="s">
        <v>18</v>
      </c>
      <c r="U1983" s="72">
        <v>0</v>
      </c>
      <c r="V1983" s="72" t="s">
        <v>18</v>
      </c>
      <c r="W1983" s="72">
        <v>6.4999999999999997E-3</v>
      </c>
      <c r="X1983" s="48" t="s">
        <v>1371</v>
      </c>
      <c r="Y1983" s="49" t="s">
        <v>18</v>
      </c>
      <c r="Z1983" s="50" t="s">
        <v>18</v>
      </c>
      <c r="AA1983" s="73" t="s">
        <v>18</v>
      </c>
      <c r="AB1983" s="52">
        <v>44316</v>
      </c>
      <c r="AC1983" s="48" t="s">
        <v>1478</v>
      </c>
      <c r="AD1983" s="53" t="s">
        <v>1391</v>
      </c>
      <c r="AE1983" s="46" t="s">
        <v>18</v>
      </c>
      <c r="AF1983" s="54" t="s">
        <v>18</v>
      </c>
    </row>
    <row r="1984" spans="1:32" x14ac:dyDescent="0.25">
      <c r="A1984" s="1" t="s">
        <v>1955</v>
      </c>
      <c r="B1984" s="74" t="s">
        <v>18</v>
      </c>
      <c r="C1984" s="37" t="s">
        <v>18</v>
      </c>
      <c r="D1984" s="74" t="s">
        <v>18</v>
      </c>
      <c r="E1984" s="37" t="s">
        <v>18</v>
      </c>
      <c r="F1984" s="75">
        <v>18.7715647862459</v>
      </c>
      <c r="G1984" s="66">
        <v>1</v>
      </c>
      <c r="H1984" s="75">
        <v>53.2040010414362</v>
      </c>
      <c r="I1984" s="66">
        <v>2</v>
      </c>
      <c r="J1984" s="74">
        <v>4.4274617711167403</v>
      </c>
      <c r="K1984" s="37">
        <v>8</v>
      </c>
      <c r="L1984" s="74">
        <v>-1.3003135648351001</v>
      </c>
      <c r="M1984" s="37">
        <v>8</v>
      </c>
      <c r="N1984" s="74">
        <v>35.183635325750302</v>
      </c>
      <c r="O1984" s="76">
        <v>1.3961886322830599</v>
      </c>
      <c r="P1984" s="76" t="s">
        <v>18</v>
      </c>
      <c r="Q1984" s="77">
        <v>8</v>
      </c>
      <c r="R1984" s="78">
        <v>0</v>
      </c>
      <c r="S1984" s="78">
        <v>0</v>
      </c>
      <c r="T1984" s="14" t="s">
        <v>18</v>
      </c>
      <c r="U1984" s="79">
        <v>0</v>
      </c>
      <c r="V1984" s="79" t="s">
        <v>18</v>
      </c>
      <c r="W1984" s="79">
        <v>3.4999999999999901E-3</v>
      </c>
      <c r="X1984" s="12" t="s">
        <v>1371</v>
      </c>
      <c r="Y1984" s="60" t="s">
        <v>18</v>
      </c>
      <c r="Z1984" s="8" t="s">
        <v>18</v>
      </c>
      <c r="AA1984" s="80" t="s">
        <v>18</v>
      </c>
      <c r="AB1984" s="62">
        <v>44166</v>
      </c>
      <c r="AC1984" s="12" t="s">
        <v>1478</v>
      </c>
      <c r="AD1984" s="16" t="s">
        <v>1391</v>
      </c>
      <c r="AE1984" s="14" t="s">
        <v>18</v>
      </c>
      <c r="AF1984" s="39" t="s">
        <v>18</v>
      </c>
    </row>
    <row r="1985" spans="1:32" x14ac:dyDescent="0.25">
      <c r="A1985" s="40" t="s">
        <v>1956</v>
      </c>
      <c r="B1985" s="67" t="s">
        <v>18</v>
      </c>
      <c r="C1985" s="42" t="s">
        <v>18</v>
      </c>
      <c r="D1985" s="67" t="s">
        <v>18</v>
      </c>
      <c r="E1985" s="42" t="s">
        <v>18</v>
      </c>
      <c r="F1985" s="67" t="s">
        <v>18</v>
      </c>
      <c r="G1985" s="42" t="s">
        <v>18</v>
      </c>
      <c r="H1985" s="67">
        <v>31.220760866320798</v>
      </c>
      <c r="I1985" s="42">
        <v>8</v>
      </c>
      <c r="J1985" s="68">
        <v>28.933541164637699</v>
      </c>
      <c r="K1985" s="64">
        <v>2</v>
      </c>
      <c r="L1985" s="67">
        <v>1.92150914201598</v>
      </c>
      <c r="M1985" s="42">
        <v>5</v>
      </c>
      <c r="N1985" s="67">
        <v>25.889119037860201</v>
      </c>
      <c r="O1985" s="69">
        <v>1.0483072625762599</v>
      </c>
      <c r="P1985" s="69" t="s">
        <v>18</v>
      </c>
      <c r="Q1985" s="70">
        <v>8</v>
      </c>
      <c r="R1985" s="71">
        <v>0</v>
      </c>
      <c r="S1985" s="71">
        <v>0</v>
      </c>
      <c r="T1985" s="46" t="s">
        <v>18</v>
      </c>
      <c r="U1985" s="72">
        <v>0</v>
      </c>
      <c r="V1985" s="72" t="s">
        <v>18</v>
      </c>
      <c r="W1985" s="72">
        <v>5.4999999999999997E-3</v>
      </c>
      <c r="X1985" s="48" t="s">
        <v>1371</v>
      </c>
      <c r="Y1985" s="49" t="s">
        <v>18</v>
      </c>
      <c r="Z1985" s="50" t="s">
        <v>18</v>
      </c>
      <c r="AA1985" s="73" t="s">
        <v>18</v>
      </c>
      <c r="AB1985" s="52">
        <v>44736</v>
      </c>
      <c r="AC1985" s="48" t="s">
        <v>1478</v>
      </c>
      <c r="AD1985" s="53" t="s">
        <v>1391</v>
      </c>
      <c r="AE1985" s="46" t="s">
        <v>18</v>
      </c>
      <c r="AF1985" s="54" t="s">
        <v>18</v>
      </c>
    </row>
    <row r="1986" spans="1:32" x14ac:dyDescent="0.25">
      <c r="A1986" s="81" t="s">
        <v>1957</v>
      </c>
      <c r="B1986" s="82" t="s">
        <v>18</v>
      </c>
      <c r="C1986" s="83" t="s">
        <v>18</v>
      </c>
      <c r="D1986" s="124">
        <v>18.766991268706601</v>
      </c>
      <c r="E1986" s="125">
        <v>1</v>
      </c>
      <c r="F1986" s="82">
        <v>6.7968384880094899</v>
      </c>
      <c r="G1986" s="83">
        <v>4</v>
      </c>
      <c r="H1986" s="82">
        <v>49.407612790305699</v>
      </c>
      <c r="I1986" s="83">
        <v>4</v>
      </c>
      <c r="J1986" s="124">
        <v>22.579298773193401</v>
      </c>
      <c r="K1986" s="125">
        <v>3</v>
      </c>
      <c r="L1986" s="82">
        <v>0.12462666005794699</v>
      </c>
      <c r="M1986" s="83">
        <v>7</v>
      </c>
      <c r="N1986" s="82">
        <v>18.158543514089502</v>
      </c>
      <c r="O1986" s="84">
        <v>2.4961585381506701</v>
      </c>
      <c r="P1986" s="84">
        <v>0.76967061646470203</v>
      </c>
      <c r="Q1986" s="85">
        <v>8</v>
      </c>
      <c r="R1986" s="86">
        <v>0</v>
      </c>
      <c r="S1986" s="86">
        <v>0</v>
      </c>
      <c r="T1986" s="87" t="s">
        <v>18</v>
      </c>
      <c r="U1986" s="88">
        <v>5.4999999999999997E-3</v>
      </c>
      <c r="V1986" s="88" t="s">
        <v>18</v>
      </c>
      <c r="W1986" s="88">
        <v>5.4999999999999997E-3</v>
      </c>
      <c r="X1986" s="89" t="s">
        <v>1371</v>
      </c>
      <c r="Y1986" s="90" t="s">
        <v>18</v>
      </c>
      <c r="Z1986" s="91" t="s">
        <v>18</v>
      </c>
      <c r="AA1986" s="92" t="s">
        <v>18</v>
      </c>
      <c r="AB1986" s="93">
        <v>44166</v>
      </c>
      <c r="AC1986" s="89" t="s">
        <v>1478</v>
      </c>
      <c r="AD1986" s="94" t="s">
        <v>1391</v>
      </c>
      <c r="AE1986" s="87" t="s">
        <v>18</v>
      </c>
      <c r="AF1986" s="95" t="s">
        <v>18</v>
      </c>
    </row>
    <row r="1987" spans="1:32" x14ac:dyDescent="0.25">
      <c r="A1987" s="96" t="s">
        <v>95</v>
      </c>
      <c r="B1987" s="97">
        <v>14.972330651088432</v>
      </c>
      <c r="C1987" s="12"/>
      <c r="D1987" s="97">
        <v>14.776330754333827</v>
      </c>
      <c r="E1987" s="12"/>
      <c r="F1987" s="97">
        <v>6.2335684398309068</v>
      </c>
      <c r="G1987" s="12"/>
      <c r="H1987" s="97">
        <v>56.07825992280619</v>
      </c>
      <c r="I1987" s="12"/>
      <c r="J1987" s="97">
        <v>19.421665866899673</v>
      </c>
      <c r="K1987" s="12"/>
      <c r="L1987" s="97">
        <v>3.6611529292048868</v>
      </c>
      <c r="M1987" s="37"/>
      <c r="N1987" s="97">
        <v>28.539720191220823</v>
      </c>
      <c r="O1987" s="98">
        <v>1.9689574871369027</v>
      </c>
      <c r="P1987" s="98">
        <v>0.62220699650321953</v>
      </c>
      <c r="Q1987" s="99"/>
      <c r="R1987" s="14"/>
      <c r="S1987" s="12"/>
      <c r="T1987" s="14"/>
      <c r="U1987" s="12"/>
      <c r="V1987" s="100"/>
      <c r="X1987" s="100" t="s">
        <v>96</v>
      </c>
      <c r="Y1987" s="101">
        <v>365.53607185054238</v>
      </c>
      <c r="Z1987" s="98">
        <v>3.8955381028099598</v>
      </c>
      <c r="AA1987" s="102">
        <v>42878</v>
      </c>
      <c r="AB1987" s="100"/>
      <c r="AC1987" s="100"/>
      <c r="AD1987" s="103"/>
      <c r="AE1987" s="104"/>
      <c r="AF1987" s="105">
        <v>31.366201810557499</v>
      </c>
    </row>
    <row r="1988" spans="1:32" x14ac:dyDescent="0.25">
      <c r="A1988" s="106" t="s">
        <v>607</v>
      </c>
      <c r="B1988" s="107">
        <v>20.171556805516399</v>
      </c>
      <c r="C1988" s="37"/>
      <c r="D1988" s="107">
        <v>21.978738088026201</v>
      </c>
      <c r="E1988" s="37"/>
      <c r="F1988" s="107">
        <v>13.7136921249107</v>
      </c>
      <c r="G1988" s="37"/>
      <c r="H1988" s="107">
        <v>44.228929822778703</v>
      </c>
      <c r="I1988" s="37"/>
      <c r="J1988" s="107">
        <v>16.307596343950301</v>
      </c>
      <c r="K1988" s="37"/>
      <c r="L1988" s="107">
        <v>1.5381985811082399</v>
      </c>
      <c r="M1988" s="37"/>
      <c r="N1988" s="107">
        <v>21.573264765843</v>
      </c>
      <c r="O1988" s="107">
        <v>1.86100346430246</v>
      </c>
      <c r="P1988" s="107">
        <v>0.78187932787950598</v>
      </c>
      <c r="Q1988" s="108"/>
      <c r="R1988" s="109"/>
      <c r="S1988" s="37"/>
      <c r="T1988" s="109"/>
      <c r="U1988" s="37"/>
      <c r="V1988" s="37"/>
      <c r="W1988" s="110"/>
      <c r="X1988" s="111"/>
      <c r="Y1988" s="112"/>
      <c r="Z1988" s="37"/>
      <c r="AA1988" s="37"/>
      <c r="AB1988" s="37"/>
      <c r="AC1988" s="113"/>
      <c r="AD1988" s="109"/>
      <c r="AE1988" s="110"/>
    </row>
    <row r="1989" spans="1:32" x14ac:dyDescent="0.25">
      <c r="A1989" s="1" t="s">
        <v>98</v>
      </c>
      <c r="B1989" s="55"/>
      <c r="C1989" s="37">
        <v>3</v>
      </c>
      <c r="D1989" s="55"/>
      <c r="E1989" s="37">
        <v>4</v>
      </c>
      <c r="F1989" s="55"/>
      <c r="G1989" s="37">
        <v>7</v>
      </c>
      <c r="H1989" s="55"/>
      <c r="I1989" s="37">
        <v>8</v>
      </c>
      <c r="J1989" s="55"/>
      <c r="K1989" s="37">
        <v>8</v>
      </c>
      <c r="L1989" s="55"/>
      <c r="M1989" s="37">
        <v>8</v>
      </c>
      <c r="N1989" s="55"/>
      <c r="O1989" s="56"/>
      <c r="P1989" s="56"/>
      <c r="Q1989" s="58"/>
      <c r="R1989" s="14"/>
      <c r="S1989" s="59"/>
      <c r="T1989" s="114"/>
      <c r="U1989" s="59"/>
      <c r="V1989" s="12"/>
      <c r="W1989" s="8"/>
      <c r="X1989" s="8"/>
      <c r="Y1989" s="61"/>
      <c r="Z1989" s="62"/>
      <c r="AA1989" s="12"/>
      <c r="AB1989" s="62"/>
      <c r="AC1989" s="16"/>
      <c r="AD1989" s="14"/>
      <c r="AE1989" s="8"/>
    </row>
    <row r="1990" spans="1:32" x14ac:dyDescent="0.25">
      <c r="B1990" s="8"/>
      <c r="C1990" s="12"/>
      <c r="D1990" s="8"/>
      <c r="E1990" s="12"/>
      <c r="F1990" s="8"/>
      <c r="G1990" s="12"/>
      <c r="H1990" s="8"/>
      <c r="I1990" s="12"/>
      <c r="J1990" s="8"/>
      <c r="K1990" s="12"/>
      <c r="L1990" s="8"/>
      <c r="M1990" s="12"/>
      <c r="N1990" s="8"/>
      <c r="O1990" s="12"/>
      <c r="P1990" s="12"/>
      <c r="Q1990" s="13"/>
      <c r="R1990" s="14"/>
      <c r="S1990" s="12"/>
      <c r="T1990" s="14"/>
      <c r="U1990" s="12"/>
      <c r="V1990" s="12"/>
      <c r="W1990" s="12"/>
      <c r="X1990" s="60"/>
      <c r="Y1990" s="20"/>
      <c r="Z1990" s="12"/>
      <c r="AA1990" s="12"/>
      <c r="AB1990" s="12"/>
      <c r="AC1990" s="16"/>
      <c r="AD1990" s="14"/>
      <c r="AE1990" s="12"/>
    </row>
    <row r="1991" spans="1:32" x14ac:dyDescent="0.25">
      <c r="B1991" s="8"/>
      <c r="C1991" s="12"/>
      <c r="D1991" s="8"/>
      <c r="E1991" s="12"/>
      <c r="F1991" s="8"/>
      <c r="G1991" s="12"/>
      <c r="H1991" s="8"/>
      <c r="I1991" s="12"/>
      <c r="J1991" s="8"/>
      <c r="K1991" s="12"/>
      <c r="L1991" s="8"/>
      <c r="M1991" s="12"/>
      <c r="N1991" s="8"/>
      <c r="O1991" s="12"/>
      <c r="P1991" s="12"/>
      <c r="Q1991" s="13"/>
      <c r="R1991" s="14"/>
      <c r="S1991" s="12"/>
      <c r="T1991" s="14"/>
      <c r="U1991" s="12"/>
      <c r="V1991" s="12"/>
      <c r="W1991" s="12"/>
      <c r="X1991" s="60"/>
      <c r="Y1991" s="20"/>
      <c r="Z1991" s="12"/>
      <c r="AA1991" s="12"/>
      <c r="AB1991" s="12"/>
      <c r="AC1991" s="16"/>
      <c r="AD1991" s="14"/>
      <c r="AE1991" s="12"/>
    </row>
    <row r="1992" spans="1:32" x14ac:dyDescent="0.25">
      <c r="B1992" s="55"/>
      <c r="C1992" s="37"/>
      <c r="D1992" s="55"/>
      <c r="E1992" s="37"/>
      <c r="F1992" s="55"/>
      <c r="G1992" s="37"/>
      <c r="H1992" s="55"/>
      <c r="I1992" s="37"/>
      <c r="J1992" s="55"/>
      <c r="K1992" s="37"/>
      <c r="L1992" s="55"/>
      <c r="M1992" s="37"/>
      <c r="N1992" s="55"/>
      <c r="O1992" s="56"/>
      <c r="P1992" s="56"/>
      <c r="Q1992" s="58"/>
      <c r="R1992" s="58"/>
      <c r="S1992" s="14"/>
      <c r="T1992" s="59"/>
      <c r="U1992" s="114"/>
      <c r="V1992" s="59"/>
      <c r="W1992" s="12"/>
      <c r="X1992" s="60"/>
      <c r="Y1992" s="8"/>
      <c r="Z1992" s="61"/>
      <c r="AA1992" s="62"/>
      <c r="AB1992" s="12"/>
      <c r="AC1992" s="16"/>
      <c r="AD1992" s="14"/>
      <c r="AE1992" s="8"/>
    </row>
    <row r="1993" spans="1:32" x14ac:dyDescent="0.25">
      <c r="B1993" s="55"/>
      <c r="C1993" s="37"/>
      <c r="D1993" s="55"/>
      <c r="E1993" s="37"/>
      <c r="F1993" s="55"/>
      <c r="G1993" s="37"/>
      <c r="H1993" s="55"/>
      <c r="I1993" s="37"/>
      <c r="J1993" s="55"/>
      <c r="K1993" s="37"/>
      <c r="L1993" s="55"/>
      <c r="M1993" s="37"/>
      <c r="N1993" s="55"/>
      <c r="O1993" s="56"/>
      <c r="P1993" s="56"/>
      <c r="Q1993" s="58"/>
      <c r="R1993" s="58"/>
      <c r="S1993" s="14"/>
      <c r="T1993" s="59"/>
      <c r="U1993" s="114"/>
      <c r="V1993" s="59"/>
      <c r="W1993" s="12"/>
      <c r="X1993" s="60"/>
      <c r="Y1993" s="8"/>
      <c r="Z1993" s="61"/>
      <c r="AA1993" s="62"/>
      <c r="AB1993" s="12"/>
      <c r="AC1993" s="16"/>
      <c r="AD1993" s="14"/>
      <c r="AE1993" s="8"/>
    </row>
    <row r="1994" spans="1:32" ht="18" x14ac:dyDescent="0.25">
      <c r="A1994" s="143" t="s">
        <v>608</v>
      </c>
      <c r="B1994" s="23"/>
      <c r="C1994" s="24"/>
      <c r="D1994" s="23"/>
      <c r="E1994" s="24"/>
      <c r="F1994" s="23"/>
      <c r="G1994" s="24" t="s">
        <v>1</v>
      </c>
      <c r="H1994" s="23"/>
      <c r="I1994" s="24"/>
      <c r="J1994" s="23"/>
      <c r="K1994" s="24"/>
      <c r="L1994" s="23"/>
      <c r="M1994" s="24"/>
      <c r="N1994" s="23" t="s">
        <v>4</v>
      </c>
      <c r="O1994" s="24"/>
      <c r="P1994" s="24" t="s">
        <v>5</v>
      </c>
      <c r="Q1994" s="25"/>
      <c r="R1994" s="26"/>
      <c r="S1994" s="24"/>
      <c r="T1994" s="26"/>
      <c r="U1994" s="24"/>
      <c r="V1994" s="24"/>
      <c r="W1994" s="27"/>
      <c r="X1994" s="122"/>
      <c r="Y1994" s="28"/>
      <c r="Z1994" s="24"/>
      <c r="AA1994" s="24"/>
      <c r="AB1994" s="24"/>
      <c r="AC1994" s="29"/>
      <c r="AD1994" s="26"/>
      <c r="AE1994" s="27"/>
    </row>
    <row r="1995" spans="1:32" ht="42.75" x14ac:dyDescent="0.25">
      <c r="A1995" s="30"/>
      <c r="B1995" s="31" t="s">
        <v>6</v>
      </c>
      <c r="C1995" s="32" t="s">
        <v>7</v>
      </c>
      <c r="D1995" s="31" t="s">
        <v>8</v>
      </c>
      <c r="E1995" s="32" t="s">
        <v>7</v>
      </c>
      <c r="F1995" s="31" t="s">
        <v>9</v>
      </c>
      <c r="G1995" s="24" t="s">
        <v>7</v>
      </c>
      <c r="H1995" s="31" t="s">
        <v>10</v>
      </c>
      <c r="I1995" s="32" t="s">
        <v>7</v>
      </c>
      <c r="J1995" s="31" t="s">
        <v>11</v>
      </c>
      <c r="K1995" s="32" t="s">
        <v>7</v>
      </c>
      <c r="L1995" s="31" t="s">
        <v>12</v>
      </c>
      <c r="M1995" s="32" t="s">
        <v>7</v>
      </c>
      <c r="N1995" s="31" t="s">
        <v>13</v>
      </c>
      <c r="O1995" s="32" t="s">
        <v>14</v>
      </c>
      <c r="P1995" s="32" t="s">
        <v>15</v>
      </c>
      <c r="Q1995" s="33" t="s">
        <v>2</v>
      </c>
      <c r="R1995" s="32" t="s">
        <v>16</v>
      </c>
      <c r="S1995" s="32" t="s">
        <v>17</v>
      </c>
      <c r="T1995" s="32" t="s">
        <v>18</v>
      </c>
      <c r="U1995" s="32" t="s">
        <v>19</v>
      </c>
      <c r="V1995" s="32" t="s">
        <v>18</v>
      </c>
      <c r="W1995" s="34" t="s">
        <v>20</v>
      </c>
      <c r="X1995" s="123" t="s">
        <v>21</v>
      </c>
      <c r="Y1995" s="35" t="s">
        <v>22</v>
      </c>
      <c r="Z1995" s="32" t="s">
        <v>23</v>
      </c>
      <c r="AA1995" s="32" t="s">
        <v>24</v>
      </c>
      <c r="AB1995" s="32" t="s">
        <v>25</v>
      </c>
      <c r="AC1995" s="36" t="s">
        <v>26</v>
      </c>
      <c r="AD1995" s="32" t="s">
        <v>27</v>
      </c>
      <c r="AE1995" s="34" t="s">
        <v>18</v>
      </c>
      <c r="AF1995" s="34" t="s">
        <v>28</v>
      </c>
    </row>
    <row r="1996" spans="1:32" x14ac:dyDescent="0.25">
      <c r="B1996" s="55"/>
      <c r="C1996" s="37"/>
      <c r="D1996" s="55"/>
      <c r="E1996" s="37"/>
      <c r="F1996" s="55"/>
      <c r="G1996" s="37"/>
      <c r="H1996" s="55"/>
      <c r="I1996" s="37"/>
      <c r="J1996" s="55"/>
      <c r="K1996" s="37"/>
      <c r="L1996" s="55"/>
      <c r="M1996" s="37"/>
      <c r="N1996" s="55"/>
      <c r="O1996" s="56"/>
      <c r="P1996" s="56"/>
      <c r="Q1996" s="58"/>
      <c r="R1996" s="58"/>
      <c r="S1996" s="14"/>
      <c r="T1996" s="59"/>
      <c r="U1996" s="114"/>
      <c r="V1996" s="59"/>
      <c r="W1996" s="12"/>
      <c r="X1996" s="60"/>
      <c r="Y1996" s="8"/>
      <c r="Z1996" s="61"/>
      <c r="AA1996" s="62"/>
      <c r="AB1996" s="12"/>
      <c r="AC1996" s="16"/>
      <c r="AD1996" s="14"/>
      <c r="AE1996" s="8"/>
    </row>
    <row r="1997" spans="1:32" x14ac:dyDescent="0.25">
      <c r="A1997" s="40" t="s">
        <v>1958</v>
      </c>
      <c r="B1997" s="68">
        <v>5.6816547598517104</v>
      </c>
      <c r="C1997" s="64">
        <v>2</v>
      </c>
      <c r="D1997" s="68">
        <v>10.302096092303501</v>
      </c>
      <c r="E1997" s="64">
        <v>2</v>
      </c>
      <c r="F1997" s="68">
        <v>9.2178205454171902</v>
      </c>
      <c r="G1997" s="64">
        <v>3</v>
      </c>
      <c r="H1997" s="67">
        <v>6.6466766616691801</v>
      </c>
      <c r="I1997" s="42">
        <v>6</v>
      </c>
      <c r="J1997" s="67">
        <v>-4.94432071269489</v>
      </c>
      <c r="K1997" s="42">
        <v>6</v>
      </c>
      <c r="L1997" s="67">
        <v>0.14077897700608399</v>
      </c>
      <c r="M1997" s="42">
        <v>5</v>
      </c>
      <c r="N1997" s="67">
        <v>16.750472799427001</v>
      </c>
      <c r="O1997" s="69">
        <v>0.15316984392980099</v>
      </c>
      <c r="P1997" s="69">
        <v>0.35899252212004301</v>
      </c>
      <c r="Q1997" s="70">
        <v>6</v>
      </c>
      <c r="R1997" s="71">
        <v>0.05</v>
      </c>
      <c r="S1997" s="71">
        <v>0</v>
      </c>
      <c r="T1997" s="46" t="s">
        <v>18</v>
      </c>
      <c r="U1997" s="72">
        <v>0.03</v>
      </c>
      <c r="V1997" s="72" t="s">
        <v>18</v>
      </c>
      <c r="W1997" s="72">
        <v>1.7999999999999999E-2</v>
      </c>
      <c r="X1997" s="48" t="s">
        <v>141</v>
      </c>
      <c r="Y1997" s="49">
        <v>168.7</v>
      </c>
      <c r="Z1997" s="50" t="s">
        <v>18</v>
      </c>
      <c r="AA1997" s="73" t="s">
        <v>18</v>
      </c>
      <c r="AB1997" s="52">
        <v>38342</v>
      </c>
      <c r="AC1997" s="48" t="s">
        <v>1959</v>
      </c>
      <c r="AD1997" s="53" t="s">
        <v>1412</v>
      </c>
      <c r="AE1997" s="46" t="s">
        <v>18</v>
      </c>
      <c r="AF1997" s="54" t="s">
        <v>18</v>
      </c>
    </row>
    <row r="1998" spans="1:32" x14ac:dyDescent="0.25">
      <c r="A1998" s="1" t="s">
        <v>1960</v>
      </c>
      <c r="B1998" s="75">
        <v>7.17679913204993</v>
      </c>
      <c r="C1998" s="66">
        <v>1</v>
      </c>
      <c r="D1998" s="74">
        <v>8.6991355225217006</v>
      </c>
      <c r="E1998" s="37">
        <v>4</v>
      </c>
      <c r="F1998" s="74">
        <v>3.2943128085937099</v>
      </c>
      <c r="G1998" s="37">
        <v>5</v>
      </c>
      <c r="H1998" s="74">
        <v>17.9184485431886</v>
      </c>
      <c r="I1998" s="37">
        <v>5</v>
      </c>
      <c r="J1998" s="74">
        <v>3.4721654437990899</v>
      </c>
      <c r="K1998" s="37">
        <v>4</v>
      </c>
      <c r="L1998" s="74">
        <v>-2.3592947170790102</v>
      </c>
      <c r="M1998" s="37">
        <v>7</v>
      </c>
      <c r="N1998" s="74">
        <v>14.5809752736909</v>
      </c>
      <c r="O1998" s="76">
        <v>0.94900642283685899</v>
      </c>
      <c r="P1998" s="76">
        <v>0.36232165117871701</v>
      </c>
      <c r="Q1998" s="77">
        <v>9</v>
      </c>
      <c r="R1998" s="78">
        <v>0.05</v>
      </c>
      <c r="S1998" s="78">
        <v>0.01</v>
      </c>
      <c r="T1998" s="14" t="s">
        <v>18</v>
      </c>
      <c r="U1998" s="79">
        <v>2.4E-2</v>
      </c>
      <c r="V1998" s="79" t="s">
        <v>18</v>
      </c>
      <c r="W1998" s="79">
        <v>1.9970000000000002E-2</v>
      </c>
      <c r="X1998" s="12" t="s">
        <v>141</v>
      </c>
      <c r="Y1998" s="60">
        <v>32.660644010076503</v>
      </c>
      <c r="Z1998" s="8" t="s">
        <v>18</v>
      </c>
      <c r="AA1998" s="80" t="s">
        <v>18</v>
      </c>
      <c r="AB1998" s="62">
        <v>39720</v>
      </c>
      <c r="AC1998" s="12" t="s">
        <v>1961</v>
      </c>
      <c r="AD1998" s="16" t="s">
        <v>56</v>
      </c>
      <c r="AE1998" s="14" t="s">
        <v>18</v>
      </c>
      <c r="AF1998" s="39" t="s">
        <v>18</v>
      </c>
    </row>
    <row r="1999" spans="1:32" x14ac:dyDescent="0.25">
      <c r="A1999" s="40" t="s">
        <v>1962</v>
      </c>
      <c r="B1999" s="67" t="s">
        <v>18</v>
      </c>
      <c r="C1999" s="42" t="s">
        <v>18</v>
      </c>
      <c r="D1999" s="67" t="s">
        <v>18</v>
      </c>
      <c r="E1999" s="42" t="s">
        <v>18</v>
      </c>
      <c r="F1999" s="67" t="s">
        <v>18</v>
      </c>
      <c r="G1999" s="42" t="s">
        <v>18</v>
      </c>
      <c r="H1999" s="68">
        <v>53.496752290847603</v>
      </c>
      <c r="I1999" s="64">
        <v>1</v>
      </c>
      <c r="J1999" s="68">
        <v>19.0404027237919</v>
      </c>
      <c r="K1999" s="64">
        <v>3</v>
      </c>
      <c r="L1999" s="68">
        <v>7.3096554307752797</v>
      </c>
      <c r="M1999" s="64">
        <v>2</v>
      </c>
      <c r="N1999" s="67">
        <v>15.1232941449951</v>
      </c>
      <c r="O1999" s="69">
        <v>3.26752508149624</v>
      </c>
      <c r="P1999" s="69" t="s">
        <v>18</v>
      </c>
      <c r="Q1999" s="70">
        <v>6</v>
      </c>
      <c r="R1999" s="71">
        <v>0</v>
      </c>
      <c r="S1999" s="71">
        <v>0</v>
      </c>
      <c r="T1999" s="46" t="s">
        <v>18</v>
      </c>
      <c r="U1999" s="72">
        <v>0</v>
      </c>
      <c r="V1999" s="72" t="s">
        <v>18</v>
      </c>
      <c r="W1999" s="72">
        <v>5.4999999999999997E-3</v>
      </c>
      <c r="X1999" s="48" t="s">
        <v>1371</v>
      </c>
      <c r="Y1999" s="49" t="s">
        <v>18</v>
      </c>
      <c r="Z1999" s="50" t="s">
        <v>18</v>
      </c>
      <c r="AA1999" s="73" t="s">
        <v>18</v>
      </c>
      <c r="AB1999" s="52">
        <v>45016</v>
      </c>
      <c r="AC1999" s="48" t="s">
        <v>1478</v>
      </c>
      <c r="AD1999" s="53" t="s">
        <v>1391</v>
      </c>
      <c r="AE1999" s="46" t="s">
        <v>18</v>
      </c>
      <c r="AF1999" s="54" t="s">
        <v>18</v>
      </c>
    </row>
    <row r="2000" spans="1:32" x14ac:dyDescent="0.25">
      <c r="A2000" s="1" t="s">
        <v>1963</v>
      </c>
      <c r="B2000" s="74" t="s">
        <v>18</v>
      </c>
      <c r="C2000" s="37" t="s">
        <v>18</v>
      </c>
      <c r="D2000" s="75">
        <v>12.3763287890452</v>
      </c>
      <c r="E2000" s="66">
        <v>1</v>
      </c>
      <c r="F2000" s="74">
        <v>7.9547216110295196</v>
      </c>
      <c r="G2000" s="37">
        <v>4</v>
      </c>
      <c r="H2000" s="74">
        <v>18.9262065025728</v>
      </c>
      <c r="I2000" s="37">
        <v>4</v>
      </c>
      <c r="J2000" s="74">
        <v>0.92647718519331901</v>
      </c>
      <c r="K2000" s="37">
        <v>5</v>
      </c>
      <c r="L2000" s="74">
        <v>-2.2958346959661702</v>
      </c>
      <c r="M2000" s="37">
        <v>6</v>
      </c>
      <c r="N2000" s="74">
        <v>20.1033269264545</v>
      </c>
      <c r="O2000" s="76">
        <v>0.73844479571224797</v>
      </c>
      <c r="P2000" s="76">
        <v>0.452224639249035</v>
      </c>
      <c r="Q2000" s="77">
        <v>6</v>
      </c>
      <c r="R2000" s="78">
        <v>0</v>
      </c>
      <c r="S2000" s="78">
        <v>0</v>
      </c>
      <c r="T2000" s="14" t="s">
        <v>18</v>
      </c>
      <c r="U2000" s="79">
        <v>0</v>
      </c>
      <c r="V2000" s="79" t="s">
        <v>18</v>
      </c>
      <c r="W2000" s="79">
        <v>5.0000000000000001E-3</v>
      </c>
      <c r="X2000" s="12" t="s">
        <v>1371</v>
      </c>
      <c r="Y2000" s="60" t="s">
        <v>18</v>
      </c>
      <c r="Z2000" s="8" t="s">
        <v>18</v>
      </c>
      <c r="AA2000" s="80" t="s">
        <v>18</v>
      </c>
      <c r="AB2000" s="62">
        <v>43208</v>
      </c>
      <c r="AC2000" s="12" t="s">
        <v>1478</v>
      </c>
      <c r="AD2000" s="16" t="s">
        <v>1391</v>
      </c>
      <c r="AE2000" s="14" t="s">
        <v>18</v>
      </c>
      <c r="AF2000" s="39" t="s">
        <v>18</v>
      </c>
    </row>
    <row r="2001" spans="1:32" x14ac:dyDescent="0.25">
      <c r="A2001" s="40" t="s">
        <v>1964</v>
      </c>
      <c r="B2001" s="67" t="s">
        <v>18</v>
      </c>
      <c r="C2001" s="42" t="s">
        <v>18</v>
      </c>
      <c r="D2001" s="68">
        <v>9.3272555326652906</v>
      </c>
      <c r="E2001" s="64">
        <v>3</v>
      </c>
      <c r="F2001" s="68">
        <v>12.5304705783772</v>
      </c>
      <c r="G2001" s="64">
        <v>1</v>
      </c>
      <c r="H2001" s="68">
        <v>42.1765237137013</v>
      </c>
      <c r="I2001" s="64">
        <v>3</v>
      </c>
      <c r="J2001" s="68">
        <v>19.0796000902372</v>
      </c>
      <c r="K2001" s="64">
        <v>2</v>
      </c>
      <c r="L2001" s="68">
        <v>4.29564361044552</v>
      </c>
      <c r="M2001" s="64">
        <v>3</v>
      </c>
      <c r="N2001" s="67">
        <v>26.614751524148701</v>
      </c>
      <c r="O2001" s="69">
        <v>1.4313684019144399</v>
      </c>
      <c r="P2001" s="69">
        <v>0.26094086314571002</v>
      </c>
      <c r="Q2001" s="70">
        <v>6</v>
      </c>
      <c r="R2001" s="71">
        <v>0</v>
      </c>
      <c r="S2001" s="71">
        <v>0</v>
      </c>
      <c r="T2001" s="46" t="s">
        <v>18</v>
      </c>
      <c r="U2001" s="72">
        <v>0</v>
      </c>
      <c r="V2001" s="72" t="s">
        <v>18</v>
      </c>
      <c r="W2001" s="72">
        <v>5.3E-3</v>
      </c>
      <c r="X2001" s="48" t="s">
        <v>1371</v>
      </c>
      <c r="Y2001" s="49" t="s">
        <v>18</v>
      </c>
      <c r="Z2001" s="50" t="s">
        <v>18</v>
      </c>
      <c r="AA2001" s="73" t="s">
        <v>18</v>
      </c>
      <c r="AB2001" s="52">
        <v>42088</v>
      </c>
      <c r="AC2001" s="48" t="s">
        <v>1478</v>
      </c>
      <c r="AD2001" s="53" t="s">
        <v>1391</v>
      </c>
      <c r="AE2001" s="46" t="s">
        <v>18</v>
      </c>
      <c r="AF2001" s="54" t="s">
        <v>18</v>
      </c>
    </row>
    <row r="2002" spans="1:32" x14ac:dyDescent="0.25">
      <c r="A2002" s="1" t="s">
        <v>1965</v>
      </c>
      <c r="B2002" s="74" t="s">
        <v>18</v>
      </c>
      <c r="C2002" s="37" t="s">
        <v>18</v>
      </c>
      <c r="D2002" s="74">
        <v>7.34726833605023</v>
      </c>
      <c r="E2002" s="37">
        <v>5</v>
      </c>
      <c r="F2002" s="75">
        <v>9.5491974732169993</v>
      </c>
      <c r="G2002" s="66">
        <v>2</v>
      </c>
      <c r="H2002" s="75">
        <v>51.5645809321149</v>
      </c>
      <c r="I2002" s="66">
        <v>2</v>
      </c>
      <c r="J2002" s="75">
        <v>24.675296788452599</v>
      </c>
      <c r="K2002" s="66">
        <v>1</v>
      </c>
      <c r="L2002" s="75">
        <v>8.5740363528197001</v>
      </c>
      <c r="M2002" s="66">
        <v>1</v>
      </c>
      <c r="N2002" s="74">
        <v>28.439605421981799</v>
      </c>
      <c r="O2002" s="76">
        <v>1.6696283534996801</v>
      </c>
      <c r="P2002" s="76">
        <v>0.17737369108883499</v>
      </c>
      <c r="Q2002" s="77">
        <v>6</v>
      </c>
      <c r="R2002" s="78">
        <v>0</v>
      </c>
      <c r="S2002" s="78">
        <v>0</v>
      </c>
      <c r="T2002" s="14" t="s">
        <v>18</v>
      </c>
      <c r="U2002" s="79">
        <v>0</v>
      </c>
      <c r="V2002" s="79" t="s">
        <v>18</v>
      </c>
      <c r="W2002" s="79">
        <v>5.4999999999999997E-3</v>
      </c>
      <c r="X2002" s="12" t="s">
        <v>1371</v>
      </c>
      <c r="Y2002" s="60" t="s">
        <v>18</v>
      </c>
      <c r="Z2002" s="8" t="s">
        <v>18</v>
      </c>
      <c r="AA2002" s="80" t="s">
        <v>18</v>
      </c>
      <c r="AB2002" s="62">
        <v>42088</v>
      </c>
      <c r="AC2002" s="12" t="s">
        <v>1914</v>
      </c>
      <c r="AD2002" s="16" t="s">
        <v>1391</v>
      </c>
      <c r="AE2002" s="14" t="s">
        <v>18</v>
      </c>
      <c r="AF2002" s="39" t="s">
        <v>18</v>
      </c>
    </row>
    <row r="2003" spans="1:32" x14ac:dyDescent="0.25">
      <c r="A2003" s="126" t="s">
        <v>1966</v>
      </c>
      <c r="B2003" s="127" t="s">
        <v>18</v>
      </c>
      <c r="C2003" s="128" t="s">
        <v>18</v>
      </c>
      <c r="D2003" s="127" t="s">
        <v>18</v>
      </c>
      <c r="E2003" s="128" t="s">
        <v>18</v>
      </c>
      <c r="F2003" s="127">
        <v>-22.926629171454699</v>
      </c>
      <c r="G2003" s="128">
        <v>6</v>
      </c>
      <c r="H2003" s="127">
        <v>-20.238463580419101</v>
      </c>
      <c r="I2003" s="128">
        <v>7</v>
      </c>
      <c r="J2003" s="127">
        <v>-9.5225195996111101</v>
      </c>
      <c r="K2003" s="128">
        <v>7</v>
      </c>
      <c r="L2003" s="127">
        <v>2.9887569127914699</v>
      </c>
      <c r="M2003" s="128">
        <v>4</v>
      </c>
      <c r="N2003" s="127">
        <v>31.194114696654498</v>
      </c>
      <c r="O2003" s="131">
        <v>-0.779617346866327</v>
      </c>
      <c r="P2003" s="131" t="s">
        <v>18</v>
      </c>
      <c r="Q2003" s="132">
        <v>6</v>
      </c>
      <c r="R2003" s="133">
        <v>0</v>
      </c>
      <c r="S2003" s="133">
        <v>0</v>
      </c>
      <c r="T2003" s="134" t="s">
        <v>18</v>
      </c>
      <c r="U2003" s="135">
        <v>5.8999999999999999E-3</v>
      </c>
      <c r="V2003" s="135" t="s">
        <v>18</v>
      </c>
      <c r="W2003" s="135">
        <v>5.8999999999999999E-3</v>
      </c>
      <c r="X2003" s="136" t="s">
        <v>1371</v>
      </c>
      <c r="Y2003" s="137" t="s">
        <v>18</v>
      </c>
      <c r="Z2003" s="138" t="s">
        <v>18</v>
      </c>
      <c r="AA2003" s="139" t="s">
        <v>18</v>
      </c>
      <c r="AB2003" s="140">
        <v>44463</v>
      </c>
      <c r="AC2003" s="136" t="s">
        <v>1478</v>
      </c>
      <c r="AD2003" s="141" t="s">
        <v>1391</v>
      </c>
      <c r="AE2003" s="134" t="s">
        <v>18</v>
      </c>
      <c r="AF2003" s="142" t="s">
        <v>18</v>
      </c>
    </row>
    <row r="2004" spans="1:32" x14ac:dyDescent="0.25">
      <c r="A2004" s="96" t="s">
        <v>95</v>
      </c>
      <c r="B2004" s="97">
        <v>6.4292269459508198</v>
      </c>
      <c r="C2004" s="12"/>
      <c r="D2004" s="97">
        <v>9.6104168545171849</v>
      </c>
      <c r="E2004" s="12"/>
      <c r="F2004" s="97">
        <v>3.2699823075299861</v>
      </c>
      <c r="G2004" s="12"/>
      <c r="H2004" s="97">
        <v>24.355817866239324</v>
      </c>
      <c r="I2004" s="12"/>
      <c r="J2004" s="97">
        <v>7.5324431313097309</v>
      </c>
      <c r="K2004" s="12"/>
      <c r="L2004" s="97">
        <v>2.664820267256125</v>
      </c>
      <c r="M2004" s="37"/>
      <c r="N2004" s="97">
        <v>21.829505826764642</v>
      </c>
      <c r="O2004" s="98">
        <v>1.061360793217563</v>
      </c>
      <c r="P2004" s="98">
        <v>0.32237067335646802</v>
      </c>
      <c r="Q2004" s="99"/>
      <c r="R2004" s="14"/>
      <c r="S2004" s="12"/>
      <c r="T2004" s="14"/>
      <c r="U2004" s="12"/>
      <c r="V2004" s="100"/>
      <c r="X2004" s="100" t="s">
        <v>96</v>
      </c>
      <c r="Y2004" s="101">
        <v>201.3606440100765</v>
      </c>
      <c r="Z2004" s="98">
        <v>0</v>
      </c>
      <c r="AA2004" s="102">
        <v>0</v>
      </c>
      <c r="AB2004" s="100"/>
      <c r="AC2004" s="100"/>
      <c r="AD2004" s="103"/>
      <c r="AE2004" s="104"/>
      <c r="AF2004" s="105">
        <v>0</v>
      </c>
    </row>
    <row r="2005" spans="1:32" x14ac:dyDescent="0.25">
      <c r="A2005" s="106" t="s">
        <v>617</v>
      </c>
      <c r="B2005" s="107">
        <v>9.1030499937015197</v>
      </c>
      <c r="C2005" s="37"/>
      <c r="D2005" s="107">
        <v>9.7273789169006708</v>
      </c>
      <c r="E2005" s="37"/>
      <c r="F2005" s="107">
        <v>8.3809874574193497</v>
      </c>
      <c r="G2005" s="37"/>
      <c r="H2005" s="107">
        <v>31.449213583464299</v>
      </c>
      <c r="I2005" s="37"/>
      <c r="J2005" s="107">
        <v>5.8439082178904203</v>
      </c>
      <c r="K2005" s="37"/>
      <c r="L2005" s="107">
        <v>-3.6916380878026997E-2</v>
      </c>
      <c r="M2005" s="37"/>
      <c r="N2005" s="107">
        <v>12.044644133557</v>
      </c>
      <c r="O2005" s="107">
        <v>2.2722302064520399</v>
      </c>
      <c r="P2005" s="107">
        <v>0.466532922518337</v>
      </c>
      <c r="Q2005" s="108"/>
      <c r="R2005" s="109"/>
      <c r="S2005" s="37"/>
      <c r="T2005" s="109"/>
      <c r="U2005" s="37"/>
      <c r="V2005" s="37"/>
      <c r="W2005" s="110"/>
      <c r="X2005" s="111"/>
      <c r="Y2005" s="112"/>
      <c r="Z2005" s="37"/>
      <c r="AA2005" s="37"/>
      <c r="AB2005" s="37"/>
      <c r="AC2005" s="113"/>
      <c r="AD2005" s="109"/>
      <c r="AE2005" s="110"/>
    </row>
    <row r="2006" spans="1:32" x14ac:dyDescent="0.25">
      <c r="A2006" s="1" t="s">
        <v>98</v>
      </c>
      <c r="B2006" s="55"/>
      <c r="C2006" s="37">
        <v>2</v>
      </c>
      <c r="D2006" s="55"/>
      <c r="E2006" s="37">
        <v>5</v>
      </c>
      <c r="F2006" s="55"/>
      <c r="G2006" s="37">
        <v>6</v>
      </c>
      <c r="H2006" s="55"/>
      <c r="I2006" s="37">
        <v>7</v>
      </c>
      <c r="J2006" s="55"/>
      <c r="K2006" s="37">
        <v>7</v>
      </c>
      <c r="L2006" s="55"/>
      <c r="M2006" s="37">
        <v>7</v>
      </c>
      <c r="N2006" s="55"/>
      <c r="O2006" s="56"/>
      <c r="P2006" s="56"/>
      <c r="Q2006" s="58"/>
      <c r="R2006" s="14"/>
      <c r="S2006" s="59"/>
      <c r="T2006" s="114"/>
      <c r="U2006" s="59"/>
      <c r="V2006" s="12"/>
      <c r="W2006" s="8"/>
      <c r="X2006" s="8"/>
      <c r="Y2006" s="61"/>
      <c r="Z2006" s="62"/>
      <c r="AA2006" s="12"/>
      <c r="AB2006" s="62"/>
      <c r="AC2006" s="16"/>
      <c r="AD2006" s="14"/>
      <c r="AE2006" s="8"/>
    </row>
    <row r="2007" spans="1:32" x14ac:dyDescent="0.25">
      <c r="B2007" s="55"/>
      <c r="C2007" s="37"/>
      <c r="D2007" s="55"/>
      <c r="E2007" s="37"/>
      <c r="F2007" s="55"/>
      <c r="G2007" s="37"/>
      <c r="H2007" s="55"/>
      <c r="I2007" s="37"/>
      <c r="J2007" s="55"/>
      <c r="K2007" s="37"/>
      <c r="L2007" s="55"/>
      <c r="M2007" s="37"/>
      <c r="N2007" s="55"/>
      <c r="O2007" s="56"/>
      <c r="P2007" s="56"/>
      <c r="Q2007" s="58"/>
      <c r="R2007" s="14"/>
      <c r="S2007" s="59"/>
      <c r="T2007" s="114"/>
      <c r="U2007" s="59"/>
      <c r="V2007" s="12"/>
      <c r="W2007" s="8"/>
      <c r="X2007" s="8"/>
      <c r="Y2007" s="61"/>
      <c r="Z2007" s="62"/>
      <c r="AA2007" s="12"/>
      <c r="AB2007" s="62"/>
      <c r="AC2007" s="16"/>
      <c r="AD2007" s="14"/>
      <c r="AE2007" s="8"/>
    </row>
    <row r="2008" spans="1:32" x14ac:dyDescent="0.25">
      <c r="B2008" s="8"/>
      <c r="C2008" s="12"/>
      <c r="D2008" s="8"/>
      <c r="E2008" s="12"/>
      <c r="F2008" s="8"/>
      <c r="G2008" s="12"/>
      <c r="H2008" s="8"/>
      <c r="I2008" s="12"/>
      <c r="J2008" s="8"/>
      <c r="K2008" s="12"/>
      <c r="L2008" s="8"/>
      <c r="M2008" s="12"/>
      <c r="N2008" s="8"/>
      <c r="O2008" s="12"/>
      <c r="P2008" s="12"/>
      <c r="Q2008" s="13"/>
      <c r="R2008" s="14"/>
      <c r="S2008" s="12"/>
      <c r="T2008" s="14"/>
      <c r="U2008" s="12"/>
      <c r="V2008" s="12"/>
      <c r="W2008" s="12"/>
      <c r="X2008" s="60"/>
      <c r="Y2008" s="20"/>
      <c r="Z2008" s="12"/>
      <c r="AA2008" s="12"/>
      <c r="AB2008" s="12"/>
      <c r="AC2008" s="16"/>
      <c r="AD2008" s="14"/>
      <c r="AE2008" s="12"/>
    </row>
    <row r="2009" spans="1:32" x14ac:dyDescent="0.25">
      <c r="B2009" s="8"/>
      <c r="C2009" s="12"/>
      <c r="D2009" s="8"/>
      <c r="E2009" s="12"/>
      <c r="F2009" s="8"/>
      <c r="G2009" s="12"/>
      <c r="H2009" s="8"/>
      <c r="I2009" s="12"/>
      <c r="J2009" s="8"/>
      <c r="K2009" s="12"/>
      <c r="L2009" s="8"/>
      <c r="M2009" s="12"/>
      <c r="N2009" s="8"/>
      <c r="O2009" s="12"/>
      <c r="P2009" s="12"/>
      <c r="Q2009" s="13"/>
      <c r="R2009" s="14"/>
      <c r="S2009" s="12"/>
      <c r="T2009" s="14"/>
      <c r="U2009" s="12"/>
      <c r="V2009" s="12"/>
      <c r="W2009" s="12"/>
      <c r="X2009" s="60"/>
      <c r="Y2009" s="20"/>
      <c r="Z2009" s="12"/>
      <c r="AA2009" s="12"/>
      <c r="AB2009" s="12"/>
      <c r="AC2009" s="16"/>
      <c r="AD2009" s="14"/>
      <c r="AE2009" s="12"/>
    </row>
    <row r="2010" spans="1:32" x14ac:dyDescent="0.25">
      <c r="B2010" s="55"/>
      <c r="C2010" s="37"/>
      <c r="D2010" s="55"/>
      <c r="E2010" s="37"/>
      <c r="F2010" s="55"/>
      <c r="G2010" s="37"/>
      <c r="H2010" s="55"/>
      <c r="I2010" s="37"/>
      <c r="J2010" s="55"/>
      <c r="K2010" s="37"/>
      <c r="L2010" s="55"/>
      <c r="M2010" s="37"/>
      <c r="N2010" s="55"/>
      <c r="O2010" s="56"/>
      <c r="P2010" s="56"/>
      <c r="Q2010" s="58"/>
      <c r="R2010" s="58"/>
      <c r="S2010" s="14"/>
      <c r="T2010" s="59"/>
      <c r="U2010" s="114"/>
      <c r="V2010" s="59"/>
      <c r="W2010" s="12"/>
      <c r="X2010" s="60"/>
      <c r="Y2010" s="8"/>
      <c r="Z2010" s="61"/>
      <c r="AA2010" s="62"/>
      <c r="AB2010" s="12"/>
      <c r="AC2010" s="16"/>
      <c r="AD2010" s="14"/>
      <c r="AE2010" s="8"/>
    </row>
    <row r="2011" spans="1:32" x14ac:dyDescent="0.25">
      <c r="B2011" s="55"/>
      <c r="C2011" s="37"/>
      <c r="D2011" s="55"/>
      <c r="E2011" s="37"/>
      <c r="F2011" s="55"/>
      <c r="G2011" s="37"/>
      <c r="H2011" s="55"/>
      <c r="I2011" s="37"/>
      <c r="J2011" s="55"/>
      <c r="K2011" s="37"/>
      <c r="L2011" s="55"/>
      <c r="M2011" s="37"/>
      <c r="N2011" s="55"/>
      <c r="O2011" s="56"/>
      <c r="P2011" s="56"/>
      <c r="Q2011" s="58"/>
      <c r="R2011" s="58"/>
      <c r="S2011" s="14"/>
      <c r="T2011" s="59"/>
      <c r="U2011" s="114"/>
      <c r="V2011" s="59"/>
      <c r="W2011" s="12"/>
      <c r="X2011" s="60"/>
      <c r="Y2011" s="8"/>
      <c r="Z2011" s="61"/>
      <c r="AA2011" s="62"/>
      <c r="AB2011" s="12"/>
      <c r="AC2011" s="16"/>
      <c r="AD2011" s="14"/>
      <c r="AE2011" s="8"/>
    </row>
    <row r="2012" spans="1:32" ht="18" x14ac:dyDescent="0.25">
      <c r="A2012" s="143" t="s">
        <v>618</v>
      </c>
      <c r="B2012" s="23"/>
      <c r="C2012" s="24"/>
      <c r="D2012" s="23"/>
      <c r="E2012" s="24"/>
      <c r="F2012" s="23"/>
      <c r="G2012" s="24" t="s">
        <v>1</v>
      </c>
      <c r="H2012" s="23"/>
      <c r="I2012" s="24"/>
      <c r="J2012" s="23"/>
      <c r="K2012" s="24"/>
      <c r="L2012" s="23"/>
      <c r="M2012" s="24"/>
      <c r="N2012" s="23" t="s">
        <v>4</v>
      </c>
      <c r="O2012" s="24"/>
      <c r="P2012" s="24" t="s">
        <v>5</v>
      </c>
      <c r="Q2012" s="25"/>
      <c r="R2012" s="26"/>
      <c r="S2012" s="24"/>
      <c r="T2012" s="26"/>
      <c r="U2012" s="24"/>
      <c r="V2012" s="24"/>
      <c r="W2012" s="27"/>
      <c r="X2012" s="122"/>
      <c r="Y2012" s="28"/>
      <c r="Z2012" s="24"/>
      <c r="AA2012" s="24"/>
      <c r="AB2012" s="24"/>
      <c r="AC2012" s="29"/>
      <c r="AD2012" s="26"/>
      <c r="AE2012" s="27"/>
    </row>
    <row r="2013" spans="1:32" ht="42.75" x14ac:dyDescent="0.25">
      <c r="A2013" s="30"/>
      <c r="B2013" s="31" t="s">
        <v>6</v>
      </c>
      <c r="C2013" s="32" t="s">
        <v>7</v>
      </c>
      <c r="D2013" s="31" t="s">
        <v>8</v>
      </c>
      <c r="E2013" s="32" t="s">
        <v>7</v>
      </c>
      <c r="F2013" s="31" t="s">
        <v>9</v>
      </c>
      <c r="G2013" s="24" t="s">
        <v>7</v>
      </c>
      <c r="H2013" s="31" t="s">
        <v>10</v>
      </c>
      <c r="I2013" s="32" t="s">
        <v>7</v>
      </c>
      <c r="J2013" s="31" t="s">
        <v>11</v>
      </c>
      <c r="K2013" s="32" t="s">
        <v>7</v>
      </c>
      <c r="L2013" s="31" t="s">
        <v>12</v>
      </c>
      <c r="M2013" s="32" t="s">
        <v>7</v>
      </c>
      <c r="N2013" s="31" t="s">
        <v>13</v>
      </c>
      <c r="O2013" s="32" t="s">
        <v>14</v>
      </c>
      <c r="P2013" s="32" t="s">
        <v>15</v>
      </c>
      <c r="Q2013" s="33" t="s">
        <v>2</v>
      </c>
      <c r="R2013" s="32" t="s">
        <v>16</v>
      </c>
      <c r="S2013" s="32" t="s">
        <v>17</v>
      </c>
      <c r="T2013" s="32" t="s">
        <v>18</v>
      </c>
      <c r="U2013" s="32" t="s">
        <v>19</v>
      </c>
      <c r="V2013" s="32" t="s">
        <v>18</v>
      </c>
      <c r="W2013" s="34" t="s">
        <v>20</v>
      </c>
      <c r="X2013" s="123" t="s">
        <v>21</v>
      </c>
      <c r="Y2013" s="35" t="s">
        <v>22</v>
      </c>
      <c r="Z2013" s="32" t="s">
        <v>23</v>
      </c>
      <c r="AA2013" s="32" t="s">
        <v>24</v>
      </c>
      <c r="AB2013" s="32" t="s">
        <v>25</v>
      </c>
      <c r="AC2013" s="36" t="s">
        <v>26</v>
      </c>
      <c r="AD2013" s="32" t="s">
        <v>27</v>
      </c>
      <c r="AE2013" s="34" t="s">
        <v>18</v>
      </c>
      <c r="AF2013" s="34" t="s">
        <v>28</v>
      </c>
    </row>
    <row r="2014" spans="1:32" x14ac:dyDescent="0.25">
      <c r="B2014" s="55"/>
      <c r="C2014" s="37"/>
      <c r="D2014" s="55"/>
      <c r="E2014" s="37"/>
      <c r="F2014" s="55"/>
      <c r="G2014" s="37"/>
      <c r="H2014" s="55"/>
      <c r="I2014" s="37"/>
      <c r="J2014" s="55"/>
      <c r="K2014" s="37"/>
      <c r="L2014" s="55"/>
      <c r="M2014" s="37"/>
      <c r="N2014" s="55"/>
      <c r="O2014" s="56"/>
      <c r="P2014" s="56"/>
      <c r="Q2014" s="58"/>
      <c r="R2014" s="58"/>
      <c r="S2014" s="14"/>
      <c r="T2014" s="59"/>
      <c r="U2014" s="114"/>
      <c r="V2014" s="59"/>
      <c r="W2014" s="12"/>
      <c r="X2014" s="60"/>
      <c r="Y2014" s="8"/>
      <c r="Z2014" s="61"/>
      <c r="AA2014" s="62"/>
      <c r="AB2014" s="12"/>
      <c r="AC2014" s="16"/>
      <c r="AD2014" s="14"/>
      <c r="AE2014" s="8"/>
    </row>
    <row r="2015" spans="1:32" x14ac:dyDescent="0.25">
      <c r="A2015" s="40" t="s">
        <v>1967</v>
      </c>
      <c r="B2015" s="67">
        <v>4.7836914041739602</v>
      </c>
      <c r="C2015" s="42">
        <v>5</v>
      </c>
      <c r="D2015" s="68">
        <v>7.19392064651813</v>
      </c>
      <c r="E2015" s="64">
        <v>3</v>
      </c>
      <c r="F2015" s="67">
        <v>0.86960886614702004</v>
      </c>
      <c r="G2015" s="42">
        <v>4</v>
      </c>
      <c r="H2015" s="68">
        <v>20.1277955271566</v>
      </c>
      <c r="I2015" s="64">
        <v>3</v>
      </c>
      <c r="J2015" s="67">
        <v>-0.89213300892124703</v>
      </c>
      <c r="K2015" s="42">
        <v>7</v>
      </c>
      <c r="L2015" s="67">
        <v>-1.3189771197846201</v>
      </c>
      <c r="M2015" s="42">
        <v>5</v>
      </c>
      <c r="N2015" s="67">
        <v>14.158944638520801</v>
      </c>
      <c r="O2015" s="69">
        <v>1.1333320794453201</v>
      </c>
      <c r="P2015" s="69">
        <v>0.30364160672030699</v>
      </c>
      <c r="Q2015" s="70">
        <v>8</v>
      </c>
      <c r="R2015" s="71">
        <v>0</v>
      </c>
      <c r="S2015" s="71">
        <v>0</v>
      </c>
      <c r="T2015" s="46" t="s">
        <v>18</v>
      </c>
      <c r="U2015" s="72">
        <v>0</v>
      </c>
      <c r="V2015" s="72" t="s">
        <v>18</v>
      </c>
      <c r="W2015" s="72">
        <v>1.67E-2</v>
      </c>
      <c r="X2015" s="48" t="s">
        <v>141</v>
      </c>
      <c r="Y2015" s="49">
        <v>327.73567200000002</v>
      </c>
      <c r="Z2015" s="50" t="s">
        <v>18</v>
      </c>
      <c r="AA2015" s="73" t="s">
        <v>18</v>
      </c>
      <c r="AB2015" s="52">
        <v>36130</v>
      </c>
      <c r="AC2015" s="48" t="s">
        <v>1968</v>
      </c>
      <c r="AD2015" s="53">
        <v>5000</v>
      </c>
      <c r="AE2015" s="46" t="s">
        <v>18</v>
      </c>
      <c r="AF2015" s="54" t="s">
        <v>18</v>
      </c>
    </row>
    <row r="2016" spans="1:32" x14ac:dyDescent="0.25">
      <c r="A2016" s="1" t="s">
        <v>1969</v>
      </c>
      <c r="B2016" s="75">
        <v>11.0352185951094</v>
      </c>
      <c r="C2016" s="66">
        <v>1</v>
      </c>
      <c r="D2016" s="75">
        <v>12.275643873184601</v>
      </c>
      <c r="E2016" s="66">
        <v>1</v>
      </c>
      <c r="F2016" s="75">
        <v>6.4419999441829701</v>
      </c>
      <c r="G2016" s="66">
        <v>1</v>
      </c>
      <c r="H2016" s="75">
        <v>20.2102803738318</v>
      </c>
      <c r="I2016" s="66">
        <v>2</v>
      </c>
      <c r="J2016" s="74">
        <v>2.4900398406374</v>
      </c>
      <c r="K2016" s="37">
        <v>4</v>
      </c>
      <c r="L2016" s="74">
        <v>-1.34228187919465</v>
      </c>
      <c r="M2016" s="37">
        <v>6</v>
      </c>
      <c r="N2016" s="74">
        <v>10.7397207881542</v>
      </c>
      <c r="O2016" s="76">
        <v>1.50183336557423</v>
      </c>
      <c r="P2016" s="76">
        <v>0.74422355761667702</v>
      </c>
      <c r="Q2016" s="77">
        <v>9</v>
      </c>
      <c r="R2016" s="78">
        <v>0</v>
      </c>
      <c r="S2016" s="78">
        <v>0</v>
      </c>
      <c r="T2016" s="14" t="s">
        <v>18</v>
      </c>
      <c r="U2016" s="79">
        <v>1.4999999999999999E-2</v>
      </c>
      <c r="V2016" s="79" t="s">
        <v>18</v>
      </c>
      <c r="W2016" s="79">
        <v>1.4999999999999999E-2</v>
      </c>
      <c r="X2016" s="12" t="s">
        <v>1328</v>
      </c>
      <c r="Y2016" s="60">
        <v>2236.7591664113102</v>
      </c>
      <c r="Z2016" s="8" t="s">
        <v>18</v>
      </c>
      <c r="AA2016" s="80" t="s">
        <v>18</v>
      </c>
      <c r="AB2016" s="62">
        <v>42061</v>
      </c>
      <c r="AC2016" s="12" t="s">
        <v>1970</v>
      </c>
      <c r="AD2016" s="16" t="s">
        <v>56</v>
      </c>
      <c r="AE2016" s="14" t="s">
        <v>18</v>
      </c>
      <c r="AF2016" s="39">
        <v>-1.50079447</v>
      </c>
    </row>
    <row r="2017" spans="1:32" x14ac:dyDescent="0.25">
      <c r="A2017" s="40" t="s">
        <v>1971</v>
      </c>
      <c r="B2017" s="68">
        <v>7.4808007933673002</v>
      </c>
      <c r="C2017" s="64">
        <v>2</v>
      </c>
      <c r="D2017" s="68">
        <v>8.7985581564468696</v>
      </c>
      <c r="E2017" s="64">
        <v>2</v>
      </c>
      <c r="F2017" s="68">
        <v>2.2799866712454002</v>
      </c>
      <c r="G2017" s="64">
        <v>2</v>
      </c>
      <c r="H2017" s="67">
        <v>17.854799015586501</v>
      </c>
      <c r="I2017" s="42">
        <v>7</v>
      </c>
      <c r="J2017" s="67">
        <v>0.51423773875323098</v>
      </c>
      <c r="K2017" s="42">
        <v>6</v>
      </c>
      <c r="L2017" s="67">
        <v>-1.7406470145680799</v>
      </c>
      <c r="M2017" s="42">
        <v>7</v>
      </c>
      <c r="N2017" s="67">
        <v>11.196300010596101</v>
      </c>
      <c r="O2017" s="69">
        <v>1.23020905525222</v>
      </c>
      <c r="P2017" s="69">
        <v>0.47707255189714898</v>
      </c>
      <c r="Q2017" s="70">
        <v>8</v>
      </c>
      <c r="R2017" s="71">
        <v>0.05</v>
      </c>
      <c r="S2017" s="71">
        <v>5.0000000000000001E-3</v>
      </c>
      <c r="T2017" s="46" t="s">
        <v>18</v>
      </c>
      <c r="U2017" s="72">
        <v>1.4999999999999999E-2</v>
      </c>
      <c r="V2017" s="72" t="s">
        <v>18</v>
      </c>
      <c r="W2017" s="72">
        <v>1.7999999999999999E-2</v>
      </c>
      <c r="X2017" s="48" t="s">
        <v>141</v>
      </c>
      <c r="Y2017" s="49">
        <v>291.5</v>
      </c>
      <c r="Z2017" s="50" t="s">
        <v>18</v>
      </c>
      <c r="AA2017" s="73" t="s">
        <v>18</v>
      </c>
      <c r="AB2017" s="52">
        <v>41306</v>
      </c>
      <c r="AC2017" s="48" t="s">
        <v>1972</v>
      </c>
      <c r="AD2017" s="53" t="s">
        <v>1524</v>
      </c>
      <c r="AE2017" s="46" t="s">
        <v>18</v>
      </c>
      <c r="AF2017" s="54" t="s">
        <v>18</v>
      </c>
    </row>
    <row r="2018" spans="1:32" x14ac:dyDescent="0.25">
      <c r="A2018" s="1" t="s">
        <v>1973</v>
      </c>
      <c r="B2018" s="75">
        <v>5.1934275380961701</v>
      </c>
      <c r="C2018" s="66">
        <v>3</v>
      </c>
      <c r="D2018" s="74">
        <v>7.0902730886643397</v>
      </c>
      <c r="E2018" s="37">
        <v>4</v>
      </c>
      <c r="F2018" s="75">
        <v>1.9985618323109899</v>
      </c>
      <c r="G2018" s="66">
        <v>3</v>
      </c>
      <c r="H2018" s="75">
        <v>39.4350573176891</v>
      </c>
      <c r="I2018" s="66">
        <v>1</v>
      </c>
      <c r="J2018" s="75">
        <v>10.3661698437379</v>
      </c>
      <c r="K2018" s="66">
        <v>1</v>
      </c>
      <c r="L2018" s="75">
        <v>2.7322967237561402</v>
      </c>
      <c r="M2018" s="66">
        <v>1</v>
      </c>
      <c r="N2018" s="74">
        <v>23.118374060390899</v>
      </c>
      <c r="O2018" s="76">
        <v>1.5292618705841901</v>
      </c>
      <c r="P2018" s="76">
        <v>0.24430033107839599</v>
      </c>
      <c r="Q2018" s="77">
        <v>9</v>
      </c>
      <c r="R2018" s="78">
        <v>0.05</v>
      </c>
      <c r="S2018" s="78">
        <v>0.01</v>
      </c>
      <c r="T2018" s="14" t="s">
        <v>18</v>
      </c>
      <c r="U2018" s="79">
        <v>2.4E-2</v>
      </c>
      <c r="V2018" s="79" t="s">
        <v>18</v>
      </c>
      <c r="W2018" s="79">
        <v>1.9970000000000002E-2</v>
      </c>
      <c r="X2018" s="12" t="s">
        <v>141</v>
      </c>
      <c r="Y2018" s="60">
        <v>335.88590117079599</v>
      </c>
      <c r="Z2018" s="8" t="s">
        <v>18</v>
      </c>
      <c r="AA2018" s="80" t="s">
        <v>18</v>
      </c>
      <c r="AB2018" s="62">
        <v>35033</v>
      </c>
      <c r="AC2018" s="12" t="s">
        <v>1974</v>
      </c>
      <c r="AD2018" s="16" t="s">
        <v>56</v>
      </c>
      <c r="AE2018" s="14" t="s">
        <v>18</v>
      </c>
      <c r="AF2018" s="39" t="s">
        <v>18</v>
      </c>
    </row>
    <row r="2019" spans="1:32" x14ac:dyDescent="0.25">
      <c r="A2019" s="40" t="s">
        <v>1975</v>
      </c>
      <c r="B2019" s="67">
        <v>4.9809170265548302</v>
      </c>
      <c r="C2019" s="42">
        <v>4</v>
      </c>
      <c r="D2019" s="67">
        <v>4.7853915856616904</v>
      </c>
      <c r="E2019" s="42">
        <v>5</v>
      </c>
      <c r="F2019" s="67">
        <v>-0.223202911925934</v>
      </c>
      <c r="G2019" s="42">
        <v>5</v>
      </c>
      <c r="H2019" s="67">
        <v>18.865384149729</v>
      </c>
      <c r="I2019" s="42">
        <v>6</v>
      </c>
      <c r="J2019" s="67">
        <v>1.9005264278715499</v>
      </c>
      <c r="K2019" s="42">
        <v>5</v>
      </c>
      <c r="L2019" s="67">
        <v>-0.916797264251212</v>
      </c>
      <c r="M2019" s="42">
        <v>4</v>
      </c>
      <c r="N2019" s="67">
        <v>11.4559507326783</v>
      </c>
      <c r="O2019" s="69">
        <v>1.29054105918296</v>
      </c>
      <c r="P2019" s="69">
        <v>0.24068472527864601</v>
      </c>
      <c r="Q2019" s="70">
        <v>9</v>
      </c>
      <c r="R2019" s="71">
        <v>0.05</v>
      </c>
      <c r="S2019" s="71">
        <v>0.01</v>
      </c>
      <c r="T2019" s="46" t="s">
        <v>18</v>
      </c>
      <c r="U2019" s="72">
        <v>2.4E-2</v>
      </c>
      <c r="V2019" s="72" t="s">
        <v>18</v>
      </c>
      <c r="W2019" s="72">
        <v>2.0109999999999999E-2</v>
      </c>
      <c r="X2019" s="48" t="s">
        <v>141</v>
      </c>
      <c r="Y2019" s="49">
        <v>51.573824663592902</v>
      </c>
      <c r="Z2019" s="50" t="s">
        <v>18</v>
      </c>
      <c r="AA2019" s="73" t="s">
        <v>18</v>
      </c>
      <c r="AB2019" s="52">
        <v>38168</v>
      </c>
      <c r="AC2019" s="48" t="s">
        <v>1976</v>
      </c>
      <c r="AD2019" s="53" t="s">
        <v>56</v>
      </c>
      <c r="AE2019" s="46" t="s">
        <v>18</v>
      </c>
      <c r="AF2019" s="54" t="s">
        <v>18</v>
      </c>
    </row>
    <row r="2020" spans="1:32" x14ac:dyDescent="0.25">
      <c r="A2020" s="1" t="s">
        <v>1977</v>
      </c>
      <c r="B2020" s="74">
        <v>1.0902256347953201</v>
      </c>
      <c r="C2020" s="37">
        <v>6</v>
      </c>
      <c r="D2020" s="74">
        <v>2.9431592867755301</v>
      </c>
      <c r="E2020" s="37">
        <v>6</v>
      </c>
      <c r="F2020" s="74">
        <v>-1.81926917393631</v>
      </c>
      <c r="G2020" s="37">
        <v>6</v>
      </c>
      <c r="H2020" s="74">
        <v>20.094632077011099</v>
      </c>
      <c r="I2020" s="37">
        <v>4</v>
      </c>
      <c r="J2020" s="75">
        <v>4.4066610558966399</v>
      </c>
      <c r="K2020" s="66">
        <v>2</v>
      </c>
      <c r="L2020" s="75">
        <v>2.16811948253849</v>
      </c>
      <c r="M2020" s="66">
        <v>2</v>
      </c>
      <c r="N2020" s="74">
        <v>18.281512762876201</v>
      </c>
      <c r="O2020" s="76">
        <v>0.87594625934342896</v>
      </c>
      <c r="P2020" s="76">
        <v>8.2234306070712193E-2</v>
      </c>
      <c r="Q2020" s="77">
        <v>8</v>
      </c>
      <c r="R2020" s="78">
        <v>0</v>
      </c>
      <c r="S2020" s="78">
        <v>0</v>
      </c>
      <c r="T2020" s="14" t="s">
        <v>18</v>
      </c>
      <c r="U2020" s="79">
        <v>1.4999999999999999E-2</v>
      </c>
      <c r="V2020" s="79" t="s">
        <v>18</v>
      </c>
      <c r="W2020" s="79">
        <v>1.5699999999999999E-2</v>
      </c>
      <c r="X2020" s="12" t="s">
        <v>141</v>
      </c>
      <c r="Y2020" s="60">
        <v>140.82376414999999</v>
      </c>
      <c r="Z2020" s="8" t="s">
        <v>18</v>
      </c>
      <c r="AA2020" s="80" t="s">
        <v>18</v>
      </c>
      <c r="AB2020" s="62">
        <v>36815</v>
      </c>
      <c r="AC2020" s="12" t="s">
        <v>1978</v>
      </c>
      <c r="AD2020" s="16">
        <v>0</v>
      </c>
      <c r="AE2020" s="14" t="s">
        <v>18</v>
      </c>
      <c r="AF2020" s="39" t="s">
        <v>18</v>
      </c>
    </row>
    <row r="2021" spans="1:32" x14ac:dyDescent="0.25">
      <c r="A2021" s="40" t="s">
        <v>1979</v>
      </c>
      <c r="B2021" s="67" t="s">
        <v>18</v>
      </c>
      <c r="C2021" s="42" t="s">
        <v>18</v>
      </c>
      <c r="D2021" s="67" t="s">
        <v>18</v>
      </c>
      <c r="E2021" s="42" t="s">
        <v>18</v>
      </c>
      <c r="F2021" s="67" t="s">
        <v>18</v>
      </c>
      <c r="G2021" s="42" t="s">
        <v>18</v>
      </c>
      <c r="H2021" s="67">
        <v>19.913314380285101</v>
      </c>
      <c r="I2021" s="42">
        <v>5</v>
      </c>
      <c r="J2021" s="67">
        <v>-5.0274569250925198</v>
      </c>
      <c r="K2021" s="42">
        <v>8</v>
      </c>
      <c r="L2021" s="68">
        <v>-0.912248768891321</v>
      </c>
      <c r="M2021" s="64">
        <v>3</v>
      </c>
      <c r="N2021" s="67">
        <v>17.1904481762286</v>
      </c>
      <c r="O2021" s="69">
        <v>0.92099431386249997</v>
      </c>
      <c r="P2021" s="69" t="s">
        <v>18</v>
      </c>
      <c r="Q2021" s="70">
        <v>9</v>
      </c>
      <c r="R2021" s="71">
        <v>0</v>
      </c>
      <c r="S2021" s="71">
        <v>0</v>
      </c>
      <c r="T2021" s="46" t="s">
        <v>18</v>
      </c>
      <c r="U2021" s="72">
        <v>0</v>
      </c>
      <c r="V2021" s="72" t="s">
        <v>18</v>
      </c>
      <c r="W2021" s="72">
        <v>5.4999999999999997E-3</v>
      </c>
      <c r="X2021" s="48" t="s">
        <v>1371</v>
      </c>
      <c r="Y2021" s="49" t="s">
        <v>18</v>
      </c>
      <c r="Z2021" s="50" t="s">
        <v>18</v>
      </c>
      <c r="AA2021" s="73" t="s">
        <v>18</v>
      </c>
      <c r="AB2021" s="52">
        <v>44897</v>
      </c>
      <c r="AC2021" s="48" t="s">
        <v>1478</v>
      </c>
      <c r="AD2021" s="53" t="s">
        <v>1391</v>
      </c>
      <c r="AE2021" s="46" t="s">
        <v>18</v>
      </c>
      <c r="AF2021" s="54" t="s">
        <v>18</v>
      </c>
    </row>
    <row r="2022" spans="1:32" x14ac:dyDescent="0.25">
      <c r="A2022" s="81" t="s">
        <v>1980</v>
      </c>
      <c r="B2022" s="82" t="s">
        <v>18</v>
      </c>
      <c r="C2022" s="83" t="s">
        <v>18</v>
      </c>
      <c r="D2022" s="82" t="s">
        <v>18</v>
      </c>
      <c r="E2022" s="83" t="s">
        <v>18</v>
      </c>
      <c r="F2022" s="82" t="s">
        <v>18</v>
      </c>
      <c r="G2022" s="83" t="s">
        <v>18</v>
      </c>
      <c r="H2022" s="82">
        <v>14.579043386442301</v>
      </c>
      <c r="I2022" s="83">
        <v>8</v>
      </c>
      <c r="J2022" s="124">
        <v>3.8092360476712699</v>
      </c>
      <c r="K2022" s="125">
        <v>3</v>
      </c>
      <c r="L2022" s="82">
        <v>-2.07013888166935</v>
      </c>
      <c r="M2022" s="83">
        <v>8</v>
      </c>
      <c r="N2022" s="82">
        <v>19.380145064211298</v>
      </c>
      <c r="O2022" s="84">
        <v>0.54169016766536904</v>
      </c>
      <c r="P2022" s="84" t="s">
        <v>18</v>
      </c>
      <c r="Q2022" s="85">
        <v>9</v>
      </c>
      <c r="R2022" s="86">
        <v>0</v>
      </c>
      <c r="S2022" s="86">
        <v>0</v>
      </c>
      <c r="T2022" s="87" t="s">
        <v>18</v>
      </c>
      <c r="U2022" s="88">
        <v>0</v>
      </c>
      <c r="V2022" s="88" t="s">
        <v>18</v>
      </c>
      <c r="W2022" s="88">
        <v>3.4999999999999901E-3</v>
      </c>
      <c r="X2022" s="89" t="s">
        <v>1371</v>
      </c>
      <c r="Y2022" s="90" t="s">
        <v>18</v>
      </c>
      <c r="Z2022" s="91" t="s">
        <v>18</v>
      </c>
      <c r="AA2022" s="92" t="s">
        <v>18</v>
      </c>
      <c r="AB2022" s="93">
        <v>44806</v>
      </c>
      <c r="AC2022" s="89" t="s">
        <v>1478</v>
      </c>
      <c r="AD2022" s="94" t="s">
        <v>1391</v>
      </c>
      <c r="AE2022" s="87" t="s">
        <v>18</v>
      </c>
      <c r="AF2022" s="95" t="s">
        <v>18</v>
      </c>
    </row>
    <row r="2023" spans="1:32" x14ac:dyDescent="0.25">
      <c r="A2023" s="96" t="s">
        <v>95</v>
      </c>
      <c r="B2023" s="97">
        <v>5.7607134986828292</v>
      </c>
      <c r="C2023" s="12"/>
      <c r="D2023" s="97">
        <v>7.181157772875193</v>
      </c>
      <c r="E2023" s="12"/>
      <c r="F2023" s="97">
        <v>1.5912808713373561</v>
      </c>
      <c r="G2023" s="12"/>
      <c r="H2023" s="97">
        <v>21.385038278466435</v>
      </c>
      <c r="I2023" s="12"/>
      <c r="J2023" s="97">
        <v>2.1959101275692778</v>
      </c>
      <c r="K2023" s="12"/>
      <c r="L2023" s="97">
        <v>-0.4250843402580754</v>
      </c>
      <c r="M2023" s="37"/>
      <c r="N2023" s="97">
        <v>15.690174529207049</v>
      </c>
      <c r="O2023" s="98">
        <v>1.1279760213637773</v>
      </c>
      <c r="P2023" s="98">
        <v>0.34869284644364784</v>
      </c>
      <c r="Q2023" s="99"/>
      <c r="R2023" s="14"/>
      <c r="S2023" s="12"/>
      <c r="T2023" s="14"/>
      <c r="U2023" s="12"/>
      <c r="V2023" s="100"/>
      <c r="X2023" s="100" t="s">
        <v>96</v>
      </c>
      <c r="Y2023" s="101">
        <v>3384.2783283956992</v>
      </c>
      <c r="Z2023" s="98">
        <v>0</v>
      </c>
      <c r="AA2023" s="102">
        <v>0</v>
      </c>
      <c r="AB2023" s="100"/>
      <c r="AC2023" s="100"/>
      <c r="AD2023" s="103"/>
      <c r="AE2023" s="104"/>
      <c r="AF2023" s="105">
        <v>-1.50079447</v>
      </c>
    </row>
    <row r="2024" spans="1:32" x14ac:dyDescent="0.25">
      <c r="A2024" s="106" t="s">
        <v>625</v>
      </c>
      <c r="B2024" s="107">
        <v>8.1745546202537298</v>
      </c>
      <c r="C2024" s="37"/>
      <c r="D2024" s="107">
        <v>8.5466227631544101</v>
      </c>
      <c r="E2024" s="37"/>
      <c r="F2024" s="107">
        <v>4.3491564632018802</v>
      </c>
      <c r="G2024" s="37"/>
      <c r="H2024" s="107">
        <v>15.5639733180757</v>
      </c>
      <c r="I2024" s="37"/>
      <c r="J2024" s="107">
        <v>3.0682609733390498</v>
      </c>
      <c r="K2024" s="37"/>
      <c r="L2024" s="107">
        <v>-2.1304010893437799</v>
      </c>
      <c r="M2024" s="37"/>
      <c r="N2024" s="107">
        <v>11.097662063145901</v>
      </c>
      <c r="O2024" s="107">
        <v>1.0347191954041099</v>
      </c>
      <c r="P2024" s="107">
        <v>0.455579185983852</v>
      </c>
      <c r="Q2024" s="108"/>
      <c r="R2024" s="109"/>
      <c r="S2024" s="37"/>
      <c r="T2024" s="109"/>
      <c r="U2024" s="37"/>
      <c r="V2024" s="37"/>
      <c r="W2024" s="110"/>
      <c r="X2024" s="111"/>
      <c r="Y2024" s="112"/>
      <c r="Z2024" s="37"/>
      <c r="AA2024" s="37"/>
      <c r="AB2024" s="37"/>
      <c r="AC2024" s="113"/>
      <c r="AD2024" s="109"/>
      <c r="AE2024" s="110"/>
    </row>
    <row r="2025" spans="1:32" x14ac:dyDescent="0.25">
      <c r="A2025" s="1" t="s">
        <v>98</v>
      </c>
      <c r="B2025" s="55"/>
      <c r="C2025" s="37">
        <v>6</v>
      </c>
      <c r="D2025" s="55"/>
      <c r="E2025" s="37">
        <v>6</v>
      </c>
      <c r="F2025" s="55"/>
      <c r="G2025" s="37">
        <v>6</v>
      </c>
      <c r="H2025" s="55"/>
      <c r="I2025" s="37">
        <v>8</v>
      </c>
      <c r="J2025" s="55"/>
      <c r="K2025" s="37">
        <v>8</v>
      </c>
      <c r="L2025" s="55"/>
      <c r="M2025" s="37">
        <v>8</v>
      </c>
      <c r="N2025" s="55"/>
      <c r="O2025" s="56"/>
      <c r="P2025" s="56"/>
      <c r="Q2025" s="58"/>
      <c r="R2025" s="14"/>
      <c r="S2025" s="59"/>
      <c r="T2025" s="114"/>
      <c r="U2025" s="59"/>
      <c r="V2025" s="12"/>
      <c r="W2025" s="8"/>
      <c r="X2025" s="8"/>
      <c r="Y2025" s="61"/>
      <c r="Z2025" s="62"/>
      <c r="AA2025" s="12"/>
      <c r="AB2025" s="62"/>
      <c r="AC2025" s="16"/>
      <c r="AD2025" s="14"/>
      <c r="AE2025" s="8"/>
    </row>
    <row r="2026" spans="1:32" x14ac:dyDescent="0.25">
      <c r="A2026" s="96"/>
      <c r="B2026" s="97"/>
      <c r="C2026" s="12"/>
      <c r="D2026" s="97"/>
      <c r="E2026" s="12"/>
      <c r="F2026" s="97"/>
      <c r="G2026" s="12"/>
      <c r="H2026" s="97"/>
      <c r="I2026" s="12"/>
      <c r="J2026" s="97"/>
      <c r="K2026" s="12"/>
      <c r="L2026" s="97"/>
      <c r="M2026" s="37"/>
      <c r="N2026" s="97"/>
      <c r="O2026" s="98"/>
      <c r="P2026" s="98"/>
      <c r="Q2026" s="99"/>
      <c r="R2026" s="14"/>
      <c r="S2026" s="12"/>
      <c r="T2026" s="14"/>
      <c r="U2026" s="12"/>
      <c r="V2026" s="100"/>
      <c r="X2026" s="100"/>
      <c r="Y2026" s="101"/>
      <c r="Z2026" s="98"/>
      <c r="AA2026" s="102"/>
      <c r="AB2026" s="100"/>
      <c r="AC2026" s="100"/>
      <c r="AD2026" s="103"/>
      <c r="AE2026" s="104"/>
      <c r="AF2026" s="105"/>
    </row>
    <row r="2027" spans="1:32" x14ac:dyDescent="0.25">
      <c r="A2027" s="106"/>
      <c r="B2027" s="107"/>
      <c r="C2027" s="37"/>
      <c r="D2027" s="107"/>
      <c r="E2027" s="37"/>
      <c r="F2027" s="107"/>
      <c r="G2027" s="37"/>
      <c r="H2027" s="107"/>
      <c r="I2027" s="37"/>
      <c r="J2027" s="107"/>
      <c r="K2027" s="37"/>
      <c r="L2027" s="107"/>
      <c r="M2027" s="37"/>
      <c r="N2027" s="107"/>
      <c r="O2027" s="107"/>
      <c r="P2027" s="107"/>
      <c r="Q2027" s="108"/>
      <c r="R2027" s="109"/>
      <c r="S2027" s="37"/>
      <c r="T2027" s="109"/>
      <c r="U2027" s="37"/>
      <c r="V2027" s="37"/>
      <c r="W2027" s="110"/>
      <c r="X2027" s="111"/>
      <c r="Y2027" s="112"/>
      <c r="Z2027" s="37"/>
      <c r="AA2027" s="37"/>
      <c r="AB2027" s="37"/>
      <c r="AC2027" s="113"/>
      <c r="AD2027" s="109"/>
      <c r="AE2027" s="110"/>
    </row>
    <row r="2028" spans="1:32" x14ac:dyDescent="0.25">
      <c r="B2028" s="55"/>
      <c r="C2028" s="37"/>
      <c r="D2028" s="55"/>
      <c r="E2028" s="37"/>
      <c r="F2028" s="55"/>
      <c r="G2028" s="37"/>
      <c r="H2028" s="55"/>
      <c r="I2028" s="37"/>
      <c r="J2028" s="55"/>
      <c r="K2028" s="37"/>
      <c r="L2028" s="55"/>
      <c r="M2028" s="37"/>
      <c r="N2028" s="55"/>
      <c r="O2028" s="56"/>
      <c r="P2028" s="56"/>
      <c r="Q2028" s="58"/>
      <c r="R2028" s="14"/>
      <c r="S2028" s="59"/>
      <c r="T2028" s="114"/>
      <c r="U2028" s="59"/>
      <c r="V2028" s="12"/>
      <c r="W2028" s="8"/>
      <c r="X2028" s="8"/>
      <c r="Y2028" s="61"/>
      <c r="Z2028" s="62"/>
      <c r="AA2028" s="12"/>
      <c r="AB2028" s="62"/>
      <c r="AC2028" s="16"/>
      <c r="AD2028" s="14"/>
      <c r="AE2028" s="8"/>
    </row>
    <row r="2029" spans="1:32" x14ac:dyDescent="0.25">
      <c r="B2029" s="55"/>
      <c r="C2029" s="37"/>
      <c r="D2029" s="55"/>
      <c r="E2029" s="37"/>
      <c r="F2029" s="55"/>
      <c r="G2029" s="37"/>
      <c r="H2029" s="55"/>
      <c r="I2029" s="37"/>
      <c r="J2029" s="55"/>
      <c r="K2029" s="37"/>
      <c r="L2029" s="55"/>
      <c r="M2029" s="37"/>
      <c r="N2029" s="55"/>
      <c r="O2029" s="56"/>
      <c r="P2029" s="56"/>
      <c r="Q2029" s="58"/>
      <c r="R2029" s="14"/>
      <c r="S2029" s="59"/>
      <c r="T2029" s="114"/>
      <c r="U2029" s="59"/>
      <c r="V2029" s="12"/>
      <c r="W2029" s="8"/>
      <c r="X2029" s="8"/>
      <c r="Y2029" s="61"/>
      <c r="Z2029" s="62"/>
      <c r="AA2029" s="12"/>
      <c r="AB2029" s="62"/>
      <c r="AC2029" s="16"/>
      <c r="AD2029" s="14"/>
      <c r="AE2029" s="8"/>
    </row>
    <row r="2030" spans="1:32" x14ac:dyDescent="0.25">
      <c r="B2030" s="55"/>
      <c r="C2030" s="37"/>
      <c r="D2030" s="55"/>
      <c r="E2030" s="37"/>
      <c r="F2030" s="55"/>
      <c r="G2030" s="37"/>
      <c r="H2030" s="55"/>
      <c r="I2030" s="37"/>
      <c r="J2030" s="55"/>
      <c r="K2030" s="37"/>
      <c r="L2030" s="55"/>
      <c r="M2030" s="37"/>
      <c r="N2030" s="55"/>
      <c r="O2030" s="56"/>
      <c r="P2030" s="56"/>
      <c r="Q2030" s="58"/>
      <c r="R2030" s="14"/>
      <c r="S2030" s="59"/>
      <c r="T2030" s="114"/>
      <c r="U2030" s="59"/>
      <c r="V2030" s="12"/>
      <c r="W2030" s="8"/>
      <c r="X2030" s="8"/>
      <c r="Y2030" s="61"/>
      <c r="Z2030" s="62"/>
      <c r="AA2030" s="12"/>
      <c r="AB2030" s="62"/>
      <c r="AC2030" s="16"/>
      <c r="AD2030" s="14"/>
      <c r="AE2030" s="8"/>
    </row>
    <row r="2031" spans="1:32" x14ac:dyDescent="0.25">
      <c r="B2031" s="74"/>
      <c r="C2031" s="37"/>
      <c r="D2031" s="74"/>
      <c r="E2031" s="37"/>
      <c r="F2031" s="74"/>
      <c r="G2031" s="37"/>
      <c r="H2031" s="74"/>
      <c r="I2031" s="37"/>
      <c r="J2031" s="74"/>
      <c r="K2031" s="37"/>
      <c r="L2031" s="74"/>
      <c r="M2031" s="37"/>
      <c r="N2031" s="74"/>
      <c r="O2031" s="76"/>
      <c r="P2031" s="76"/>
      <c r="Q2031" s="77"/>
      <c r="R2031" s="78"/>
      <c r="S2031" s="78"/>
      <c r="T2031" s="14"/>
      <c r="U2031" s="79"/>
      <c r="V2031" s="79"/>
      <c r="W2031" s="79"/>
      <c r="X2031" s="12"/>
      <c r="Y2031" s="60"/>
      <c r="Z2031" s="8"/>
      <c r="AA2031" s="80"/>
      <c r="AB2031" s="62"/>
      <c r="AC2031" s="12"/>
      <c r="AD2031" s="16"/>
      <c r="AE2031" s="14"/>
      <c r="AF2031" s="39"/>
    </row>
    <row r="2032" spans="1:32" ht="18" x14ac:dyDescent="0.25">
      <c r="A2032" s="143" t="s">
        <v>626</v>
      </c>
      <c r="B2032" s="23"/>
      <c r="C2032" s="24"/>
      <c r="D2032" s="23"/>
      <c r="E2032" s="24"/>
      <c r="F2032" s="23"/>
      <c r="G2032" s="24" t="s">
        <v>1</v>
      </c>
      <c r="H2032" s="23"/>
      <c r="I2032" s="24"/>
      <c r="J2032" s="23"/>
      <c r="K2032" s="24"/>
      <c r="L2032" s="23"/>
      <c r="M2032" s="24"/>
      <c r="N2032" s="23" t="s">
        <v>4</v>
      </c>
      <c r="O2032" s="24"/>
      <c r="P2032" s="24" t="s">
        <v>5</v>
      </c>
      <c r="Q2032" s="25"/>
      <c r="R2032" s="26"/>
      <c r="S2032" s="24"/>
      <c r="T2032" s="26"/>
      <c r="U2032" s="24"/>
      <c r="V2032" s="24"/>
      <c r="W2032" s="27"/>
      <c r="X2032" s="122"/>
      <c r="Y2032" s="28"/>
      <c r="Z2032" s="24"/>
      <c r="AA2032" s="24"/>
      <c r="AB2032" s="24"/>
      <c r="AC2032" s="29"/>
      <c r="AD2032" s="26"/>
      <c r="AE2032" s="27"/>
    </row>
    <row r="2033" spans="1:32" ht="42.75" x14ac:dyDescent="0.25">
      <c r="A2033" s="30"/>
      <c r="B2033" s="31" t="s">
        <v>6</v>
      </c>
      <c r="C2033" s="32" t="s">
        <v>7</v>
      </c>
      <c r="D2033" s="31" t="s">
        <v>8</v>
      </c>
      <c r="E2033" s="32" t="s">
        <v>7</v>
      </c>
      <c r="F2033" s="31" t="s">
        <v>9</v>
      </c>
      <c r="G2033" s="24" t="s">
        <v>7</v>
      </c>
      <c r="H2033" s="31" t="s">
        <v>10</v>
      </c>
      <c r="I2033" s="32" t="s">
        <v>7</v>
      </c>
      <c r="J2033" s="31" t="s">
        <v>11</v>
      </c>
      <c r="K2033" s="32" t="s">
        <v>7</v>
      </c>
      <c r="L2033" s="31" t="s">
        <v>12</v>
      </c>
      <c r="M2033" s="32" t="s">
        <v>7</v>
      </c>
      <c r="N2033" s="31" t="s">
        <v>13</v>
      </c>
      <c r="O2033" s="32" t="s">
        <v>14</v>
      </c>
      <c r="P2033" s="32" t="s">
        <v>15</v>
      </c>
      <c r="Q2033" s="33" t="s">
        <v>2</v>
      </c>
      <c r="R2033" s="32" t="s">
        <v>16</v>
      </c>
      <c r="S2033" s="32" t="s">
        <v>17</v>
      </c>
      <c r="T2033" s="32" t="s">
        <v>18</v>
      </c>
      <c r="U2033" s="32" t="s">
        <v>19</v>
      </c>
      <c r="V2033" s="32" t="s">
        <v>18</v>
      </c>
      <c r="W2033" s="34" t="s">
        <v>20</v>
      </c>
      <c r="X2033" s="123" t="s">
        <v>21</v>
      </c>
      <c r="Y2033" s="35" t="s">
        <v>22</v>
      </c>
      <c r="Z2033" s="32" t="s">
        <v>23</v>
      </c>
      <c r="AA2033" s="32" t="s">
        <v>24</v>
      </c>
      <c r="AB2033" s="32" t="s">
        <v>25</v>
      </c>
      <c r="AC2033" s="36" t="s">
        <v>26</v>
      </c>
      <c r="AD2033" s="32" t="s">
        <v>27</v>
      </c>
      <c r="AE2033" s="34" t="s">
        <v>18</v>
      </c>
      <c r="AF2033" s="34" t="s">
        <v>28</v>
      </c>
    </row>
    <row r="2034" spans="1:32" x14ac:dyDescent="0.25">
      <c r="B2034" s="55"/>
      <c r="C2034" s="37"/>
      <c r="D2034" s="55"/>
      <c r="E2034" s="37"/>
      <c r="F2034" s="55"/>
      <c r="G2034" s="37"/>
      <c r="H2034" s="55"/>
      <c r="I2034" s="37"/>
      <c r="J2034" s="55"/>
      <c r="K2034" s="37"/>
      <c r="L2034" s="55"/>
      <c r="M2034" s="37"/>
      <c r="N2034" s="55"/>
      <c r="O2034" s="56"/>
      <c r="P2034" s="56"/>
      <c r="Q2034" s="58"/>
      <c r="R2034" s="58"/>
      <c r="S2034" s="14"/>
      <c r="T2034" s="59"/>
      <c r="U2034" s="114"/>
      <c r="V2034" s="59"/>
      <c r="W2034" s="12"/>
      <c r="X2034" s="60"/>
      <c r="Y2034" s="8"/>
      <c r="Z2034" s="61"/>
      <c r="AA2034" s="62"/>
      <c r="AB2034" s="12"/>
      <c r="AC2034" s="16"/>
      <c r="AD2034" s="14"/>
      <c r="AE2034" s="8"/>
    </row>
    <row r="2035" spans="1:32" x14ac:dyDescent="0.25">
      <c r="A2035" s="40" t="s">
        <v>1981</v>
      </c>
      <c r="B2035" s="67">
        <v>2.4828564804667099</v>
      </c>
      <c r="C2035" s="42">
        <v>8</v>
      </c>
      <c r="D2035" s="67">
        <v>3.4709222682201402</v>
      </c>
      <c r="E2035" s="42">
        <v>7</v>
      </c>
      <c r="F2035" s="67">
        <v>2.7060203814263102</v>
      </c>
      <c r="G2035" s="42">
        <v>8</v>
      </c>
      <c r="H2035" s="68">
        <v>9.0500064275613692</v>
      </c>
      <c r="I2035" s="64">
        <v>3</v>
      </c>
      <c r="J2035" s="67">
        <v>3.7929768750764699</v>
      </c>
      <c r="K2035" s="42">
        <v>6</v>
      </c>
      <c r="L2035" s="67">
        <v>-0.117744024490762</v>
      </c>
      <c r="M2035" s="42">
        <v>12</v>
      </c>
      <c r="N2035" s="67">
        <v>6.0408015387700296</v>
      </c>
      <c r="O2035" s="69">
        <v>0.82257247460285898</v>
      </c>
      <c r="P2035" s="69">
        <v>0.45546523678241502</v>
      </c>
      <c r="Q2035" s="70">
        <v>6</v>
      </c>
      <c r="R2035" s="71">
        <v>0</v>
      </c>
      <c r="S2035" s="71">
        <v>0</v>
      </c>
      <c r="T2035" s="46" t="s">
        <v>18</v>
      </c>
      <c r="U2035" s="72">
        <v>0.01</v>
      </c>
      <c r="V2035" s="72" t="s">
        <v>18</v>
      </c>
      <c r="W2035" s="72">
        <v>1.44E-2</v>
      </c>
      <c r="X2035" s="48" t="s">
        <v>30</v>
      </c>
      <c r="Y2035" s="49">
        <v>15.94893907</v>
      </c>
      <c r="Z2035" s="50" t="s">
        <v>18</v>
      </c>
      <c r="AA2035" s="73">
        <v>187</v>
      </c>
      <c r="AB2035" s="52">
        <v>40117</v>
      </c>
      <c r="AC2035" s="48" t="s">
        <v>1982</v>
      </c>
      <c r="AD2035" s="53">
        <v>5000</v>
      </c>
      <c r="AE2035" s="46" t="s">
        <v>18</v>
      </c>
      <c r="AF2035" s="54">
        <v>1.2431091299999999</v>
      </c>
    </row>
    <row r="2036" spans="1:32" x14ac:dyDescent="0.25">
      <c r="A2036" s="1" t="s">
        <v>1983</v>
      </c>
      <c r="B2036" s="74">
        <v>2.5721747664265</v>
      </c>
      <c r="C2036" s="37">
        <v>7</v>
      </c>
      <c r="D2036" s="74">
        <v>0.83762727243623603</v>
      </c>
      <c r="E2036" s="37">
        <v>12</v>
      </c>
      <c r="F2036" s="74">
        <v>-3.7370116304435199</v>
      </c>
      <c r="G2036" s="37">
        <v>13</v>
      </c>
      <c r="H2036" s="74">
        <v>-0.18133775452057099</v>
      </c>
      <c r="I2036" s="37">
        <v>13</v>
      </c>
      <c r="J2036" s="74">
        <v>3.3306516492356399</v>
      </c>
      <c r="K2036" s="37">
        <v>9</v>
      </c>
      <c r="L2036" s="74">
        <v>2.7465201855901098</v>
      </c>
      <c r="M2036" s="37">
        <v>4</v>
      </c>
      <c r="N2036" s="74">
        <v>5.4747957659247302</v>
      </c>
      <c r="O2036" s="76">
        <v>-0.77853992988744403</v>
      </c>
      <c r="P2036" s="76">
        <v>-2.44234833639685E-2</v>
      </c>
      <c r="Q2036" s="77">
        <v>6</v>
      </c>
      <c r="R2036" s="78">
        <v>0.05</v>
      </c>
      <c r="S2036" s="78">
        <v>5.0000000000000001E-3</v>
      </c>
      <c r="T2036" s="14" t="s">
        <v>18</v>
      </c>
      <c r="U2036" s="79">
        <v>1.2500000000000001E-2</v>
      </c>
      <c r="V2036" s="79" t="s">
        <v>18</v>
      </c>
      <c r="W2036" s="79" t="s">
        <v>18</v>
      </c>
      <c r="X2036" s="12" t="s">
        <v>141</v>
      </c>
      <c r="Y2036" s="60">
        <v>1066.2</v>
      </c>
      <c r="Z2036" s="8" t="s">
        <v>18</v>
      </c>
      <c r="AA2036" s="80" t="s">
        <v>18</v>
      </c>
      <c r="AB2036" s="62">
        <v>36091</v>
      </c>
      <c r="AC2036" s="12" t="s">
        <v>1984</v>
      </c>
      <c r="AD2036" s="16" t="s">
        <v>1412</v>
      </c>
      <c r="AE2036" s="14" t="s">
        <v>18</v>
      </c>
      <c r="AF2036" s="39" t="s">
        <v>18</v>
      </c>
    </row>
    <row r="2037" spans="1:32" x14ac:dyDescent="0.25">
      <c r="A2037" s="40" t="s">
        <v>1985</v>
      </c>
      <c r="B2037" s="67" t="s">
        <v>18</v>
      </c>
      <c r="C2037" s="42" t="s">
        <v>18</v>
      </c>
      <c r="D2037" s="67" t="s">
        <v>18</v>
      </c>
      <c r="E2037" s="42" t="s">
        <v>18</v>
      </c>
      <c r="F2037" s="68">
        <v>8.1011873567600201</v>
      </c>
      <c r="G2037" s="64">
        <v>1</v>
      </c>
      <c r="H2037" s="68">
        <v>23.4313680759108</v>
      </c>
      <c r="I2037" s="64">
        <v>1</v>
      </c>
      <c r="J2037" s="67">
        <v>4.9449876181658796</v>
      </c>
      <c r="K2037" s="42">
        <v>5</v>
      </c>
      <c r="L2037" s="67">
        <v>-1.66809924797795</v>
      </c>
      <c r="M2037" s="42">
        <v>13</v>
      </c>
      <c r="N2037" s="67">
        <v>10.733019846911001</v>
      </c>
      <c r="O2037" s="69">
        <v>1.8028811084561001</v>
      </c>
      <c r="P2037" s="69" t="s">
        <v>18</v>
      </c>
      <c r="Q2037" s="70">
        <v>6</v>
      </c>
      <c r="R2037" s="71">
        <v>0</v>
      </c>
      <c r="S2037" s="71">
        <v>0</v>
      </c>
      <c r="T2037" s="46" t="s">
        <v>18</v>
      </c>
      <c r="U2037" s="72">
        <v>1.4999999999999999E-2</v>
      </c>
      <c r="V2037" s="72" t="s">
        <v>18</v>
      </c>
      <c r="W2037" s="72">
        <v>1.5829604713309801E-2</v>
      </c>
      <c r="X2037" s="48" t="s">
        <v>141</v>
      </c>
      <c r="Y2037" s="49">
        <v>24.2575575813269</v>
      </c>
      <c r="Z2037" s="50" t="s">
        <v>18</v>
      </c>
      <c r="AA2037" s="73" t="s">
        <v>18</v>
      </c>
      <c r="AB2037" s="52">
        <v>43882</v>
      </c>
      <c r="AC2037" s="48" t="s">
        <v>1986</v>
      </c>
      <c r="AD2037" s="53" t="s">
        <v>315</v>
      </c>
      <c r="AE2037" s="46" t="s">
        <v>18</v>
      </c>
      <c r="AF2037" s="54" t="s">
        <v>18</v>
      </c>
    </row>
    <row r="2038" spans="1:32" x14ac:dyDescent="0.25">
      <c r="A2038" s="1" t="s">
        <v>1987</v>
      </c>
      <c r="B2038" s="74">
        <v>1.80654096625094</v>
      </c>
      <c r="C2038" s="37">
        <v>10</v>
      </c>
      <c r="D2038" s="74">
        <v>2.19536173230154</v>
      </c>
      <c r="E2038" s="37">
        <v>10</v>
      </c>
      <c r="F2038" s="74">
        <v>1.69577331294936</v>
      </c>
      <c r="G2038" s="37">
        <v>11</v>
      </c>
      <c r="H2038" s="74">
        <v>6.5854959118378504</v>
      </c>
      <c r="I2038" s="37">
        <v>5</v>
      </c>
      <c r="J2038" s="74">
        <v>3.5664939550949999</v>
      </c>
      <c r="K2038" s="37">
        <v>8</v>
      </c>
      <c r="L2038" s="74">
        <v>1.01069653836438</v>
      </c>
      <c r="M2038" s="37">
        <v>9</v>
      </c>
      <c r="N2038" s="74">
        <v>3.5492914738770098</v>
      </c>
      <c r="O2038" s="76">
        <v>0.70563000335150705</v>
      </c>
      <c r="P2038" s="76">
        <v>0.33959030033797</v>
      </c>
      <c r="Q2038" s="77">
        <v>6</v>
      </c>
      <c r="R2038" s="78">
        <v>0.05</v>
      </c>
      <c r="S2038" s="78">
        <v>0.01</v>
      </c>
      <c r="T2038" s="14" t="s">
        <v>89</v>
      </c>
      <c r="U2038" s="79">
        <v>1.6E-2</v>
      </c>
      <c r="V2038" s="79" t="s">
        <v>18</v>
      </c>
      <c r="W2038" s="79">
        <v>1.54E-2</v>
      </c>
      <c r="X2038" s="12" t="s">
        <v>141</v>
      </c>
      <c r="Y2038" s="60" t="s">
        <v>18</v>
      </c>
      <c r="Z2038" s="8" t="s">
        <v>18</v>
      </c>
      <c r="AA2038" s="80" t="s">
        <v>18</v>
      </c>
      <c r="AB2038" s="62">
        <v>41760</v>
      </c>
      <c r="AC2038" s="12" t="s">
        <v>1988</v>
      </c>
      <c r="AD2038" s="16">
        <v>1000000</v>
      </c>
      <c r="AE2038" s="14" t="s">
        <v>18</v>
      </c>
      <c r="AF2038" s="39" t="s">
        <v>18</v>
      </c>
    </row>
    <row r="2039" spans="1:32" x14ac:dyDescent="0.25">
      <c r="A2039" s="40" t="s">
        <v>1989</v>
      </c>
      <c r="B2039" s="67">
        <v>1.23707408857363</v>
      </c>
      <c r="C2039" s="42">
        <v>11</v>
      </c>
      <c r="D2039" s="67">
        <v>1.6084945224074301</v>
      </c>
      <c r="E2039" s="42">
        <v>11</v>
      </c>
      <c r="F2039" s="67">
        <v>1.0352827366409001</v>
      </c>
      <c r="G2039" s="42">
        <v>12</v>
      </c>
      <c r="H2039" s="67">
        <v>5.8911679310668701</v>
      </c>
      <c r="I2039" s="42">
        <v>8</v>
      </c>
      <c r="J2039" s="67">
        <v>3.2228613165342801</v>
      </c>
      <c r="K2039" s="42">
        <v>10</v>
      </c>
      <c r="L2039" s="67">
        <v>0.95544245021881302</v>
      </c>
      <c r="M2039" s="42">
        <v>10</v>
      </c>
      <c r="N2039" s="67">
        <v>3.5483036856128698</v>
      </c>
      <c r="O2039" s="69">
        <v>0.51014759000924403</v>
      </c>
      <c r="P2039" s="69">
        <v>0.17205988346548301</v>
      </c>
      <c r="Q2039" s="70">
        <v>6</v>
      </c>
      <c r="R2039" s="71">
        <v>0.05</v>
      </c>
      <c r="S2039" s="71">
        <v>0.01</v>
      </c>
      <c r="T2039" s="46" t="s">
        <v>89</v>
      </c>
      <c r="U2039" s="72">
        <v>1.6E-2</v>
      </c>
      <c r="V2039" s="72" t="s">
        <v>18</v>
      </c>
      <c r="W2039" s="72">
        <v>2.1899999999999999E-2</v>
      </c>
      <c r="X2039" s="48" t="s">
        <v>141</v>
      </c>
      <c r="Y2039" s="49" t="s">
        <v>18</v>
      </c>
      <c r="Z2039" s="50" t="s">
        <v>18</v>
      </c>
      <c r="AA2039" s="73" t="s">
        <v>18</v>
      </c>
      <c r="AB2039" s="52">
        <v>41760</v>
      </c>
      <c r="AC2039" s="48" t="s">
        <v>1988</v>
      </c>
      <c r="AD2039" s="53" t="s">
        <v>56</v>
      </c>
      <c r="AE2039" s="46" t="s">
        <v>18</v>
      </c>
      <c r="AF2039" s="54" t="s">
        <v>18</v>
      </c>
    </row>
    <row r="2040" spans="1:32" x14ac:dyDescent="0.25">
      <c r="A2040" s="1" t="s">
        <v>1990</v>
      </c>
      <c r="B2040" s="75">
        <v>4.8166569119813998</v>
      </c>
      <c r="C2040" s="66">
        <v>2</v>
      </c>
      <c r="D2040" s="74">
        <v>4.1437709898208102</v>
      </c>
      <c r="E2040" s="37">
        <v>4</v>
      </c>
      <c r="F2040" s="75">
        <v>5.7611196614869504</v>
      </c>
      <c r="G2040" s="66">
        <v>3</v>
      </c>
      <c r="H2040" s="74">
        <v>5.5498065731028596</v>
      </c>
      <c r="I2040" s="37">
        <v>10</v>
      </c>
      <c r="J2040" s="74">
        <v>2.8036858885792602</v>
      </c>
      <c r="K2040" s="37">
        <v>13</v>
      </c>
      <c r="L2040" s="75">
        <v>4.0544075378813504</v>
      </c>
      <c r="M2040" s="66">
        <v>2</v>
      </c>
      <c r="N2040" s="74">
        <v>7.3058208318113396</v>
      </c>
      <c r="O2040" s="76">
        <v>0.20104479013183699</v>
      </c>
      <c r="P2040" s="76">
        <v>0.38791674408446197</v>
      </c>
      <c r="Q2040" s="77">
        <v>6</v>
      </c>
      <c r="R2040" s="78">
        <v>0.05</v>
      </c>
      <c r="S2040" s="78">
        <v>0.01</v>
      </c>
      <c r="T2040" s="14" t="s">
        <v>89</v>
      </c>
      <c r="U2040" s="79">
        <v>1.6E-2</v>
      </c>
      <c r="V2040" s="79" t="s">
        <v>18</v>
      </c>
      <c r="W2040" s="79">
        <v>1.5900000000000001E-2</v>
      </c>
      <c r="X2040" s="12" t="s">
        <v>141</v>
      </c>
      <c r="Y2040" s="60" t="s">
        <v>18</v>
      </c>
      <c r="Z2040" s="8" t="s">
        <v>18</v>
      </c>
      <c r="AA2040" s="80" t="s">
        <v>18</v>
      </c>
      <c r="AB2040" s="62">
        <v>41760</v>
      </c>
      <c r="AC2040" s="12" t="s">
        <v>1988</v>
      </c>
      <c r="AD2040" s="16">
        <v>1000000</v>
      </c>
      <c r="AE2040" s="14" t="s">
        <v>18</v>
      </c>
      <c r="AF2040" s="39" t="s">
        <v>18</v>
      </c>
    </row>
    <row r="2041" spans="1:32" x14ac:dyDescent="0.25">
      <c r="A2041" s="40" t="s">
        <v>1991</v>
      </c>
      <c r="B2041" s="68">
        <v>4.2325577997082497</v>
      </c>
      <c r="C2041" s="64">
        <v>3</v>
      </c>
      <c r="D2041" s="67">
        <v>3.5777627115797199</v>
      </c>
      <c r="E2041" s="42">
        <v>6</v>
      </c>
      <c r="F2041" s="67">
        <v>5.0894677069209804</v>
      </c>
      <c r="G2041" s="42">
        <v>4</v>
      </c>
      <c r="H2041" s="67">
        <v>4.9341382858670402</v>
      </c>
      <c r="I2041" s="42">
        <v>12</v>
      </c>
      <c r="J2041" s="67">
        <v>2.4728904357488899</v>
      </c>
      <c r="K2041" s="42">
        <v>14</v>
      </c>
      <c r="L2041" s="68">
        <v>3.9979905219768899</v>
      </c>
      <c r="M2041" s="64">
        <v>3</v>
      </c>
      <c r="N2041" s="67">
        <v>7.31013815049584</v>
      </c>
      <c r="O2041" s="69">
        <v>0.116704898193835</v>
      </c>
      <c r="P2041" s="69">
        <v>0.31677056316332203</v>
      </c>
      <c r="Q2041" s="70">
        <v>6</v>
      </c>
      <c r="R2041" s="71">
        <v>0.05</v>
      </c>
      <c r="S2041" s="71">
        <v>0.01</v>
      </c>
      <c r="T2041" s="46" t="s">
        <v>89</v>
      </c>
      <c r="U2041" s="72">
        <v>2.3E-2</v>
      </c>
      <c r="V2041" s="72" t="s">
        <v>18</v>
      </c>
      <c r="W2041" s="72">
        <v>2.23E-2</v>
      </c>
      <c r="X2041" s="48" t="s">
        <v>141</v>
      </c>
      <c r="Y2041" s="49" t="s">
        <v>18</v>
      </c>
      <c r="Z2041" s="50" t="s">
        <v>18</v>
      </c>
      <c r="AA2041" s="73" t="s">
        <v>18</v>
      </c>
      <c r="AB2041" s="52">
        <v>41760</v>
      </c>
      <c r="AC2041" s="48" t="s">
        <v>1988</v>
      </c>
      <c r="AD2041" s="53" t="s">
        <v>56</v>
      </c>
      <c r="AE2041" s="46" t="s">
        <v>18</v>
      </c>
      <c r="AF2041" s="54" t="s">
        <v>18</v>
      </c>
    </row>
    <row r="2042" spans="1:32" x14ac:dyDescent="0.25">
      <c r="A2042" s="1" t="s">
        <v>1992</v>
      </c>
      <c r="B2042" s="74">
        <v>3.4540132344082801</v>
      </c>
      <c r="C2042" s="37">
        <v>5</v>
      </c>
      <c r="D2042" s="75">
        <v>4.2492280554804198</v>
      </c>
      <c r="E2042" s="66">
        <v>3</v>
      </c>
      <c r="F2042" s="74">
        <v>4.1297120837696202</v>
      </c>
      <c r="G2042" s="37">
        <v>6</v>
      </c>
      <c r="H2042" s="74">
        <v>6.0010140704960397</v>
      </c>
      <c r="I2042" s="37">
        <v>7</v>
      </c>
      <c r="J2042" s="75">
        <v>6.2472196880934003</v>
      </c>
      <c r="K2042" s="66">
        <v>2</v>
      </c>
      <c r="L2042" s="74">
        <v>1.08765185766781</v>
      </c>
      <c r="M2042" s="37">
        <v>6</v>
      </c>
      <c r="N2042" s="74">
        <v>5.91194408967268</v>
      </c>
      <c r="O2042" s="76">
        <v>0.324767062093748</v>
      </c>
      <c r="P2042" s="76">
        <v>0.50190088272514</v>
      </c>
      <c r="Q2042" s="77">
        <v>6</v>
      </c>
      <c r="R2042" s="78">
        <v>0.05</v>
      </c>
      <c r="S2042" s="78">
        <v>0.01</v>
      </c>
      <c r="T2042" s="14" t="s">
        <v>89</v>
      </c>
      <c r="U2042" s="79">
        <v>1.6E-2</v>
      </c>
      <c r="V2042" s="79" t="s">
        <v>18</v>
      </c>
      <c r="W2042" s="79">
        <v>1.5900000000000001E-2</v>
      </c>
      <c r="X2042" s="12" t="s">
        <v>141</v>
      </c>
      <c r="Y2042" s="60" t="s">
        <v>18</v>
      </c>
      <c r="Z2042" s="8" t="s">
        <v>18</v>
      </c>
      <c r="AA2042" s="80" t="s">
        <v>18</v>
      </c>
      <c r="AB2042" s="62">
        <v>41760</v>
      </c>
      <c r="AC2042" s="12" t="s">
        <v>1988</v>
      </c>
      <c r="AD2042" s="16">
        <v>1000000</v>
      </c>
      <c r="AE2042" s="14" t="s">
        <v>18</v>
      </c>
      <c r="AF2042" s="39" t="s">
        <v>18</v>
      </c>
    </row>
    <row r="2043" spans="1:32" x14ac:dyDescent="0.25">
      <c r="A2043" s="40" t="s">
        <v>1993</v>
      </c>
      <c r="B2043" s="67">
        <v>2.8941652156564399</v>
      </c>
      <c r="C2043" s="42">
        <v>6</v>
      </c>
      <c r="D2043" s="67">
        <v>3.66892748472362</v>
      </c>
      <c r="E2043" s="42">
        <v>5</v>
      </c>
      <c r="F2043" s="67">
        <v>3.4540843047841299</v>
      </c>
      <c r="G2043" s="42">
        <v>7</v>
      </c>
      <c r="H2043" s="67">
        <v>5.3042642265646398</v>
      </c>
      <c r="I2043" s="42">
        <v>11</v>
      </c>
      <c r="J2043" s="67">
        <v>5.9029281257735704</v>
      </c>
      <c r="K2043" s="42">
        <v>4</v>
      </c>
      <c r="L2043" s="67">
        <v>1.0302071690257699</v>
      </c>
      <c r="M2043" s="42">
        <v>8</v>
      </c>
      <c r="N2043" s="67">
        <v>5.9170417153304102</v>
      </c>
      <c r="O2043" s="69">
        <v>0.206734197287265</v>
      </c>
      <c r="P2043" s="69">
        <v>0.41194916678489002</v>
      </c>
      <c r="Q2043" s="70">
        <v>6</v>
      </c>
      <c r="R2043" s="71">
        <v>0.05</v>
      </c>
      <c r="S2043" s="71">
        <v>0.01</v>
      </c>
      <c r="T2043" s="46" t="s">
        <v>89</v>
      </c>
      <c r="U2043" s="72">
        <v>2.3E-2</v>
      </c>
      <c r="V2043" s="72" t="s">
        <v>18</v>
      </c>
      <c r="W2043" s="72">
        <v>2.23E-2</v>
      </c>
      <c r="X2043" s="48" t="s">
        <v>141</v>
      </c>
      <c r="Y2043" s="49" t="s">
        <v>18</v>
      </c>
      <c r="Z2043" s="50" t="s">
        <v>18</v>
      </c>
      <c r="AA2043" s="73" t="s">
        <v>18</v>
      </c>
      <c r="AB2043" s="52">
        <v>41760</v>
      </c>
      <c r="AC2043" s="48" t="s">
        <v>1988</v>
      </c>
      <c r="AD2043" s="53" t="s">
        <v>56</v>
      </c>
      <c r="AE2043" s="46" t="s">
        <v>18</v>
      </c>
      <c r="AF2043" s="54" t="s">
        <v>18</v>
      </c>
    </row>
    <row r="2044" spans="1:32" x14ac:dyDescent="0.25">
      <c r="A2044" s="1" t="s">
        <v>1994</v>
      </c>
      <c r="B2044" s="74">
        <v>-0.78117895426591499</v>
      </c>
      <c r="C2044" s="37">
        <v>12</v>
      </c>
      <c r="D2044" s="74">
        <v>-5.4608400512683302</v>
      </c>
      <c r="E2044" s="37">
        <v>13</v>
      </c>
      <c r="F2044" s="74">
        <v>-7.9101541187114597</v>
      </c>
      <c r="G2044" s="37">
        <v>14</v>
      </c>
      <c r="H2044" s="74">
        <v>-1.37546587865753</v>
      </c>
      <c r="I2044" s="37">
        <v>14</v>
      </c>
      <c r="J2044" s="74">
        <v>2.8091296264625099</v>
      </c>
      <c r="K2044" s="37">
        <v>12</v>
      </c>
      <c r="L2044" s="74">
        <v>-3.2107696610471899</v>
      </c>
      <c r="M2044" s="37">
        <v>14</v>
      </c>
      <c r="N2044" s="74">
        <v>9.2285411089362004</v>
      </c>
      <c r="O2044" s="76">
        <v>-0.591260869023431</v>
      </c>
      <c r="P2044" s="76">
        <v>-0.66247276998355198</v>
      </c>
      <c r="Q2044" s="77">
        <v>6</v>
      </c>
      <c r="R2044" s="78">
        <v>0.05</v>
      </c>
      <c r="S2044" s="78">
        <v>0.01</v>
      </c>
      <c r="T2044" s="14" t="s">
        <v>89</v>
      </c>
      <c r="U2044" s="79">
        <v>1.6E-2</v>
      </c>
      <c r="V2044" s="79" t="s">
        <v>18</v>
      </c>
      <c r="W2044" s="79">
        <v>1.5900000000000001E-2</v>
      </c>
      <c r="X2044" s="12" t="s">
        <v>141</v>
      </c>
      <c r="Y2044" s="60" t="s">
        <v>18</v>
      </c>
      <c r="Z2044" s="8" t="s">
        <v>18</v>
      </c>
      <c r="AA2044" s="80" t="s">
        <v>18</v>
      </c>
      <c r="AB2044" s="62">
        <v>41760</v>
      </c>
      <c r="AC2044" s="12" t="s">
        <v>1988</v>
      </c>
      <c r="AD2044" s="16">
        <v>1000000</v>
      </c>
      <c r="AE2044" s="14" t="s">
        <v>18</v>
      </c>
      <c r="AF2044" s="39" t="s">
        <v>18</v>
      </c>
    </row>
    <row r="2045" spans="1:32" x14ac:dyDescent="0.25">
      <c r="A2045" s="40" t="s">
        <v>1995</v>
      </c>
      <c r="B2045" s="67">
        <v>2.0332588071656001</v>
      </c>
      <c r="C2045" s="42">
        <v>9</v>
      </c>
      <c r="D2045" s="67">
        <v>2.4383455848368398</v>
      </c>
      <c r="E2045" s="42">
        <v>9</v>
      </c>
      <c r="F2045" s="67">
        <v>1.9765152258874801</v>
      </c>
      <c r="G2045" s="42">
        <v>10</v>
      </c>
      <c r="H2045" s="67">
        <v>6.9437184178428</v>
      </c>
      <c r="I2045" s="42">
        <v>4</v>
      </c>
      <c r="J2045" s="67">
        <v>3.7353164877883001</v>
      </c>
      <c r="K2045" s="42">
        <v>7</v>
      </c>
      <c r="L2045" s="67">
        <v>1.03712239690509</v>
      </c>
      <c r="M2045" s="42">
        <v>7</v>
      </c>
      <c r="N2045" s="67">
        <v>3.5370855936749801</v>
      </c>
      <c r="O2045" s="69">
        <v>0.80934118917884001</v>
      </c>
      <c r="P2045" s="69">
        <v>0.41290103698324299</v>
      </c>
      <c r="Q2045" s="70">
        <v>6</v>
      </c>
      <c r="R2045" s="71">
        <v>0.05</v>
      </c>
      <c r="S2045" s="71">
        <v>0.01</v>
      </c>
      <c r="T2045" s="46" t="s">
        <v>89</v>
      </c>
      <c r="U2045" s="72">
        <v>1.39999999999999E-2</v>
      </c>
      <c r="V2045" s="72" t="s">
        <v>18</v>
      </c>
      <c r="W2045" s="72">
        <v>1.2E-2</v>
      </c>
      <c r="X2045" s="48" t="s">
        <v>141</v>
      </c>
      <c r="Y2045" s="49" t="s">
        <v>18</v>
      </c>
      <c r="Z2045" s="50" t="s">
        <v>18</v>
      </c>
      <c r="AA2045" s="73" t="s">
        <v>18</v>
      </c>
      <c r="AB2045" s="52">
        <v>41760</v>
      </c>
      <c r="AC2045" s="48" t="s">
        <v>1988</v>
      </c>
      <c r="AD2045" s="53">
        <v>500000000</v>
      </c>
      <c r="AE2045" s="46" t="s">
        <v>18</v>
      </c>
      <c r="AF2045" s="54" t="s">
        <v>18</v>
      </c>
    </row>
    <row r="2046" spans="1:32" x14ac:dyDescent="0.25">
      <c r="A2046" s="1" t="s">
        <v>1996</v>
      </c>
      <c r="B2046" s="75">
        <v>5.0552676205336304</v>
      </c>
      <c r="C2046" s="66">
        <v>1</v>
      </c>
      <c r="D2046" s="75">
        <v>4.3845095925255597</v>
      </c>
      <c r="E2046" s="66">
        <v>2</v>
      </c>
      <c r="F2046" s="75">
        <v>6.0471433835550696</v>
      </c>
      <c r="G2046" s="66">
        <v>2</v>
      </c>
      <c r="H2046" s="74">
        <v>5.8853834682042097</v>
      </c>
      <c r="I2046" s="37">
        <v>9</v>
      </c>
      <c r="J2046" s="74">
        <v>2.9556896669398798</v>
      </c>
      <c r="K2046" s="37">
        <v>11</v>
      </c>
      <c r="L2046" s="75">
        <v>4.0844100476010201</v>
      </c>
      <c r="M2046" s="66">
        <v>1</v>
      </c>
      <c r="N2046" s="74">
        <v>7.3046618212474401</v>
      </c>
      <c r="O2046" s="76">
        <v>0.247016789432358</v>
      </c>
      <c r="P2046" s="76">
        <v>0.418259755478539</v>
      </c>
      <c r="Q2046" s="77">
        <v>6</v>
      </c>
      <c r="R2046" s="78">
        <v>0.05</v>
      </c>
      <c r="S2046" s="78">
        <v>0.01</v>
      </c>
      <c r="T2046" s="14" t="s">
        <v>89</v>
      </c>
      <c r="U2046" s="79">
        <v>1.39999999999999E-2</v>
      </c>
      <c r="V2046" s="79" t="s">
        <v>18</v>
      </c>
      <c r="W2046" s="79">
        <v>1.2500000000000001E-2</v>
      </c>
      <c r="X2046" s="12" t="s">
        <v>141</v>
      </c>
      <c r="Y2046" s="60" t="s">
        <v>18</v>
      </c>
      <c r="Z2046" s="8" t="s">
        <v>18</v>
      </c>
      <c r="AA2046" s="80" t="s">
        <v>18</v>
      </c>
      <c r="AB2046" s="62">
        <v>41760</v>
      </c>
      <c r="AC2046" s="12" t="s">
        <v>1988</v>
      </c>
      <c r="AD2046" s="16">
        <v>500000000</v>
      </c>
      <c r="AE2046" s="14" t="s">
        <v>18</v>
      </c>
      <c r="AF2046" s="39" t="s">
        <v>18</v>
      </c>
    </row>
    <row r="2047" spans="1:32" x14ac:dyDescent="0.25">
      <c r="A2047" s="40" t="s">
        <v>1997</v>
      </c>
      <c r="B2047" s="67">
        <v>3.6884244727670699</v>
      </c>
      <c r="C2047" s="42">
        <v>4</v>
      </c>
      <c r="D2047" s="68">
        <v>4.4990512330663002</v>
      </c>
      <c r="E2047" s="64">
        <v>1</v>
      </c>
      <c r="F2047" s="67">
        <v>4.41929028903618</v>
      </c>
      <c r="G2047" s="42">
        <v>5</v>
      </c>
      <c r="H2047" s="67">
        <v>6.3561853372494399</v>
      </c>
      <c r="I2047" s="42">
        <v>6</v>
      </c>
      <c r="J2047" s="68">
        <v>6.4308728497055299</v>
      </c>
      <c r="K2047" s="64">
        <v>1</v>
      </c>
      <c r="L2047" s="67">
        <v>1.1133065890113201</v>
      </c>
      <c r="M2047" s="42">
        <v>5</v>
      </c>
      <c r="N2047" s="67">
        <v>5.9097106555309296</v>
      </c>
      <c r="O2047" s="69">
        <v>0.38498940348112298</v>
      </c>
      <c r="P2047" s="69">
        <v>0.54055036765529096</v>
      </c>
      <c r="Q2047" s="70">
        <v>6</v>
      </c>
      <c r="R2047" s="71">
        <v>0.05</v>
      </c>
      <c r="S2047" s="71">
        <v>0.01</v>
      </c>
      <c r="T2047" s="46" t="s">
        <v>89</v>
      </c>
      <c r="U2047" s="72">
        <v>1.39999999999999E-2</v>
      </c>
      <c r="V2047" s="72" t="s">
        <v>18</v>
      </c>
      <c r="W2047" s="72">
        <v>1.2500000000000001E-2</v>
      </c>
      <c r="X2047" s="48" t="s">
        <v>141</v>
      </c>
      <c r="Y2047" s="49" t="s">
        <v>18</v>
      </c>
      <c r="Z2047" s="50" t="s">
        <v>18</v>
      </c>
      <c r="AA2047" s="73" t="s">
        <v>18</v>
      </c>
      <c r="AB2047" s="52">
        <v>41760</v>
      </c>
      <c r="AC2047" s="48" t="s">
        <v>1988</v>
      </c>
      <c r="AD2047" s="53">
        <v>500000000</v>
      </c>
      <c r="AE2047" s="46" t="s">
        <v>18</v>
      </c>
      <c r="AF2047" s="54" t="s">
        <v>18</v>
      </c>
    </row>
    <row r="2048" spans="1:32" x14ac:dyDescent="0.25">
      <c r="A2048" s="81" t="s">
        <v>1998</v>
      </c>
      <c r="B2048" s="82" t="s">
        <v>18</v>
      </c>
      <c r="C2048" s="83" t="s">
        <v>18</v>
      </c>
      <c r="D2048" s="82">
        <v>3.21397155330691</v>
      </c>
      <c r="E2048" s="83">
        <v>8</v>
      </c>
      <c r="F2048" s="82">
        <v>2.6592265247270901</v>
      </c>
      <c r="G2048" s="83">
        <v>9</v>
      </c>
      <c r="H2048" s="124">
        <v>11.8237167339307</v>
      </c>
      <c r="I2048" s="125">
        <v>2</v>
      </c>
      <c r="J2048" s="124">
        <v>6.0285134661878903</v>
      </c>
      <c r="K2048" s="125">
        <v>3</v>
      </c>
      <c r="L2048" s="82">
        <v>0.82514073915746999</v>
      </c>
      <c r="M2048" s="83">
        <v>11</v>
      </c>
      <c r="N2048" s="82">
        <v>5.8275770639890698</v>
      </c>
      <c r="O2048" s="84">
        <v>1.32863234440012</v>
      </c>
      <c r="P2048" s="84">
        <v>0.29101444555167999</v>
      </c>
      <c r="Q2048" s="85">
        <v>6</v>
      </c>
      <c r="R2048" s="86">
        <v>0.05</v>
      </c>
      <c r="S2048" s="86">
        <v>0.01</v>
      </c>
      <c r="T2048" s="87" t="s">
        <v>18</v>
      </c>
      <c r="U2048" s="88">
        <v>2.3E-2</v>
      </c>
      <c r="V2048" s="88" t="s">
        <v>18</v>
      </c>
      <c r="W2048" s="88">
        <v>2.24E-2</v>
      </c>
      <c r="X2048" s="89" t="s">
        <v>141</v>
      </c>
      <c r="Y2048" s="90" t="s">
        <v>18</v>
      </c>
      <c r="Z2048" s="91" t="s">
        <v>18</v>
      </c>
      <c r="AA2048" s="92" t="s">
        <v>18</v>
      </c>
      <c r="AB2048" s="93">
        <v>42223</v>
      </c>
      <c r="AC2048" s="89" t="s">
        <v>1988</v>
      </c>
      <c r="AD2048" s="94" t="s">
        <v>56</v>
      </c>
      <c r="AE2048" s="87" t="s">
        <v>18</v>
      </c>
      <c r="AF2048" s="95" t="s">
        <v>18</v>
      </c>
    </row>
    <row r="2049" spans="1:32" x14ac:dyDescent="0.25">
      <c r="A2049" s="96" t="s">
        <v>95</v>
      </c>
      <c r="B2049" s="97">
        <v>2.7909842841393782</v>
      </c>
      <c r="C2049" s="12"/>
      <c r="D2049" s="97">
        <v>2.52516407303363</v>
      </c>
      <c r="E2049" s="12"/>
      <c r="F2049" s="97">
        <v>2.5305469441992221</v>
      </c>
      <c r="G2049" s="12"/>
      <c r="H2049" s="97">
        <v>6.8713901304611795</v>
      </c>
      <c r="I2049" s="12"/>
      <c r="J2049" s="97">
        <v>4.1603012606704644</v>
      </c>
      <c r="K2049" s="12"/>
      <c r="L2049" s="97">
        <v>1.2104487928488656</v>
      </c>
      <c r="M2049" s="37"/>
      <c r="N2049" s="97">
        <v>6.2570523815560373</v>
      </c>
      <c r="O2049" s="98">
        <v>0.43504721797914009</v>
      </c>
      <c r="P2049" s="98">
        <v>0.27396016382037802</v>
      </c>
      <c r="Q2049" s="99"/>
      <c r="R2049" s="14"/>
      <c r="S2049" s="12"/>
      <c r="T2049" s="14"/>
      <c r="U2049" s="12"/>
      <c r="V2049" s="100"/>
      <c r="X2049" s="100" t="s">
        <v>96</v>
      </c>
      <c r="Y2049" s="101">
        <v>1106.406496651327</v>
      </c>
      <c r="Z2049" s="98">
        <v>0</v>
      </c>
      <c r="AA2049" s="102">
        <v>187</v>
      </c>
      <c r="AB2049" s="100"/>
      <c r="AC2049" s="100"/>
      <c r="AD2049" s="103"/>
      <c r="AE2049" s="104"/>
      <c r="AF2049" s="105">
        <v>1.2431091299999999</v>
      </c>
    </row>
    <row r="2050" spans="1:32" x14ac:dyDescent="0.25">
      <c r="A2050" s="106" t="s">
        <v>636</v>
      </c>
      <c r="B2050" s="107">
        <v>0.38765777965936699</v>
      </c>
      <c r="C2050" s="37"/>
      <c r="D2050" s="107">
        <v>1.00041835887583</v>
      </c>
      <c r="E2050" s="37"/>
      <c r="F2050" s="107">
        <v>1.9839531488975399</v>
      </c>
      <c r="G2050" s="37"/>
      <c r="H2050" s="107">
        <v>4.0810093572305401</v>
      </c>
      <c r="I2050" s="37"/>
      <c r="J2050" s="107">
        <v>2.0172669427963101</v>
      </c>
      <c r="K2050" s="37"/>
      <c r="L2050" s="107">
        <v>0.32608339511401802</v>
      </c>
      <c r="M2050" s="37"/>
      <c r="N2050" s="107">
        <v>0.15869681282703599</v>
      </c>
      <c r="O2050" s="107">
        <v>0</v>
      </c>
      <c r="P2050" s="107">
        <v>0</v>
      </c>
      <c r="Q2050" s="108"/>
      <c r="R2050" s="109"/>
      <c r="S2050" s="37"/>
      <c r="T2050" s="109"/>
      <c r="U2050" s="37"/>
      <c r="V2050" s="37"/>
      <c r="W2050" s="110"/>
      <c r="X2050" s="111"/>
      <c r="Y2050" s="112"/>
      <c r="Z2050" s="37"/>
      <c r="AA2050" s="37"/>
      <c r="AB2050" s="37"/>
      <c r="AC2050" s="113"/>
      <c r="AD2050" s="109"/>
      <c r="AE2050" s="110"/>
    </row>
    <row r="2051" spans="1:32" x14ac:dyDescent="0.25">
      <c r="A2051" s="1" t="s">
        <v>98</v>
      </c>
      <c r="B2051" s="55"/>
      <c r="C2051" s="37">
        <v>12</v>
      </c>
      <c r="D2051" s="55"/>
      <c r="E2051" s="37">
        <v>13</v>
      </c>
      <c r="F2051" s="55"/>
      <c r="G2051" s="37">
        <v>14</v>
      </c>
      <c r="H2051" s="55"/>
      <c r="I2051" s="37">
        <v>14</v>
      </c>
      <c r="J2051" s="55"/>
      <c r="K2051" s="37">
        <v>14</v>
      </c>
      <c r="L2051" s="55"/>
      <c r="M2051" s="37">
        <v>14</v>
      </c>
      <c r="N2051" s="55"/>
      <c r="O2051" s="56"/>
      <c r="P2051" s="56"/>
      <c r="Q2051" s="58"/>
      <c r="R2051" s="14"/>
      <c r="S2051" s="59"/>
      <c r="T2051" s="114"/>
      <c r="U2051" s="59"/>
      <c r="V2051" s="12"/>
      <c r="W2051" s="8"/>
      <c r="X2051" s="8"/>
      <c r="Y2051" s="61"/>
      <c r="Z2051" s="62"/>
      <c r="AA2051" s="12"/>
      <c r="AB2051" s="62"/>
      <c r="AC2051" s="16"/>
      <c r="AD2051" s="14"/>
      <c r="AE2051" s="8"/>
    </row>
    <row r="2052" spans="1:32" x14ac:dyDescent="0.25">
      <c r="A2052" s="96"/>
      <c r="B2052" s="97"/>
      <c r="C2052" s="12"/>
      <c r="D2052" s="97"/>
      <c r="E2052" s="12"/>
      <c r="F2052" s="97"/>
      <c r="G2052" s="12"/>
      <c r="H2052" s="97"/>
      <c r="I2052" s="12"/>
      <c r="J2052" s="97"/>
      <c r="K2052" s="12"/>
      <c r="L2052" s="97"/>
      <c r="M2052" s="37"/>
      <c r="N2052" s="97"/>
      <c r="O2052" s="98"/>
      <c r="P2052" s="98"/>
      <c r="Q2052" s="99"/>
      <c r="R2052" s="14"/>
      <c r="S2052" s="12"/>
      <c r="T2052" s="14"/>
      <c r="U2052" s="12"/>
      <c r="V2052" s="100"/>
      <c r="W2052" s="100"/>
      <c r="X2052" s="101"/>
      <c r="Y2052" s="98"/>
      <c r="Z2052" s="102"/>
      <c r="AA2052" s="100"/>
      <c r="AB2052" s="100"/>
      <c r="AC2052" s="103"/>
      <c r="AD2052" s="104"/>
      <c r="AE2052" s="105"/>
    </row>
    <row r="2053" spans="1:32" x14ac:dyDescent="0.25">
      <c r="B2053" s="8"/>
      <c r="C2053" s="12"/>
      <c r="D2053" s="8"/>
      <c r="E2053" s="12"/>
      <c r="F2053" s="8"/>
      <c r="G2053" s="12"/>
      <c r="H2053" s="8"/>
      <c r="I2053" s="12"/>
      <c r="J2053" s="8"/>
      <c r="K2053" s="12"/>
      <c r="L2053" s="8"/>
      <c r="M2053" s="12"/>
      <c r="N2053" s="8"/>
      <c r="O2053" s="12"/>
      <c r="P2053" s="12"/>
      <c r="Q2053" s="13"/>
      <c r="R2053" s="14"/>
      <c r="S2053" s="12"/>
      <c r="T2053" s="14"/>
      <c r="U2053" s="12"/>
      <c r="V2053" s="12"/>
      <c r="W2053" s="39"/>
      <c r="X2053" s="60"/>
      <c r="Y2053" s="20"/>
      <c r="Z2053" s="12"/>
      <c r="AA2053" s="12"/>
      <c r="AB2053" s="12"/>
      <c r="AC2053" s="16"/>
      <c r="AD2053" s="14"/>
      <c r="AE2053" s="39"/>
    </row>
    <row r="2054" spans="1:32" x14ac:dyDescent="0.25">
      <c r="B2054" s="8"/>
      <c r="C2054" s="12"/>
      <c r="D2054" s="8"/>
      <c r="E2054" s="12"/>
      <c r="F2054" s="8"/>
      <c r="G2054" s="12"/>
      <c r="H2054" s="8"/>
      <c r="I2054" s="12"/>
      <c r="J2054" s="8"/>
      <c r="K2054" s="12"/>
      <c r="L2054" s="8"/>
      <c r="M2054" s="12"/>
      <c r="N2054" s="8"/>
      <c r="O2054" s="12"/>
      <c r="P2054" s="12"/>
      <c r="Q2054" s="13"/>
      <c r="R2054" s="14"/>
      <c r="S2054" s="12"/>
      <c r="T2054" s="14"/>
      <c r="U2054" s="12"/>
      <c r="V2054" s="12"/>
      <c r="W2054" s="39"/>
      <c r="X2054" s="60"/>
      <c r="Y2054" s="20"/>
      <c r="Z2054" s="12"/>
      <c r="AA2054" s="12"/>
      <c r="AB2054" s="12"/>
      <c r="AC2054" s="16"/>
      <c r="AD2054" s="14"/>
      <c r="AE2054" s="39"/>
    </row>
    <row r="2055" spans="1:32" x14ac:dyDescent="0.25">
      <c r="A2055" s="1" t="s">
        <v>185</v>
      </c>
      <c r="B2055" s="8"/>
      <c r="C2055" s="12"/>
      <c r="D2055" s="8"/>
      <c r="E2055" s="12"/>
      <c r="F2055" s="8"/>
      <c r="G2055" s="12"/>
      <c r="H2055" s="8"/>
      <c r="I2055" s="12"/>
      <c r="J2055" s="8"/>
      <c r="K2055" s="12"/>
      <c r="L2055" s="8"/>
      <c r="M2055" s="12"/>
      <c r="N2055" s="8"/>
      <c r="O2055" s="12"/>
      <c r="P2055" s="12"/>
      <c r="Q2055" s="13"/>
      <c r="R2055" s="14"/>
      <c r="S2055" s="12"/>
      <c r="T2055" s="14"/>
      <c r="U2055" s="12"/>
      <c r="V2055" s="12"/>
      <c r="W2055" s="39"/>
      <c r="X2055" s="60"/>
      <c r="Y2055" s="20"/>
      <c r="Z2055" s="12"/>
      <c r="AA2055" s="12"/>
      <c r="AB2055" s="12"/>
      <c r="AC2055" s="16"/>
      <c r="AD2055" s="14"/>
      <c r="AE2055" s="39"/>
    </row>
    <row r="2056" spans="1:32" x14ac:dyDescent="0.25">
      <c r="B2056" s="8"/>
      <c r="C2056" s="12"/>
      <c r="D2056" s="8"/>
      <c r="E2056" s="12"/>
      <c r="F2056" s="8"/>
      <c r="G2056" s="12"/>
      <c r="H2056" s="8"/>
      <c r="I2056" s="12"/>
      <c r="J2056" s="8"/>
      <c r="K2056" s="12"/>
      <c r="L2056" s="8"/>
      <c r="M2056" s="12"/>
      <c r="N2056" s="8"/>
      <c r="O2056" s="12"/>
      <c r="P2056" s="12"/>
      <c r="Q2056" s="13"/>
      <c r="R2056" s="14"/>
      <c r="S2056" s="12"/>
      <c r="T2056" s="14"/>
      <c r="U2056" s="12"/>
      <c r="V2056" s="12"/>
      <c r="W2056" s="12"/>
      <c r="X2056" s="60"/>
      <c r="Y2056" s="20"/>
      <c r="Z2056" s="12"/>
      <c r="AA2056" s="12"/>
      <c r="AB2056" s="12"/>
      <c r="AC2056" s="16"/>
      <c r="AD2056" s="14"/>
      <c r="AE2056" s="12"/>
    </row>
    <row r="2057" spans="1:32" x14ac:dyDescent="0.25">
      <c r="B2057" s="8"/>
      <c r="C2057" s="12"/>
      <c r="D2057" s="8"/>
      <c r="E2057" s="12"/>
      <c r="F2057" s="8"/>
      <c r="G2057" s="12"/>
      <c r="H2057" s="8"/>
      <c r="I2057" s="12"/>
      <c r="J2057" s="8"/>
      <c r="K2057" s="12"/>
      <c r="L2057" s="8"/>
      <c r="M2057" s="12"/>
      <c r="N2057" s="8"/>
      <c r="O2057" s="12"/>
      <c r="P2057" s="12"/>
      <c r="Q2057" s="13"/>
      <c r="R2057" s="14"/>
      <c r="S2057" s="12"/>
      <c r="T2057" s="14"/>
      <c r="U2057" s="12"/>
      <c r="V2057" s="12"/>
      <c r="W2057" s="12"/>
      <c r="X2057" s="60"/>
      <c r="Y2057" s="20"/>
      <c r="Z2057" s="12"/>
      <c r="AA2057" s="12"/>
      <c r="AB2057" s="12"/>
      <c r="AC2057" s="16"/>
      <c r="AD2057" s="14"/>
      <c r="AE2057" s="12"/>
    </row>
    <row r="2058" spans="1:32" x14ac:dyDescent="0.25">
      <c r="B2058" s="8"/>
      <c r="C2058" s="12"/>
      <c r="D2058" s="8"/>
      <c r="E2058" s="12"/>
      <c r="F2058" s="8"/>
      <c r="G2058" s="12"/>
      <c r="H2058" s="8"/>
      <c r="I2058" s="12"/>
      <c r="J2058" s="8"/>
      <c r="K2058" s="12"/>
      <c r="L2058" s="8"/>
      <c r="M2058" s="12"/>
      <c r="N2058" s="8"/>
      <c r="O2058" s="12"/>
      <c r="P2058" s="12"/>
      <c r="Q2058" s="13"/>
      <c r="R2058" s="14"/>
      <c r="S2058" s="12"/>
      <c r="T2058" s="14"/>
      <c r="U2058" s="12"/>
      <c r="V2058" s="12"/>
      <c r="W2058" s="12"/>
      <c r="X2058" s="60"/>
      <c r="Y2058" s="20"/>
      <c r="Z2058" s="12"/>
      <c r="AA2058" s="12"/>
      <c r="AB2058" s="12"/>
      <c r="AC2058" s="16"/>
      <c r="AD2058" s="14"/>
      <c r="AE2058" s="12"/>
    </row>
    <row r="2059" spans="1:32" x14ac:dyDescent="0.25">
      <c r="A2059" s="7">
        <v>41</v>
      </c>
      <c r="B2059" s="8"/>
      <c r="C2059" s="9"/>
      <c r="D2059" s="10"/>
      <c r="E2059" s="11" t="s">
        <v>0</v>
      </c>
      <c r="F2059" s="8"/>
      <c r="G2059" s="12"/>
      <c r="H2059" s="8"/>
      <c r="I2059" s="12"/>
      <c r="J2059" s="8"/>
      <c r="K2059" s="12"/>
      <c r="L2059" s="8"/>
      <c r="M2059" s="12"/>
      <c r="N2059" s="8"/>
      <c r="O2059" s="12"/>
      <c r="P2059" s="12"/>
      <c r="Q2059" s="13"/>
      <c r="R2059" s="14"/>
      <c r="S2059" s="12"/>
      <c r="T2059" s="14"/>
      <c r="U2059" s="12"/>
      <c r="V2059" s="12"/>
      <c r="W2059" s="12"/>
      <c r="X2059" s="60"/>
      <c r="Y2059" s="146" t="s">
        <v>1326</v>
      </c>
      <c r="Z2059" s="12"/>
      <c r="AA2059" s="12"/>
      <c r="AB2059" s="12"/>
      <c r="AC2059" s="16"/>
      <c r="AD2059" s="14"/>
      <c r="AE2059" s="21">
        <v>42</v>
      </c>
      <c r="AF2059" s="21"/>
    </row>
    <row r="2060" spans="1:32" ht="15.75" thickBot="1" x14ac:dyDescent="0.3">
      <c r="A2060" s="17"/>
      <c r="B2060" s="18"/>
      <c r="C2060" s="19"/>
      <c r="D2060" s="18"/>
      <c r="E2060" s="19"/>
      <c r="F2060" s="18"/>
      <c r="G2060" s="19"/>
      <c r="H2060" s="18"/>
      <c r="I2060" s="19"/>
      <c r="J2060" s="18"/>
      <c r="K2060" s="19"/>
      <c r="L2060" s="18"/>
      <c r="M2060" s="19"/>
      <c r="N2060" s="18"/>
      <c r="O2060" s="19"/>
      <c r="P2060" s="19"/>
      <c r="Q2060" s="18"/>
      <c r="R2060" s="19"/>
      <c r="S2060" s="18"/>
      <c r="T2060" s="19"/>
      <c r="U2060" s="18"/>
      <c r="V2060" s="19"/>
      <c r="W2060" s="18"/>
      <c r="X2060" s="121"/>
      <c r="Y2060" s="18"/>
      <c r="Z2060" s="19"/>
      <c r="AA2060" s="18"/>
      <c r="AB2060" s="19"/>
      <c r="AC2060" s="18"/>
      <c r="AD2060" s="19"/>
      <c r="AE2060" s="19"/>
      <c r="AF2060" s="19"/>
    </row>
    <row r="2061" spans="1:32" x14ac:dyDescent="0.25">
      <c r="A2061" s="119"/>
      <c r="Q2061" s="2"/>
      <c r="R2061" s="1"/>
      <c r="S2061" s="2"/>
      <c r="T2061" s="1"/>
      <c r="U2061" s="2"/>
      <c r="W2061" s="2"/>
      <c r="X2061" s="120"/>
      <c r="Y2061" s="2"/>
      <c r="AA2061" s="2"/>
      <c r="AC2061" s="2"/>
      <c r="AD2061" s="1"/>
    </row>
    <row r="2062" spans="1:32" ht="18" x14ac:dyDescent="0.25">
      <c r="A2062" s="143" t="s">
        <v>637</v>
      </c>
      <c r="B2062" s="23"/>
      <c r="C2062" s="24"/>
      <c r="D2062" s="23"/>
      <c r="E2062" s="24"/>
      <c r="F2062" s="23"/>
      <c r="G2062" s="24" t="s">
        <v>1</v>
      </c>
      <c r="H2062" s="23"/>
      <c r="I2062" s="24"/>
      <c r="J2062" s="23"/>
      <c r="K2062" s="24"/>
      <c r="L2062" s="23"/>
      <c r="M2062" s="24"/>
      <c r="N2062" s="23" t="s">
        <v>4</v>
      </c>
      <c r="O2062" s="24"/>
      <c r="P2062" s="24" t="s">
        <v>5</v>
      </c>
      <c r="Q2062" s="25"/>
      <c r="R2062" s="26"/>
      <c r="S2062" s="24"/>
      <c r="T2062" s="26"/>
      <c r="U2062" s="24"/>
      <c r="V2062" s="24"/>
      <c r="W2062" s="27"/>
      <c r="X2062" s="122"/>
      <c r="Y2062" s="28"/>
      <c r="Z2062" s="24"/>
      <c r="AA2062" s="24"/>
      <c r="AB2062" s="24"/>
      <c r="AC2062" s="29"/>
      <c r="AD2062" s="26"/>
      <c r="AE2062" s="27"/>
    </row>
    <row r="2063" spans="1:32" ht="42.75" x14ac:dyDescent="0.25">
      <c r="A2063" s="30"/>
      <c r="B2063" s="31" t="s">
        <v>6</v>
      </c>
      <c r="C2063" s="32" t="s">
        <v>7</v>
      </c>
      <c r="D2063" s="31" t="s">
        <v>8</v>
      </c>
      <c r="E2063" s="32" t="s">
        <v>7</v>
      </c>
      <c r="F2063" s="31" t="s">
        <v>9</v>
      </c>
      <c r="G2063" s="24" t="s">
        <v>7</v>
      </c>
      <c r="H2063" s="31" t="s">
        <v>10</v>
      </c>
      <c r="I2063" s="32" t="s">
        <v>7</v>
      </c>
      <c r="J2063" s="31" t="s">
        <v>11</v>
      </c>
      <c r="K2063" s="32" t="s">
        <v>7</v>
      </c>
      <c r="L2063" s="31" t="s">
        <v>638</v>
      </c>
      <c r="M2063" s="32" t="s">
        <v>7</v>
      </c>
      <c r="N2063" s="31" t="s">
        <v>13</v>
      </c>
      <c r="O2063" s="32" t="s">
        <v>14</v>
      </c>
      <c r="P2063" s="32" t="s">
        <v>15</v>
      </c>
      <c r="Q2063" s="33" t="s">
        <v>2</v>
      </c>
      <c r="R2063" s="32" t="s">
        <v>16</v>
      </c>
      <c r="S2063" s="32" t="s">
        <v>17</v>
      </c>
      <c r="T2063" s="32" t="s">
        <v>18</v>
      </c>
      <c r="U2063" s="32" t="s">
        <v>19</v>
      </c>
      <c r="V2063" s="32" t="s">
        <v>18</v>
      </c>
      <c r="W2063" s="34" t="s">
        <v>20</v>
      </c>
      <c r="X2063" s="123" t="s">
        <v>21</v>
      </c>
      <c r="Y2063" s="35" t="s">
        <v>22</v>
      </c>
      <c r="Z2063" s="32" t="s">
        <v>23</v>
      </c>
      <c r="AA2063" s="32" t="s">
        <v>24</v>
      </c>
      <c r="AB2063" s="32" t="s">
        <v>25</v>
      </c>
      <c r="AC2063" s="36" t="s">
        <v>26</v>
      </c>
      <c r="AD2063" s="32" t="s">
        <v>27</v>
      </c>
      <c r="AE2063" s="34" t="s">
        <v>18</v>
      </c>
      <c r="AF2063" s="34" t="s">
        <v>28</v>
      </c>
    </row>
    <row r="2064" spans="1:32" x14ac:dyDescent="0.25">
      <c r="B2064" s="55"/>
      <c r="C2064" s="37"/>
      <c r="D2064" s="55"/>
      <c r="E2064" s="37"/>
      <c r="F2064" s="55"/>
      <c r="G2064" s="37"/>
      <c r="H2064" s="55"/>
      <c r="I2064" s="37"/>
      <c r="J2064" s="55"/>
      <c r="K2064" s="37"/>
      <c r="L2064" s="55"/>
      <c r="M2064" s="37"/>
      <c r="N2064" s="55"/>
      <c r="O2064" s="56"/>
      <c r="P2064" s="56"/>
      <c r="Q2064" s="58"/>
      <c r="R2064" s="58"/>
      <c r="S2064" s="14"/>
      <c r="T2064" s="59"/>
      <c r="U2064" s="114"/>
      <c r="V2064" s="59"/>
      <c r="W2064" s="12"/>
      <c r="X2064" s="60"/>
      <c r="Y2064" s="8"/>
      <c r="Z2064" s="61"/>
      <c r="AA2064" s="62"/>
      <c r="AB2064" s="12"/>
      <c r="AC2064" s="16"/>
      <c r="AD2064" s="14"/>
      <c r="AE2064" s="8"/>
    </row>
    <row r="2065" spans="1:32" x14ac:dyDescent="0.25">
      <c r="A2065" s="40" t="s">
        <v>1999</v>
      </c>
      <c r="B2065" s="67" t="s">
        <v>18</v>
      </c>
      <c r="C2065" s="42" t="s">
        <v>18</v>
      </c>
      <c r="D2065" s="67">
        <v>-1.6532246994396</v>
      </c>
      <c r="E2065" s="42">
        <v>4</v>
      </c>
      <c r="F2065" s="67">
        <v>-6.4677890578497301</v>
      </c>
      <c r="G2065" s="42">
        <v>5</v>
      </c>
      <c r="H2065" s="67">
        <v>-12.556441284565601</v>
      </c>
      <c r="I2065" s="42">
        <v>6</v>
      </c>
      <c r="J2065" s="67">
        <v>-2.2724062512599001</v>
      </c>
      <c r="K2065" s="42">
        <v>5</v>
      </c>
      <c r="L2065" s="67">
        <v>-5.6737036366982699E-2</v>
      </c>
      <c r="M2065" s="42">
        <v>5</v>
      </c>
      <c r="N2065" s="67">
        <v>6.4340761167083702</v>
      </c>
      <c r="O2065" s="69">
        <v>-2.5858336674928499</v>
      </c>
      <c r="P2065" s="69">
        <v>-0.462816808655579</v>
      </c>
      <c r="Q2065" s="70">
        <v>8</v>
      </c>
      <c r="R2065" s="71">
        <v>0.02</v>
      </c>
      <c r="S2065" s="71" t="s">
        <v>2000</v>
      </c>
      <c r="T2065" s="46" t="s">
        <v>18</v>
      </c>
      <c r="U2065" s="72">
        <v>0.02</v>
      </c>
      <c r="V2065" s="72" t="s">
        <v>18</v>
      </c>
      <c r="W2065" s="72">
        <v>2.6599999999999999E-2</v>
      </c>
      <c r="X2065" s="48" t="s">
        <v>30</v>
      </c>
      <c r="Y2065" s="49">
        <v>78.815287453239094</v>
      </c>
      <c r="Z2065" s="50" t="s">
        <v>18</v>
      </c>
      <c r="AA2065" s="73">
        <v>73</v>
      </c>
      <c r="AB2065" s="52">
        <v>43074</v>
      </c>
      <c r="AC2065" s="48" t="s">
        <v>2001</v>
      </c>
      <c r="AD2065" s="53" t="s">
        <v>693</v>
      </c>
      <c r="AE2065" s="46" t="s">
        <v>18</v>
      </c>
      <c r="AF2065" s="54">
        <v>-2.7721101110154698</v>
      </c>
    </row>
    <row r="2066" spans="1:32" x14ac:dyDescent="0.25">
      <c r="A2066" s="1" t="s">
        <v>2002</v>
      </c>
      <c r="B2066" s="74" t="s">
        <v>18</v>
      </c>
      <c r="C2066" s="37" t="s">
        <v>18</v>
      </c>
      <c r="D2066" s="74">
        <v>-1.6532246994396</v>
      </c>
      <c r="E2066" s="37">
        <v>4</v>
      </c>
      <c r="F2066" s="74">
        <v>-6.4677890578497301</v>
      </c>
      <c r="G2066" s="37">
        <v>5</v>
      </c>
      <c r="H2066" s="74">
        <v>-12.556441284565601</v>
      </c>
      <c r="I2066" s="37">
        <v>6</v>
      </c>
      <c r="J2066" s="74">
        <v>-2.2724062512599001</v>
      </c>
      <c r="K2066" s="37">
        <v>5</v>
      </c>
      <c r="L2066" s="74">
        <v>-5.6737036366982699E-2</v>
      </c>
      <c r="M2066" s="37">
        <v>5</v>
      </c>
      <c r="N2066" s="74">
        <v>6.4340761167083702</v>
      </c>
      <c r="O2066" s="76">
        <v>-2.5858336674928499</v>
      </c>
      <c r="P2066" s="76">
        <v>-0.462816808655579</v>
      </c>
      <c r="Q2066" s="77">
        <v>8</v>
      </c>
      <c r="R2066" s="78">
        <v>0.01</v>
      </c>
      <c r="S2066" s="78" t="s">
        <v>2000</v>
      </c>
      <c r="T2066" s="14" t="s">
        <v>18</v>
      </c>
      <c r="U2066" s="79">
        <v>0.02</v>
      </c>
      <c r="V2066" s="79" t="s">
        <v>18</v>
      </c>
      <c r="W2066" s="79">
        <v>2.6599999999999999E-2</v>
      </c>
      <c r="X2066" s="12" t="s">
        <v>30</v>
      </c>
      <c r="Y2066" s="60" t="s">
        <v>18</v>
      </c>
      <c r="Z2066" s="8" t="s">
        <v>18</v>
      </c>
      <c r="AA2066" s="80" t="s">
        <v>18</v>
      </c>
      <c r="AB2066" s="62">
        <v>43074</v>
      </c>
      <c r="AC2066" s="12" t="s">
        <v>2001</v>
      </c>
      <c r="AD2066" s="16" t="s">
        <v>159</v>
      </c>
      <c r="AE2066" s="14" t="s">
        <v>18</v>
      </c>
      <c r="AF2066" s="39" t="s">
        <v>18</v>
      </c>
    </row>
    <row r="2067" spans="1:32" x14ac:dyDescent="0.25">
      <c r="A2067" s="40" t="s">
        <v>2003</v>
      </c>
      <c r="B2067" s="67" t="s">
        <v>18</v>
      </c>
      <c r="C2067" s="42" t="s">
        <v>18</v>
      </c>
      <c r="D2067" s="67">
        <v>-1.6532246994396</v>
      </c>
      <c r="E2067" s="42">
        <v>4</v>
      </c>
      <c r="F2067" s="67">
        <v>-6.4677890578497301</v>
      </c>
      <c r="G2067" s="42">
        <v>5</v>
      </c>
      <c r="H2067" s="67">
        <v>-12.556441284565601</v>
      </c>
      <c r="I2067" s="42">
        <v>6</v>
      </c>
      <c r="J2067" s="67">
        <v>-2.2724062512599001</v>
      </c>
      <c r="K2067" s="42">
        <v>5</v>
      </c>
      <c r="L2067" s="67">
        <v>-5.6737036366982699E-2</v>
      </c>
      <c r="M2067" s="42">
        <v>5</v>
      </c>
      <c r="N2067" s="67">
        <v>6.4340761167083702</v>
      </c>
      <c r="O2067" s="69">
        <v>-2.5858336674928499</v>
      </c>
      <c r="P2067" s="69">
        <v>-0.462816808655579</v>
      </c>
      <c r="Q2067" s="70">
        <v>8</v>
      </c>
      <c r="R2067" s="71">
        <v>0.01</v>
      </c>
      <c r="S2067" s="71" t="s">
        <v>2004</v>
      </c>
      <c r="T2067" s="46" t="s">
        <v>18</v>
      </c>
      <c r="U2067" s="72">
        <v>0.02</v>
      </c>
      <c r="V2067" s="72" t="s">
        <v>18</v>
      </c>
      <c r="W2067" s="72">
        <v>2.6599999999999999E-2</v>
      </c>
      <c r="X2067" s="48" t="s">
        <v>30</v>
      </c>
      <c r="Y2067" s="49" t="s">
        <v>18</v>
      </c>
      <c r="Z2067" s="50" t="s">
        <v>18</v>
      </c>
      <c r="AA2067" s="73" t="s">
        <v>18</v>
      </c>
      <c r="AB2067" s="52">
        <v>43074</v>
      </c>
      <c r="AC2067" s="48" t="s">
        <v>2001</v>
      </c>
      <c r="AD2067" s="53" t="s">
        <v>713</v>
      </c>
      <c r="AE2067" s="46" t="s">
        <v>18</v>
      </c>
      <c r="AF2067" s="54" t="s">
        <v>18</v>
      </c>
    </row>
    <row r="2068" spans="1:32" x14ac:dyDescent="0.25">
      <c r="A2068" s="1" t="s">
        <v>2005</v>
      </c>
      <c r="B2068" s="74" t="s">
        <v>18</v>
      </c>
      <c r="C2068" s="37" t="s">
        <v>18</v>
      </c>
      <c r="D2068" s="74">
        <v>-1.6532246994396</v>
      </c>
      <c r="E2068" s="37">
        <v>4</v>
      </c>
      <c r="F2068" s="74">
        <v>-6.4677890578497301</v>
      </c>
      <c r="G2068" s="37">
        <v>5</v>
      </c>
      <c r="H2068" s="74">
        <v>-12.556441284565601</v>
      </c>
      <c r="I2068" s="37">
        <v>6</v>
      </c>
      <c r="J2068" s="74">
        <v>-2.2724062512599001</v>
      </c>
      <c r="K2068" s="37">
        <v>5</v>
      </c>
      <c r="L2068" s="74">
        <v>-5.6737036366982699E-2</v>
      </c>
      <c r="M2068" s="37">
        <v>5</v>
      </c>
      <c r="N2068" s="74">
        <v>6.4340761167083702</v>
      </c>
      <c r="O2068" s="76">
        <v>-2.5858336674928499</v>
      </c>
      <c r="P2068" s="76">
        <v>-0.462816808655579</v>
      </c>
      <c r="Q2068" s="77">
        <v>8</v>
      </c>
      <c r="R2068" s="78">
        <v>0</v>
      </c>
      <c r="S2068" s="78" t="s">
        <v>2006</v>
      </c>
      <c r="T2068" s="14" t="s">
        <v>18</v>
      </c>
      <c r="U2068" s="79">
        <v>0.02</v>
      </c>
      <c r="V2068" s="79" t="s">
        <v>18</v>
      </c>
      <c r="W2068" s="79">
        <v>2.6599999999999999E-2</v>
      </c>
      <c r="X2068" s="12" t="s">
        <v>30</v>
      </c>
      <c r="Y2068" s="60" t="s">
        <v>18</v>
      </c>
      <c r="Z2068" s="8" t="s">
        <v>18</v>
      </c>
      <c r="AA2068" s="80" t="s">
        <v>18</v>
      </c>
      <c r="AB2068" s="62">
        <v>43074</v>
      </c>
      <c r="AC2068" s="12" t="s">
        <v>2001</v>
      </c>
      <c r="AD2068" s="16" t="s">
        <v>37</v>
      </c>
      <c r="AE2068" s="14" t="s">
        <v>18</v>
      </c>
      <c r="AF2068" s="39" t="s">
        <v>18</v>
      </c>
    </row>
    <row r="2069" spans="1:32" x14ac:dyDescent="0.25">
      <c r="A2069" s="40" t="s">
        <v>2007</v>
      </c>
      <c r="B2069" s="67" t="s">
        <v>18</v>
      </c>
      <c r="C2069" s="42" t="s">
        <v>18</v>
      </c>
      <c r="D2069" s="68">
        <v>-1.19174143986356</v>
      </c>
      <c r="E2069" s="64">
        <v>3</v>
      </c>
      <c r="F2069" s="67">
        <v>-6.01580752693775</v>
      </c>
      <c r="G2069" s="42">
        <v>4</v>
      </c>
      <c r="H2069" s="67">
        <v>-12.119346017623499</v>
      </c>
      <c r="I2069" s="42">
        <v>5</v>
      </c>
      <c r="J2069" s="67">
        <v>-2.0278589325807101</v>
      </c>
      <c r="K2069" s="42">
        <v>4</v>
      </c>
      <c r="L2069" s="67">
        <v>7.2267988818186496E-2</v>
      </c>
      <c r="M2069" s="42">
        <v>4</v>
      </c>
      <c r="N2069" s="67">
        <v>6.4356946804342501</v>
      </c>
      <c r="O2069" s="69">
        <v>-2.5172659952477598</v>
      </c>
      <c r="P2069" s="69">
        <v>-0.38346201597259799</v>
      </c>
      <c r="Q2069" s="70">
        <v>8</v>
      </c>
      <c r="R2069" s="71">
        <v>0</v>
      </c>
      <c r="S2069" s="71" t="s">
        <v>2008</v>
      </c>
      <c r="T2069" s="46" t="s">
        <v>18</v>
      </c>
      <c r="U2069" s="72">
        <v>1.4999999999999999E-2</v>
      </c>
      <c r="V2069" s="72" t="s">
        <v>18</v>
      </c>
      <c r="W2069" s="72">
        <v>2.1600000000000001E-2</v>
      </c>
      <c r="X2069" s="48" t="s">
        <v>30</v>
      </c>
      <c r="Y2069" s="49" t="s">
        <v>18</v>
      </c>
      <c r="Z2069" s="50" t="s">
        <v>18</v>
      </c>
      <c r="AA2069" s="73" t="s">
        <v>18</v>
      </c>
      <c r="AB2069" s="52">
        <v>43074</v>
      </c>
      <c r="AC2069" s="48" t="s">
        <v>2001</v>
      </c>
      <c r="AD2069" s="53" t="s">
        <v>70</v>
      </c>
      <c r="AE2069" s="46" t="s">
        <v>18</v>
      </c>
      <c r="AF2069" s="54" t="s">
        <v>18</v>
      </c>
    </row>
    <row r="2070" spans="1:32" x14ac:dyDescent="0.25">
      <c r="A2070" s="1" t="s">
        <v>2009</v>
      </c>
      <c r="B2070" s="74" t="s">
        <v>18</v>
      </c>
      <c r="C2070" s="37" t="s">
        <v>18</v>
      </c>
      <c r="D2070" s="74" t="s">
        <v>18</v>
      </c>
      <c r="E2070" s="37" t="s">
        <v>18</v>
      </c>
      <c r="F2070" s="74">
        <v>-6.4677932072142399</v>
      </c>
      <c r="G2070" s="37">
        <v>9</v>
      </c>
      <c r="H2070" s="74">
        <v>-12.5564466118716</v>
      </c>
      <c r="I2070" s="37">
        <v>10</v>
      </c>
      <c r="J2070" s="74">
        <v>-2.2724157434075001</v>
      </c>
      <c r="K2070" s="37">
        <v>9</v>
      </c>
      <c r="L2070" s="74">
        <v>-5.6743513559898102E-2</v>
      </c>
      <c r="M2070" s="37">
        <v>9</v>
      </c>
      <c r="N2070" s="74">
        <v>6.4340683812256803</v>
      </c>
      <c r="O2070" s="76">
        <v>-2.58583760434525</v>
      </c>
      <c r="P2070" s="76" t="s">
        <v>18</v>
      </c>
      <c r="Q2070" s="77">
        <v>8</v>
      </c>
      <c r="R2070" s="78">
        <v>0.02</v>
      </c>
      <c r="S2070" s="78">
        <v>0.02</v>
      </c>
      <c r="T2070" s="14" t="s">
        <v>18</v>
      </c>
      <c r="U2070" s="79">
        <v>0.02</v>
      </c>
      <c r="V2070" s="79" t="s">
        <v>18</v>
      </c>
      <c r="W2070" s="79">
        <v>2.6599999999999999E-2</v>
      </c>
      <c r="X2070" s="12" t="s">
        <v>30</v>
      </c>
      <c r="Y2070" s="60" t="s">
        <v>18</v>
      </c>
      <c r="Z2070" s="8" t="s">
        <v>18</v>
      </c>
      <c r="AA2070" s="80" t="s">
        <v>18</v>
      </c>
      <c r="AB2070" s="62">
        <v>43830</v>
      </c>
      <c r="AC2070" s="12" t="s">
        <v>2001</v>
      </c>
      <c r="AD2070" s="16" t="s">
        <v>205</v>
      </c>
      <c r="AE2070" s="14" t="s">
        <v>18</v>
      </c>
      <c r="AF2070" s="39" t="s">
        <v>18</v>
      </c>
    </row>
    <row r="2071" spans="1:32" x14ac:dyDescent="0.25">
      <c r="A2071" s="40" t="s">
        <v>2010</v>
      </c>
      <c r="B2071" s="67" t="s">
        <v>18</v>
      </c>
      <c r="C2071" s="42" t="s">
        <v>18</v>
      </c>
      <c r="D2071" s="67" t="s">
        <v>18</v>
      </c>
      <c r="E2071" s="42" t="s">
        <v>18</v>
      </c>
      <c r="F2071" s="67" t="s">
        <v>18</v>
      </c>
      <c r="G2071" s="42" t="s">
        <v>18</v>
      </c>
      <c r="H2071" s="68">
        <v>6.3709925227901198</v>
      </c>
      <c r="I2071" s="64">
        <v>1</v>
      </c>
      <c r="J2071" s="68">
        <v>4.1102756892230401</v>
      </c>
      <c r="K2071" s="64">
        <v>1</v>
      </c>
      <c r="L2071" s="68">
        <v>2.7099198892295502</v>
      </c>
      <c r="M2071" s="64">
        <v>1</v>
      </c>
      <c r="N2071" s="67">
        <v>2.2335403290156499</v>
      </c>
      <c r="O2071" s="69">
        <v>1.0252705696918301</v>
      </c>
      <c r="P2071" s="69" t="s">
        <v>18</v>
      </c>
      <c r="Q2071" s="70">
        <v>6</v>
      </c>
      <c r="R2071" s="71">
        <v>0.02</v>
      </c>
      <c r="S2071" s="71">
        <v>0.04</v>
      </c>
      <c r="T2071" s="46" t="s">
        <v>18</v>
      </c>
      <c r="U2071" s="72">
        <v>0.02</v>
      </c>
      <c r="V2071" s="72" t="s">
        <v>18</v>
      </c>
      <c r="W2071" s="72">
        <v>3.5000000000000003E-2</v>
      </c>
      <c r="X2071" s="48" t="s">
        <v>30</v>
      </c>
      <c r="Y2071" s="49">
        <v>7.6817922799999998</v>
      </c>
      <c r="Z2071" s="50" t="s">
        <v>18</v>
      </c>
      <c r="AA2071" s="73">
        <v>109</v>
      </c>
      <c r="AB2071" s="52">
        <v>44742</v>
      </c>
      <c r="AC2071" s="48" t="s">
        <v>2011</v>
      </c>
      <c r="AD2071" s="53" t="s">
        <v>205</v>
      </c>
      <c r="AE2071" s="46" t="s">
        <v>18</v>
      </c>
      <c r="AF2071" s="54">
        <v>1.39392651999999</v>
      </c>
    </row>
    <row r="2072" spans="1:32" x14ac:dyDescent="0.25">
      <c r="A2072" s="1" t="s">
        <v>2012</v>
      </c>
      <c r="B2072" s="74" t="s">
        <v>18</v>
      </c>
      <c r="C2072" s="37" t="s">
        <v>18</v>
      </c>
      <c r="D2072" s="75">
        <v>0.73966371749292203</v>
      </c>
      <c r="E2072" s="66">
        <v>2</v>
      </c>
      <c r="F2072" s="75">
        <v>-1.31275977971934</v>
      </c>
      <c r="G2072" s="66">
        <v>3</v>
      </c>
      <c r="H2072" s="74">
        <v>-5.4479267889734997</v>
      </c>
      <c r="I2072" s="37">
        <v>4</v>
      </c>
      <c r="J2072" s="74">
        <v>-2.5506721022219501</v>
      </c>
      <c r="K2072" s="37">
        <v>10</v>
      </c>
      <c r="L2072" s="74">
        <v>-1.4630643568799799</v>
      </c>
      <c r="M2072" s="37">
        <v>10</v>
      </c>
      <c r="N2072" s="74">
        <v>0.49505716662521398</v>
      </c>
      <c r="O2072" s="76">
        <v>-19.248153119694098</v>
      </c>
      <c r="P2072" s="76">
        <v>-0.102830631215583</v>
      </c>
      <c r="Q2072" s="77">
        <v>6</v>
      </c>
      <c r="R2072" s="78">
        <v>0.02</v>
      </c>
      <c r="S2072" s="78" t="s">
        <v>2013</v>
      </c>
      <c r="T2072" s="14" t="s">
        <v>18</v>
      </c>
      <c r="U2072" s="79">
        <v>2.2499999999999999E-2</v>
      </c>
      <c r="V2072" s="79" t="s">
        <v>18</v>
      </c>
      <c r="W2072" s="79">
        <v>2.3E-2</v>
      </c>
      <c r="X2072" s="12" t="s">
        <v>30</v>
      </c>
      <c r="Y2072" s="60">
        <v>36.92897439</v>
      </c>
      <c r="Z2072" s="8">
        <v>5.4999989999999999E-2</v>
      </c>
      <c r="AA2072" s="80">
        <v>473</v>
      </c>
      <c r="AB2072" s="62">
        <v>42551</v>
      </c>
      <c r="AC2072" s="12" t="s">
        <v>1713</v>
      </c>
      <c r="AD2072" s="16" t="s">
        <v>710</v>
      </c>
      <c r="AE2072" s="14" t="s">
        <v>18</v>
      </c>
      <c r="AF2072" s="39">
        <v>-5.6193352299999999</v>
      </c>
    </row>
    <row r="2073" spans="1:32" x14ac:dyDescent="0.25">
      <c r="A2073" s="40" t="s">
        <v>2014</v>
      </c>
      <c r="B2073" s="67" t="s">
        <v>18</v>
      </c>
      <c r="C2073" s="42" t="s">
        <v>18</v>
      </c>
      <c r="D2073" s="67" t="s">
        <v>18</v>
      </c>
      <c r="E2073" s="42" t="s">
        <v>18</v>
      </c>
      <c r="F2073" s="68">
        <v>4.6259836790459996</v>
      </c>
      <c r="G2073" s="64">
        <v>2</v>
      </c>
      <c r="H2073" s="68">
        <v>2.5087278618023601</v>
      </c>
      <c r="I2073" s="64">
        <v>2</v>
      </c>
      <c r="J2073" s="68">
        <v>1.2285368210487699</v>
      </c>
      <c r="K2073" s="64">
        <v>2</v>
      </c>
      <c r="L2073" s="68">
        <v>0.52987392654852905</v>
      </c>
      <c r="M2073" s="64">
        <v>2</v>
      </c>
      <c r="N2073" s="67">
        <v>0.66228647470550905</v>
      </c>
      <c r="O2073" s="69">
        <v>-2.3740202396965899</v>
      </c>
      <c r="P2073" s="69" t="s">
        <v>18</v>
      </c>
      <c r="Q2073" s="70">
        <v>6</v>
      </c>
      <c r="R2073" s="71">
        <v>0.02</v>
      </c>
      <c r="S2073" s="71" t="s">
        <v>2015</v>
      </c>
      <c r="T2073" s="46" t="s">
        <v>18</v>
      </c>
      <c r="U2073" s="72">
        <v>2.75E-2</v>
      </c>
      <c r="V2073" s="72" t="s">
        <v>18</v>
      </c>
      <c r="W2073" s="72">
        <v>2.7654000000000001E-2</v>
      </c>
      <c r="X2073" s="48" t="s">
        <v>30</v>
      </c>
      <c r="Y2073" s="49">
        <v>106.33611413</v>
      </c>
      <c r="Z2073" s="50">
        <v>0.49941175999999998</v>
      </c>
      <c r="AA2073" s="73">
        <v>1822</v>
      </c>
      <c r="AB2073" s="52">
        <v>44377</v>
      </c>
      <c r="AC2073" s="48" t="s">
        <v>1713</v>
      </c>
      <c r="AD2073" s="53" t="s">
        <v>710</v>
      </c>
      <c r="AE2073" s="46" t="s">
        <v>18</v>
      </c>
      <c r="AF2073" s="54">
        <v>-6.7343279000000003</v>
      </c>
    </row>
    <row r="2074" spans="1:32" x14ac:dyDescent="0.25">
      <c r="A2074" s="81" t="s">
        <v>2016</v>
      </c>
      <c r="B2074" s="124">
        <v>7.4354435172936304</v>
      </c>
      <c r="C2074" s="125">
        <v>1</v>
      </c>
      <c r="D2074" s="124">
        <v>6.0102902065043402</v>
      </c>
      <c r="E2074" s="125">
        <v>1</v>
      </c>
      <c r="F2074" s="124">
        <v>4.8737883187369704</v>
      </c>
      <c r="G2074" s="125">
        <v>1</v>
      </c>
      <c r="H2074" s="124">
        <v>1.1336997684013801</v>
      </c>
      <c r="I2074" s="125">
        <v>3</v>
      </c>
      <c r="J2074" s="124">
        <v>5.2684271864511502E-2</v>
      </c>
      <c r="K2074" s="125">
        <v>3</v>
      </c>
      <c r="L2074" s="124">
        <v>0.14125956444967999</v>
      </c>
      <c r="M2074" s="125">
        <v>3</v>
      </c>
      <c r="N2074" s="82">
        <v>0.53186491085030096</v>
      </c>
      <c r="O2074" s="84">
        <v>-5.5414627449614002</v>
      </c>
      <c r="P2074" s="84">
        <v>5.93670159572497</v>
      </c>
      <c r="Q2074" s="85">
        <v>6</v>
      </c>
      <c r="R2074" s="86">
        <v>0.02</v>
      </c>
      <c r="S2074" s="86" t="s">
        <v>2015</v>
      </c>
      <c r="T2074" s="87" t="s">
        <v>18</v>
      </c>
      <c r="U2074" s="88">
        <v>2.9499999999999998E-2</v>
      </c>
      <c r="V2074" s="88" t="s">
        <v>18</v>
      </c>
      <c r="W2074" s="88">
        <v>2.9600999999999999E-2</v>
      </c>
      <c r="X2074" s="89" t="s">
        <v>30</v>
      </c>
      <c r="Y2074" s="90">
        <v>468.34494117000003</v>
      </c>
      <c r="Z2074" s="91">
        <v>0.44713958999999998</v>
      </c>
      <c r="AA2074" s="92">
        <v>4536</v>
      </c>
      <c r="AB2074" s="93">
        <v>41409</v>
      </c>
      <c r="AC2074" s="89" t="s">
        <v>1713</v>
      </c>
      <c r="AD2074" s="94">
        <v>20000</v>
      </c>
      <c r="AE2074" s="87" t="s">
        <v>18</v>
      </c>
      <c r="AF2074" s="95">
        <v>-41.448314239999902</v>
      </c>
    </row>
    <row r="2075" spans="1:32" x14ac:dyDescent="0.25">
      <c r="A2075" s="96" t="s">
        <v>95</v>
      </c>
      <c r="B2075" s="97">
        <v>7.4354435172936304</v>
      </c>
      <c r="C2075" s="12"/>
      <c r="D2075" s="97">
        <v>-0.15066947337495687</v>
      </c>
      <c r="E2075" s="12"/>
      <c r="F2075" s="97">
        <v>-3.3519716386096983</v>
      </c>
      <c r="G2075" s="12"/>
      <c r="H2075" s="97">
        <v>-7.0336064403737151</v>
      </c>
      <c r="I2075" s="12"/>
      <c r="J2075" s="97">
        <v>-1.0549075001113439</v>
      </c>
      <c r="K2075" s="12"/>
      <c r="L2075" s="97">
        <v>0.1706565353138137</v>
      </c>
      <c r="M2075" s="37"/>
      <c r="N2075" s="97">
        <v>4.2528816409690098</v>
      </c>
      <c r="O2075" s="98">
        <v>-4.1584803804224668</v>
      </c>
      <c r="P2075" s="98">
        <v>0.51416310198778192</v>
      </c>
      <c r="Q2075" s="99"/>
      <c r="R2075" s="14"/>
      <c r="S2075" s="12"/>
      <c r="T2075" s="14"/>
      <c r="U2075" s="12"/>
      <c r="V2075" s="100"/>
      <c r="X2075" s="100" t="s">
        <v>96</v>
      </c>
      <c r="Y2075" s="101">
        <v>698.10710942323908</v>
      </c>
      <c r="Z2075" s="98">
        <v>1.00155134</v>
      </c>
      <c r="AA2075" s="102">
        <v>7013</v>
      </c>
      <c r="AB2075" s="100"/>
      <c r="AC2075" s="100"/>
      <c r="AD2075" s="103"/>
      <c r="AE2075" s="104"/>
      <c r="AF2075" s="105">
        <v>-55.180160961015382</v>
      </c>
    </row>
    <row r="2076" spans="1:32" x14ac:dyDescent="0.25">
      <c r="A2076" s="106" t="s">
        <v>636</v>
      </c>
      <c r="B2076" s="107" t="s">
        <v>18</v>
      </c>
      <c r="C2076" s="37"/>
      <c r="D2076" s="107" t="s">
        <v>18</v>
      </c>
      <c r="E2076" s="37"/>
      <c r="F2076" s="107" t="s">
        <v>18</v>
      </c>
      <c r="G2076" s="37"/>
      <c r="H2076" s="107" t="s">
        <v>18</v>
      </c>
      <c r="I2076" s="37"/>
      <c r="J2076" s="107" t="s">
        <v>18</v>
      </c>
      <c r="K2076" s="37"/>
      <c r="L2076" s="107" t="s">
        <v>18</v>
      </c>
      <c r="M2076" s="37"/>
      <c r="N2076" s="107" t="s">
        <v>18</v>
      </c>
      <c r="O2076" s="107" t="s">
        <v>18</v>
      </c>
      <c r="P2076" s="107" t="s">
        <v>18</v>
      </c>
      <c r="Q2076" s="108"/>
      <c r="R2076" s="109"/>
      <c r="S2076" s="37"/>
      <c r="T2076" s="109"/>
      <c r="U2076" s="37"/>
      <c r="V2076" s="37"/>
      <c r="W2076" s="110"/>
      <c r="X2076" s="111"/>
      <c r="Y2076" s="112"/>
      <c r="Z2076" s="37"/>
      <c r="AA2076" s="37"/>
      <c r="AB2076" s="37"/>
      <c r="AC2076" s="113"/>
      <c r="AD2076" s="109"/>
      <c r="AE2076" s="110"/>
    </row>
    <row r="2077" spans="1:32" x14ac:dyDescent="0.25">
      <c r="A2077" s="1" t="s">
        <v>98</v>
      </c>
      <c r="B2077" s="55"/>
      <c r="C2077" s="37">
        <v>1</v>
      </c>
      <c r="D2077" s="55"/>
      <c r="E2077" s="37">
        <v>4</v>
      </c>
      <c r="F2077" s="55"/>
      <c r="G2077" s="37">
        <v>9</v>
      </c>
      <c r="H2077" s="55"/>
      <c r="I2077" s="37">
        <v>10</v>
      </c>
      <c r="J2077" s="55"/>
      <c r="K2077" s="37">
        <v>10</v>
      </c>
      <c r="L2077" s="55"/>
      <c r="M2077" s="37">
        <v>10</v>
      </c>
      <c r="N2077" s="55"/>
      <c r="O2077" s="56"/>
      <c r="P2077" s="56"/>
      <c r="Q2077" s="58"/>
      <c r="R2077" s="14"/>
      <c r="S2077" s="59"/>
      <c r="T2077" s="114"/>
      <c r="U2077" s="59"/>
      <c r="V2077" s="12"/>
      <c r="W2077" s="8"/>
      <c r="X2077" s="8"/>
      <c r="Y2077" s="61"/>
      <c r="Z2077" s="62"/>
      <c r="AA2077" s="12"/>
      <c r="AB2077" s="62"/>
      <c r="AC2077" s="16"/>
      <c r="AD2077" s="14"/>
      <c r="AE2077" s="8"/>
    </row>
    <row r="2078" spans="1:32" x14ac:dyDescent="0.25">
      <c r="B2078" s="74"/>
      <c r="C2078" s="37"/>
      <c r="D2078" s="74"/>
      <c r="E2078" s="37"/>
      <c r="F2078" s="74"/>
      <c r="G2078" s="37"/>
      <c r="H2078" s="74"/>
      <c r="I2078" s="37"/>
      <c r="J2078" s="74"/>
      <c r="K2078" s="37"/>
      <c r="L2078" s="74"/>
      <c r="M2078" s="37"/>
      <c r="N2078" s="74"/>
      <c r="O2078" s="76"/>
      <c r="P2078" s="76"/>
      <c r="Q2078" s="77"/>
      <c r="R2078" s="78"/>
      <c r="S2078" s="78"/>
      <c r="T2078" s="14"/>
      <c r="U2078" s="79"/>
      <c r="V2078" s="79"/>
      <c r="W2078" s="79"/>
      <c r="X2078" s="12"/>
      <c r="Y2078" s="60"/>
      <c r="Z2078" s="8"/>
      <c r="AA2078" s="80"/>
      <c r="AB2078" s="62"/>
      <c r="AC2078" s="12"/>
      <c r="AD2078" s="16"/>
      <c r="AE2078" s="14"/>
      <c r="AF2078" s="39"/>
    </row>
    <row r="2079" spans="1:32" x14ac:dyDescent="0.25">
      <c r="A2079" s="96"/>
      <c r="B2079" s="97"/>
      <c r="C2079" s="12"/>
      <c r="D2079" s="97"/>
      <c r="E2079" s="12"/>
      <c r="F2079" s="97"/>
      <c r="G2079" s="12"/>
      <c r="H2079" s="97"/>
      <c r="I2079" s="12"/>
      <c r="J2079" s="97"/>
      <c r="K2079" s="12"/>
      <c r="L2079" s="97"/>
      <c r="M2079" s="37"/>
      <c r="N2079" s="97"/>
      <c r="O2079" s="98"/>
      <c r="P2079" s="98"/>
      <c r="Q2079" s="99"/>
      <c r="R2079" s="14"/>
      <c r="S2079" s="12"/>
      <c r="T2079" s="14"/>
      <c r="U2079" s="12"/>
      <c r="V2079" s="100"/>
      <c r="X2079" s="100"/>
      <c r="Y2079" s="101"/>
      <c r="Z2079" s="98"/>
      <c r="AA2079" s="102"/>
      <c r="AB2079" s="100"/>
      <c r="AC2079" s="100"/>
      <c r="AD2079" s="103"/>
      <c r="AE2079" s="104"/>
      <c r="AF2079" s="105"/>
    </row>
    <row r="2080" spans="1:32" x14ac:dyDescent="0.25">
      <c r="A2080" s="106"/>
      <c r="B2080" s="107"/>
      <c r="C2080" s="37"/>
      <c r="D2080" s="107"/>
      <c r="E2080" s="37"/>
      <c r="F2080" s="107"/>
      <c r="G2080" s="37"/>
      <c r="H2080" s="107"/>
      <c r="I2080" s="37"/>
      <c r="J2080" s="107"/>
      <c r="K2080" s="37"/>
      <c r="L2080" s="107"/>
      <c r="M2080" s="37"/>
      <c r="N2080" s="107"/>
      <c r="O2080" s="107"/>
      <c r="P2080" s="107"/>
      <c r="Q2080" s="108"/>
      <c r="R2080" s="109"/>
      <c r="S2080" s="37"/>
      <c r="T2080" s="109"/>
      <c r="U2080" s="37"/>
      <c r="V2080" s="37"/>
      <c r="W2080" s="110"/>
      <c r="X2080" s="111"/>
      <c r="Y2080" s="112"/>
      <c r="Z2080" s="37"/>
      <c r="AA2080" s="37"/>
      <c r="AB2080" s="37"/>
      <c r="AC2080" s="113"/>
      <c r="AD2080" s="109"/>
      <c r="AE2080" s="110"/>
    </row>
    <row r="2081" spans="1:32" x14ac:dyDescent="0.25">
      <c r="B2081" s="55"/>
      <c r="C2081" s="37"/>
      <c r="D2081" s="55"/>
      <c r="E2081" s="37"/>
      <c r="F2081" s="55"/>
      <c r="G2081" s="37"/>
      <c r="H2081" s="55"/>
      <c r="I2081" s="37"/>
      <c r="J2081" s="55"/>
      <c r="K2081" s="37"/>
      <c r="L2081" s="55"/>
      <c r="M2081" s="37"/>
      <c r="N2081" s="55"/>
      <c r="O2081" s="56"/>
      <c r="P2081" s="56"/>
      <c r="Q2081" s="58"/>
      <c r="R2081" s="14"/>
      <c r="S2081" s="59"/>
      <c r="T2081" s="114"/>
      <c r="U2081" s="59"/>
      <c r="V2081" s="12"/>
      <c r="W2081" s="8"/>
      <c r="X2081" s="8"/>
      <c r="Y2081" s="61"/>
      <c r="Z2081" s="62"/>
      <c r="AA2081" s="12"/>
      <c r="AB2081" s="62"/>
      <c r="AC2081" s="16"/>
      <c r="AD2081" s="14"/>
      <c r="AE2081" s="8"/>
    </row>
    <row r="2082" spans="1:32" x14ac:dyDescent="0.25">
      <c r="B2082" s="8"/>
      <c r="C2082" s="12"/>
      <c r="D2082" s="8"/>
      <c r="E2082" s="12"/>
      <c r="F2082" s="8"/>
      <c r="G2082" s="12"/>
      <c r="H2082" s="8"/>
      <c r="I2082" s="12"/>
      <c r="J2082" s="8"/>
      <c r="K2082" s="12"/>
      <c r="L2082" s="8"/>
      <c r="M2082" s="12"/>
      <c r="N2082" s="8"/>
      <c r="O2082" s="12"/>
      <c r="P2082" s="12"/>
      <c r="Q2082" s="13"/>
      <c r="R2082" s="14"/>
      <c r="S2082" s="12"/>
      <c r="T2082" s="14"/>
      <c r="U2082" s="12"/>
      <c r="V2082" s="12"/>
      <c r="W2082" s="12"/>
      <c r="X2082" s="60"/>
      <c r="Y2082" s="20"/>
      <c r="Z2082" s="12"/>
      <c r="AA2082" s="12"/>
      <c r="AB2082" s="12"/>
      <c r="AC2082" s="16"/>
      <c r="AD2082" s="14"/>
      <c r="AE2082" s="12"/>
    </row>
    <row r="2083" spans="1:32" x14ac:dyDescent="0.25">
      <c r="B2083" s="8"/>
      <c r="C2083" s="12"/>
      <c r="D2083" s="8"/>
      <c r="E2083" s="12"/>
      <c r="F2083" s="8"/>
      <c r="G2083" s="12"/>
      <c r="H2083" s="8"/>
      <c r="I2083" s="12"/>
      <c r="J2083" s="8"/>
      <c r="K2083" s="12"/>
      <c r="L2083" s="8"/>
      <c r="M2083" s="12"/>
      <c r="N2083" s="8"/>
      <c r="O2083" s="12"/>
      <c r="P2083" s="12"/>
      <c r="Q2083" s="13"/>
      <c r="R2083" s="14"/>
      <c r="S2083" s="12"/>
      <c r="T2083" s="14"/>
      <c r="U2083" s="12"/>
      <c r="V2083" s="12"/>
      <c r="W2083" s="12"/>
      <c r="X2083" s="60"/>
      <c r="Y2083" s="20"/>
      <c r="Z2083" s="12"/>
      <c r="AA2083" s="12"/>
      <c r="AB2083" s="12"/>
      <c r="AC2083" s="16"/>
      <c r="AD2083" s="14"/>
      <c r="AE2083" s="12"/>
    </row>
    <row r="2084" spans="1:32" x14ac:dyDescent="0.25">
      <c r="B2084" s="55"/>
      <c r="C2084" s="37"/>
      <c r="D2084" s="55"/>
      <c r="E2084" s="37"/>
      <c r="F2084" s="55"/>
      <c r="G2084" s="37"/>
      <c r="H2084" s="55"/>
      <c r="I2084" s="37"/>
      <c r="J2084" s="55"/>
      <c r="K2084" s="37"/>
      <c r="L2084" s="55"/>
      <c r="M2084" s="37"/>
      <c r="N2084" s="55"/>
      <c r="O2084" s="56"/>
      <c r="P2084" s="56"/>
      <c r="Q2084" s="58"/>
      <c r="R2084" s="58"/>
      <c r="S2084" s="14"/>
      <c r="T2084" s="59"/>
      <c r="U2084" s="114"/>
      <c r="V2084" s="59"/>
      <c r="W2084" s="12"/>
      <c r="X2084" s="60"/>
      <c r="Y2084" s="8"/>
      <c r="Z2084" s="61"/>
      <c r="AA2084" s="62"/>
      <c r="AB2084" s="12"/>
      <c r="AC2084" s="16"/>
      <c r="AD2084" s="14"/>
      <c r="AE2084" s="8"/>
    </row>
    <row r="2085" spans="1:32" x14ac:dyDescent="0.25">
      <c r="B2085" s="55"/>
      <c r="C2085" s="37"/>
      <c r="D2085" s="55"/>
      <c r="E2085" s="37"/>
      <c r="F2085" s="55"/>
      <c r="G2085" s="37"/>
      <c r="H2085" s="55"/>
      <c r="I2085" s="37"/>
      <c r="J2085" s="55"/>
      <c r="K2085" s="37"/>
      <c r="L2085" s="55"/>
      <c r="M2085" s="37"/>
      <c r="N2085" s="55"/>
      <c r="O2085" s="56"/>
      <c r="P2085" s="56"/>
      <c r="Q2085" s="58"/>
      <c r="R2085" s="58"/>
      <c r="S2085" s="14"/>
      <c r="T2085" s="59"/>
      <c r="U2085" s="114"/>
      <c r="V2085" s="59"/>
      <c r="W2085" s="12"/>
      <c r="X2085" s="60"/>
      <c r="Y2085" s="8"/>
      <c r="Z2085" s="61"/>
      <c r="AA2085" s="62"/>
      <c r="AB2085" s="12"/>
      <c r="AC2085" s="16"/>
      <c r="AD2085" s="14"/>
      <c r="AE2085" s="8"/>
    </row>
    <row r="2086" spans="1:32" ht="18" x14ac:dyDescent="0.25">
      <c r="A2086" s="143" t="s">
        <v>720</v>
      </c>
      <c r="B2086" s="23"/>
      <c r="C2086" s="24"/>
      <c r="D2086" s="23"/>
      <c r="E2086" s="24"/>
      <c r="F2086" s="23"/>
      <c r="G2086" s="24" t="s">
        <v>1</v>
      </c>
      <c r="H2086" s="23"/>
      <c r="I2086" s="24"/>
      <c r="J2086" s="23"/>
      <c r="K2086" s="24"/>
      <c r="L2086" s="23"/>
      <c r="M2086" s="24"/>
      <c r="N2086" s="23" t="s">
        <v>4</v>
      </c>
      <c r="O2086" s="24"/>
      <c r="P2086" s="24" t="s">
        <v>5</v>
      </c>
      <c r="Q2086" s="25"/>
      <c r="R2086" s="26"/>
      <c r="S2086" s="24"/>
      <c r="T2086" s="26"/>
      <c r="U2086" s="24"/>
      <c r="V2086" s="24"/>
      <c r="W2086" s="27"/>
      <c r="X2086" s="122"/>
      <c r="Y2086" s="28"/>
      <c r="Z2086" s="24"/>
      <c r="AA2086" s="24"/>
      <c r="AB2086" s="24"/>
      <c r="AC2086" s="29"/>
      <c r="AD2086" s="26"/>
      <c r="AE2086" s="27"/>
    </row>
    <row r="2087" spans="1:32" ht="42.75" x14ac:dyDescent="0.25">
      <c r="A2087" s="30"/>
      <c r="B2087" s="31" t="s">
        <v>6</v>
      </c>
      <c r="C2087" s="32" t="s">
        <v>7</v>
      </c>
      <c r="D2087" s="31" t="s">
        <v>8</v>
      </c>
      <c r="E2087" s="32" t="s">
        <v>7</v>
      </c>
      <c r="F2087" s="31" t="s">
        <v>9</v>
      </c>
      <c r="G2087" s="24" t="s">
        <v>7</v>
      </c>
      <c r="H2087" s="31" t="s">
        <v>10</v>
      </c>
      <c r="I2087" s="32" t="s">
        <v>7</v>
      </c>
      <c r="J2087" s="31" t="s">
        <v>11</v>
      </c>
      <c r="K2087" s="32" t="s">
        <v>7</v>
      </c>
      <c r="L2087" s="31" t="s">
        <v>12</v>
      </c>
      <c r="M2087" s="32" t="s">
        <v>7</v>
      </c>
      <c r="N2087" s="31" t="s">
        <v>13</v>
      </c>
      <c r="O2087" s="32" t="s">
        <v>14</v>
      </c>
      <c r="P2087" s="32" t="s">
        <v>15</v>
      </c>
      <c r="Q2087" s="33" t="s">
        <v>2</v>
      </c>
      <c r="R2087" s="32" t="s">
        <v>16</v>
      </c>
      <c r="S2087" s="32" t="s">
        <v>17</v>
      </c>
      <c r="T2087" s="32" t="s">
        <v>18</v>
      </c>
      <c r="U2087" s="32" t="s">
        <v>19</v>
      </c>
      <c r="V2087" s="32" t="s">
        <v>18</v>
      </c>
      <c r="W2087" s="34" t="s">
        <v>20</v>
      </c>
      <c r="X2087" s="123" t="s">
        <v>21</v>
      </c>
      <c r="Y2087" s="35" t="s">
        <v>22</v>
      </c>
      <c r="Z2087" s="32" t="s">
        <v>23</v>
      </c>
      <c r="AA2087" s="32" t="s">
        <v>24</v>
      </c>
      <c r="AB2087" s="32" t="s">
        <v>25</v>
      </c>
      <c r="AC2087" s="36" t="s">
        <v>26</v>
      </c>
      <c r="AD2087" s="32" t="s">
        <v>27</v>
      </c>
      <c r="AE2087" s="34" t="s">
        <v>18</v>
      </c>
      <c r="AF2087" s="34" t="s">
        <v>28</v>
      </c>
    </row>
    <row r="2088" spans="1:32" x14ac:dyDescent="0.25">
      <c r="B2088" s="55"/>
      <c r="C2088" s="37"/>
      <c r="D2088" s="55"/>
      <c r="E2088" s="37"/>
      <c r="F2088" s="55"/>
      <c r="G2088" s="37"/>
      <c r="H2088" s="55"/>
      <c r="I2088" s="37"/>
      <c r="J2088" s="55"/>
      <c r="K2088" s="37"/>
      <c r="L2088" s="55"/>
      <c r="M2088" s="37"/>
      <c r="N2088" s="55"/>
      <c r="O2088" s="56"/>
      <c r="P2088" s="56"/>
      <c r="Q2088" s="58"/>
      <c r="R2088" s="58"/>
      <c r="S2088" s="14"/>
      <c r="T2088" s="59"/>
      <c r="U2088" s="114"/>
      <c r="V2088" s="59"/>
      <c r="W2088" s="12"/>
      <c r="X2088" s="60"/>
      <c r="Y2088" s="8"/>
      <c r="Z2088" s="61"/>
      <c r="AA2088" s="62"/>
      <c r="AB2088" s="12"/>
      <c r="AC2088" s="16"/>
      <c r="AD2088" s="14"/>
      <c r="AE2088" s="8"/>
    </row>
    <row r="2089" spans="1:32" x14ac:dyDescent="0.25">
      <c r="B2089" s="55"/>
      <c r="C2089" s="37"/>
      <c r="D2089" s="55"/>
      <c r="E2089" s="37"/>
      <c r="F2089" s="55"/>
      <c r="G2089" s="37"/>
      <c r="H2089" s="55"/>
      <c r="I2089" s="37"/>
      <c r="J2089" s="55"/>
      <c r="K2089" s="37"/>
      <c r="L2089" s="55"/>
      <c r="M2089" s="37"/>
      <c r="N2089" s="55"/>
      <c r="O2089" s="56"/>
      <c r="P2089" s="56"/>
      <c r="Q2089" s="58"/>
      <c r="R2089" s="58"/>
      <c r="S2089" s="14"/>
      <c r="T2089" s="59"/>
      <c r="U2089" s="114"/>
      <c r="V2089" s="59"/>
      <c r="W2089" s="12"/>
      <c r="X2089" s="60"/>
      <c r="Y2089" s="8"/>
      <c r="Z2089" s="61"/>
      <c r="AA2089" s="62"/>
      <c r="AB2089" s="12"/>
      <c r="AC2089" s="16"/>
      <c r="AD2089" s="14"/>
      <c r="AE2089" s="8"/>
    </row>
    <row r="2090" spans="1:32" x14ac:dyDescent="0.25">
      <c r="A2090" s="40" t="s">
        <v>2017</v>
      </c>
      <c r="B2090" s="67" t="s">
        <v>18</v>
      </c>
      <c r="C2090" s="42" t="s">
        <v>18</v>
      </c>
      <c r="D2090" s="68">
        <v>8.8743550583415995</v>
      </c>
      <c r="E2090" s="64">
        <v>3</v>
      </c>
      <c r="F2090" s="68">
        <v>9.2823151139077993</v>
      </c>
      <c r="G2090" s="64">
        <v>1</v>
      </c>
      <c r="H2090" s="67">
        <v>24.6733167587618</v>
      </c>
      <c r="I2090" s="42">
        <v>11</v>
      </c>
      <c r="J2090" s="67">
        <v>7.7390522621579398</v>
      </c>
      <c r="K2090" s="42">
        <v>5</v>
      </c>
      <c r="L2090" s="67">
        <v>0.992594033091864</v>
      </c>
      <c r="M2090" s="42">
        <v>14</v>
      </c>
      <c r="N2090" s="67">
        <v>3.88732677763281</v>
      </c>
      <c r="O2090" s="69">
        <v>5.2972926073559803</v>
      </c>
      <c r="P2090" s="69">
        <v>0.31565583433199601</v>
      </c>
      <c r="Q2090" s="70">
        <v>8</v>
      </c>
      <c r="R2090" s="71">
        <v>0</v>
      </c>
      <c r="S2090" s="71">
        <v>0.01</v>
      </c>
      <c r="T2090" s="46" t="s">
        <v>18</v>
      </c>
      <c r="U2090" s="72">
        <v>8.9999999999999993E-3</v>
      </c>
      <c r="V2090" s="72" t="s">
        <v>18</v>
      </c>
      <c r="W2090" s="72">
        <v>9.7000000000000003E-3</v>
      </c>
      <c r="X2090" s="48" t="s">
        <v>30</v>
      </c>
      <c r="Y2090" s="49">
        <v>32.521330200000001</v>
      </c>
      <c r="Z2090" s="50" t="s">
        <v>18</v>
      </c>
      <c r="AA2090" s="73" t="s">
        <v>18</v>
      </c>
      <c r="AB2090" s="52">
        <v>42916</v>
      </c>
      <c r="AC2090" s="48" t="s">
        <v>2018</v>
      </c>
      <c r="AD2090" s="53" t="s">
        <v>68</v>
      </c>
      <c r="AE2090" s="46" t="s">
        <v>18</v>
      </c>
      <c r="AF2090" s="54" t="s">
        <v>18</v>
      </c>
    </row>
    <row r="2091" spans="1:32" x14ac:dyDescent="0.25">
      <c r="A2091" s="1" t="s">
        <v>2019</v>
      </c>
      <c r="B2091" s="74" t="s">
        <v>18</v>
      </c>
      <c r="C2091" s="37" t="s">
        <v>18</v>
      </c>
      <c r="D2091" s="74" t="s">
        <v>18</v>
      </c>
      <c r="E2091" s="37" t="s">
        <v>18</v>
      </c>
      <c r="F2091" s="74">
        <v>4.0607897903577497</v>
      </c>
      <c r="G2091" s="37">
        <v>6</v>
      </c>
      <c r="H2091" s="74">
        <v>12.5748269093679</v>
      </c>
      <c r="I2091" s="37">
        <v>14</v>
      </c>
      <c r="J2091" s="74">
        <v>3.8118994659918899</v>
      </c>
      <c r="K2091" s="37">
        <v>7</v>
      </c>
      <c r="L2091" s="74">
        <v>0.395380837092629</v>
      </c>
      <c r="M2091" s="37">
        <v>19</v>
      </c>
      <c r="N2091" s="74">
        <v>4.7204948727165998</v>
      </c>
      <c r="O2091" s="76">
        <v>1.7993489625907</v>
      </c>
      <c r="P2091" s="76" t="s">
        <v>18</v>
      </c>
      <c r="Q2091" s="77">
        <v>8</v>
      </c>
      <c r="R2091" s="78">
        <v>5.0000000000000001E-3</v>
      </c>
      <c r="S2091" s="78">
        <v>5.0000000000000001E-3</v>
      </c>
      <c r="T2091" s="14" t="s">
        <v>18</v>
      </c>
      <c r="U2091" s="79">
        <v>1.35E-2</v>
      </c>
      <c r="V2091" s="79" t="s">
        <v>18</v>
      </c>
      <c r="W2091" s="79">
        <v>1.44E-2</v>
      </c>
      <c r="X2091" s="12" t="s">
        <v>117</v>
      </c>
      <c r="Y2091" s="60">
        <v>134.9</v>
      </c>
      <c r="Z2091" s="8" t="s">
        <v>18</v>
      </c>
      <c r="AA2091" s="80" t="s">
        <v>18</v>
      </c>
      <c r="AB2091" s="62">
        <v>44168</v>
      </c>
      <c r="AC2091" s="12" t="s">
        <v>2018</v>
      </c>
      <c r="AD2091" s="16" t="s">
        <v>129</v>
      </c>
      <c r="AE2091" s="14" t="s">
        <v>18</v>
      </c>
      <c r="AF2091" s="39" t="s">
        <v>18</v>
      </c>
    </row>
    <row r="2092" spans="1:32" x14ac:dyDescent="0.25">
      <c r="A2092" s="40" t="s">
        <v>2020</v>
      </c>
      <c r="B2092" s="67" t="s">
        <v>18</v>
      </c>
      <c r="C2092" s="42" t="s">
        <v>18</v>
      </c>
      <c r="D2092" s="67">
        <v>3.91244103261534</v>
      </c>
      <c r="E2092" s="42">
        <v>4</v>
      </c>
      <c r="F2092" s="68">
        <v>5.0671733377830597</v>
      </c>
      <c r="G2092" s="64">
        <v>3</v>
      </c>
      <c r="H2092" s="67">
        <v>13.4202305289239</v>
      </c>
      <c r="I2092" s="42">
        <v>13</v>
      </c>
      <c r="J2092" s="67">
        <v>4.1609782157060904</v>
      </c>
      <c r="K2092" s="42">
        <v>6</v>
      </c>
      <c r="L2092" s="67">
        <v>0.58658310564223504</v>
      </c>
      <c r="M2092" s="42">
        <v>15</v>
      </c>
      <c r="N2092" s="67">
        <v>1.1790576008784599</v>
      </c>
      <c r="O2092" s="69">
        <v>7.9209202033345498</v>
      </c>
      <c r="P2092" s="69">
        <v>0.38075092871267002</v>
      </c>
      <c r="Q2092" s="70">
        <v>8</v>
      </c>
      <c r="R2092" s="71">
        <v>3.5000000000000001E-3</v>
      </c>
      <c r="S2092" s="71">
        <v>3.5000000000000001E-3</v>
      </c>
      <c r="T2092" s="46" t="s">
        <v>18</v>
      </c>
      <c r="U2092" s="72">
        <v>7.0000000000000001E-3</v>
      </c>
      <c r="V2092" s="72" t="s">
        <v>18</v>
      </c>
      <c r="W2092" s="72">
        <v>8.3000000000000001E-3</v>
      </c>
      <c r="X2092" s="48" t="s">
        <v>117</v>
      </c>
      <c r="Y2092" s="49">
        <v>132.30000000000001</v>
      </c>
      <c r="Z2092" s="50" t="s">
        <v>18</v>
      </c>
      <c r="AA2092" s="73" t="s">
        <v>18</v>
      </c>
      <c r="AB2092" s="52">
        <v>42992</v>
      </c>
      <c r="AC2092" s="48" t="s">
        <v>2018</v>
      </c>
      <c r="AD2092" s="53" t="s">
        <v>129</v>
      </c>
      <c r="AE2092" s="46" t="s">
        <v>18</v>
      </c>
      <c r="AF2092" s="54" t="s">
        <v>18</v>
      </c>
    </row>
    <row r="2093" spans="1:32" x14ac:dyDescent="0.25">
      <c r="A2093" s="1" t="s">
        <v>2021</v>
      </c>
      <c r="B2093" s="74" t="s">
        <v>18</v>
      </c>
      <c r="C2093" s="37" t="s">
        <v>18</v>
      </c>
      <c r="D2093" s="74">
        <v>-3.5045196446763001</v>
      </c>
      <c r="E2093" s="37">
        <v>11</v>
      </c>
      <c r="F2093" s="74">
        <v>-6.2256089270231598</v>
      </c>
      <c r="G2093" s="37">
        <v>14</v>
      </c>
      <c r="H2093" s="74">
        <v>7.4515539413954501</v>
      </c>
      <c r="I2093" s="37">
        <v>17</v>
      </c>
      <c r="J2093" s="74">
        <v>3.7003998096711799</v>
      </c>
      <c r="K2093" s="37">
        <v>8</v>
      </c>
      <c r="L2093" s="74">
        <v>0.23394876527715799</v>
      </c>
      <c r="M2093" s="37">
        <v>20</v>
      </c>
      <c r="N2093" s="74">
        <v>4.38628854892033</v>
      </c>
      <c r="O2093" s="76">
        <v>0.76842746357727598</v>
      </c>
      <c r="P2093" s="76">
        <v>-0.80592814307515803</v>
      </c>
      <c r="Q2093" s="77">
        <v>8</v>
      </c>
      <c r="R2093" s="78">
        <v>0</v>
      </c>
      <c r="S2093" s="78">
        <v>0</v>
      </c>
      <c r="T2093" s="14" t="s">
        <v>18</v>
      </c>
      <c r="U2093" s="79">
        <v>0</v>
      </c>
      <c r="V2093" s="79" t="s">
        <v>18</v>
      </c>
      <c r="W2093" s="79">
        <v>0</v>
      </c>
      <c r="X2093" s="12" t="s">
        <v>1477</v>
      </c>
      <c r="Y2093" s="60">
        <v>13059.313574760001</v>
      </c>
      <c r="Z2093" s="8" t="s">
        <v>18</v>
      </c>
      <c r="AA2093" s="80" t="s">
        <v>18</v>
      </c>
      <c r="AB2093" s="62">
        <v>43251</v>
      </c>
      <c r="AC2093" s="12" t="s">
        <v>2022</v>
      </c>
      <c r="AD2093" s="16" t="s">
        <v>68</v>
      </c>
      <c r="AE2093" s="14" t="s">
        <v>18</v>
      </c>
      <c r="AF2093" s="39" t="s">
        <v>18</v>
      </c>
    </row>
    <row r="2094" spans="1:32" x14ac:dyDescent="0.25">
      <c r="A2094" s="40" t="s">
        <v>2023</v>
      </c>
      <c r="B2094" s="67" t="s">
        <v>18</v>
      </c>
      <c r="C2094" s="42" t="s">
        <v>18</v>
      </c>
      <c r="D2094" s="67">
        <v>2.36717330840938</v>
      </c>
      <c r="E2094" s="42">
        <v>6</v>
      </c>
      <c r="F2094" s="67">
        <v>3.3931093581751099</v>
      </c>
      <c r="G2094" s="42">
        <v>7</v>
      </c>
      <c r="H2094" s="67">
        <v>7.9180291388310096</v>
      </c>
      <c r="I2094" s="42">
        <v>15</v>
      </c>
      <c r="J2094" s="67">
        <v>3.0401714578555299</v>
      </c>
      <c r="K2094" s="42">
        <v>10</v>
      </c>
      <c r="L2094" s="67">
        <v>0.424536710053802</v>
      </c>
      <c r="M2094" s="42">
        <v>17</v>
      </c>
      <c r="N2094" s="67">
        <v>1.47805654540484</v>
      </c>
      <c r="O2094" s="69">
        <v>2.5959898445898002</v>
      </c>
      <c r="P2094" s="69">
        <v>0.70864595189399604</v>
      </c>
      <c r="Q2094" s="70">
        <v>8</v>
      </c>
      <c r="R2094" s="71">
        <v>0.05</v>
      </c>
      <c r="S2094" s="71">
        <v>5.0000000000000001E-4</v>
      </c>
      <c r="T2094" s="46" t="s">
        <v>18</v>
      </c>
      <c r="U2094" s="72">
        <v>2.5000000000000001E-3</v>
      </c>
      <c r="V2094" s="72" t="s">
        <v>18</v>
      </c>
      <c r="W2094" s="72">
        <v>3.0000000000000001E-3</v>
      </c>
      <c r="X2094" s="48" t="s">
        <v>1371</v>
      </c>
      <c r="Y2094" s="49">
        <v>6414.0230701</v>
      </c>
      <c r="Z2094" s="50" t="s">
        <v>18</v>
      </c>
      <c r="AA2094" s="73" t="s">
        <v>18</v>
      </c>
      <c r="AB2094" s="52">
        <v>42699</v>
      </c>
      <c r="AC2094" s="48" t="s">
        <v>2022</v>
      </c>
      <c r="AD2094" s="53" t="s">
        <v>68</v>
      </c>
      <c r="AE2094" s="46" t="s">
        <v>18</v>
      </c>
      <c r="AF2094" s="54" t="s">
        <v>18</v>
      </c>
    </row>
    <row r="2095" spans="1:32" x14ac:dyDescent="0.25">
      <c r="A2095" s="1" t="s">
        <v>2024</v>
      </c>
      <c r="B2095" s="74" t="s">
        <v>18</v>
      </c>
      <c r="C2095" s="37" t="s">
        <v>18</v>
      </c>
      <c r="D2095" s="74">
        <v>2.35647216091985</v>
      </c>
      <c r="E2095" s="37">
        <v>7</v>
      </c>
      <c r="F2095" s="74">
        <v>3.3831770134981198</v>
      </c>
      <c r="G2095" s="37">
        <v>8</v>
      </c>
      <c r="H2095" s="74">
        <v>7.9083531269919396</v>
      </c>
      <c r="I2095" s="37">
        <v>16</v>
      </c>
      <c r="J2095" s="74">
        <v>3.0359960761445302</v>
      </c>
      <c r="K2095" s="37">
        <v>11</v>
      </c>
      <c r="L2095" s="74">
        <v>0.423838004067356</v>
      </c>
      <c r="M2095" s="37">
        <v>18</v>
      </c>
      <c r="N2095" s="74">
        <v>1.47799134760271</v>
      </c>
      <c r="O2095" s="76">
        <v>2.5895576289869999</v>
      </c>
      <c r="P2095" s="76">
        <v>0.70311133560858896</v>
      </c>
      <c r="Q2095" s="77">
        <v>8</v>
      </c>
      <c r="R2095" s="78">
        <v>0.05</v>
      </c>
      <c r="S2095" s="78">
        <v>5.0000000000000001E-4</v>
      </c>
      <c r="T2095" s="14" t="s">
        <v>18</v>
      </c>
      <c r="U2095" s="79">
        <v>2.5000000000000001E-3</v>
      </c>
      <c r="V2095" s="79" t="s">
        <v>18</v>
      </c>
      <c r="W2095" s="79">
        <v>0</v>
      </c>
      <c r="X2095" s="12" t="s">
        <v>1371</v>
      </c>
      <c r="Y2095" s="60" t="s">
        <v>18</v>
      </c>
      <c r="Z2095" s="8" t="s">
        <v>18</v>
      </c>
      <c r="AA2095" s="80" t="s">
        <v>18</v>
      </c>
      <c r="AB2095" s="62">
        <v>42688</v>
      </c>
      <c r="AC2095" s="12" t="s">
        <v>2022</v>
      </c>
      <c r="AD2095" s="16" t="s">
        <v>56</v>
      </c>
      <c r="AE2095" s="14" t="s">
        <v>18</v>
      </c>
      <c r="AF2095" s="39" t="s">
        <v>18</v>
      </c>
    </row>
    <row r="2096" spans="1:32" x14ac:dyDescent="0.25">
      <c r="A2096" s="40" t="s">
        <v>2025</v>
      </c>
      <c r="B2096" s="67" t="s">
        <v>18</v>
      </c>
      <c r="C2096" s="42" t="s">
        <v>18</v>
      </c>
      <c r="D2096" s="67" t="s">
        <v>18</v>
      </c>
      <c r="E2096" s="42" t="s">
        <v>18</v>
      </c>
      <c r="F2096" s="67" t="s">
        <v>18</v>
      </c>
      <c r="G2096" s="42" t="s">
        <v>18</v>
      </c>
      <c r="H2096" s="67" t="s">
        <v>18</v>
      </c>
      <c r="I2096" s="42" t="s">
        <v>18</v>
      </c>
      <c r="J2096" s="68">
        <v>14.072412698601401</v>
      </c>
      <c r="K2096" s="64">
        <v>2</v>
      </c>
      <c r="L2096" s="68">
        <v>14.040832912147099</v>
      </c>
      <c r="M2096" s="64">
        <v>1</v>
      </c>
      <c r="N2096" s="67" t="s">
        <v>18</v>
      </c>
      <c r="O2096" s="69" t="s">
        <v>18</v>
      </c>
      <c r="P2096" s="69" t="s">
        <v>18</v>
      </c>
      <c r="Q2096" s="70">
        <v>6</v>
      </c>
      <c r="R2096" s="71">
        <v>0</v>
      </c>
      <c r="S2096" s="71">
        <v>0</v>
      </c>
      <c r="T2096" s="46" t="s">
        <v>18</v>
      </c>
      <c r="U2096" s="72">
        <v>3.0000000000000001E-3</v>
      </c>
      <c r="V2096" s="72" t="s">
        <v>18</v>
      </c>
      <c r="W2096" s="72">
        <v>0</v>
      </c>
      <c r="X2096" s="48" t="s">
        <v>2026</v>
      </c>
      <c r="Y2096" s="49">
        <v>6.4925764211641601</v>
      </c>
      <c r="Z2096" s="50" t="s">
        <v>18</v>
      </c>
      <c r="AA2096" s="73" t="s">
        <v>18</v>
      </c>
      <c r="AB2096" s="52">
        <v>45401</v>
      </c>
      <c r="AC2096" s="48" t="s">
        <v>2027</v>
      </c>
      <c r="AD2096" s="53" t="s">
        <v>1391</v>
      </c>
      <c r="AE2096" s="46" t="s">
        <v>18</v>
      </c>
      <c r="AF2096" s="54" t="s">
        <v>18</v>
      </c>
    </row>
    <row r="2097" spans="1:32" x14ac:dyDescent="0.25">
      <c r="A2097" s="1" t="s">
        <v>2028</v>
      </c>
      <c r="B2097" s="74" t="s">
        <v>18</v>
      </c>
      <c r="C2097" s="37" t="s">
        <v>18</v>
      </c>
      <c r="D2097" s="74" t="s">
        <v>18</v>
      </c>
      <c r="E2097" s="37" t="s">
        <v>18</v>
      </c>
      <c r="F2097" s="74" t="s">
        <v>18</v>
      </c>
      <c r="G2097" s="37" t="s">
        <v>18</v>
      </c>
      <c r="H2097" s="74" t="s">
        <v>18</v>
      </c>
      <c r="I2097" s="37" t="s">
        <v>18</v>
      </c>
      <c r="J2097" s="74">
        <v>-15.275566420040199</v>
      </c>
      <c r="K2097" s="37">
        <v>25</v>
      </c>
      <c r="L2097" s="74">
        <v>1.11659847435656</v>
      </c>
      <c r="M2097" s="37">
        <v>13</v>
      </c>
      <c r="N2097" s="74" t="s">
        <v>18</v>
      </c>
      <c r="O2097" s="76" t="s">
        <v>18</v>
      </c>
      <c r="P2097" s="76" t="s">
        <v>18</v>
      </c>
      <c r="Q2097" s="77">
        <v>6</v>
      </c>
      <c r="R2097" s="78">
        <v>0</v>
      </c>
      <c r="S2097" s="78">
        <v>0</v>
      </c>
      <c r="T2097" s="14" t="s">
        <v>18</v>
      </c>
      <c r="U2097" s="79">
        <v>6.4999999999999997E-3</v>
      </c>
      <c r="V2097" s="79" t="s">
        <v>18</v>
      </c>
      <c r="W2097" s="79">
        <v>0</v>
      </c>
      <c r="X2097" s="12" t="s">
        <v>2026</v>
      </c>
      <c r="Y2097" s="60">
        <v>18.0692727907294</v>
      </c>
      <c r="Z2097" s="8" t="s">
        <v>18</v>
      </c>
      <c r="AA2097" s="80" t="s">
        <v>18</v>
      </c>
      <c r="AB2097" s="62">
        <v>45338</v>
      </c>
      <c r="AC2097" s="12" t="s">
        <v>2027</v>
      </c>
      <c r="AD2097" s="16" t="s">
        <v>1391</v>
      </c>
      <c r="AE2097" s="14" t="s">
        <v>18</v>
      </c>
      <c r="AF2097" s="39" t="s">
        <v>18</v>
      </c>
    </row>
    <row r="2098" spans="1:32" x14ac:dyDescent="0.25">
      <c r="A2098" s="40" t="s">
        <v>2029</v>
      </c>
      <c r="B2098" s="67" t="s">
        <v>18</v>
      </c>
      <c r="C2098" s="42" t="s">
        <v>18</v>
      </c>
      <c r="D2098" s="67" t="s">
        <v>18</v>
      </c>
      <c r="E2098" s="42" t="s">
        <v>18</v>
      </c>
      <c r="F2098" s="67" t="s">
        <v>18</v>
      </c>
      <c r="G2098" s="42" t="s">
        <v>18</v>
      </c>
      <c r="H2098" s="67">
        <v>63.8816285791696</v>
      </c>
      <c r="I2098" s="42">
        <v>7</v>
      </c>
      <c r="J2098" s="67">
        <v>-0.57038910459809</v>
      </c>
      <c r="K2098" s="42">
        <v>19</v>
      </c>
      <c r="L2098" s="67">
        <v>4.9447068153163301</v>
      </c>
      <c r="M2098" s="42">
        <v>5</v>
      </c>
      <c r="N2098" s="67">
        <v>52.4057061510387</v>
      </c>
      <c r="O2098" s="69">
        <v>1.1411089290465299</v>
      </c>
      <c r="P2098" s="69" t="s">
        <v>18</v>
      </c>
      <c r="Q2098" s="70">
        <v>6</v>
      </c>
      <c r="R2098" s="71">
        <v>0</v>
      </c>
      <c r="S2098" s="71">
        <v>0</v>
      </c>
      <c r="T2098" s="46" t="s">
        <v>18</v>
      </c>
      <c r="U2098" s="72">
        <v>0</v>
      </c>
      <c r="V2098" s="72" t="s">
        <v>18</v>
      </c>
      <c r="W2098" s="72">
        <v>1.49E-2</v>
      </c>
      <c r="X2098" s="48" t="s">
        <v>2026</v>
      </c>
      <c r="Y2098" s="49">
        <v>8.2850064693891294</v>
      </c>
      <c r="Z2098" s="50" t="s">
        <v>18</v>
      </c>
      <c r="AA2098" s="73" t="s">
        <v>18</v>
      </c>
      <c r="AB2098" s="52">
        <v>45035</v>
      </c>
      <c r="AC2098" s="48" t="s">
        <v>2027</v>
      </c>
      <c r="AD2098" s="53" t="s">
        <v>1391</v>
      </c>
      <c r="AE2098" s="46" t="s">
        <v>18</v>
      </c>
      <c r="AF2098" s="54" t="s">
        <v>18</v>
      </c>
    </row>
    <row r="2099" spans="1:32" x14ac:dyDescent="0.25">
      <c r="A2099" s="1" t="s">
        <v>2030</v>
      </c>
      <c r="B2099" s="74" t="s">
        <v>18</v>
      </c>
      <c r="C2099" s="37" t="s">
        <v>18</v>
      </c>
      <c r="D2099" s="74" t="s">
        <v>18</v>
      </c>
      <c r="E2099" s="37" t="s">
        <v>18</v>
      </c>
      <c r="F2099" s="74">
        <v>4.4212010316979597</v>
      </c>
      <c r="G2099" s="37">
        <v>4</v>
      </c>
      <c r="H2099" s="74">
        <v>96.737380027307907</v>
      </c>
      <c r="I2099" s="37">
        <v>4</v>
      </c>
      <c r="J2099" s="74">
        <v>12.513055227195199</v>
      </c>
      <c r="K2099" s="37">
        <v>4</v>
      </c>
      <c r="L2099" s="75">
        <v>13.6479954350753</v>
      </c>
      <c r="M2099" s="66">
        <v>2</v>
      </c>
      <c r="N2099" s="74">
        <v>48.4165486036011</v>
      </c>
      <c r="O2099" s="76">
        <v>1.9137334928327701</v>
      </c>
      <c r="P2099" s="76" t="s">
        <v>18</v>
      </c>
      <c r="Q2099" s="77">
        <v>6</v>
      </c>
      <c r="R2099" s="78">
        <v>0</v>
      </c>
      <c r="S2099" s="78">
        <v>0</v>
      </c>
      <c r="T2099" s="14" t="s">
        <v>18</v>
      </c>
      <c r="U2099" s="79">
        <v>0.02</v>
      </c>
      <c r="V2099" s="79" t="s">
        <v>18</v>
      </c>
      <c r="W2099" s="79">
        <v>0</v>
      </c>
      <c r="X2099" s="12" t="s">
        <v>2026</v>
      </c>
      <c r="Y2099" s="60">
        <v>1071.73429022547</v>
      </c>
      <c r="Z2099" s="8" t="s">
        <v>18</v>
      </c>
      <c r="AA2099" s="80" t="s">
        <v>18</v>
      </c>
      <c r="AB2099" s="62">
        <v>43990</v>
      </c>
      <c r="AC2099" s="12" t="s">
        <v>2027</v>
      </c>
      <c r="AD2099" s="16" t="s">
        <v>1391</v>
      </c>
      <c r="AE2099" s="14" t="s">
        <v>18</v>
      </c>
      <c r="AF2099" s="39" t="s">
        <v>18</v>
      </c>
    </row>
    <row r="2100" spans="1:32" x14ac:dyDescent="0.25">
      <c r="A2100" s="40" t="s">
        <v>2031</v>
      </c>
      <c r="B2100" s="67" t="s">
        <v>18</v>
      </c>
      <c r="C2100" s="42" t="s">
        <v>18</v>
      </c>
      <c r="D2100" s="67" t="s">
        <v>18</v>
      </c>
      <c r="E2100" s="42" t="s">
        <v>18</v>
      </c>
      <c r="F2100" s="67" t="s">
        <v>18</v>
      </c>
      <c r="G2100" s="42" t="s">
        <v>18</v>
      </c>
      <c r="H2100" s="67">
        <v>13.851642708883199</v>
      </c>
      <c r="I2100" s="42">
        <v>12</v>
      </c>
      <c r="J2100" s="67">
        <v>-22.445221622472801</v>
      </c>
      <c r="K2100" s="42">
        <v>27</v>
      </c>
      <c r="L2100" s="67">
        <v>-7.1383114802554299</v>
      </c>
      <c r="M2100" s="42">
        <v>21</v>
      </c>
      <c r="N2100" s="67">
        <v>73.571577695003697</v>
      </c>
      <c r="O2100" s="69">
        <v>0.132804455983771</v>
      </c>
      <c r="P2100" s="69" t="s">
        <v>18</v>
      </c>
      <c r="Q2100" s="70">
        <v>6</v>
      </c>
      <c r="R2100" s="71">
        <v>0</v>
      </c>
      <c r="S2100" s="71">
        <v>0</v>
      </c>
      <c r="T2100" s="46" t="s">
        <v>18</v>
      </c>
      <c r="U2100" s="72">
        <v>1.95E-2</v>
      </c>
      <c r="V2100" s="72" t="s">
        <v>18</v>
      </c>
      <c r="W2100" s="72">
        <v>0</v>
      </c>
      <c r="X2100" s="48" t="s">
        <v>2026</v>
      </c>
      <c r="Y2100" s="49">
        <v>1.3168383366090699</v>
      </c>
      <c r="Z2100" s="50" t="s">
        <v>18</v>
      </c>
      <c r="AA2100" s="73" t="s">
        <v>18</v>
      </c>
      <c r="AB2100" s="52">
        <v>44539</v>
      </c>
      <c r="AC2100" s="48" t="s">
        <v>2027</v>
      </c>
      <c r="AD2100" s="53" t="s">
        <v>1391</v>
      </c>
      <c r="AE2100" s="46" t="s">
        <v>18</v>
      </c>
      <c r="AF2100" s="54" t="s">
        <v>18</v>
      </c>
    </row>
    <row r="2101" spans="1:32" x14ac:dyDescent="0.25">
      <c r="A2101" s="1" t="s">
        <v>2032</v>
      </c>
      <c r="B2101" s="74" t="s">
        <v>18</v>
      </c>
      <c r="C2101" s="37" t="s">
        <v>18</v>
      </c>
      <c r="D2101" s="74" t="s">
        <v>18</v>
      </c>
      <c r="E2101" s="37" t="s">
        <v>18</v>
      </c>
      <c r="F2101" s="74">
        <v>-15.959032103428299</v>
      </c>
      <c r="G2101" s="37">
        <v>17</v>
      </c>
      <c r="H2101" s="74">
        <v>36.966880585601402</v>
      </c>
      <c r="I2101" s="37">
        <v>10</v>
      </c>
      <c r="J2101" s="74">
        <v>-17.067822068666601</v>
      </c>
      <c r="K2101" s="37">
        <v>26</v>
      </c>
      <c r="L2101" s="74">
        <v>0.431089921893135</v>
      </c>
      <c r="M2101" s="37">
        <v>16</v>
      </c>
      <c r="N2101" s="74">
        <v>58.044731390255301</v>
      </c>
      <c r="O2101" s="76">
        <v>0.56656083059920703</v>
      </c>
      <c r="P2101" s="76" t="s">
        <v>18</v>
      </c>
      <c r="Q2101" s="77">
        <v>6</v>
      </c>
      <c r="R2101" s="78">
        <v>0</v>
      </c>
      <c r="S2101" s="78">
        <v>0</v>
      </c>
      <c r="T2101" s="14" t="s">
        <v>18</v>
      </c>
      <c r="U2101" s="79">
        <v>1.49E-2</v>
      </c>
      <c r="V2101" s="79" t="s">
        <v>18</v>
      </c>
      <c r="W2101" s="79">
        <v>0</v>
      </c>
      <c r="X2101" s="12" t="s">
        <v>2026</v>
      </c>
      <c r="Y2101" s="60">
        <v>113.494593795565</v>
      </c>
      <c r="Z2101" s="8" t="s">
        <v>18</v>
      </c>
      <c r="AA2101" s="80" t="s">
        <v>18</v>
      </c>
      <c r="AB2101" s="62">
        <v>44260</v>
      </c>
      <c r="AC2101" s="12" t="s">
        <v>2027</v>
      </c>
      <c r="AD2101" s="16" t="s">
        <v>1391</v>
      </c>
      <c r="AE2101" s="14" t="s">
        <v>18</v>
      </c>
      <c r="AF2101" s="39" t="s">
        <v>18</v>
      </c>
    </row>
    <row r="2102" spans="1:32" x14ac:dyDescent="0.25">
      <c r="A2102" s="40" t="s">
        <v>2033</v>
      </c>
      <c r="B2102" s="67" t="s">
        <v>18</v>
      </c>
      <c r="C2102" s="42" t="s">
        <v>18</v>
      </c>
      <c r="D2102" s="67" t="s">
        <v>18</v>
      </c>
      <c r="E2102" s="42" t="s">
        <v>18</v>
      </c>
      <c r="F2102" s="67">
        <v>-28.714635260502799</v>
      </c>
      <c r="G2102" s="42">
        <v>18</v>
      </c>
      <c r="H2102" s="67">
        <v>-2.0873705938300402</v>
      </c>
      <c r="I2102" s="42">
        <v>24</v>
      </c>
      <c r="J2102" s="67">
        <v>-13.9662562906004</v>
      </c>
      <c r="K2102" s="42">
        <v>24</v>
      </c>
      <c r="L2102" s="67">
        <v>6.7726694252629303</v>
      </c>
      <c r="M2102" s="42">
        <v>4</v>
      </c>
      <c r="N2102" s="67">
        <v>60.764597397307497</v>
      </c>
      <c r="O2102" s="69">
        <v>-0.101512726410887</v>
      </c>
      <c r="P2102" s="69" t="s">
        <v>18</v>
      </c>
      <c r="Q2102" s="70">
        <v>6</v>
      </c>
      <c r="R2102" s="71">
        <v>0</v>
      </c>
      <c r="S2102" s="71">
        <v>0</v>
      </c>
      <c r="T2102" s="46" t="s">
        <v>18</v>
      </c>
      <c r="U2102" s="72">
        <v>0.02</v>
      </c>
      <c r="V2102" s="72" t="s">
        <v>18</v>
      </c>
      <c r="W2102" s="72">
        <v>0</v>
      </c>
      <c r="X2102" s="48" t="s">
        <v>2026</v>
      </c>
      <c r="Y2102" s="49">
        <v>4.5142121247096103</v>
      </c>
      <c r="Z2102" s="50" t="s">
        <v>18</v>
      </c>
      <c r="AA2102" s="73" t="s">
        <v>18</v>
      </c>
      <c r="AB2102" s="52">
        <v>44298</v>
      </c>
      <c r="AC2102" s="48" t="s">
        <v>2027</v>
      </c>
      <c r="AD2102" s="53" t="s">
        <v>1391</v>
      </c>
      <c r="AE2102" s="46" t="s">
        <v>18</v>
      </c>
      <c r="AF2102" s="54" t="s">
        <v>18</v>
      </c>
    </row>
    <row r="2103" spans="1:32" x14ac:dyDescent="0.25">
      <c r="A2103" s="1" t="s">
        <v>2034</v>
      </c>
      <c r="B2103" s="74" t="s">
        <v>18</v>
      </c>
      <c r="C2103" s="37" t="s">
        <v>18</v>
      </c>
      <c r="D2103" s="74" t="s">
        <v>18</v>
      </c>
      <c r="E2103" s="37" t="s">
        <v>18</v>
      </c>
      <c r="F2103" s="74" t="s">
        <v>18</v>
      </c>
      <c r="G2103" s="37" t="s">
        <v>18</v>
      </c>
      <c r="H2103" s="75">
        <v>349.53871893320098</v>
      </c>
      <c r="I2103" s="66">
        <v>1</v>
      </c>
      <c r="J2103" s="75">
        <v>28.707272796038101</v>
      </c>
      <c r="K2103" s="66">
        <v>1</v>
      </c>
      <c r="L2103" s="75">
        <v>11.591623093433901</v>
      </c>
      <c r="M2103" s="66">
        <v>3</v>
      </c>
      <c r="N2103" s="74">
        <v>83.127131784361197</v>
      </c>
      <c r="O2103" s="76">
        <v>4.1557756434098696</v>
      </c>
      <c r="P2103" s="76" t="s">
        <v>18</v>
      </c>
      <c r="Q2103" s="77">
        <v>6</v>
      </c>
      <c r="R2103" s="78">
        <v>0</v>
      </c>
      <c r="S2103" s="78">
        <v>0</v>
      </c>
      <c r="T2103" s="14" t="s">
        <v>18</v>
      </c>
      <c r="U2103" s="79">
        <v>1.95E-2</v>
      </c>
      <c r="V2103" s="79" t="s">
        <v>18</v>
      </c>
      <c r="W2103" s="79">
        <v>0</v>
      </c>
      <c r="X2103" s="12" t="s">
        <v>2026</v>
      </c>
      <c r="Y2103" s="60">
        <v>17.513961350528</v>
      </c>
      <c r="Z2103" s="8" t="s">
        <v>18</v>
      </c>
      <c r="AA2103" s="80" t="s">
        <v>18</v>
      </c>
      <c r="AB2103" s="62">
        <v>44539</v>
      </c>
      <c r="AC2103" s="12" t="s">
        <v>2027</v>
      </c>
      <c r="AD2103" s="16" t="s">
        <v>1391</v>
      </c>
      <c r="AE2103" s="14" t="s">
        <v>18</v>
      </c>
      <c r="AF2103" s="39" t="s">
        <v>18</v>
      </c>
    </row>
    <row r="2104" spans="1:32" x14ac:dyDescent="0.25">
      <c r="A2104" s="40" t="s">
        <v>2035</v>
      </c>
      <c r="B2104" s="67" t="s">
        <v>18</v>
      </c>
      <c r="C2104" s="42" t="s">
        <v>18</v>
      </c>
      <c r="D2104" s="67" t="s">
        <v>18</v>
      </c>
      <c r="E2104" s="42" t="s">
        <v>18</v>
      </c>
      <c r="F2104" s="67" t="s">
        <v>18</v>
      </c>
      <c r="G2104" s="42" t="s">
        <v>18</v>
      </c>
      <c r="H2104" s="67">
        <v>-18.0835137366747</v>
      </c>
      <c r="I2104" s="42">
        <v>25</v>
      </c>
      <c r="J2104" s="67">
        <v>-0.31442659100373499</v>
      </c>
      <c r="K2104" s="42">
        <v>18</v>
      </c>
      <c r="L2104" s="67">
        <v>-15.9014337916008</v>
      </c>
      <c r="M2104" s="42">
        <v>22</v>
      </c>
      <c r="N2104" s="67">
        <v>62.717743343433199</v>
      </c>
      <c r="O2104" s="69">
        <v>-0.35340115750873902</v>
      </c>
      <c r="P2104" s="69" t="s">
        <v>18</v>
      </c>
      <c r="Q2104" s="70">
        <v>6</v>
      </c>
      <c r="R2104" s="71">
        <v>0</v>
      </c>
      <c r="S2104" s="71">
        <v>0</v>
      </c>
      <c r="T2104" s="46" t="s">
        <v>18</v>
      </c>
      <c r="U2104" s="72">
        <v>0</v>
      </c>
      <c r="V2104" s="72" t="s">
        <v>18</v>
      </c>
      <c r="W2104" s="72">
        <v>1.95E-2</v>
      </c>
      <c r="X2104" s="48" t="s">
        <v>2026</v>
      </c>
      <c r="Y2104" s="49">
        <v>2.5802009373599102</v>
      </c>
      <c r="Z2104" s="50" t="s">
        <v>18</v>
      </c>
      <c r="AA2104" s="73" t="s">
        <v>18</v>
      </c>
      <c r="AB2104" s="52">
        <v>44670</v>
      </c>
      <c r="AC2104" s="48" t="s">
        <v>2027</v>
      </c>
      <c r="AD2104" s="53" t="s">
        <v>1391</v>
      </c>
      <c r="AE2104" s="46" t="s">
        <v>18</v>
      </c>
      <c r="AF2104" s="54" t="s">
        <v>18</v>
      </c>
    </row>
    <row r="2105" spans="1:32" x14ac:dyDescent="0.25">
      <c r="A2105" s="1" t="s">
        <v>2036</v>
      </c>
      <c r="B2105" s="74" t="s">
        <v>18</v>
      </c>
      <c r="C2105" s="37" t="s">
        <v>18</v>
      </c>
      <c r="D2105" s="74" t="s">
        <v>18</v>
      </c>
      <c r="E2105" s="37" t="s">
        <v>18</v>
      </c>
      <c r="F2105" s="74" t="s">
        <v>18</v>
      </c>
      <c r="G2105" s="37" t="s">
        <v>18</v>
      </c>
      <c r="H2105" s="74">
        <v>3.5370239816215201</v>
      </c>
      <c r="I2105" s="37">
        <v>19</v>
      </c>
      <c r="J2105" s="74">
        <v>1.84150088992003</v>
      </c>
      <c r="K2105" s="37">
        <v>15</v>
      </c>
      <c r="L2105" s="74">
        <v>3.6063767792699299</v>
      </c>
      <c r="M2105" s="37">
        <v>8</v>
      </c>
      <c r="N2105" s="74">
        <v>5.7340911377724799</v>
      </c>
      <c r="O2105" s="76">
        <v>-9.4868630884779606E-2</v>
      </c>
      <c r="P2105" s="76" t="s">
        <v>18</v>
      </c>
      <c r="Q2105" s="77">
        <v>6</v>
      </c>
      <c r="R2105" s="78">
        <v>0</v>
      </c>
      <c r="S2105" s="78">
        <v>0</v>
      </c>
      <c r="T2105" s="14" t="s">
        <v>18</v>
      </c>
      <c r="U2105" s="79">
        <v>4.0000000000000001E-3</v>
      </c>
      <c r="V2105" s="79" t="s">
        <v>18</v>
      </c>
      <c r="W2105" s="79">
        <v>6.0000000000000001E-3</v>
      </c>
      <c r="X2105" s="12" t="s">
        <v>141</v>
      </c>
      <c r="Y2105" s="60" t="s">
        <v>18</v>
      </c>
      <c r="Z2105" s="8" t="s">
        <v>18</v>
      </c>
      <c r="AA2105" s="80" t="s">
        <v>18</v>
      </c>
      <c r="AB2105" s="62">
        <v>44853</v>
      </c>
      <c r="AC2105" s="12" t="s">
        <v>2037</v>
      </c>
      <c r="AD2105" s="16" t="s">
        <v>1562</v>
      </c>
      <c r="AE2105" s="14" t="s">
        <v>18</v>
      </c>
      <c r="AF2105" s="39" t="s">
        <v>18</v>
      </c>
    </row>
    <row r="2106" spans="1:32" x14ac:dyDescent="0.25">
      <c r="A2106" s="40" t="s">
        <v>2038</v>
      </c>
      <c r="B2106" s="67" t="s">
        <v>18</v>
      </c>
      <c r="C2106" s="42" t="s">
        <v>18</v>
      </c>
      <c r="D2106" s="67">
        <v>0.13942828178210501</v>
      </c>
      <c r="E2106" s="42">
        <v>9</v>
      </c>
      <c r="F2106" s="67">
        <v>-2.6139645099731399</v>
      </c>
      <c r="G2106" s="42">
        <v>13</v>
      </c>
      <c r="H2106" s="67">
        <v>1.06772422208669</v>
      </c>
      <c r="I2106" s="42">
        <v>20</v>
      </c>
      <c r="J2106" s="67">
        <v>3.63920750782076</v>
      </c>
      <c r="K2106" s="42">
        <v>9</v>
      </c>
      <c r="L2106" s="67">
        <v>2.6120173446211301</v>
      </c>
      <c r="M2106" s="42">
        <v>10</v>
      </c>
      <c r="N2106" s="67">
        <v>4.24183547077764</v>
      </c>
      <c r="O2106" s="69">
        <v>-0.71037294018181996</v>
      </c>
      <c r="P2106" s="69">
        <v>-0.177299039349332</v>
      </c>
      <c r="Q2106" s="70">
        <v>8</v>
      </c>
      <c r="R2106" s="71">
        <v>0.05</v>
      </c>
      <c r="S2106" s="71">
        <v>5.0000000000000001E-3</v>
      </c>
      <c r="T2106" s="46" t="s">
        <v>18</v>
      </c>
      <c r="U2106" s="72">
        <v>1.2500000000000001E-2</v>
      </c>
      <c r="V2106" s="72" t="s">
        <v>18</v>
      </c>
      <c r="W2106" s="72">
        <v>1.44999999999999E-2</v>
      </c>
      <c r="X2106" s="48" t="s">
        <v>141</v>
      </c>
      <c r="Y2106" s="49">
        <v>61</v>
      </c>
      <c r="Z2106" s="50" t="s">
        <v>18</v>
      </c>
      <c r="AA2106" s="73" t="s">
        <v>18</v>
      </c>
      <c r="AB2106" s="52">
        <v>43707</v>
      </c>
      <c r="AC2106" s="48" t="s">
        <v>1984</v>
      </c>
      <c r="AD2106" s="53" t="s">
        <v>1426</v>
      </c>
      <c r="AE2106" s="46" t="s">
        <v>18</v>
      </c>
      <c r="AF2106" s="54" t="s">
        <v>18</v>
      </c>
    </row>
    <row r="2107" spans="1:32" x14ac:dyDescent="0.25">
      <c r="A2107" s="1" t="s">
        <v>2039</v>
      </c>
      <c r="B2107" s="75">
        <v>4.5003421677546296</v>
      </c>
      <c r="C2107" s="66">
        <v>2</v>
      </c>
      <c r="D2107" s="74">
        <v>2.50510429149293</v>
      </c>
      <c r="E2107" s="37">
        <v>5</v>
      </c>
      <c r="F2107" s="74">
        <v>2.0847417768099201</v>
      </c>
      <c r="G2107" s="37">
        <v>9</v>
      </c>
      <c r="H2107" s="74">
        <v>-0.169854370810396</v>
      </c>
      <c r="I2107" s="37">
        <v>22</v>
      </c>
      <c r="J2107" s="74">
        <v>1.7714937221146601</v>
      </c>
      <c r="K2107" s="37">
        <v>16</v>
      </c>
      <c r="L2107" s="74">
        <v>4.8186958302902196</v>
      </c>
      <c r="M2107" s="37">
        <v>6</v>
      </c>
      <c r="N2107" s="74">
        <v>7.3283108349427799</v>
      </c>
      <c r="O2107" s="76">
        <v>-0.58006051104874101</v>
      </c>
      <c r="P2107" s="76">
        <v>0.17623593572381299</v>
      </c>
      <c r="Q2107" s="77">
        <v>6</v>
      </c>
      <c r="R2107" s="78">
        <v>0.05</v>
      </c>
      <c r="S2107" s="78">
        <v>5.0000000000000001E-3</v>
      </c>
      <c r="T2107" s="14" t="s">
        <v>18</v>
      </c>
      <c r="U2107" s="79">
        <v>1.2500000000000001E-2</v>
      </c>
      <c r="V2107" s="79" t="s">
        <v>18</v>
      </c>
      <c r="W2107" s="79">
        <v>1.44999999999999E-2</v>
      </c>
      <c r="X2107" s="12" t="s">
        <v>141</v>
      </c>
      <c r="Y2107" s="60" t="s">
        <v>18</v>
      </c>
      <c r="Z2107" s="8" t="s">
        <v>18</v>
      </c>
      <c r="AA2107" s="80" t="s">
        <v>18</v>
      </c>
      <c r="AB2107" s="62">
        <v>38684</v>
      </c>
      <c r="AC2107" s="12" t="s">
        <v>1984</v>
      </c>
      <c r="AD2107" s="16">
        <v>35000</v>
      </c>
      <c r="AE2107" s="14" t="s">
        <v>235</v>
      </c>
      <c r="AF2107" s="39" t="s">
        <v>18</v>
      </c>
    </row>
    <row r="2108" spans="1:32" x14ac:dyDescent="0.25">
      <c r="A2108" s="40" t="s">
        <v>2040</v>
      </c>
      <c r="B2108" s="67">
        <v>1.36874262416342</v>
      </c>
      <c r="C2108" s="42">
        <v>4</v>
      </c>
      <c r="D2108" s="67">
        <v>0.43370058411669099</v>
      </c>
      <c r="E2108" s="42">
        <v>8</v>
      </c>
      <c r="F2108" s="67">
        <v>-2.0160117344575301</v>
      </c>
      <c r="G2108" s="42">
        <v>11</v>
      </c>
      <c r="H2108" s="67">
        <v>0.789590747330981</v>
      </c>
      <c r="I2108" s="42">
        <v>21</v>
      </c>
      <c r="J2108" s="67">
        <v>2.5110281642348502</v>
      </c>
      <c r="K2108" s="42">
        <v>14</v>
      </c>
      <c r="L2108" s="67">
        <v>1.74000898069153</v>
      </c>
      <c r="M2108" s="42">
        <v>12</v>
      </c>
      <c r="N2108" s="67">
        <v>3.2764686907363401</v>
      </c>
      <c r="O2108" s="69">
        <v>-1.00456281459532</v>
      </c>
      <c r="P2108" s="69">
        <v>-0.13919198874976299</v>
      </c>
      <c r="Q2108" s="70">
        <v>6</v>
      </c>
      <c r="R2108" s="71">
        <v>0.05</v>
      </c>
      <c r="S2108" s="71">
        <v>5.0000000000000001E-3</v>
      </c>
      <c r="T2108" s="46" t="s">
        <v>18</v>
      </c>
      <c r="U2108" s="72">
        <v>1.2500000000000001E-2</v>
      </c>
      <c r="V2108" s="72" t="s">
        <v>18</v>
      </c>
      <c r="W2108" s="72">
        <v>1.44999999999999E-2</v>
      </c>
      <c r="X2108" s="48" t="s">
        <v>141</v>
      </c>
      <c r="Y2108" s="49" t="s">
        <v>18</v>
      </c>
      <c r="Z2108" s="50" t="s">
        <v>18</v>
      </c>
      <c r="AA2108" s="73" t="s">
        <v>18</v>
      </c>
      <c r="AB2108" s="52">
        <v>41437</v>
      </c>
      <c r="AC2108" s="48" t="s">
        <v>1984</v>
      </c>
      <c r="AD2108" s="53">
        <v>35000</v>
      </c>
      <c r="AE2108" s="46" t="s">
        <v>235</v>
      </c>
      <c r="AF2108" s="54" t="s">
        <v>18</v>
      </c>
    </row>
    <row r="2109" spans="1:32" x14ac:dyDescent="0.25">
      <c r="A2109" s="1" t="s">
        <v>2041</v>
      </c>
      <c r="B2109" s="74" t="s">
        <v>18</v>
      </c>
      <c r="C2109" s="37" t="s">
        <v>18</v>
      </c>
      <c r="D2109" s="74">
        <v>9.8805475896779293E-2</v>
      </c>
      <c r="E2109" s="37">
        <v>10</v>
      </c>
      <c r="F2109" s="74">
        <v>-2.5566987038675699</v>
      </c>
      <c r="G2109" s="37">
        <v>12</v>
      </c>
      <c r="H2109" s="74">
        <v>-0.85555555555538698</v>
      </c>
      <c r="I2109" s="37">
        <v>23</v>
      </c>
      <c r="J2109" s="74">
        <v>2.5160845588237502</v>
      </c>
      <c r="K2109" s="37">
        <v>13</v>
      </c>
      <c r="L2109" s="74">
        <v>1.74458380843789</v>
      </c>
      <c r="M2109" s="37">
        <v>11</v>
      </c>
      <c r="N2109" s="74">
        <v>3.76434359282168</v>
      </c>
      <c r="O2109" s="76">
        <v>-1.3114012552413099</v>
      </c>
      <c r="P2109" s="76">
        <v>-0.21682618950971</v>
      </c>
      <c r="Q2109" s="77">
        <v>6</v>
      </c>
      <c r="R2109" s="78">
        <v>0.05</v>
      </c>
      <c r="S2109" s="78">
        <v>5.0000000000000001E-3</v>
      </c>
      <c r="T2109" s="14" t="s">
        <v>18</v>
      </c>
      <c r="U2109" s="79">
        <v>1.2500000000000001E-2</v>
      </c>
      <c r="V2109" s="79" t="s">
        <v>18</v>
      </c>
      <c r="W2109" s="79">
        <v>1.44999999999999E-2</v>
      </c>
      <c r="X2109" s="12" t="s">
        <v>141</v>
      </c>
      <c r="Y2109" s="60" t="s">
        <v>18</v>
      </c>
      <c r="Z2109" s="8" t="s">
        <v>18</v>
      </c>
      <c r="AA2109" s="80" t="s">
        <v>18</v>
      </c>
      <c r="AB2109" s="62">
        <v>42164</v>
      </c>
      <c r="AC2109" s="12" t="s">
        <v>1984</v>
      </c>
      <c r="AD2109" s="16">
        <v>35000</v>
      </c>
      <c r="AE2109" s="14" t="s">
        <v>235</v>
      </c>
      <c r="AF2109" s="39" t="s">
        <v>18</v>
      </c>
    </row>
    <row r="2110" spans="1:32" x14ac:dyDescent="0.25">
      <c r="A2110" s="40" t="s">
        <v>2042</v>
      </c>
      <c r="B2110" s="68">
        <v>8.6681001390720809</v>
      </c>
      <c r="C2110" s="64">
        <v>1</v>
      </c>
      <c r="D2110" s="68">
        <v>10.0206418820993</v>
      </c>
      <c r="E2110" s="64">
        <v>2</v>
      </c>
      <c r="F2110" s="67">
        <v>4.08340930397432</v>
      </c>
      <c r="G2110" s="42">
        <v>5</v>
      </c>
      <c r="H2110" s="67">
        <v>45.146244183470102</v>
      </c>
      <c r="I2110" s="42">
        <v>9</v>
      </c>
      <c r="J2110" s="68">
        <v>13.5971177795457</v>
      </c>
      <c r="K2110" s="64">
        <v>3</v>
      </c>
      <c r="L2110" s="67">
        <v>4.3875620007569296</v>
      </c>
      <c r="M2110" s="42">
        <v>7</v>
      </c>
      <c r="N2110" s="67">
        <v>15.9900056113357</v>
      </c>
      <c r="O2110" s="69">
        <v>2.5681813893253</v>
      </c>
      <c r="P2110" s="69">
        <v>0.44387536729475502</v>
      </c>
      <c r="Q2110" s="70">
        <v>8</v>
      </c>
      <c r="R2110" s="71">
        <v>0</v>
      </c>
      <c r="S2110" s="71">
        <v>0</v>
      </c>
      <c r="T2110" s="46" t="s">
        <v>18</v>
      </c>
      <c r="U2110" s="72">
        <v>1.4999999999999999E-2</v>
      </c>
      <c r="V2110" s="72" t="s">
        <v>18</v>
      </c>
      <c r="W2110" s="72">
        <v>1.5599999999999999E-2</v>
      </c>
      <c r="X2110" s="48" t="s">
        <v>141</v>
      </c>
      <c r="Y2110" s="49">
        <v>108.55678181</v>
      </c>
      <c r="Z2110" s="50" t="s">
        <v>18</v>
      </c>
      <c r="AA2110" s="73" t="s">
        <v>18</v>
      </c>
      <c r="AB2110" s="52">
        <v>39713</v>
      </c>
      <c r="AC2110" s="48" t="s">
        <v>2043</v>
      </c>
      <c r="AD2110" s="53">
        <v>0</v>
      </c>
      <c r="AE2110" s="46" t="s">
        <v>18</v>
      </c>
      <c r="AF2110" s="54" t="s">
        <v>18</v>
      </c>
    </row>
    <row r="2111" spans="1:32" x14ac:dyDescent="0.25">
      <c r="A2111" s="1" t="s">
        <v>2044</v>
      </c>
      <c r="B2111" s="74" t="s">
        <v>18</v>
      </c>
      <c r="C2111" s="37" t="s">
        <v>18</v>
      </c>
      <c r="D2111" s="74" t="s">
        <v>18</v>
      </c>
      <c r="E2111" s="37" t="s">
        <v>18</v>
      </c>
      <c r="F2111" s="74">
        <v>-0.33223126487840199</v>
      </c>
      <c r="G2111" s="37">
        <v>10</v>
      </c>
      <c r="H2111" s="74">
        <v>62.552841527140998</v>
      </c>
      <c r="I2111" s="37">
        <v>8</v>
      </c>
      <c r="J2111" s="74">
        <v>-7.4789500172356096</v>
      </c>
      <c r="K2111" s="37">
        <v>23</v>
      </c>
      <c r="L2111" s="74" t="s">
        <v>18</v>
      </c>
      <c r="M2111" s="37" t="s">
        <v>18</v>
      </c>
      <c r="N2111" s="74">
        <v>49.771382402345502</v>
      </c>
      <c r="O2111" s="76">
        <v>1.17480828033329</v>
      </c>
      <c r="P2111" s="76" t="s">
        <v>18</v>
      </c>
      <c r="Q2111" s="77" t="s">
        <v>18</v>
      </c>
      <c r="R2111" s="78">
        <v>0</v>
      </c>
      <c r="S2111" s="78">
        <v>0</v>
      </c>
      <c r="T2111" s="14" t="s">
        <v>18</v>
      </c>
      <c r="U2111" s="79">
        <v>0</v>
      </c>
      <c r="V2111" s="79" t="s">
        <v>18</v>
      </c>
      <c r="W2111" s="79">
        <v>0.01</v>
      </c>
      <c r="X2111" s="12" t="s">
        <v>2045</v>
      </c>
      <c r="Y2111" s="60" t="s">
        <v>18</v>
      </c>
      <c r="Z2111" s="8" t="s">
        <v>18</v>
      </c>
      <c r="AA2111" s="80" t="s">
        <v>18</v>
      </c>
      <c r="AB2111" s="62">
        <v>44154</v>
      </c>
      <c r="AC2111" s="12" t="s">
        <v>1478</v>
      </c>
      <c r="AD2111" s="16" t="s">
        <v>1391</v>
      </c>
      <c r="AE2111" s="14" t="s">
        <v>18</v>
      </c>
      <c r="AF2111" s="39" t="s">
        <v>18</v>
      </c>
    </row>
    <row r="2112" spans="1:32" x14ac:dyDescent="0.25">
      <c r="A2112" s="40" t="s">
        <v>2046</v>
      </c>
      <c r="B2112" s="67" t="s">
        <v>18</v>
      </c>
      <c r="C2112" s="42" t="s">
        <v>18</v>
      </c>
      <c r="D2112" s="67" t="s">
        <v>18</v>
      </c>
      <c r="E2112" s="42" t="s">
        <v>18</v>
      </c>
      <c r="F2112" s="67" t="s">
        <v>18</v>
      </c>
      <c r="G2112" s="42" t="s">
        <v>18</v>
      </c>
      <c r="H2112" s="67">
        <v>77.115932765882704</v>
      </c>
      <c r="I2112" s="42">
        <v>5</v>
      </c>
      <c r="J2112" s="67">
        <v>-4.6580990083239504</v>
      </c>
      <c r="K2112" s="42">
        <v>22</v>
      </c>
      <c r="L2112" s="67" t="s">
        <v>18</v>
      </c>
      <c r="M2112" s="42" t="s">
        <v>18</v>
      </c>
      <c r="N2112" s="67">
        <v>56.377958542053499</v>
      </c>
      <c r="O2112" s="69">
        <v>1.2954517208028</v>
      </c>
      <c r="P2112" s="69" t="s">
        <v>18</v>
      </c>
      <c r="Q2112" s="70" t="s">
        <v>18</v>
      </c>
      <c r="R2112" s="71">
        <v>0</v>
      </c>
      <c r="S2112" s="71">
        <v>0</v>
      </c>
      <c r="T2112" s="46" t="s">
        <v>18</v>
      </c>
      <c r="U2112" s="72">
        <v>0</v>
      </c>
      <c r="V2112" s="72" t="s">
        <v>18</v>
      </c>
      <c r="W2112" s="72">
        <v>1.4999999999999999E-2</v>
      </c>
      <c r="X2112" s="48" t="s">
        <v>2045</v>
      </c>
      <c r="Y2112" s="49" t="s">
        <v>18</v>
      </c>
      <c r="Z2112" s="50" t="s">
        <v>18</v>
      </c>
      <c r="AA2112" s="73" t="s">
        <v>18</v>
      </c>
      <c r="AB2112" s="52">
        <v>44575</v>
      </c>
      <c r="AC2112" s="48" t="s">
        <v>1478</v>
      </c>
      <c r="AD2112" s="53" t="s">
        <v>1391</v>
      </c>
      <c r="AE2112" s="46" t="s">
        <v>18</v>
      </c>
      <c r="AF2112" s="54" t="s">
        <v>18</v>
      </c>
    </row>
    <row r="2113" spans="1:32" x14ac:dyDescent="0.25">
      <c r="A2113" s="1" t="s">
        <v>2047</v>
      </c>
      <c r="B2113" s="74" t="s">
        <v>18</v>
      </c>
      <c r="C2113" s="37" t="s">
        <v>18</v>
      </c>
      <c r="D2113" s="74" t="s">
        <v>18</v>
      </c>
      <c r="E2113" s="37" t="s">
        <v>18</v>
      </c>
      <c r="F2113" s="74">
        <v>-7.8822919365352</v>
      </c>
      <c r="G2113" s="37">
        <v>15</v>
      </c>
      <c r="H2113" s="74">
        <v>69.783207415465597</v>
      </c>
      <c r="I2113" s="37">
        <v>6</v>
      </c>
      <c r="J2113" s="74">
        <v>2.8097072411147499</v>
      </c>
      <c r="K2113" s="37">
        <v>12</v>
      </c>
      <c r="L2113" s="74" t="s">
        <v>18</v>
      </c>
      <c r="M2113" s="37" t="s">
        <v>18</v>
      </c>
      <c r="N2113" s="74">
        <v>58.227473111315199</v>
      </c>
      <c r="O2113" s="76">
        <v>1.1283711029779699</v>
      </c>
      <c r="P2113" s="76" t="s">
        <v>18</v>
      </c>
      <c r="Q2113" s="77" t="s">
        <v>18</v>
      </c>
      <c r="R2113" s="78">
        <v>0</v>
      </c>
      <c r="S2113" s="78">
        <v>0</v>
      </c>
      <c r="T2113" s="14" t="s">
        <v>18</v>
      </c>
      <c r="U2113" s="79">
        <v>0</v>
      </c>
      <c r="V2113" s="79" t="s">
        <v>18</v>
      </c>
      <c r="W2113" s="79">
        <v>0.01</v>
      </c>
      <c r="X2113" s="12" t="s">
        <v>2045</v>
      </c>
      <c r="Y2113" s="60" t="s">
        <v>18</v>
      </c>
      <c r="Z2113" s="8" t="s">
        <v>18</v>
      </c>
      <c r="AA2113" s="80" t="s">
        <v>18</v>
      </c>
      <c r="AB2113" s="62">
        <v>44281</v>
      </c>
      <c r="AC2113" s="12" t="s">
        <v>1478</v>
      </c>
      <c r="AD2113" s="16" t="s">
        <v>1391</v>
      </c>
      <c r="AE2113" s="14" t="s">
        <v>18</v>
      </c>
      <c r="AF2113" s="39" t="s">
        <v>18</v>
      </c>
    </row>
    <row r="2114" spans="1:32" x14ac:dyDescent="0.25">
      <c r="A2114" s="40" t="s">
        <v>2048</v>
      </c>
      <c r="B2114" s="67" t="s">
        <v>18</v>
      </c>
      <c r="C2114" s="42" t="s">
        <v>18</v>
      </c>
      <c r="D2114" s="67" t="s">
        <v>18</v>
      </c>
      <c r="E2114" s="42" t="s">
        <v>18</v>
      </c>
      <c r="F2114" s="67" t="s">
        <v>18</v>
      </c>
      <c r="G2114" s="42" t="s">
        <v>18</v>
      </c>
      <c r="H2114" s="68">
        <v>99.940788557254095</v>
      </c>
      <c r="I2114" s="64">
        <v>3</v>
      </c>
      <c r="J2114" s="67">
        <v>-3.8552247530147299</v>
      </c>
      <c r="K2114" s="42">
        <v>21</v>
      </c>
      <c r="L2114" s="67" t="s">
        <v>18</v>
      </c>
      <c r="M2114" s="42" t="s">
        <v>18</v>
      </c>
      <c r="N2114" s="67">
        <v>65.556007478023801</v>
      </c>
      <c r="O2114" s="69">
        <v>1.4622577378916499</v>
      </c>
      <c r="P2114" s="69" t="s">
        <v>18</v>
      </c>
      <c r="Q2114" s="70" t="s">
        <v>18</v>
      </c>
      <c r="R2114" s="71">
        <v>0</v>
      </c>
      <c r="S2114" s="71">
        <v>0</v>
      </c>
      <c r="T2114" s="46" t="s">
        <v>18</v>
      </c>
      <c r="U2114" s="72">
        <v>0</v>
      </c>
      <c r="V2114" s="72" t="s">
        <v>18</v>
      </c>
      <c r="W2114" s="72">
        <v>1.4999999999999999E-2</v>
      </c>
      <c r="X2114" s="48" t="s">
        <v>2045</v>
      </c>
      <c r="Y2114" s="49" t="s">
        <v>18</v>
      </c>
      <c r="Z2114" s="50" t="s">
        <v>18</v>
      </c>
      <c r="AA2114" s="73" t="s">
        <v>18</v>
      </c>
      <c r="AB2114" s="52">
        <v>44677</v>
      </c>
      <c r="AC2114" s="48" t="s">
        <v>1478</v>
      </c>
      <c r="AD2114" s="53" t="s">
        <v>1391</v>
      </c>
      <c r="AE2114" s="46" t="s">
        <v>18</v>
      </c>
      <c r="AF2114" s="54" t="s">
        <v>18</v>
      </c>
    </row>
    <row r="2115" spans="1:32" x14ac:dyDescent="0.25">
      <c r="A2115" s="1" t="s">
        <v>2049</v>
      </c>
      <c r="B2115" s="74" t="s">
        <v>18</v>
      </c>
      <c r="C2115" s="37" t="s">
        <v>18</v>
      </c>
      <c r="D2115" s="74" t="s">
        <v>18</v>
      </c>
      <c r="E2115" s="37" t="s">
        <v>18</v>
      </c>
      <c r="F2115" s="74">
        <v>-10.842090343819599</v>
      </c>
      <c r="G2115" s="37">
        <v>16</v>
      </c>
      <c r="H2115" s="75">
        <v>254.516941311701</v>
      </c>
      <c r="I2115" s="66">
        <v>2</v>
      </c>
      <c r="J2115" s="74">
        <v>1.3677060695985701</v>
      </c>
      <c r="K2115" s="37">
        <v>17</v>
      </c>
      <c r="L2115" s="74" t="s">
        <v>18</v>
      </c>
      <c r="M2115" s="37" t="s">
        <v>18</v>
      </c>
      <c r="N2115" s="74">
        <v>95.718547958867006</v>
      </c>
      <c r="O2115" s="76">
        <v>2.6163783017486799</v>
      </c>
      <c r="P2115" s="76" t="s">
        <v>18</v>
      </c>
      <c r="Q2115" s="77" t="s">
        <v>18</v>
      </c>
      <c r="R2115" s="78">
        <v>0</v>
      </c>
      <c r="S2115" s="78">
        <v>0</v>
      </c>
      <c r="T2115" s="14" t="s">
        <v>18</v>
      </c>
      <c r="U2115" s="79">
        <v>0</v>
      </c>
      <c r="V2115" s="79" t="s">
        <v>18</v>
      </c>
      <c r="W2115" s="79">
        <v>1.4999999999999999E-2</v>
      </c>
      <c r="X2115" s="12" t="s">
        <v>2045</v>
      </c>
      <c r="Y2115" s="60" t="s">
        <v>18</v>
      </c>
      <c r="Z2115" s="8" t="s">
        <v>18</v>
      </c>
      <c r="AA2115" s="80" t="s">
        <v>18</v>
      </c>
      <c r="AB2115" s="62">
        <v>44452</v>
      </c>
      <c r="AC2115" s="12" t="s">
        <v>1478</v>
      </c>
      <c r="AD2115" s="16" t="s">
        <v>1391</v>
      </c>
      <c r="AE2115" s="14" t="s">
        <v>18</v>
      </c>
      <c r="AF2115" s="39" t="s">
        <v>18</v>
      </c>
    </row>
    <row r="2116" spans="1:32" x14ac:dyDescent="0.25">
      <c r="A2116" s="126" t="s">
        <v>2050</v>
      </c>
      <c r="B2116" s="129">
        <v>2.83814098777155</v>
      </c>
      <c r="C2116" s="130">
        <v>3</v>
      </c>
      <c r="D2116" s="129">
        <v>11.151583195729099</v>
      </c>
      <c r="E2116" s="130">
        <v>1</v>
      </c>
      <c r="F2116" s="129">
        <v>5.9351855631627899</v>
      </c>
      <c r="G2116" s="130">
        <v>2</v>
      </c>
      <c r="H2116" s="127">
        <v>4.6639671156966704</v>
      </c>
      <c r="I2116" s="128">
        <v>18</v>
      </c>
      <c r="J2116" s="127">
        <v>-2.01304739158976</v>
      </c>
      <c r="K2116" s="128">
        <v>20</v>
      </c>
      <c r="L2116" s="127">
        <v>2.62502937146236</v>
      </c>
      <c r="M2116" s="128">
        <v>9</v>
      </c>
      <c r="N2116" s="127">
        <v>13.704543505951101</v>
      </c>
      <c r="O2116" s="131">
        <v>4.2537553929686299E-2</v>
      </c>
      <c r="P2116" s="131">
        <v>0.49631782775570998</v>
      </c>
      <c r="Q2116" s="132">
        <v>6</v>
      </c>
      <c r="R2116" s="133">
        <v>0.05</v>
      </c>
      <c r="S2116" s="133">
        <v>0</v>
      </c>
      <c r="T2116" s="134" t="s">
        <v>18</v>
      </c>
      <c r="U2116" s="135">
        <v>8.2500000000000004E-3</v>
      </c>
      <c r="V2116" s="135" t="s">
        <v>18</v>
      </c>
      <c r="W2116" s="135">
        <v>1.0500000000000001E-2</v>
      </c>
      <c r="X2116" s="136" t="s">
        <v>141</v>
      </c>
      <c r="Y2116" s="137" t="s">
        <v>18</v>
      </c>
      <c r="Z2116" s="138" t="s">
        <v>18</v>
      </c>
      <c r="AA2116" s="139" t="s">
        <v>18</v>
      </c>
      <c r="AB2116" s="140">
        <v>39820</v>
      </c>
      <c r="AC2116" s="136" t="s">
        <v>2051</v>
      </c>
      <c r="AD2116" s="141" t="s">
        <v>1585</v>
      </c>
      <c r="AE2116" s="134" t="s">
        <v>18</v>
      </c>
      <c r="AF2116" s="142" t="s">
        <v>18</v>
      </c>
    </row>
    <row r="2117" spans="1:32" x14ac:dyDescent="0.25">
      <c r="A2117" s="96" t="s">
        <v>95</v>
      </c>
      <c r="B2117" s="97">
        <v>4.3438314796904196</v>
      </c>
      <c r="C2117" s="12"/>
      <c r="D2117" s="97">
        <v>3.4868350569751616</v>
      </c>
      <c r="E2117" s="12"/>
      <c r="F2117" s="97">
        <v>-1.9684145830621596</v>
      </c>
      <c r="G2117" s="12"/>
      <c r="H2117" s="97">
        <v>49.313621152368597</v>
      </c>
      <c r="I2117" s="12"/>
      <c r="J2117" s="97">
        <v>0.85889187685144652</v>
      </c>
      <c r="K2117" s="12"/>
      <c r="L2117" s="97">
        <v>2.4589511989265476</v>
      </c>
      <c r="M2117" s="37"/>
      <c r="N2117" s="97">
        <v>33.434728815803972</v>
      </c>
      <c r="O2117" s="98">
        <v>1.400533044537809</v>
      </c>
      <c r="P2117" s="98">
        <v>0.17139525642159692</v>
      </c>
      <c r="Q2117" s="99"/>
      <c r="R2117" s="14"/>
      <c r="S2117" s="12"/>
      <c r="T2117" s="14"/>
      <c r="U2117" s="12"/>
      <c r="V2117" s="100"/>
      <c r="X2117" s="100" t="s">
        <v>96</v>
      </c>
      <c r="Y2117" s="101">
        <v>21186.615709321522</v>
      </c>
      <c r="Z2117" s="98">
        <v>0</v>
      </c>
      <c r="AA2117" s="102">
        <v>0</v>
      </c>
      <c r="AB2117" s="100"/>
      <c r="AC2117" s="100"/>
      <c r="AD2117" s="103"/>
      <c r="AE2117" s="104"/>
      <c r="AF2117" s="105">
        <v>0</v>
      </c>
    </row>
    <row r="2118" spans="1:32" x14ac:dyDescent="0.25">
      <c r="A2118" s="106" t="s">
        <v>636</v>
      </c>
      <c r="B2118" s="107" t="s">
        <v>18</v>
      </c>
      <c r="C2118" s="37"/>
      <c r="D2118" s="107" t="s">
        <v>18</v>
      </c>
      <c r="E2118" s="37"/>
      <c r="F2118" s="107" t="s">
        <v>18</v>
      </c>
      <c r="G2118" s="37"/>
      <c r="H2118" s="107" t="s">
        <v>18</v>
      </c>
      <c r="I2118" s="37"/>
      <c r="J2118" s="107" t="s">
        <v>18</v>
      </c>
      <c r="K2118" s="37"/>
      <c r="L2118" s="107" t="s">
        <v>18</v>
      </c>
      <c r="M2118" s="37"/>
      <c r="N2118" s="107" t="s">
        <v>18</v>
      </c>
      <c r="O2118" s="107" t="s">
        <v>18</v>
      </c>
      <c r="P2118" s="107" t="s">
        <v>18</v>
      </c>
      <c r="Q2118" s="108"/>
      <c r="R2118" s="109"/>
      <c r="S2118" s="37"/>
      <c r="T2118" s="109"/>
      <c r="U2118" s="37"/>
      <c r="V2118" s="37"/>
      <c r="W2118" s="110"/>
      <c r="X2118" s="111"/>
      <c r="Y2118" s="112"/>
      <c r="Z2118" s="37"/>
      <c r="AA2118" s="37"/>
      <c r="AB2118" s="37"/>
      <c r="AC2118" s="113"/>
      <c r="AD2118" s="109"/>
      <c r="AE2118" s="110"/>
    </row>
    <row r="2119" spans="1:32" x14ac:dyDescent="0.25">
      <c r="A2119" s="1" t="s">
        <v>98</v>
      </c>
      <c r="B2119" s="55"/>
      <c r="C2119" s="37">
        <v>4</v>
      </c>
      <c r="D2119" s="55"/>
      <c r="E2119" s="37">
        <v>11</v>
      </c>
      <c r="F2119" s="55"/>
      <c r="G2119" s="37">
        <v>18</v>
      </c>
      <c r="H2119" s="55"/>
      <c r="I2119" s="37">
        <v>25</v>
      </c>
      <c r="J2119" s="55"/>
      <c r="K2119" s="37">
        <v>27</v>
      </c>
      <c r="L2119" s="55"/>
      <c r="M2119" s="37">
        <v>22</v>
      </c>
      <c r="N2119" s="55"/>
      <c r="O2119" s="56"/>
      <c r="P2119" s="56"/>
      <c r="Q2119" s="58"/>
      <c r="R2119" s="14"/>
      <c r="S2119" s="59"/>
      <c r="T2119" s="114"/>
      <c r="U2119" s="59"/>
      <c r="V2119" s="12"/>
      <c r="W2119" s="8"/>
      <c r="X2119" s="8"/>
      <c r="Y2119" s="61"/>
      <c r="Z2119" s="62"/>
      <c r="AA2119" s="12"/>
      <c r="AB2119" s="62"/>
      <c r="AC2119" s="16"/>
      <c r="AD2119" s="14"/>
      <c r="AE2119" s="8"/>
    </row>
    <row r="2120" spans="1:32" x14ac:dyDescent="0.25">
      <c r="B2120" s="74"/>
      <c r="C2120" s="37"/>
      <c r="D2120" s="74"/>
      <c r="E2120" s="37"/>
      <c r="F2120" s="74"/>
      <c r="G2120" s="37"/>
      <c r="H2120" s="74"/>
      <c r="I2120" s="37"/>
      <c r="J2120" s="74"/>
      <c r="K2120" s="37"/>
      <c r="L2120" s="74"/>
      <c r="M2120" s="37"/>
      <c r="N2120" s="74"/>
      <c r="O2120" s="76"/>
      <c r="P2120" s="76"/>
      <c r="Q2120" s="77"/>
      <c r="R2120" s="78"/>
      <c r="S2120" s="78"/>
      <c r="T2120" s="14"/>
      <c r="U2120" s="79"/>
      <c r="V2120" s="79"/>
      <c r="W2120" s="79"/>
      <c r="X2120" s="12"/>
      <c r="Y2120" s="60"/>
      <c r="Z2120" s="8"/>
      <c r="AA2120" s="80"/>
      <c r="AB2120" s="62"/>
      <c r="AC2120" s="12"/>
      <c r="AD2120" s="16"/>
      <c r="AE2120" s="14"/>
      <c r="AF2120" s="39"/>
    </row>
    <row r="2121" spans="1:32" x14ac:dyDescent="0.25">
      <c r="B2121" s="74"/>
      <c r="C2121" s="37"/>
      <c r="D2121" s="74"/>
      <c r="E2121" s="37"/>
      <c r="F2121" s="74"/>
      <c r="G2121" s="37"/>
      <c r="H2121" s="74"/>
      <c r="I2121" s="37"/>
      <c r="J2121" s="74"/>
      <c r="K2121" s="37"/>
      <c r="L2121" s="74"/>
      <c r="M2121" s="37"/>
      <c r="N2121" s="74"/>
      <c r="O2121" s="76"/>
      <c r="P2121" s="76"/>
      <c r="Q2121" s="77"/>
      <c r="R2121" s="78"/>
      <c r="S2121" s="78"/>
      <c r="T2121" s="14"/>
      <c r="U2121" s="79"/>
      <c r="V2121" s="79"/>
      <c r="W2121" s="79"/>
      <c r="X2121" s="12"/>
      <c r="Y2121" s="60"/>
      <c r="Z2121" s="8"/>
      <c r="AA2121" s="80"/>
      <c r="AB2121" s="62"/>
      <c r="AC2121" s="12"/>
      <c r="AD2121" s="16"/>
      <c r="AE2121" s="14"/>
      <c r="AF2121" s="39"/>
    </row>
    <row r="2122" spans="1:32" ht="18" x14ac:dyDescent="0.25">
      <c r="A2122" s="143" t="s">
        <v>799</v>
      </c>
      <c r="B2122" s="23"/>
      <c r="C2122" s="24"/>
      <c r="D2122" s="23"/>
      <c r="E2122" s="24"/>
      <c r="F2122" s="23"/>
      <c r="G2122" s="24" t="s">
        <v>1</v>
      </c>
      <c r="H2122" s="23"/>
      <c r="I2122" s="24"/>
      <c r="J2122" s="23"/>
      <c r="K2122" s="24"/>
      <c r="L2122" s="23"/>
      <c r="M2122" s="24"/>
      <c r="N2122" s="23" t="s">
        <v>4</v>
      </c>
      <c r="O2122" s="24"/>
      <c r="P2122" s="24" t="s">
        <v>5</v>
      </c>
      <c r="Q2122" s="25"/>
      <c r="R2122" s="26"/>
      <c r="S2122" s="24"/>
      <c r="T2122" s="26"/>
      <c r="U2122" s="24"/>
      <c r="V2122" s="24"/>
      <c r="W2122" s="27"/>
      <c r="X2122" s="122"/>
      <c r="Y2122" s="28"/>
      <c r="Z2122" s="24"/>
      <c r="AA2122" s="24"/>
      <c r="AB2122" s="24"/>
      <c r="AC2122" s="29"/>
      <c r="AD2122" s="26"/>
      <c r="AE2122" s="27"/>
    </row>
    <row r="2123" spans="1:32" ht="42.75" x14ac:dyDescent="0.25">
      <c r="A2123" s="30"/>
      <c r="B2123" s="31" t="s">
        <v>6</v>
      </c>
      <c r="C2123" s="32" t="s">
        <v>7</v>
      </c>
      <c r="D2123" s="31" t="s">
        <v>8</v>
      </c>
      <c r="E2123" s="32" t="s">
        <v>7</v>
      </c>
      <c r="F2123" s="31" t="s">
        <v>9</v>
      </c>
      <c r="G2123" s="24" t="s">
        <v>7</v>
      </c>
      <c r="H2123" s="31" t="s">
        <v>10</v>
      </c>
      <c r="I2123" s="32" t="s">
        <v>7</v>
      </c>
      <c r="J2123" s="31" t="s">
        <v>11</v>
      </c>
      <c r="K2123" s="32" t="s">
        <v>7</v>
      </c>
      <c r="L2123" s="31" t="s">
        <v>12</v>
      </c>
      <c r="M2123" s="32" t="s">
        <v>7</v>
      </c>
      <c r="N2123" s="31" t="s">
        <v>13</v>
      </c>
      <c r="O2123" s="32" t="s">
        <v>14</v>
      </c>
      <c r="P2123" s="32" t="s">
        <v>15</v>
      </c>
      <c r="Q2123" s="33" t="s">
        <v>2</v>
      </c>
      <c r="R2123" s="32" t="s">
        <v>16</v>
      </c>
      <c r="S2123" s="32" t="s">
        <v>17</v>
      </c>
      <c r="T2123" s="32" t="s">
        <v>18</v>
      </c>
      <c r="U2123" s="32" t="s">
        <v>19</v>
      </c>
      <c r="V2123" s="32" t="s">
        <v>18</v>
      </c>
      <c r="W2123" s="34" t="s">
        <v>20</v>
      </c>
      <c r="X2123" s="123" t="s">
        <v>21</v>
      </c>
      <c r="Y2123" s="35" t="s">
        <v>22</v>
      </c>
      <c r="Z2123" s="32" t="s">
        <v>23</v>
      </c>
      <c r="AA2123" s="32" t="s">
        <v>24</v>
      </c>
      <c r="AB2123" s="32" t="s">
        <v>25</v>
      </c>
      <c r="AC2123" s="36" t="s">
        <v>26</v>
      </c>
      <c r="AD2123" s="32" t="s">
        <v>27</v>
      </c>
      <c r="AE2123" s="34" t="s">
        <v>18</v>
      </c>
      <c r="AF2123" s="34" t="s">
        <v>28</v>
      </c>
    </row>
    <row r="2124" spans="1:32" x14ac:dyDescent="0.25">
      <c r="B2124" s="55"/>
      <c r="C2124" s="37"/>
      <c r="D2124" s="55"/>
      <c r="E2124" s="37"/>
      <c r="F2124" s="55"/>
      <c r="G2124" s="37"/>
      <c r="H2124" s="55"/>
      <c r="I2124" s="37"/>
      <c r="J2124" s="55"/>
      <c r="K2124" s="37"/>
      <c r="L2124" s="55"/>
      <c r="M2124" s="37"/>
      <c r="N2124" s="55"/>
      <c r="O2124" s="56"/>
      <c r="P2124" s="56"/>
      <c r="Q2124" s="58"/>
      <c r="R2124" s="58"/>
      <c r="S2124" s="14"/>
      <c r="T2124" s="59"/>
      <c r="U2124" s="114"/>
      <c r="V2124" s="59"/>
      <c r="W2124" s="12"/>
      <c r="X2124" s="60"/>
      <c r="Y2124" s="8"/>
      <c r="Z2124" s="61"/>
      <c r="AA2124" s="62"/>
      <c r="AB2124" s="12"/>
      <c r="AC2124" s="16"/>
      <c r="AD2124" s="14"/>
      <c r="AE2124" s="8"/>
    </row>
    <row r="2125" spans="1:32" x14ac:dyDescent="0.25">
      <c r="B2125" s="55"/>
      <c r="C2125" s="37"/>
      <c r="D2125" s="55"/>
      <c r="E2125" s="37"/>
      <c r="F2125" s="55"/>
      <c r="G2125" s="37"/>
      <c r="H2125" s="55"/>
      <c r="I2125" s="37"/>
      <c r="J2125" s="55"/>
      <c r="K2125" s="37"/>
      <c r="L2125" s="55"/>
      <c r="M2125" s="37"/>
      <c r="N2125" s="55"/>
      <c r="O2125" s="56"/>
      <c r="P2125" s="56"/>
      <c r="Q2125" s="58"/>
      <c r="R2125" s="58"/>
      <c r="S2125" s="14"/>
      <c r="T2125" s="59"/>
      <c r="U2125" s="114"/>
      <c r="V2125" s="59"/>
      <c r="W2125" s="12"/>
      <c r="X2125" s="60"/>
      <c r="Y2125" s="8"/>
      <c r="Z2125" s="61"/>
      <c r="AA2125" s="62"/>
      <c r="AB2125" s="12"/>
      <c r="AC2125" s="16"/>
      <c r="AD2125" s="14"/>
      <c r="AE2125" s="8"/>
    </row>
    <row r="2126" spans="1:32" x14ac:dyDescent="0.25">
      <c r="A2126" s="40" t="s">
        <v>2052</v>
      </c>
      <c r="B2126" s="67">
        <v>1.9484091191648201</v>
      </c>
      <c r="C2126" s="42">
        <v>8</v>
      </c>
      <c r="D2126" s="67">
        <v>2.8721890855262</v>
      </c>
      <c r="E2126" s="42">
        <v>5</v>
      </c>
      <c r="F2126" s="67">
        <v>-1.2708929609880599</v>
      </c>
      <c r="G2126" s="42">
        <v>10</v>
      </c>
      <c r="H2126" s="67">
        <v>12.0058189286326</v>
      </c>
      <c r="I2126" s="42">
        <v>17</v>
      </c>
      <c r="J2126" s="67">
        <v>1.9233764211182101</v>
      </c>
      <c r="K2126" s="42">
        <v>18</v>
      </c>
      <c r="L2126" s="67">
        <v>2.2925263640471899E-2</v>
      </c>
      <c r="M2126" s="42">
        <v>6</v>
      </c>
      <c r="N2126" s="67">
        <v>6.0515905304755098</v>
      </c>
      <c r="O2126" s="69">
        <v>1.3095416042267101</v>
      </c>
      <c r="P2126" s="69">
        <v>0.26765620283608799</v>
      </c>
      <c r="Q2126" s="70">
        <v>8</v>
      </c>
      <c r="R2126" s="71">
        <v>0</v>
      </c>
      <c r="S2126" s="71">
        <v>0</v>
      </c>
      <c r="T2126" s="46" t="s">
        <v>18</v>
      </c>
      <c r="U2126" s="72">
        <v>8.5000000000000006E-3</v>
      </c>
      <c r="V2126" s="72" t="s">
        <v>18</v>
      </c>
      <c r="W2126" s="72">
        <v>1.15E-2</v>
      </c>
      <c r="X2126" s="48" t="s">
        <v>141</v>
      </c>
      <c r="Y2126" s="49" t="s">
        <v>18</v>
      </c>
      <c r="Z2126" s="50" t="s">
        <v>18</v>
      </c>
      <c r="AA2126" s="73" t="s">
        <v>18</v>
      </c>
      <c r="AB2126" s="52">
        <v>41593</v>
      </c>
      <c r="AC2126" s="48" t="s">
        <v>2053</v>
      </c>
      <c r="AD2126" s="53" t="s">
        <v>1391</v>
      </c>
      <c r="AE2126" s="46" t="s">
        <v>18</v>
      </c>
      <c r="AF2126" s="54" t="s">
        <v>18</v>
      </c>
    </row>
    <row r="2127" spans="1:32" x14ac:dyDescent="0.25">
      <c r="A2127" s="1" t="s">
        <v>2054</v>
      </c>
      <c r="B2127" s="74" t="s">
        <v>18</v>
      </c>
      <c r="C2127" s="37" t="s">
        <v>18</v>
      </c>
      <c r="D2127" s="74" t="s">
        <v>18</v>
      </c>
      <c r="E2127" s="37" t="s">
        <v>18</v>
      </c>
      <c r="F2127" s="75">
        <v>2.6990013910875801</v>
      </c>
      <c r="G2127" s="66">
        <v>3</v>
      </c>
      <c r="H2127" s="74">
        <v>7.8260869565217304</v>
      </c>
      <c r="I2127" s="37">
        <v>19</v>
      </c>
      <c r="J2127" s="74">
        <v>1.3053902850546</v>
      </c>
      <c r="K2127" s="37">
        <v>19</v>
      </c>
      <c r="L2127" s="75">
        <v>0.706214689265527</v>
      </c>
      <c r="M2127" s="66">
        <v>3</v>
      </c>
      <c r="N2127" s="74">
        <v>5.4009994764505498</v>
      </c>
      <c r="O2127" s="76">
        <v>0.69340454773611504</v>
      </c>
      <c r="P2127" s="76" t="s">
        <v>18</v>
      </c>
      <c r="Q2127" s="77">
        <v>6</v>
      </c>
      <c r="R2127" s="78">
        <v>0.02</v>
      </c>
      <c r="S2127" s="78" t="s">
        <v>2055</v>
      </c>
      <c r="T2127" s="14" t="s">
        <v>18</v>
      </c>
      <c r="U2127" s="79">
        <v>6.4999999999999997E-3</v>
      </c>
      <c r="V2127" s="79" t="s">
        <v>18</v>
      </c>
      <c r="W2127" s="79">
        <v>2.5399999999999999E-2</v>
      </c>
      <c r="X2127" s="12" t="s">
        <v>30</v>
      </c>
      <c r="Y2127" s="60">
        <v>20.390439489999999</v>
      </c>
      <c r="Z2127" s="8">
        <v>0.13100000000000001</v>
      </c>
      <c r="AA2127" s="80">
        <v>449</v>
      </c>
      <c r="AB2127" s="62">
        <v>44225</v>
      </c>
      <c r="AC2127" s="12" t="s">
        <v>2056</v>
      </c>
      <c r="AD2127" s="16" t="s">
        <v>710</v>
      </c>
      <c r="AE2127" s="14" t="s">
        <v>18</v>
      </c>
      <c r="AF2127" s="39">
        <v>-2.2376032100000001</v>
      </c>
    </row>
    <row r="2128" spans="1:32" x14ac:dyDescent="0.25">
      <c r="A2128" s="40" t="s">
        <v>2057</v>
      </c>
      <c r="B2128" s="67" t="s">
        <v>18</v>
      </c>
      <c r="C2128" s="42" t="s">
        <v>18</v>
      </c>
      <c r="D2128" s="67" t="s">
        <v>18</v>
      </c>
      <c r="E2128" s="42" t="s">
        <v>18</v>
      </c>
      <c r="F2128" s="67" t="s">
        <v>18</v>
      </c>
      <c r="G2128" s="42" t="s">
        <v>18</v>
      </c>
      <c r="H2128" s="67">
        <v>12.7463262285723</v>
      </c>
      <c r="I2128" s="42">
        <v>15</v>
      </c>
      <c r="J2128" s="67">
        <v>3.8534511368119899</v>
      </c>
      <c r="K2128" s="42">
        <v>15</v>
      </c>
      <c r="L2128" s="67">
        <v>0.31719999930874798</v>
      </c>
      <c r="M2128" s="42">
        <v>5</v>
      </c>
      <c r="N2128" s="67">
        <v>3.7228896924199502</v>
      </c>
      <c r="O2128" s="69">
        <v>2.3275781952349801</v>
      </c>
      <c r="P2128" s="69" t="s">
        <v>18</v>
      </c>
      <c r="Q2128" s="70">
        <v>6</v>
      </c>
      <c r="R2128" s="71">
        <v>0.03</v>
      </c>
      <c r="S2128" s="71">
        <v>0.02</v>
      </c>
      <c r="T2128" s="46" t="s">
        <v>18</v>
      </c>
      <c r="U2128" s="72">
        <v>0</v>
      </c>
      <c r="V2128" s="72" t="s">
        <v>18</v>
      </c>
      <c r="W2128" s="72">
        <v>1.26E-2</v>
      </c>
      <c r="X2128" s="48" t="s">
        <v>30</v>
      </c>
      <c r="Y2128" s="49">
        <v>11.12930017</v>
      </c>
      <c r="Z2128" s="50">
        <v>0.27860051000000002</v>
      </c>
      <c r="AA2128" s="73">
        <v>153</v>
      </c>
      <c r="AB2128" s="52">
        <v>45002</v>
      </c>
      <c r="AC2128" s="48" t="s">
        <v>2058</v>
      </c>
      <c r="AD2128" s="53">
        <v>500</v>
      </c>
      <c r="AE2128" s="46" t="s">
        <v>18</v>
      </c>
      <c r="AF2128" s="54">
        <v>3.5705571699999998</v>
      </c>
    </row>
    <row r="2129" spans="1:32" x14ac:dyDescent="0.25">
      <c r="A2129" s="1" t="s">
        <v>2059</v>
      </c>
      <c r="B2129" s="74" t="s">
        <v>18</v>
      </c>
      <c r="C2129" s="37" t="s">
        <v>18</v>
      </c>
      <c r="D2129" s="74" t="s">
        <v>18</v>
      </c>
      <c r="E2129" s="37" t="s">
        <v>18</v>
      </c>
      <c r="F2129" s="74" t="s">
        <v>18</v>
      </c>
      <c r="G2129" s="37" t="s">
        <v>18</v>
      </c>
      <c r="H2129" s="75">
        <v>24.1533791523483</v>
      </c>
      <c r="I2129" s="66">
        <v>2</v>
      </c>
      <c r="J2129" s="74">
        <v>4.7538736913727204</v>
      </c>
      <c r="K2129" s="37">
        <v>11</v>
      </c>
      <c r="L2129" s="75">
        <v>0.81405850766478305</v>
      </c>
      <c r="M2129" s="66">
        <v>2</v>
      </c>
      <c r="N2129" s="74">
        <v>10.6698834223688</v>
      </c>
      <c r="O2129" s="76">
        <v>1.88121734798312</v>
      </c>
      <c r="P2129" s="76" t="s">
        <v>18</v>
      </c>
      <c r="Q2129" s="77">
        <v>6</v>
      </c>
      <c r="R2129" s="78">
        <v>0.03</v>
      </c>
      <c r="S2129" s="78">
        <v>0.02</v>
      </c>
      <c r="T2129" s="14" t="s">
        <v>18</v>
      </c>
      <c r="U2129" s="79">
        <v>0</v>
      </c>
      <c r="V2129" s="79" t="s">
        <v>18</v>
      </c>
      <c r="W2129" s="79">
        <v>2.1899999999999999E-2</v>
      </c>
      <c r="X2129" s="12" t="s">
        <v>30</v>
      </c>
      <c r="Y2129" s="60">
        <v>26.39814359</v>
      </c>
      <c r="Z2129" s="8">
        <v>0.96557479999999996</v>
      </c>
      <c r="AA2129" s="80">
        <v>262</v>
      </c>
      <c r="AB2129" s="62">
        <v>44652</v>
      </c>
      <c r="AC2129" s="12" t="s">
        <v>2060</v>
      </c>
      <c r="AD2129" s="16">
        <v>500</v>
      </c>
      <c r="AE2129" s="14" t="s">
        <v>39</v>
      </c>
      <c r="AF2129" s="39">
        <v>8.3738033999999999</v>
      </c>
    </row>
    <row r="2130" spans="1:32" x14ac:dyDescent="0.25">
      <c r="A2130" s="40" t="s">
        <v>2061</v>
      </c>
      <c r="B2130" s="67" t="s">
        <v>18</v>
      </c>
      <c r="C2130" s="42" t="s">
        <v>18</v>
      </c>
      <c r="D2130" s="67" t="s">
        <v>18</v>
      </c>
      <c r="E2130" s="42" t="s">
        <v>18</v>
      </c>
      <c r="F2130" s="67" t="s">
        <v>18</v>
      </c>
      <c r="G2130" s="42" t="s">
        <v>18</v>
      </c>
      <c r="H2130" s="67">
        <v>18.220521002730699</v>
      </c>
      <c r="I2130" s="42">
        <v>5</v>
      </c>
      <c r="J2130" s="67">
        <v>4.3548621902623896</v>
      </c>
      <c r="K2130" s="42">
        <v>14</v>
      </c>
      <c r="L2130" s="67">
        <v>0.51671370734338495</v>
      </c>
      <c r="M2130" s="42">
        <v>4</v>
      </c>
      <c r="N2130" s="67">
        <v>6.9307247554397904</v>
      </c>
      <c r="O2130" s="69">
        <v>2.0401202102857101</v>
      </c>
      <c r="P2130" s="69" t="s">
        <v>18</v>
      </c>
      <c r="Q2130" s="70">
        <v>6</v>
      </c>
      <c r="R2130" s="71">
        <v>0.03</v>
      </c>
      <c r="S2130" s="71">
        <v>0.02</v>
      </c>
      <c r="T2130" s="46" t="s">
        <v>18</v>
      </c>
      <c r="U2130" s="72">
        <v>0</v>
      </c>
      <c r="V2130" s="72" t="s">
        <v>18</v>
      </c>
      <c r="W2130" s="72">
        <v>1.7100000000000001E-2</v>
      </c>
      <c r="X2130" s="48" t="s">
        <v>30</v>
      </c>
      <c r="Y2130" s="49">
        <v>28.243147319999999</v>
      </c>
      <c r="Z2130" s="50">
        <v>1.3030867799999999</v>
      </c>
      <c r="AA2130" s="73">
        <v>237</v>
      </c>
      <c r="AB2130" s="52">
        <v>45002</v>
      </c>
      <c r="AC2130" s="48" t="s">
        <v>2058</v>
      </c>
      <c r="AD2130" s="53">
        <v>500</v>
      </c>
      <c r="AE2130" s="46" t="s">
        <v>18</v>
      </c>
      <c r="AF2130" s="54">
        <v>19.991376979999998</v>
      </c>
    </row>
    <row r="2131" spans="1:32" x14ac:dyDescent="0.25">
      <c r="A2131" s="1" t="s">
        <v>2062</v>
      </c>
      <c r="B2131" s="74" t="s">
        <v>18</v>
      </c>
      <c r="C2131" s="37" t="s">
        <v>18</v>
      </c>
      <c r="D2131" s="74">
        <v>2.4277048727692998</v>
      </c>
      <c r="E2131" s="37">
        <v>7</v>
      </c>
      <c r="F2131" s="74">
        <v>8.2034491259963496E-2</v>
      </c>
      <c r="G2131" s="37">
        <v>8</v>
      </c>
      <c r="H2131" s="74">
        <v>13.0555555555556</v>
      </c>
      <c r="I2131" s="37">
        <v>14</v>
      </c>
      <c r="J2131" s="74">
        <v>3.8265306122448899</v>
      </c>
      <c r="K2131" s="37">
        <v>16</v>
      </c>
      <c r="L2131" s="74">
        <v>-0.40783034257747502</v>
      </c>
      <c r="M2131" s="37">
        <v>10</v>
      </c>
      <c r="N2131" s="74">
        <v>4.0221922650431097</v>
      </c>
      <c r="O2131" s="76">
        <v>2.2312573857602098</v>
      </c>
      <c r="P2131" s="76">
        <v>0.28385811420621898</v>
      </c>
      <c r="Q2131" s="77">
        <v>8</v>
      </c>
      <c r="R2131" s="78">
        <v>0</v>
      </c>
      <c r="S2131" s="78">
        <v>0</v>
      </c>
      <c r="T2131" s="14" t="s">
        <v>18</v>
      </c>
      <c r="U2131" s="79">
        <v>8.9999999999999993E-3</v>
      </c>
      <c r="V2131" s="79" t="s">
        <v>18</v>
      </c>
      <c r="W2131" s="79">
        <v>1.0800000000000001E-2</v>
      </c>
      <c r="X2131" s="12" t="s">
        <v>1328</v>
      </c>
      <c r="Y2131" s="60">
        <v>38.518966079999998</v>
      </c>
      <c r="Z2131" s="8" t="s">
        <v>18</v>
      </c>
      <c r="AA2131" s="80" t="s">
        <v>18</v>
      </c>
      <c r="AB2131" s="62">
        <v>42641</v>
      </c>
      <c r="AC2131" s="12" t="s">
        <v>2063</v>
      </c>
      <c r="AD2131" s="16" t="s">
        <v>56</v>
      </c>
      <c r="AE2131" s="14" t="s">
        <v>18</v>
      </c>
      <c r="AF2131" s="39">
        <v>-7.0369108100000002</v>
      </c>
    </row>
    <row r="2132" spans="1:32" x14ac:dyDescent="0.25">
      <c r="A2132" s="40" t="s">
        <v>2064</v>
      </c>
      <c r="B2132" s="68">
        <v>4.6433262537226998</v>
      </c>
      <c r="C2132" s="64">
        <v>3</v>
      </c>
      <c r="D2132" s="68">
        <v>4.5807136469196497</v>
      </c>
      <c r="E2132" s="64">
        <v>2</v>
      </c>
      <c r="F2132" s="67">
        <v>0.36305280117046002</v>
      </c>
      <c r="G2132" s="42">
        <v>7</v>
      </c>
      <c r="H2132" s="67">
        <v>18.061465721040001</v>
      </c>
      <c r="I2132" s="42">
        <v>6</v>
      </c>
      <c r="J2132" s="67">
        <v>4.5207199665131004</v>
      </c>
      <c r="K2132" s="42">
        <v>13</v>
      </c>
      <c r="L2132" s="67">
        <v>-0.71570576540758102</v>
      </c>
      <c r="M2132" s="42">
        <v>12</v>
      </c>
      <c r="N2132" s="67">
        <v>6.2306051240039597</v>
      </c>
      <c r="O2132" s="69">
        <v>2.2438360457074298</v>
      </c>
      <c r="P2132" s="69">
        <v>0.41765139107663202</v>
      </c>
      <c r="Q2132" s="70">
        <v>8</v>
      </c>
      <c r="R2132" s="71">
        <v>0</v>
      </c>
      <c r="S2132" s="71">
        <v>0</v>
      </c>
      <c r="T2132" s="46" t="s">
        <v>18</v>
      </c>
      <c r="U2132" s="72">
        <v>1.4E-2</v>
      </c>
      <c r="V2132" s="72" t="s">
        <v>18</v>
      </c>
      <c r="W2132" s="72">
        <v>1.55E-2</v>
      </c>
      <c r="X2132" s="48" t="s">
        <v>1328</v>
      </c>
      <c r="Y2132" s="49">
        <v>114.59609024</v>
      </c>
      <c r="Z2132" s="50" t="s">
        <v>18</v>
      </c>
      <c r="AA2132" s="73" t="s">
        <v>18</v>
      </c>
      <c r="AB2132" s="52">
        <v>41908</v>
      </c>
      <c r="AC2132" s="48" t="s">
        <v>2063</v>
      </c>
      <c r="AD2132" s="53" t="s">
        <v>56</v>
      </c>
      <c r="AE2132" s="46" t="s">
        <v>18</v>
      </c>
      <c r="AF2132" s="54">
        <v>-17.367384689999898</v>
      </c>
    </row>
    <row r="2133" spans="1:32" x14ac:dyDescent="0.25">
      <c r="A2133" s="1" t="s">
        <v>2065</v>
      </c>
      <c r="B2133" s="74" t="s">
        <v>18</v>
      </c>
      <c r="C2133" s="37" t="s">
        <v>18</v>
      </c>
      <c r="D2133" s="75">
        <v>7.1215333493908703</v>
      </c>
      <c r="E2133" s="66">
        <v>1</v>
      </c>
      <c r="F2133" s="74">
        <v>1.02850530684757</v>
      </c>
      <c r="G2133" s="37">
        <v>5</v>
      </c>
      <c r="H2133" s="75">
        <v>23.9529757531228</v>
      </c>
      <c r="I2133" s="66">
        <v>3</v>
      </c>
      <c r="J2133" s="74">
        <v>5.5694618272840799</v>
      </c>
      <c r="K2133" s="37">
        <v>4</v>
      </c>
      <c r="L2133" s="74">
        <v>-0.88131609870738503</v>
      </c>
      <c r="M2133" s="37">
        <v>14</v>
      </c>
      <c r="N2133" s="74">
        <v>8.6609285063368695</v>
      </c>
      <c r="O2133" s="76">
        <v>2.2944383366463099</v>
      </c>
      <c r="P2133" s="76">
        <v>0.49312441362007198</v>
      </c>
      <c r="Q2133" s="77">
        <v>8</v>
      </c>
      <c r="R2133" s="78">
        <v>0</v>
      </c>
      <c r="S2133" s="78">
        <v>0</v>
      </c>
      <c r="T2133" s="14" t="s">
        <v>18</v>
      </c>
      <c r="U2133" s="79">
        <v>1.4999999999999999E-2</v>
      </c>
      <c r="V2133" s="79" t="s">
        <v>18</v>
      </c>
      <c r="W2133" s="79">
        <v>1.6299999999999999E-2</v>
      </c>
      <c r="X2133" s="12" t="s">
        <v>1328</v>
      </c>
      <c r="Y2133" s="60">
        <v>41.014390519999999</v>
      </c>
      <c r="Z2133" s="8" t="s">
        <v>18</v>
      </c>
      <c r="AA2133" s="80" t="s">
        <v>18</v>
      </c>
      <c r="AB2133" s="62">
        <v>42641</v>
      </c>
      <c r="AC2133" s="12" t="s">
        <v>2063</v>
      </c>
      <c r="AD2133" s="16" t="s">
        <v>56</v>
      </c>
      <c r="AE2133" s="14" t="s">
        <v>18</v>
      </c>
      <c r="AF2133" s="39">
        <v>-3.8110125699999999</v>
      </c>
    </row>
    <row r="2134" spans="1:32" x14ac:dyDescent="0.25">
      <c r="A2134" s="40" t="s">
        <v>2066</v>
      </c>
      <c r="B2134" s="67">
        <v>3.2325870289415501</v>
      </c>
      <c r="C2134" s="42">
        <v>5</v>
      </c>
      <c r="D2134" s="67">
        <v>2.8603111703985298</v>
      </c>
      <c r="E2134" s="42">
        <v>6</v>
      </c>
      <c r="F2134" s="67">
        <v>-1.47710724770496</v>
      </c>
      <c r="G2134" s="42">
        <v>11</v>
      </c>
      <c r="H2134" s="67">
        <v>17.459726924364698</v>
      </c>
      <c r="I2134" s="42">
        <v>7</v>
      </c>
      <c r="J2134" s="67">
        <v>4.6861603611370404</v>
      </c>
      <c r="K2134" s="42">
        <v>12</v>
      </c>
      <c r="L2134" s="67">
        <v>-1.64704835228408</v>
      </c>
      <c r="M2134" s="42">
        <v>16</v>
      </c>
      <c r="N2134" s="67">
        <v>7.1586001952925304</v>
      </c>
      <c r="O2134" s="69">
        <v>1.86890134972644</v>
      </c>
      <c r="P2134" s="69">
        <v>0.22264352083185299</v>
      </c>
      <c r="Q2134" s="70">
        <v>8</v>
      </c>
      <c r="R2134" s="71">
        <v>0.05</v>
      </c>
      <c r="S2134" s="71">
        <v>5.0000000000000001E-3</v>
      </c>
      <c r="T2134" s="46" t="s">
        <v>18</v>
      </c>
      <c r="U2134" s="72">
        <v>1.44999999999999E-2</v>
      </c>
      <c r="V2134" s="72" t="s">
        <v>18</v>
      </c>
      <c r="W2134" s="72">
        <v>1.6500000000000001E-2</v>
      </c>
      <c r="X2134" s="48" t="s">
        <v>141</v>
      </c>
      <c r="Y2134" s="49">
        <v>615.9</v>
      </c>
      <c r="Z2134" s="50" t="s">
        <v>18</v>
      </c>
      <c r="AA2134" s="73" t="s">
        <v>18</v>
      </c>
      <c r="AB2134" s="52">
        <v>34898</v>
      </c>
      <c r="AC2134" s="48" t="s">
        <v>2067</v>
      </c>
      <c r="AD2134" s="53" t="s">
        <v>1412</v>
      </c>
      <c r="AE2134" s="46" t="s">
        <v>18</v>
      </c>
      <c r="AF2134" s="54" t="s">
        <v>18</v>
      </c>
    </row>
    <row r="2135" spans="1:32" x14ac:dyDescent="0.25">
      <c r="A2135" s="1" t="s">
        <v>2068</v>
      </c>
      <c r="B2135" s="74">
        <v>0.60121265839541105</v>
      </c>
      <c r="C2135" s="37">
        <v>9</v>
      </c>
      <c r="D2135" s="74">
        <v>-1.1557813037889799</v>
      </c>
      <c r="E2135" s="37">
        <v>12</v>
      </c>
      <c r="F2135" s="74">
        <v>-3.5132880593682301</v>
      </c>
      <c r="G2135" s="37">
        <v>13</v>
      </c>
      <c r="H2135" s="74">
        <v>10.588789448892999</v>
      </c>
      <c r="I2135" s="37">
        <v>18</v>
      </c>
      <c r="J2135" s="74">
        <v>3.50939070628697</v>
      </c>
      <c r="K2135" s="37">
        <v>17</v>
      </c>
      <c r="L2135" s="74">
        <v>-1.80677540777912</v>
      </c>
      <c r="M2135" s="37">
        <v>17</v>
      </c>
      <c r="N2135" s="74">
        <v>6.6194238791963302</v>
      </c>
      <c r="O2135" s="76">
        <v>0.98313391171628495</v>
      </c>
      <c r="P2135" s="76">
        <v>-0.27097497894161499</v>
      </c>
      <c r="Q2135" s="77">
        <v>8</v>
      </c>
      <c r="R2135" s="78">
        <v>0.05</v>
      </c>
      <c r="S2135" s="78">
        <v>0</v>
      </c>
      <c r="T2135" s="14" t="s">
        <v>18</v>
      </c>
      <c r="U2135" s="79">
        <v>1.2500000000000001E-2</v>
      </c>
      <c r="V2135" s="79" t="s">
        <v>18</v>
      </c>
      <c r="W2135" s="79">
        <v>1.44999999999999E-2</v>
      </c>
      <c r="X2135" s="12" t="s">
        <v>141</v>
      </c>
      <c r="Y2135" s="60">
        <v>5861.2</v>
      </c>
      <c r="Z2135" s="8" t="s">
        <v>18</v>
      </c>
      <c r="AA2135" s="80" t="s">
        <v>18</v>
      </c>
      <c r="AB2135" s="62">
        <v>39793</v>
      </c>
      <c r="AC2135" s="12" t="s">
        <v>2069</v>
      </c>
      <c r="AD2135" s="16" t="s">
        <v>1412</v>
      </c>
      <c r="AE2135" s="14" t="s">
        <v>18</v>
      </c>
      <c r="AF2135" s="39" t="s">
        <v>18</v>
      </c>
    </row>
    <row r="2136" spans="1:32" x14ac:dyDescent="0.25">
      <c r="A2136" s="40" t="s">
        <v>2070</v>
      </c>
      <c r="B2136" s="67">
        <v>2.08160116363982</v>
      </c>
      <c r="C2136" s="42">
        <v>7</v>
      </c>
      <c r="D2136" s="67">
        <v>1.5713430343432699</v>
      </c>
      <c r="E2136" s="42">
        <v>10</v>
      </c>
      <c r="F2136" s="67">
        <v>-0.68068635070426198</v>
      </c>
      <c r="G2136" s="42">
        <v>9</v>
      </c>
      <c r="H2136" s="67">
        <v>16.300726832222701</v>
      </c>
      <c r="I2136" s="42">
        <v>8</v>
      </c>
      <c r="J2136" s="68">
        <v>6.1502314974776597</v>
      </c>
      <c r="K2136" s="64">
        <v>2</v>
      </c>
      <c r="L2136" s="67">
        <v>-1.8090002556890801</v>
      </c>
      <c r="M2136" s="42">
        <v>18</v>
      </c>
      <c r="N2136" s="67">
        <v>5.9363042791316403</v>
      </c>
      <c r="O2136" s="69">
        <v>2.0584722245369198</v>
      </c>
      <c r="P2136" s="69">
        <v>7.4134737332338094E-2</v>
      </c>
      <c r="Q2136" s="70">
        <v>8</v>
      </c>
      <c r="R2136" s="71">
        <v>0.05</v>
      </c>
      <c r="S2136" s="71">
        <v>0</v>
      </c>
      <c r="T2136" s="46" t="s">
        <v>18</v>
      </c>
      <c r="U2136" s="72">
        <v>1.2500000000000001E-2</v>
      </c>
      <c r="V2136" s="72" t="s">
        <v>18</v>
      </c>
      <c r="W2136" s="72">
        <v>1.44999999999999E-2</v>
      </c>
      <c r="X2136" s="48" t="s">
        <v>141</v>
      </c>
      <c r="Y2136" s="49" t="s">
        <v>18</v>
      </c>
      <c r="Z2136" s="50" t="s">
        <v>18</v>
      </c>
      <c r="AA2136" s="73" t="s">
        <v>18</v>
      </c>
      <c r="AB2136" s="52">
        <v>40969</v>
      </c>
      <c r="AC2136" s="48" t="s">
        <v>2069</v>
      </c>
      <c r="AD2136" s="53" t="s">
        <v>1412</v>
      </c>
      <c r="AE2136" s="46" t="s">
        <v>18</v>
      </c>
      <c r="AF2136" s="54" t="s">
        <v>18</v>
      </c>
    </row>
    <row r="2137" spans="1:32" x14ac:dyDescent="0.25">
      <c r="A2137" s="1" t="s">
        <v>2071</v>
      </c>
      <c r="B2137" s="75">
        <v>5.3340835602343697</v>
      </c>
      <c r="C2137" s="66">
        <v>1</v>
      </c>
      <c r="D2137" s="75">
        <v>3.9518528532486301</v>
      </c>
      <c r="E2137" s="66">
        <v>3</v>
      </c>
      <c r="F2137" s="75">
        <v>3.8560108729228801</v>
      </c>
      <c r="G2137" s="66">
        <v>1</v>
      </c>
      <c r="H2137" s="74">
        <v>15.544080912928701</v>
      </c>
      <c r="I2137" s="37">
        <v>9</v>
      </c>
      <c r="J2137" s="74">
        <v>5.49989475016352</v>
      </c>
      <c r="K2137" s="37">
        <v>5</v>
      </c>
      <c r="L2137" s="75">
        <v>1.1729195269480901</v>
      </c>
      <c r="M2137" s="66">
        <v>1</v>
      </c>
      <c r="N2137" s="74">
        <v>7.19954349209846</v>
      </c>
      <c r="O2137" s="76">
        <v>1.5921942229085799</v>
      </c>
      <c r="P2137" s="76">
        <v>0.336233209112974</v>
      </c>
      <c r="Q2137" s="77">
        <v>8</v>
      </c>
      <c r="R2137" s="78">
        <v>0.05</v>
      </c>
      <c r="S2137" s="78">
        <v>0</v>
      </c>
      <c r="T2137" s="14" t="s">
        <v>18</v>
      </c>
      <c r="U2137" s="79">
        <v>1.2500000000000001E-2</v>
      </c>
      <c r="V2137" s="79" t="s">
        <v>18</v>
      </c>
      <c r="W2137" s="79">
        <v>1.44999999999999E-2</v>
      </c>
      <c r="X2137" s="12" t="s">
        <v>141</v>
      </c>
      <c r="Y2137" s="60" t="s">
        <v>18</v>
      </c>
      <c r="Z2137" s="8" t="s">
        <v>18</v>
      </c>
      <c r="AA2137" s="80" t="s">
        <v>18</v>
      </c>
      <c r="AB2137" s="62">
        <v>41059</v>
      </c>
      <c r="AC2137" s="12" t="s">
        <v>2069</v>
      </c>
      <c r="AD2137" s="16" t="s">
        <v>1412</v>
      </c>
      <c r="AE2137" s="14" t="s">
        <v>18</v>
      </c>
      <c r="AF2137" s="39" t="s">
        <v>18</v>
      </c>
    </row>
    <row r="2138" spans="1:32" x14ac:dyDescent="0.25">
      <c r="A2138" s="40" t="s">
        <v>2072</v>
      </c>
      <c r="B2138" s="67" t="s">
        <v>18</v>
      </c>
      <c r="C2138" s="42" t="s">
        <v>18</v>
      </c>
      <c r="D2138" s="67">
        <v>-2.45472942594804E-2</v>
      </c>
      <c r="E2138" s="42">
        <v>11</v>
      </c>
      <c r="F2138" s="67">
        <v>-2.0802923748935802</v>
      </c>
      <c r="G2138" s="42">
        <v>12</v>
      </c>
      <c r="H2138" s="67">
        <v>12.6077242259814</v>
      </c>
      <c r="I2138" s="42">
        <v>16</v>
      </c>
      <c r="J2138" s="67">
        <v>5.22966792602905</v>
      </c>
      <c r="K2138" s="42">
        <v>6</v>
      </c>
      <c r="L2138" s="67">
        <v>-2.2804911827162702</v>
      </c>
      <c r="M2138" s="42">
        <v>19</v>
      </c>
      <c r="N2138" s="67">
        <v>4.8457110975499198</v>
      </c>
      <c r="O2138" s="69">
        <v>1.75964160823828</v>
      </c>
      <c r="P2138" s="69">
        <v>-0.205426526345207</v>
      </c>
      <c r="Q2138" s="70">
        <v>8</v>
      </c>
      <c r="R2138" s="71">
        <v>0.05</v>
      </c>
      <c r="S2138" s="71">
        <v>5.0000000000000001E-3</v>
      </c>
      <c r="T2138" s="46" t="s">
        <v>18</v>
      </c>
      <c r="U2138" s="72">
        <v>1.2500000000000001E-2</v>
      </c>
      <c r="V2138" s="72" t="s">
        <v>18</v>
      </c>
      <c r="W2138" s="72">
        <v>1.44999999999999E-2</v>
      </c>
      <c r="X2138" s="48" t="s">
        <v>141</v>
      </c>
      <c r="Y2138" s="49">
        <v>53</v>
      </c>
      <c r="Z2138" s="50" t="s">
        <v>18</v>
      </c>
      <c r="AA2138" s="73" t="s">
        <v>18</v>
      </c>
      <c r="AB2138" s="52">
        <v>42655</v>
      </c>
      <c r="AC2138" s="48" t="s">
        <v>2069</v>
      </c>
      <c r="AD2138" s="53" t="s">
        <v>1412</v>
      </c>
      <c r="AE2138" s="46" t="s">
        <v>18</v>
      </c>
      <c r="AF2138" s="54" t="s">
        <v>18</v>
      </c>
    </row>
    <row r="2139" spans="1:32" x14ac:dyDescent="0.25">
      <c r="A2139" s="1" t="s">
        <v>2073</v>
      </c>
      <c r="B2139" s="74">
        <v>4.1585489333351102</v>
      </c>
      <c r="C2139" s="37">
        <v>4</v>
      </c>
      <c r="D2139" s="74">
        <v>2.2785749200912</v>
      </c>
      <c r="E2139" s="37">
        <v>8</v>
      </c>
      <c r="F2139" s="74">
        <v>1.9097512525215901</v>
      </c>
      <c r="G2139" s="37">
        <v>4</v>
      </c>
      <c r="H2139" s="74">
        <v>13.9453208562588</v>
      </c>
      <c r="I2139" s="37">
        <v>13</v>
      </c>
      <c r="J2139" s="74">
        <v>4.9936658221020496</v>
      </c>
      <c r="K2139" s="37">
        <v>9</v>
      </c>
      <c r="L2139" s="74">
        <v>-0.36351676839592101</v>
      </c>
      <c r="M2139" s="37">
        <v>9</v>
      </c>
      <c r="N2139" s="74">
        <v>8.8063496538085797</v>
      </c>
      <c r="O2139" s="76">
        <v>1.12013625245531</v>
      </c>
      <c r="P2139" s="76">
        <v>0.123760410306078</v>
      </c>
      <c r="Q2139" s="77">
        <v>8</v>
      </c>
      <c r="R2139" s="78">
        <v>0.05</v>
      </c>
      <c r="S2139" s="78">
        <v>5.0000000000000001E-3</v>
      </c>
      <c r="T2139" s="14" t="s">
        <v>18</v>
      </c>
      <c r="U2139" s="79">
        <v>1.4999999999999999E-2</v>
      </c>
      <c r="V2139" s="79" t="s">
        <v>18</v>
      </c>
      <c r="W2139" s="79">
        <v>1.7999999999999999E-2</v>
      </c>
      <c r="X2139" s="12" t="s">
        <v>141</v>
      </c>
      <c r="Y2139" s="60">
        <v>99.569607680847497</v>
      </c>
      <c r="Z2139" s="8" t="s">
        <v>18</v>
      </c>
      <c r="AA2139" s="80" t="s">
        <v>18</v>
      </c>
      <c r="AB2139" s="62">
        <v>37057</v>
      </c>
      <c r="AC2139" s="12" t="s">
        <v>2074</v>
      </c>
      <c r="AD2139" s="16" t="s">
        <v>1412</v>
      </c>
      <c r="AE2139" s="14" t="s">
        <v>18</v>
      </c>
      <c r="AF2139" s="39" t="s">
        <v>18</v>
      </c>
    </row>
    <row r="2140" spans="1:32" x14ac:dyDescent="0.25">
      <c r="A2140" s="40" t="s">
        <v>2075</v>
      </c>
      <c r="B2140" s="68">
        <v>4.6544590708704696</v>
      </c>
      <c r="C2140" s="64">
        <v>2</v>
      </c>
      <c r="D2140" s="67">
        <v>3.24995784951289</v>
      </c>
      <c r="E2140" s="42">
        <v>4</v>
      </c>
      <c r="F2140" s="68">
        <v>2.87768347511645</v>
      </c>
      <c r="G2140" s="64">
        <v>2</v>
      </c>
      <c r="H2140" s="67">
        <v>14.057678623069201</v>
      </c>
      <c r="I2140" s="42">
        <v>12</v>
      </c>
      <c r="J2140" s="67">
        <v>5.1207105857197401</v>
      </c>
      <c r="K2140" s="42">
        <v>7</v>
      </c>
      <c r="L2140" s="67">
        <v>-0.35109146757132897</v>
      </c>
      <c r="M2140" s="42">
        <v>8</v>
      </c>
      <c r="N2140" s="67">
        <v>8.0712056614793504</v>
      </c>
      <c r="O2140" s="69">
        <v>1.2360816567285999</v>
      </c>
      <c r="P2140" s="69">
        <v>0.22292808358551799</v>
      </c>
      <c r="Q2140" s="70">
        <v>8</v>
      </c>
      <c r="R2140" s="71">
        <v>0.05</v>
      </c>
      <c r="S2140" s="71">
        <v>5.0000000000000001E-3</v>
      </c>
      <c r="T2140" s="46" t="s">
        <v>18</v>
      </c>
      <c r="U2140" s="72">
        <v>1.4999999999999999E-2</v>
      </c>
      <c r="V2140" s="72" t="s">
        <v>18</v>
      </c>
      <c r="W2140" s="72">
        <v>1.7999999999999999E-2</v>
      </c>
      <c r="X2140" s="48" t="s">
        <v>141</v>
      </c>
      <c r="Y2140" s="49" t="s">
        <v>18</v>
      </c>
      <c r="Z2140" s="50" t="s">
        <v>18</v>
      </c>
      <c r="AA2140" s="73" t="s">
        <v>18</v>
      </c>
      <c r="AB2140" s="52">
        <v>38442</v>
      </c>
      <c r="AC2140" s="48" t="s">
        <v>2074</v>
      </c>
      <c r="AD2140" s="53" t="s">
        <v>1412</v>
      </c>
      <c r="AE2140" s="46" t="s">
        <v>18</v>
      </c>
      <c r="AF2140" s="54" t="s">
        <v>18</v>
      </c>
    </row>
    <row r="2141" spans="1:32" x14ac:dyDescent="0.25">
      <c r="A2141" s="1" t="s">
        <v>2076</v>
      </c>
      <c r="B2141" s="74" t="s">
        <v>18</v>
      </c>
      <c r="C2141" s="37" t="s">
        <v>18</v>
      </c>
      <c r="D2141" s="74" t="s">
        <v>18</v>
      </c>
      <c r="E2141" s="37" t="s">
        <v>18</v>
      </c>
      <c r="F2141" s="74" t="s">
        <v>18</v>
      </c>
      <c r="G2141" s="37" t="s">
        <v>18</v>
      </c>
      <c r="H2141" s="75">
        <v>27.031741492707901</v>
      </c>
      <c r="I2141" s="66">
        <v>1</v>
      </c>
      <c r="J2141" s="75">
        <v>7.5226915163983703</v>
      </c>
      <c r="K2141" s="66">
        <v>1</v>
      </c>
      <c r="L2141" s="74">
        <v>-1.03076706001171</v>
      </c>
      <c r="M2141" s="37">
        <v>15</v>
      </c>
      <c r="N2141" s="74">
        <v>10.0057423642995</v>
      </c>
      <c r="O2141" s="76">
        <v>2.2937560552593799</v>
      </c>
      <c r="P2141" s="76" t="s">
        <v>18</v>
      </c>
      <c r="Q2141" s="77">
        <v>8</v>
      </c>
      <c r="R2141" s="78">
        <v>0</v>
      </c>
      <c r="S2141" s="78">
        <v>0</v>
      </c>
      <c r="T2141" s="14" t="s">
        <v>18</v>
      </c>
      <c r="U2141" s="79">
        <v>4.7999999999999996E-3</v>
      </c>
      <c r="V2141" s="79" t="s">
        <v>18</v>
      </c>
      <c r="W2141" s="79">
        <v>4.8999999999999998E-3</v>
      </c>
      <c r="X2141" s="12" t="s">
        <v>1328</v>
      </c>
      <c r="Y2141" s="60" t="s">
        <v>18</v>
      </c>
      <c r="Z2141" s="8">
        <v>1.1721014025328</v>
      </c>
      <c r="AA2141" s="80">
        <v>16816</v>
      </c>
      <c r="AB2141" s="62">
        <v>44740</v>
      </c>
      <c r="AC2141" s="12" t="s">
        <v>2077</v>
      </c>
      <c r="AD2141" s="16">
        <v>15</v>
      </c>
      <c r="AE2141" s="14" t="s">
        <v>18</v>
      </c>
      <c r="AF2141" s="39">
        <v>12.7745716113204</v>
      </c>
    </row>
    <row r="2142" spans="1:32" x14ac:dyDescent="0.25">
      <c r="A2142" s="40" t="s">
        <v>2078</v>
      </c>
      <c r="B2142" s="67" t="s">
        <v>18</v>
      </c>
      <c r="C2142" s="42" t="s">
        <v>18</v>
      </c>
      <c r="D2142" s="67" t="s">
        <v>18</v>
      </c>
      <c r="E2142" s="42" t="s">
        <v>18</v>
      </c>
      <c r="F2142" s="67" t="s">
        <v>18</v>
      </c>
      <c r="G2142" s="42" t="s">
        <v>18</v>
      </c>
      <c r="H2142" s="67">
        <v>19.795343633662998</v>
      </c>
      <c r="I2142" s="42">
        <v>4</v>
      </c>
      <c r="J2142" s="68">
        <v>6.14873179736104</v>
      </c>
      <c r="K2142" s="64">
        <v>3</v>
      </c>
      <c r="L2142" s="67">
        <v>-0.85961943681757103</v>
      </c>
      <c r="M2142" s="42">
        <v>13</v>
      </c>
      <c r="N2142" s="67">
        <v>6.4347115694732997</v>
      </c>
      <c r="O2142" s="69">
        <v>2.44211944960864</v>
      </c>
      <c r="P2142" s="69" t="s">
        <v>18</v>
      </c>
      <c r="Q2142" s="70">
        <v>8</v>
      </c>
      <c r="R2142" s="71">
        <v>0</v>
      </c>
      <c r="S2142" s="71">
        <v>0</v>
      </c>
      <c r="T2142" s="46" t="s">
        <v>18</v>
      </c>
      <c r="U2142" s="72">
        <v>4.5999999999999999E-3</v>
      </c>
      <c r="V2142" s="72" t="s">
        <v>18</v>
      </c>
      <c r="W2142" s="72">
        <v>4.7999999999999996E-3</v>
      </c>
      <c r="X2142" s="48" t="s">
        <v>1328</v>
      </c>
      <c r="Y2142" s="49" t="s">
        <v>18</v>
      </c>
      <c r="Z2142" s="50">
        <v>1.46211177983427</v>
      </c>
      <c r="AA2142" s="73">
        <v>27673</v>
      </c>
      <c r="AB2142" s="52">
        <v>44740</v>
      </c>
      <c r="AC2142" s="48" t="s">
        <v>2077</v>
      </c>
      <c r="AD2142" s="53">
        <v>15</v>
      </c>
      <c r="AE2142" s="46" t="s">
        <v>18</v>
      </c>
      <c r="AF2142" s="54">
        <v>9.6216514978092906</v>
      </c>
    </row>
    <row r="2143" spans="1:32" x14ac:dyDescent="0.25">
      <c r="A2143" s="1" t="s">
        <v>2079</v>
      </c>
      <c r="B2143" s="74" t="s">
        <v>18</v>
      </c>
      <c r="C2143" s="37" t="s">
        <v>18</v>
      </c>
      <c r="D2143" s="74" t="s">
        <v>18</v>
      </c>
      <c r="E2143" s="37" t="s">
        <v>18</v>
      </c>
      <c r="F2143" s="74" t="s">
        <v>18</v>
      </c>
      <c r="G2143" s="37" t="s">
        <v>18</v>
      </c>
      <c r="H2143" s="74">
        <v>14.439855093691101</v>
      </c>
      <c r="I2143" s="37">
        <v>11</v>
      </c>
      <c r="J2143" s="74">
        <v>5.0405556800359097</v>
      </c>
      <c r="K2143" s="37">
        <v>8</v>
      </c>
      <c r="L2143" s="74">
        <v>-0.66787018908860396</v>
      </c>
      <c r="M2143" s="37">
        <v>11</v>
      </c>
      <c r="N2143" s="74">
        <v>3.7818797162947</v>
      </c>
      <c r="O2143" s="76">
        <v>2.7390732951733598</v>
      </c>
      <c r="P2143" s="76" t="s">
        <v>18</v>
      </c>
      <c r="Q2143" s="77">
        <v>8</v>
      </c>
      <c r="R2143" s="78">
        <v>0</v>
      </c>
      <c r="S2143" s="78">
        <v>0</v>
      </c>
      <c r="T2143" s="14" t="s">
        <v>18</v>
      </c>
      <c r="U2143" s="79">
        <v>4.4000000000000003E-3</v>
      </c>
      <c r="V2143" s="79" t="s">
        <v>18</v>
      </c>
      <c r="W2143" s="79">
        <v>4.7000000000000002E-3</v>
      </c>
      <c r="X2143" s="12" t="s">
        <v>1328</v>
      </c>
      <c r="Y2143" s="60" t="s">
        <v>18</v>
      </c>
      <c r="Z2143" s="8">
        <v>0.54850359052916797</v>
      </c>
      <c r="AA2143" s="80">
        <v>2909</v>
      </c>
      <c r="AB2143" s="62">
        <v>44740</v>
      </c>
      <c r="AC2143" s="12" t="s">
        <v>2077</v>
      </c>
      <c r="AD2143" s="16">
        <v>15</v>
      </c>
      <c r="AE2143" s="14" t="s">
        <v>18</v>
      </c>
      <c r="AF2143" s="39">
        <v>3.0255963987966199</v>
      </c>
    </row>
    <row r="2144" spans="1:32" x14ac:dyDescent="0.25">
      <c r="A2144" s="126" t="s">
        <v>2080</v>
      </c>
      <c r="B2144" s="127">
        <v>2.2927689136770599</v>
      </c>
      <c r="C2144" s="128">
        <v>6</v>
      </c>
      <c r="D2144" s="127">
        <v>2.0702582907270002</v>
      </c>
      <c r="E2144" s="128">
        <v>9</v>
      </c>
      <c r="F2144" s="127">
        <v>0.36688088689027498</v>
      </c>
      <c r="G2144" s="128">
        <v>6</v>
      </c>
      <c r="H2144" s="127">
        <v>14.954058838405199</v>
      </c>
      <c r="I2144" s="128">
        <v>10</v>
      </c>
      <c r="J2144" s="127">
        <v>4.97267338926956</v>
      </c>
      <c r="K2144" s="128">
        <v>10</v>
      </c>
      <c r="L2144" s="127">
        <v>-0.29975142564706497</v>
      </c>
      <c r="M2144" s="128">
        <v>7</v>
      </c>
      <c r="N2144" s="127">
        <v>5.17949213386584</v>
      </c>
      <c r="O2144" s="131">
        <v>2.0992501195400601</v>
      </c>
      <c r="P2144" s="131">
        <v>0.202526675615464</v>
      </c>
      <c r="Q2144" s="132">
        <v>8</v>
      </c>
      <c r="R2144" s="133">
        <v>0.05</v>
      </c>
      <c r="S2144" s="133">
        <v>0.01</v>
      </c>
      <c r="T2144" s="134" t="s">
        <v>18</v>
      </c>
      <c r="U2144" s="135">
        <v>1.35E-2</v>
      </c>
      <c r="V2144" s="135" t="s">
        <v>18</v>
      </c>
      <c r="W2144" s="135">
        <v>1.264E-2</v>
      </c>
      <c r="X2144" s="136" t="s">
        <v>141</v>
      </c>
      <c r="Y2144" s="137" t="s">
        <v>18</v>
      </c>
      <c r="Z2144" s="138" t="s">
        <v>18</v>
      </c>
      <c r="AA2144" s="139" t="s">
        <v>18</v>
      </c>
      <c r="AB2144" s="140">
        <v>41507</v>
      </c>
      <c r="AC2144" s="136" t="s">
        <v>2081</v>
      </c>
      <c r="AD2144" s="141" t="s">
        <v>56</v>
      </c>
      <c r="AE2144" s="134" t="s">
        <v>18</v>
      </c>
      <c r="AF2144" s="142" t="s">
        <v>18</v>
      </c>
    </row>
    <row r="2145" spans="1:32" x14ac:dyDescent="0.25">
      <c r="A2145" s="96" t="s">
        <v>95</v>
      </c>
      <c r="B2145" s="97">
        <v>3.2163329668868124</v>
      </c>
      <c r="C2145" s="12"/>
      <c r="D2145" s="97">
        <v>2.6503425395732561</v>
      </c>
      <c r="E2145" s="12"/>
      <c r="F2145" s="97">
        <v>0.32005026801212899</v>
      </c>
      <c r="G2145" s="12"/>
      <c r="H2145" s="97">
        <v>16.144588220037356</v>
      </c>
      <c r="I2145" s="12"/>
      <c r="J2145" s="97">
        <v>4.6832652717180467</v>
      </c>
      <c r="K2145" s="12"/>
      <c r="L2145" s="97">
        <v>-0.50372379255379918</v>
      </c>
      <c r="M2145" s="37"/>
      <c r="N2145" s="97">
        <v>6.6173040955278246</v>
      </c>
      <c r="O2145" s="98">
        <v>1.853376516814339</v>
      </c>
      <c r="P2145" s="98">
        <v>0.1806762711030345</v>
      </c>
      <c r="Q2145" s="99"/>
      <c r="R2145" s="14"/>
      <c r="S2145" s="12"/>
      <c r="T2145" s="14"/>
      <c r="U2145" s="12"/>
      <c r="V2145" s="100"/>
      <c r="X2145" s="100" t="s">
        <v>96</v>
      </c>
      <c r="Y2145" s="101">
        <v>6909.9600850908473</v>
      </c>
      <c r="Z2145" s="98">
        <v>5.8609788628962374</v>
      </c>
      <c r="AA2145" s="102">
        <v>48499</v>
      </c>
      <c r="AB2145" s="100"/>
      <c r="AC2145" s="100"/>
      <c r="AD2145" s="103"/>
      <c r="AE2145" s="104"/>
      <c r="AF2145" s="105">
        <v>26.904645777926408</v>
      </c>
    </row>
    <row r="2146" spans="1:32" x14ac:dyDescent="0.25">
      <c r="A2146" s="106" t="s">
        <v>586</v>
      </c>
      <c r="B2146" s="107">
        <v>11.337075739242801</v>
      </c>
      <c r="C2146" s="37"/>
      <c r="D2146" s="107">
        <v>12.5817177448625</v>
      </c>
      <c r="E2146" s="37"/>
      <c r="F2146" s="107">
        <v>8.81370910382293</v>
      </c>
      <c r="G2146" s="37"/>
      <c r="H2146" s="107">
        <v>30.447544742774099</v>
      </c>
      <c r="I2146" s="37"/>
      <c r="J2146" s="107">
        <v>9.4513554293485793</v>
      </c>
      <c r="K2146" s="37"/>
      <c r="L2146" s="107">
        <v>0.84454709132821804</v>
      </c>
      <c r="M2146" s="37"/>
      <c r="N2146" s="107">
        <v>11.637824257584599</v>
      </c>
      <c r="O2146" s="107">
        <v>2.2655897530296398</v>
      </c>
      <c r="P2146" s="107">
        <v>0.62040578390212997</v>
      </c>
      <c r="Q2146" s="108"/>
      <c r="R2146" s="109"/>
      <c r="S2146" s="37"/>
      <c r="T2146" s="109"/>
      <c r="U2146" s="37"/>
      <c r="V2146" s="37"/>
      <c r="W2146" s="110"/>
      <c r="X2146" s="111"/>
      <c r="Y2146" s="112"/>
      <c r="Z2146" s="37"/>
      <c r="AA2146" s="37"/>
      <c r="AB2146" s="37"/>
      <c r="AC2146" s="113"/>
      <c r="AD2146" s="109"/>
      <c r="AE2146" s="110"/>
    </row>
    <row r="2147" spans="1:32" x14ac:dyDescent="0.25">
      <c r="A2147" s="1" t="s">
        <v>98</v>
      </c>
      <c r="B2147" s="55"/>
      <c r="C2147" s="37">
        <v>9</v>
      </c>
      <c r="D2147" s="55"/>
      <c r="E2147" s="37">
        <v>12</v>
      </c>
      <c r="F2147" s="55"/>
      <c r="G2147" s="37">
        <v>13</v>
      </c>
      <c r="H2147" s="55"/>
      <c r="I2147" s="37">
        <v>19</v>
      </c>
      <c r="J2147" s="55"/>
      <c r="K2147" s="37">
        <v>19</v>
      </c>
      <c r="L2147" s="55"/>
      <c r="M2147" s="37">
        <v>19</v>
      </c>
      <c r="N2147" s="55"/>
      <c r="O2147" s="56"/>
      <c r="P2147" s="56"/>
      <c r="Q2147" s="58"/>
      <c r="R2147" s="14"/>
      <c r="S2147" s="59"/>
      <c r="T2147" s="114"/>
      <c r="U2147" s="59"/>
      <c r="V2147" s="12"/>
      <c r="W2147" s="8"/>
      <c r="X2147" s="8"/>
      <c r="Y2147" s="61"/>
      <c r="Z2147" s="62"/>
      <c r="AA2147" s="12"/>
      <c r="AB2147" s="62"/>
      <c r="AC2147" s="16"/>
      <c r="AD2147" s="14"/>
      <c r="AE2147" s="8"/>
    </row>
    <row r="2148" spans="1:32" x14ac:dyDescent="0.25">
      <c r="B2148" s="74"/>
      <c r="C2148" s="37"/>
      <c r="D2148" s="74"/>
      <c r="E2148" s="37"/>
      <c r="F2148" s="74"/>
      <c r="G2148" s="37"/>
      <c r="H2148" s="74"/>
      <c r="I2148" s="37"/>
      <c r="J2148" s="74"/>
      <c r="K2148" s="37"/>
      <c r="L2148" s="74"/>
      <c r="M2148" s="37"/>
      <c r="N2148" s="74"/>
      <c r="O2148" s="76"/>
      <c r="P2148" s="76"/>
      <c r="Q2148" s="77"/>
      <c r="R2148" s="78"/>
      <c r="S2148" s="78"/>
      <c r="T2148" s="14"/>
      <c r="U2148" s="79"/>
      <c r="V2148" s="79"/>
      <c r="W2148" s="79"/>
      <c r="X2148" s="12"/>
      <c r="Y2148" s="60"/>
      <c r="Z2148" s="8"/>
      <c r="AA2148" s="80"/>
      <c r="AB2148" s="62"/>
      <c r="AC2148" s="12"/>
      <c r="AD2148" s="16"/>
      <c r="AE2148" s="14"/>
      <c r="AF2148" s="39"/>
    </row>
    <row r="2149" spans="1:32" x14ac:dyDescent="0.25">
      <c r="B2149" s="74"/>
      <c r="C2149" s="37"/>
      <c r="D2149" s="74"/>
      <c r="E2149" s="37"/>
      <c r="F2149" s="74"/>
      <c r="G2149" s="37"/>
      <c r="H2149" s="74"/>
      <c r="I2149" s="37"/>
      <c r="J2149" s="74"/>
      <c r="K2149" s="37"/>
      <c r="L2149" s="74"/>
      <c r="M2149" s="37"/>
      <c r="N2149" s="74"/>
      <c r="O2149" s="76"/>
      <c r="P2149" s="76"/>
      <c r="Q2149" s="77"/>
      <c r="R2149" s="78"/>
      <c r="S2149" s="78"/>
      <c r="T2149" s="14"/>
      <c r="U2149" s="79"/>
      <c r="V2149" s="79"/>
      <c r="W2149" s="79"/>
      <c r="X2149" s="12"/>
      <c r="Y2149" s="60"/>
      <c r="Z2149" s="8"/>
      <c r="AA2149" s="80"/>
      <c r="AB2149" s="62"/>
      <c r="AC2149" s="12"/>
      <c r="AD2149" s="16"/>
      <c r="AE2149" s="14"/>
      <c r="AF2149" s="39"/>
    </row>
    <row r="2150" spans="1:32" x14ac:dyDescent="0.25">
      <c r="B2150" s="74"/>
      <c r="C2150" s="37"/>
      <c r="D2150" s="74"/>
      <c r="E2150" s="37"/>
      <c r="F2150" s="74"/>
      <c r="G2150" s="37"/>
      <c r="H2150" s="74"/>
      <c r="I2150" s="37"/>
      <c r="J2150" s="74"/>
      <c r="K2150" s="37"/>
      <c r="L2150" s="74"/>
      <c r="M2150" s="37"/>
      <c r="N2150" s="74"/>
      <c r="O2150" s="76"/>
      <c r="P2150" s="76"/>
      <c r="Q2150" s="77"/>
      <c r="R2150" s="78"/>
      <c r="S2150" s="78"/>
      <c r="T2150" s="14"/>
      <c r="U2150" s="79"/>
      <c r="V2150" s="79"/>
      <c r="W2150" s="79"/>
      <c r="X2150" s="12"/>
      <c r="Y2150" s="60"/>
      <c r="Z2150" s="8"/>
      <c r="AA2150" s="80"/>
      <c r="AB2150" s="62"/>
      <c r="AC2150" s="12"/>
      <c r="AD2150" s="16"/>
      <c r="AE2150" s="14"/>
      <c r="AF2150" s="39"/>
    </row>
    <row r="2151" spans="1:32" x14ac:dyDescent="0.25">
      <c r="B2151" s="74"/>
      <c r="C2151" s="37"/>
      <c r="D2151" s="74"/>
      <c r="E2151" s="37"/>
      <c r="F2151" s="74"/>
      <c r="G2151" s="37"/>
      <c r="H2151" s="74"/>
      <c r="I2151" s="37"/>
      <c r="J2151" s="74"/>
      <c r="K2151" s="37"/>
      <c r="L2151" s="74"/>
      <c r="M2151" s="37"/>
      <c r="N2151" s="74"/>
      <c r="O2151" s="76"/>
      <c r="P2151" s="76"/>
      <c r="Q2151" s="77"/>
      <c r="R2151" s="78"/>
      <c r="S2151" s="78"/>
      <c r="T2151" s="14"/>
      <c r="U2151" s="79"/>
      <c r="V2151" s="79"/>
      <c r="W2151" s="79"/>
      <c r="X2151" s="12"/>
      <c r="Y2151" s="60"/>
      <c r="Z2151" s="8"/>
      <c r="AA2151" s="80"/>
      <c r="AB2151" s="62"/>
      <c r="AC2151" s="12"/>
      <c r="AD2151" s="16"/>
      <c r="AE2151" s="14"/>
      <c r="AF2151" s="39"/>
    </row>
    <row r="2152" spans="1:32" x14ac:dyDescent="0.25">
      <c r="B2152" s="74"/>
      <c r="C2152" s="37"/>
      <c r="D2152" s="74"/>
      <c r="E2152" s="37"/>
      <c r="F2152" s="74"/>
      <c r="G2152" s="37"/>
      <c r="H2152" s="74"/>
      <c r="I2152" s="37"/>
      <c r="J2152" s="74"/>
      <c r="K2152" s="37"/>
      <c r="L2152" s="74"/>
      <c r="M2152" s="37"/>
      <c r="N2152" s="74"/>
      <c r="O2152" s="76"/>
      <c r="P2152" s="76"/>
      <c r="Q2152" s="77"/>
      <c r="R2152" s="78"/>
      <c r="S2152" s="78"/>
      <c r="T2152" s="14"/>
      <c r="U2152" s="79"/>
      <c r="V2152" s="79"/>
      <c r="W2152" s="79"/>
      <c r="X2152" s="12"/>
      <c r="Y2152" s="60"/>
      <c r="Z2152" s="8"/>
      <c r="AA2152" s="80"/>
      <c r="AB2152" s="62"/>
      <c r="AC2152" s="12"/>
      <c r="AD2152" s="16"/>
      <c r="AE2152" s="14"/>
      <c r="AF2152" s="39"/>
    </row>
    <row r="2153" spans="1:32" x14ac:dyDescent="0.25">
      <c r="A2153" s="96"/>
      <c r="B2153" s="97"/>
      <c r="C2153" s="12"/>
      <c r="D2153" s="97"/>
      <c r="E2153" s="12"/>
      <c r="F2153" s="97"/>
      <c r="G2153" s="12"/>
      <c r="H2153" s="97"/>
      <c r="I2153" s="12"/>
      <c r="J2153" s="97"/>
      <c r="K2153" s="12"/>
      <c r="L2153" s="97"/>
      <c r="M2153" s="37"/>
      <c r="N2153" s="97"/>
      <c r="O2153" s="98"/>
      <c r="P2153" s="98"/>
      <c r="Q2153" s="99"/>
      <c r="R2153" s="14"/>
      <c r="S2153" s="12"/>
      <c r="T2153" s="14"/>
      <c r="U2153" s="12"/>
      <c r="V2153" s="100"/>
      <c r="X2153" s="100"/>
      <c r="Y2153" s="101"/>
      <c r="Z2153" s="98"/>
      <c r="AA2153" s="102"/>
      <c r="AB2153" s="100"/>
      <c r="AC2153" s="100"/>
      <c r="AD2153" s="103"/>
      <c r="AE2153" s="104"/>
      <c r="AF2153" s="105"/>
    </row>
    <row r="2154" spans="1:32" x14ac:dyDescent="0.25">
      <c r="A2154" s="106"/>
      <c r="B2154" s="107"/>
      <c r="C2154" s="37"/>
      <c r="D2154" s="107"/>
      <c r="E2154" s="37"/>
      <c r="F2154" s="107"/>
      <c r="G2154" s="37"/>
      <c r="H2154" s="107"/>
      <c r="I2154" s="37"/>
      <c r="J2154" s="107"/>
      <c r="K2154" s="37"/>
      <c r="L2154" s="107"/>
      <c r="M2154" s="37"/>
      <c r="N2154" s="107"/>
      <c r="O2154" s="107"/>
      <c r="P2154" s="107"/>
      <c r="Q2154" s="108"/>
      <c r="R2154" s="109"/>
      <c r="S2154" s="37"/>
      <c r="T2154" s="109"/>
      <c r="U2154" s="37"/>
      <c r="V2154" s="37"/>
      <c r="W2154" s="110"/>
      <c r="X2154" s="111"/>
      <c r="Y2154" s="112"/>
      <c r="Z2154" s="37"/>
      <c r="AA2154" s="37"/>
      <c r="AB2154" s="37"/>
      <c r="AC2154" s="113"/>
      <c r="AD2154" s="109"/>
      <c r="AE2154" s="110"/>
    </row>
    <row r="2155" spans="1:32" x14ac:dyDescent="0.25">
      <c r="B2155" s="55"/>
      <c r="C2155" s="37"/>
      <c r="D2155" s="55"/>
      <c r="E2155" s="37"/>
      <c r="F2155" s="55"/>
      <c r="G2155" s="37"/>
      <c r="H2155" s="55"/>
      <c r="I2155" s="37"/>
      <c r="J2155" s="55"/>
      <c r="K2155" s="37"/>
      <c r="L2155" s="55"/>
      <c r="M2155" s="37"/>
      <c r="N2155" s="55"/>
      <c r="O2155" s="56"/>
      <c r="P2155" s="56"/>
      <c r="Q2155" s="58"/>
      <c r="R2155" s="14"/>
      <c r="S2155" s="59"/>
      <c r="T2155" s="114"/>
      <c r="U2155" s="59"/>
      <c r="V2155" s="12"/>
      <c r="W2155" s="8"/>
      <c r="X2155" s="8"/>
      <c r="Y2155" s="61"/>
      <c r="Z2155" s="62"/>
      <c r="AA2155" s="12"/>
      <c r="AB2155" s="62"/>
      <c r="AC2155" s="16"/>
      <c r="AD2155" s="14"/>
      <c r="AE2155" s="8"/>
    </row>
    <row r="2156" spans="1:32" x14ac:dyDescent="0.25">
      <c r="A2156" s="119"/>
      <c r="Q2156" s="2"/>
      <c r="R2156" s="1"/>
      <c r="S2156" s="2"/>
      <c r="T2156" s="1"/>
      <c r="U2156" s="2"/>
      <c r="W2156" s="2"/>
      <c r="X2156" s="120"/>
      <c r="Y2156" s="2"/>
      <c r="AA2156" s="2"/>
      <c r="AC2156" s="2"/>
      <c r="AD2156" s="1"/>
    </row>
    <row r="2157" spans="1:32" x14ac:dyDescent="0.25">
      <c r="A2157" s="119"/>
      <c r="Q2157" s="2"/>
      <c r="R2157" s="1"/>
      <c r="S2157" s="2"/>
      <c r="T2157" s="1"/>
      <c r="U2157" s="2"/>
      <c r="W2157" s="2"/>
      <c r="X2157" s="120"/>
      <c r="Y2157" s="2"/>
      <c r="AA2157" s="2"/>
      <c r="AC2157" s="2"/>
      <c r="AD2157" s="1"/>
    </row>
    <row r="2158" spans="1:32" x14ac:dyDescent="0.25">
      <c r="A2158" s="119"/>
      <c r="Q2158" s="2"/>
      <c r="R2158" s="1"/>
      <c r="S2158" s="2"/>
      <c r="T2158" s="1"/>
      <c r="U2158" s="2"/>
      <c r="W2158" s="2"/>
      <c r="X2158" s="120"/>
      <c r="Y2158" s="2"/>
      <c r="AA2158" s="2"/>
      <c r="AC2158" s="2"/>
      <c r="AD2158" s="1"/>
    </row>
    <row r="2159" spans="1:32" x14ac:dyDescent="0.25">
      <c r="B2159" s="55"/>
      <c r="C2159" s="37"/>
      <c r="D2159" s="55"/>
      <c r="E2159" s="37"/>
      <c r="F2159" s="55"/>
      <c r="G2159" s="37"/>
      <c r="H2159" s="55"/>
      <c r="I2159" s="37"/>
      <c r="J2159" s="55"/>
      <c r="K2159" s="37"/>
      <c r="L2159" s="55"/>
      <c r="M2159" s="37"/>
      <c r="N2159" s="55"/>
      <c r="O2159" s="56"/>
      <c r="P2159" s="56"/>
      <c r="Q2159" s="58"/>
      <c r="R2159" s="58"/>
      <c r="S2159" s="14"/>
      <c r="T2159" s="59"/>
      <c r="U2159" s="114"/>
      <c r="V2159" s="59"/>
      <c r="W2159" s="12"/>
      <c r="X2159" s="60"/>
      <c r="Y2159" s="8"/>
      <c r="Z2159" s="61"/>
      <c r="AA2159" s="62"/>
      <c r="AB2159" s="12"/>
      <c r="AC2159" s="16"/>
      <c r="AD2159" s="14"/>
      <c r="AE2159" s="8"/>
    </row>
    <row r="2160" spans="1:32" ht="18" x14ac:dyDescent="0.25">
      <c r="A2160" s="143" t="s">
        <v>969</v>
      </c>
      <c r="B2160" s="23"/>
      <c r="C2160" s="24"/>
      <c r="D2160" s="23"/>
      <c r="E2160" s="24"/>
      <c r="F2160" s="23"/>
      <c r="G2160" s="24" t="s">
        <v>1</v>
      </c>
      <c r="H2160" s="23"/>
      <c r="I2160" s="24"/>
      <c r="J2160" s="23"/>
      <c r="K2160" s="24"/>
      <c r="L2160" s="23"/>
      <c r="M2160" s="24"/>
      <c r="N2160" s="23" t="s">
        <v>4</v>
      </c>
      <c r="O2160" s="24"/>
      <c r="P2160" s="24" t="s">
        <v>5</v>
      </c>
      <c r="Q2160" s="25"/>
      <c r="R2160" s="26"/>
      <c r="S2160" s="24"/>
      <c r="T2160" s="26"/>
      <c r="U2160" s="24"/>
      <c r="V2160" s="24"/>
      <c r="W2160" s="27"/>
      <c r="X2160" s="122"/>
      <c r="Y2160" s="28"/>
      <c r="Z2160" s="24"/>
      <c r="AA2160" s="24"/>
      <c r="AB2160" s="24"/>
      <c r="AC2160" s="29"/>
      <c r="AD2160" s="26"/>
      <c r="AE2160" s="27"/>
    </row>
    <row r="2161" spans="1:32" ht="42.75" x14ac:dyDescent="0.25">
      <c r="A2161" s="30"/>
      <c r="B2161" s="31" t="s">
        <v>6</v>
      </c>
      <c r="C2161" s="32" t="s">
        <v>7</v>
      </c>
      <c r="D2161" s="31" t="s">
        <v>8</v>
      </c>
      <c r="E2161" s="32" t="s">
        <v>7</v>
      </c>
      <c r="F2161" s="31" t="s">
        <v>9</v>
      </c>
      <c r="G2161" s="24" t="s">
        <v>7</v>
      </c>
      <c r="H2161" s="31" t="s">
        <v>10</v>
      </c>
      <c r="I2161" s="32" t="s">
        <v>7</v>
      </c>
      <c r="J2161" s="31" t="s">
        <v>11</v>
      </c>
      <c r="K2161" s="32" t="s">
        <v>7</v>
      </c>
      <c r="L2161" s="31" t="s">
        <v>12</v>
      </c>
      <c r="M2161" s="32" t="s">
        <v>7</v>
      </c>
      <c r="N2161" s="31" t="s">
        <v>13</v>
      </c>
      <c r="O2161" s="32" t="s">
        <v>14</v>
      </c>
      <c r="P2161" s="32" t="s">
        <v>15</v>
      </c>
      <c r="Q2161" s="33" t="s">
        <v>2</v>
      </c>
      <c r="R2161" s="32" t="s">
        <v>16</v>
      </c>
      <c r="S2161" s="32" t="s">
        <v>17</v>
      </c>
      <c r="T2161" s="32" t="s">
        <v>18</v>
      </c>
      <c r="U2161" s="32" t="s">
        <v>19</v>
      </c>
      <c r="V2161" s="32" t="s">
        <v>18</v>
      </c>
      <c r="W2161" s="34" t="s">
        <v>20</v>
      </c>
      <c r="X2161" s="123" t="s">
        <v>21</v>
      </c>
      <c r="Y2161" s="35" t="s">
        <v>22</v>
      </c>
      <c r="Z2161" s="32" t="s">
        <v>23</v>
      </c>
      <c r="AA2161" s="32" t="s">
        <v>24</v>
      </c>
      <c r="AB2161" s="32" t="s">
        <v>25</v>
      </c>
      <c r="AC2161" s="36" t="s">
        <v>26</v>
      </c>
      <c r="AD2161" s="32" t="s">
        <v>27</v>
      </c>
      <c r="AE2161" s="34" t="s">
        <v>18</v>
      </c>
      <c r="AF2161" s="34" t="s">
        <v>28</v>
      </c>
    </row>
    <row r="2162" spans="1:32" x14ac:dyDescent="0.25">
      <c r="B2162" s="55"/>
      <c r="C2162" s="37"/>
      <c r="D2162" s="55"/>
      <c r="E2162" s="37"/>
      <c r="F2162" s="55"/>
      <c r="G2162" s="37"/>
      <c r="H2162" s="55"/>
      <c r="I2162" s="37"/>
      <c r="J2162" s="55"/>
      <c r="K2162" s="37"/>
      <c r="L2162" s="55"/>
      <c r="M2162" s="37"/>
      <c r="N2162" s="55"/>
      <c r="O2162" s="56"/>
      <c r="P2162" s="56"/>
      <c r="Q2162" s="58"/>
      <c r="R2162" s="58"/>
      <c r="S2162" s="14"/>
      <c r="T2162" s="59"/>
      <c r="U2162" s="114"/>
      <c r="V2162" s="59"/>
      <c r="W2162" s="12"/>
      <c r="X2162" s="60"/>
      <c r="Y2162" s="8"/>
      <c r="Z2162" s="61"/>
      <c r="AA2162" s="62"/>
      <c r="AB2162" s="12"/>
      <c r="AC2162" s="16"/>
      <c r="AD2162" s="14"/>
      <c r="AE2162" s="8"/>
    </row>
    <row r="2163" spans="1:32" x14ac:dyDescent="0.25">
      <c r="A2163" s="40" t="s">
        <v>2082</v>
      </c>
      <c r="B2163" s="68">
        <v>4.4984956042332902</v>
      </c>
      <c r="C2163" s="64">
        <v>2</v>
      </c>
      <c r="D2163" s="68">
        <v>3.3918232036506502</v>
      </c>
      <c r="E2163" s="64">
        <v>2</v>
      </c>
      <c r="F2163" s="68">
        <v>1.38820861722039</v>
      </c>
      <c r="G2163" s="64">
        <v>2</v>
      </c>
      <c r="H2163" s="68">
        <v>16.157184973273601</v>
      </c>
      <c r="I2163" s="64">
        <v>2</v>
      </c>
      <c r="J2163" s="68">
        <v>4.5655247872243097</v>
      </c>
      <c r="K2163" s="64">
        <v>2</v>
      </c>
      <c r="L2163" s="68">
        <v>-0.935055886688684</v>
      </c>
      <c r="M2163" s="64">
        <v>3</v>
      </c>
      <c r="N2163" s="67">
        <v>5.9313561764145097</v>
      </c>
      <c r="O2163" s="69">
        <v>2.0359889470241002</v>
      </c>
      <c r="P2163" s="69">
        <v>0.27960175956359501</v>
      </c>
      <c r="Q2163" s="70">
        <v>8</v>
      </c>
      <c r="R2163" s="71">
        <v>0</v>
      </c>
      <c r="S2163" s="71">
        <v>0</v>
      </c>
      <c r="T2163" s="46" t="s">
        <v>18</v>
      </c>
      <c r="U2163" s="72">
        <v>0</v>
      </c>
      <c r="V2163" s="72" t="s">
        <v>18</v>
      </c>
      <c r="W2163" s="72">
        <v>3.0000000000000001E-3</v>
      </c>
      <c r="X2163" s="48" t="s">
        <v>1477</v>
      </c>
      <c r="Y2163" s="49" t="s">
        <v>18</v>
      </c>
      <c r="Z2163" s="50" t="s">
        <v>18</v>
      </c>
      <c r="AA2163" s="73" t="s">
        <v>18</v>
      </c>
      <c r="AB2163" s="52">
        <v>40161</v>
      </c>
      <c r="AC2163" s="48" t="s">
        <v>1478</v>
      </c>
      <c r="AD2163" s="53" t="s">
        <v>1391</v>
      </c>
      <c r="AE2163" s="46" t="s">
        <v>18</v>
      </c>
      <c r="AF2163" s="54" t="s">
        <v>18</v>
      </c>
    </row>
    <row r="2164" spans="1:32" x14ac:dyDescent="0.25">
      <c r="A2164" s="1" t="s">
        <v>2083</v>
      </c>
      <c r="B2164" s="75">
        <v>3.0933111466943899</v>
      </c>
      <c r="C2164" s="66">
        <v>3</v>
      </c>
      <c r="D2164" s="75">
        <v>1.7092318994351701</v>
      </c>
      <c r="E2164" s="66">
        <v>3</v>
      </c>
      <c r="F2164" s="75">
        <v>-6.1859189842161599E-2</v>
      </c>
      <c r="G2164" s="66">
        <v>3</v>
      </c>
      <c r="H2164" s="75">
        <v>11.937669085166499</v>
      </c>
      <c r="I2164" s="66">
        <v>3</v>
      </c>
      <c r="J2164" s="75">
        <v>3.7269187180994199</v>
      </c>
      <c r="K2164" s="66">
        <v>3</v>
      </c>
      <c r="L2164" s="75">
        <v>-0.92877140438827299</v>
      </c>
      <c r="M2164" s="66">
        <v>2</v>
      </c>
      <c r="N2164" s="74">
        <v>4.7482155432280102</v>
      </c>
      <c r="O2164" s="76">
        <v>1.65465523972291</v>
      </c>
      <c r="P2164" s="76">
        <v>0.112451731257734</v>
      </c>
      <c r="Q2164" s="77">
        <v>8</v>
      </c>
      <c r="R2164" s="78">
        <v>0</v>
      </c>
      <c r="S2164" s="78">
        <v>0</v>
      </c>
      <c r="T2164" s="14" t="s">
        <v>18</v>
      </c>
      <c r="U2164" s="79">
        <v>0</v>
      </c>
      <c r="V2164" s="79" t="s">
        <v>18</v>
      </c>
      <c r="W2164" s="79">
        <v>2.8E-3</v>
      </c>
      <c r="X2164" s="12" t="s">
        <v>1477</v>
      </c>
      <c r="Y2164" s="60" t="s">
        <v>18</v>
      </c>
      <c r="Z2164" s="8" t="s">
        <v>18</v>
      </c>
      <c r="AA2164" s="80" t="s">
        <v>18</v>
      </c>
      <c r="AB2164" s="62">
        <v>40161</v>
      </c>
      <c r="AC2164" s="12" t="s">
        <v>1478</v>
      </c>
      <c r="AD2164" s="16" t="s">
        <v>1391</v>
      </c>
      <c r="AE2164" s="14" t="s">
        <v>18</v>
      </c>
      <c r="AF2164" s="39" t="s">
        <v>18</v>
      </c>
    </row>
    <row r="2165" spans="1:32" x14ac:dyDescent="0.25">
      <c r="A2165" s="126" t="s">
        <v>2084</v>
      </c>
      <c r="B2165" s="129">
        <v>6.1590463798721196</v>
      </c>
      <c r="C2165" s="130">
        <v>1</v>
      </c>
      <c r="D2165" s="129">
        <v>5.5258959644259997</v>
      </c>
      <c r="E2165" s="130">
        <v>1</v>
      </c>
      <c r="F2165" s="129">
        <v>2.9102888917283498</v>
      </c>
      <c r="G2165" s="130">
        <v>1</v>
      </c>
      <c r="H2165" s="129">
        <v>19.2121631972316</v>
      </c>
      <c r="I2165" s="130">
        <v>1</v>
      </c>
      <c r="J2165" s="129">
        <v>5.2372168930122402</v>
      </c>
      <c r="K2165" s="130">
        <v>1</v>
      </c>
      <c r="L2165" s="129">
        <v>-0.90793759812827202</v>
      </c>
      <c r="M2165" s="130">
        <v>1</v>
      </c>
      <c r="N2165" s="127">
        <v>7.4417522117868398</v>
      </c>
      <c r="O2165" s="131">
        <v>2.0332783744176601</v>
      </c>
      <c r="P2165" s="131">
        <v>0.40795446016522502</v>
      </c>
      <c r="Q2165" s="132">
        <v>8</v>
      </c>
      <c r="R2165" s="133">
        <v>0</v>
      </c>
      <c r="S2165" s="133">
        <v>0</v>
      </c>
      <c r="T2165" s="134" t="s">
        <v>18</v>
      </c>
      <c r="U2165" s="135">
        <v>0</v>
      </c>
      <c r="V2165" s="135" t="s">
        <v>18</v>
      </c>
      <c r="W2165" s="135">
        <v>3.2000000000000002E-3</v>
      </c>
      <c r="X2165" s="136" t="s">
        <v>1477</v>
      </c>
      <c r="Y2165" s="137" t="s">
        <v>18</v>
      </c>
      <c r="Z2165" s="138" t="s">
        <v>18</v>
      </c>
      <c r="AA2165" s="139" t="s">
        <v>18</v>
      </c>
      <c r="AB2165" s="140">
        <v>40161</v>
      </c>
      <c r="AC2165" s="136" t="s">
        <v>1478</v>
      </c>
      <c r="AD2165" s="141" t="s">
        <v>1391</v>
      </c>
      <c r="AE2165" s="134" t="s">
        <v>18</v>
      </c>
      <c r="AF2165" s="142" t="s">
        <v>18</v>
      </c>
    </row>
    <row r="2166" spans="1:32" x14ac:dyDescent="0.25">
      <c r="A2166" s="96" t="s">
        <v>95</v>
      </c>
      <c r="B2166" s="97">
        <v>4.5836177102666005</v>
      </c>
      <c r="C2166" s="12"/>
      <c r="D2166" s="97">
        <v>3.5423170225039402</v>
      </c>
      <c r="E2166" s="12"/>
      <c r="F2166" s="97">
        <v>1.4122127730355263</v>
      </c>
      <c r="G2166" s="12"/>
      <c r="H2166" s="97">
        <v>15.769005751890566</v>
      </c>
      <c r="I2166" s="12"/>
      <c r="J2166" s="97">
        <v>4.5098867994453231</v>
      </c>
      <c r="K2166" s="12"/>
      <c r="L2166" s="97">
        <v>-0.92392162973507619</v>
      </c>
      <c r="M2166" s="37"/>
      <c r="N2166" s="97">
        <v>6.0404413104764529</v>
      </c>
      <c r="O2166" s="98">
        <v>1.9079741870548901</v>
      </c>
      <c r="P2166" s="98">
        <v>0.26666931699551805</v>
      </c>
      <c r="Q2166" s="99"/>
      <c r="R2166" s="14"/>
      <c r="S2166" s="12"/>
      <c r="T2166" s="14"/>
      <c r="U2166" s="12"/>
      <c r="V2166" s="100"/>
      <c r="X2166" s="100" t="s">
        <v>96</v>
      </c>
      <c r="Y2166" s="101">
        <v>0</v>
      </c>
      <c r="Z2166" s="98">
        <v>0</v>
      </c>
      <c r="AA2166" s="102">
        <v>0</v>
      </c>
      <c r="AB2166" s="100"/>
      <c r="AC2166" s="100"/>
      <c r="AD2166" s="103"/>
      <c r="AE2166" s="104"/>
      <c r="AF2166" s="105">
        <v>0</v>
      </c>
    </row>
    <row r="2167" spans="1:32" x14ac:dyDescent="0.25">
      <c r="A2167" s="106" t="s">
        <v>293</v>
      </c>
      <c r="B2167" s="107" t="s">
        <v>18</v>
      </c>
      <c r="C2167" s="37"/>
      <c r="D2167" s="107" t="s">
        <v>18</v>
      </c>
      <c r="E2167" s="37"/>
      <c r="F2167" s="107" t="s">
        <v>18</v>
      </c>
      <c r="G2167" s="37"/>
      <c r="H2167" s="107" t="s">
        <v>18</v>
      </c>
      <c r="I2167" s="37"/>
      <c r="J2167" s="107" t="s">
        <v>18</v>
      </c>
      <c r="K2167" s="37"/>
      <c r="L2167" s="107" t="s">
        <v>18</v>
      </c>
      <c r="M2167" s="37"/>
      <c r="N2167" s="107" t="s">
        <v>18</v>
      </c>
      <c r="O2167" s="107" t="s">
        <v>18</v>
      </c>
      <c r="P2167" s="107" t="s">
        <v>18</v>
      </c>
      <c r="Q2167" s="108"/>
      <c r="R2167" s="109"/>
      <c r="S2167" s="37"/>
      <c r="T2167" s="109"/>
      <c r="U2167" s="37"/>
      <c r="V2167" s="37"/>
      <c r="W2167" s="110"/>
      <c r="X2167" s="111"/>
      <c r="Y2167" s="112"/>
      <c r="Z2167" s="37"/>
      <c r="AA2167" s="37"/>
      <c r="AB2167" s="37"/>
      <c r="AC2167" s="113"/>
      <c r="AD2167" s="109"/>
      <c r="AE2167" s="110"/>
    </row>
    <row r="2168" spans="1:32" x14ac:dyDescent="0.25">
      <c r="A2168" s="1" t="s">
        <v>98</v>
      </c>
      <c r="B2168" s="55"/>
      <c r="C2168" s="37">
        <v>3</v>
      </c>
      <c r="D2168" s="55"/>
      <c r="E2168" s="37">
        <v>3</v>
      </c>
      <c r="F2168" s="55"/>
      <c r="G2168" s="37">
        <v>3</v>
      </c>
      <c r="H2168" s="55"/>
      <c r="I2168" s="37">
        <v>3</v>
      </c>
      <c r="J2168" s="55"/>
      <c r="K2168" s="37">
        <v>3</v>
      </c>
      <c r="L2168" s="55"/>
      <c r="M2168" s="37">
        <v>3</v>
      </c>
      <c r="N2168" s="55"/>
      <c r="O2168" s="56"/>
      <c r="P2168" s="56"/>
      <c r="Q2168" s="58"/>
      <c r="R2168" s="14"/>
      <c r="S2168" s="59"/>
      <c r="T2168" s="114"/>
      <c r="U2168" s="59"/>
      <c r="V2168" s="12"/>
      <c r="W2168" s="8"/>
      <c r="X2168" s="8"/>
      <c r="Y2168" s="61"/>
      <c r="Z2168" s="62"/>
      <c r="AA2168" s="12"/>
      <c r="AB2168" s="62"/>
      <c r="AC2168" s="16"/>
      <c r="AD2168" s="14"/>
      <c r="AE2168" s="8"/>
    </row>
    <row r="2169" spans="1:32" x14ac:dyDescent="0.25">
      <c r="B2169" s="74"/>
      <c r="C2169" s="37"/>
      <c r="D2169" s="74"/>
      <c r="E2169" s="37"/>
      <c r="F2169" s="74"/>
      <c r="G2169" s="37"/>
      <c r="H2169" s="74"/>
      <c r="I2169" s="37"/>
      <c r="J2169" s="74"/>
      <c r="K2169" s="37"/>
      <c r="L2169" s="74"/>
      <c r="M2169" s="37"/>
      <c r="N2169" s="74"/>
      <c r="O2169" s="76"/>
      <c r="P2169" s="76"/>
      <c r="Q2169" s="77"/>
      <c r="R2169" s="78"/>
      <c r="S2169" s="78"/>
      <c r="T2169" s="14"/>
      <c r="U2169" s="79"/>
      <c r="V2169" s="79"/>
      <c r="W2169" s="79"/>
      <c r="X2169" s="12"/>
      <c r="Y2169" s="60"/>
      <c r="Z2169" s="8"/>
      <c r="AA2169" s="80"/>
      <c r="AB2169" s="62"/>
      <c r="AC2169" s="12"/>
      <c r="AD2169" s="16"/>
      <c r="AE2169" s="14"/>
      <c r="AF2169" s="39"/>
    </row>
    <row r="2170" spans="1:32" x14ac:dyDescent="0.25">
      <c r="B2170" s="74"/>
      <c r="C2170" s="37"/>
      <c r="D2170" s="74"/>
      <c r="E2170" s="37"/>
      <c r="F2170" s="74"/>
      <c r="G2170" s="37"/>
      <c r="H2170" s="74"/>
      <c r="I2170" s="37"/>
      <c r="J2170" s="74"/>
      <c r="K2170" s="37"/>
      <c r="L2170" s="74"/>
      <c r="M2170" s="37"/>
      <c r="N2170" s="74"/>
      <c r="O2170" s="76"/>
      <c r="P2170" s="76"/>
      <c r="Q2170" s="77"/>
      <c r="R2170" s="78"/>
      <c r="S2170" s="78"/>
      <c r="T2170" s="14"/>
      <c r="U2170" s="79"/>
      <c r="V2170" s="79"/>
      <c r="W2170" s="79"/>
      <c r="X2170" s="12"/>
      <c r="Y2170" s="60"/>
      <c r="Z2170" s="8"/>
      <c r="AA2170" s="80"/>
      <c r="AB2170" s="62"/>
      <c r="AC2170" s="12"/>
      <c r="AD2170" s="16"/>
      <c r="AE2170" s="14"/>
      <c r="AF2170" s="39"/>
    </row>
    <row r="2171" spans="1:32" x14ac:dyDescent="0.25">
      <c r="B2171" s="74"/>
      <c r="C2171" s="37"/>
      <c r="D2171" s="74"/>
      <c r="E2171" s="37"/>
      <c r="F2171" s="74"/>
      <c r="G2171" s="37"/>
      <c r="H2171" s="74"/>
      <c r="I2171" s="37"/>
      <c r="J2171" s="74"/>
      <c r="K2171" s="37"/>
      <c r="L2171" s="74"/>
      <c r="M2171" s="37"/>
      <c r="N2171" s="74"/>
      <c r="O2171" s="76"/>
      <c r="P2171" s="76"/>
      <c r="Q2171" s="77"/>
      <c r="R2171" s="78"/>
      <c r="S2171" s="78"/>
      <c r="T2171" s="14"/>
      <c r="U2171" s="79"/>
      <c r="V2171" s="79"/>
      <c r="W2171" s="79"/>
      <c r="X2171" s="12"/>
      <c r="Y2171" s="60"/>
      <c r="Z2171" s="8"/>
      <c r="AA2171" s="80"/>
      <c r="AB2171" s="62"/>
      <c r="AC2171" s="12"/>
      <c r="AD2171" s="16"/>
      <c r="AE2171" s="14"/>
      <c r="AF2171" s="39"/>
    </row>
    <row r="2172" spans="1:32" x14ac:dyDescent="0.25">
      <c r="B2172" s="74"/>
      <c r="C2172" s="37"/>
      <c r="D2172" s="74"/>
      <c r="E2172" s="37"/>
      <c r="F2172" s="74"/>
      <c r="G2172" s="37"/>
      <c r="H2172" s="74"/>
      <c r="I2172" s="37"/>
      <c r="J2172" s="74"/>
      <c r="K2172" s="37"/>
      <c r="L2172" s="74"/>
      <c r="M2172" s="37"/>
      <c r="N2172" s="74"/>
      <c r="O2172" s="76"/>
      <c r="P2172" s="76"/>
      <c r="Q2172" s="77"/>
      <c r="R2172" s="78"/>
      <c r="S2172" s="78"/>
      <c r="T2172" s="14"/>
      <c r="U2172" s="79"/>
      <c r="V2172" s="79"/>
      <c r="W2172" s="79"/>
      <c r="X2172" s="12"/>
      <c r="Y2172" s="60"/>
      <c r="Z2172" s="8"/>
      <c r="AA2172" s="80"/>
      <c r="AB2172" s="62"/>
      <c r="AC2172" s="12"/>
      <c r="AD2172" s="16"/>
      <c r="AE2172" s="14"/>
      <c r="AF2172" s="39"/>
    </row>
    <row r="2173" spans="1:32" x14ac:dyDescent="0.25">
      <c r="B2173" s="74"/>
      <c r="C2173" s="37"/>
      <c r="D2173" s="74"/>
      <c r="E2173" s="37"/>
      <c r="F2173" s="74"/>
      <c r="G2173" s="37"/>
      <c r="H2173" s="74"/>
      <c r="I2173" s="37"/>
      <c r="J2173" s="74"/>
      <c r="K2173" s="37"/>
      <c r="L2173" s="74"/>
      <c r="M2173" s="37"/>
      <c r="N2173" s="74"/>
      <c r="O2173" s="76"/>
      <c r="P2173" s="76"/>
      <c r="Q2173" s="77"/>
      <c r="R2173" s="78"/>
      <c r="S2173" s="78"/>
      <c r="T2173" s="14"/>
      <c r="U2173" s="79"/>
      <c r="V2173" s="79"/>
      <c r="W2173" s="79"/>
      <c r="X2173" s="12"/>
      <c r="Y2173" s="60"/>
      <c r="Z2173" s="8"/>
      <c r="AA2173" s="80"/>
      <c r="AB2173" s="62"/>
      <c r="AC2173" s="12"/>
      <c r="AD2173" s="16"/>
      <c r="AE2173" s="14"/>
      <c r="AF2173" s="39"/>
    </row>
    <row r="2174" spans="1:32" x14ac:dyDescent="0.25">
      <c r="B2174" s="74"/>
      <c r="C2174" s="37"/>
      <c r="D2174" s="74"/>
      <c r="E2174" s="37"/>
      <c r="F2174" s="74"/>
      <c r="G2174" s="37"/>
      <c r="H2174" s="74"/>
      <c r="I2174" s="37"/>
      <c r="J2174" s="74"/>
      <c r="K2174" s="37"/>
      <c r="L2174" s="74"/>
      <c r="M2174" s="37"/>
      <c r="N2174" s="74"/>
      <c r="O2174" s="76"/>
      <c r="P2174" s="76"/>
      <c r="Q2174" s="77"/>
      <c r="R2174" s="78"/>
      <c r="S2174" s="78"/>
      <c r="T2174" s="14"/>
      <c r="U2174" s="79"/>
      <c r="V2174" s="79"/>
      <c r="W2174" s="79"/>
      <c r="X2174" s="12"/>
      <c r="Y2174" s="60"/>
      <c r="Z2174" s="8"/>
      <c r="AA2174" s="80"/>
      <c r="AB2174" s="62"/>
      <c r="AC2174" s="12"/>
      <c r="AD2174" s="16"/>
      <c r="AE2174" s="14"/>
      <c r="AF2174" s="39"/>
    </row>
    <row r="2175" spans="1:32" x14ac:dyDescent="0.25">
      <c r="B2175" s="74"/>
      <c r="C2175" s="37"/>
      <c r="D2175" s="74"/>
      <c r="E2175" s="37"/>
      <c r="F2175" s="74"/>
      <c r="G2175" s="37"/>
      <c r="H2175" s="74"/>
      <c r="I2175" s="37"/>
      <c r="J2175" s="74"/>
      <c r="K2175" s="37"/>
      <c r="L2175" s="74"/>
      <c r="M2175" s="37"/>
      <c r="N2175" s="74"/>
      <c r="O2175" s="76"/>
      <c r="P2175" s="76"/>
      <c r="Q2175" s="77"/>
      <c r="R2175" s="78"/>
      <c r="S2175" s="78"/>
      <c r="T2175" s="14"/>
      <c r="U2175" s="79"/>
      <c r="V2175" s="79"/>
      <c r="W2175" s="79"/>
      <c r="X2175" s="12"/>
      <c r="Y2175" s="60"/>
      <c r="Z2175" s="8"/>
      <c r="AA2175" s="80"/>
      <c r="AB2175" s="62"/>
      <c r="AC2175" s="12"/>
      <c r="AD2175" s="16"/>
      <c r="AE2175" s="14"/>
      <c r="AF2175" s="39"/>
    </row>
    <row r="2176" spans="1:32" x14ac:dyDescent="0.25">
      <c r="B2176" s="74"/>
      <c r="C2176" s="37"/>
      <c r="D2176" s="74"/>
      <c r="E2176" s="37"/>
      <c r="F2176" s="74"/>
      <c r="G2176" s="37"/>
      <c r="H2176" s="74"/>
      <c r="I2176" s="37"/>
      <c r="J2176" s="74"/>
      <c r="K2176" s="37"/>
      <c r="L2176" s="74"/>
      <c r="M2176" s="37"/>
      <c r="N2176" s="74"/>
      <c r="O2176" s="76"/>
      <c r="P2176" s="76"/>
      <c r="Q2176" s="77"/>
      <c r="R2176" s="78"/>
      <c r="S2176" s="78"/>
      <c r="T2176" s="14"/>
      <c r="U2176" s="79"/>
      <c r="V2176" s="79"/>
      <c r="W2176" s="79"/>
      <c r="X2176" s="12"/>
      <c r="Y2176" s="60"/>
      <c r="Z2176" s="8"/>
      <c r="AA2176" s="80"/>
      <c r="AB2176" s="62"/>
      <c r="AC2176" s="12"/>
      <c r="AD2176" s="16"/>
      <c r="AE2176" s="14"/>
      <c r="AF2176" s="39"/>
    </row>
    <row r="2177" spans="1:32" x14ac:dyDescent="0.25">
      <c r="B2177" s="74"/>
      <c r="C2177" s="37"/>
      <c r="D2177" s="74"/>
      <c r="E2177" s="37"/>
      <c r="F2177" s="74"/>
      <c r="G2177" s="37"/>
      <c r="H2177" s="74"/>
      <c r="I2177" s="37"/>
      <c r="J2177" s="74"/>
      <c r="K2177" s="37"/>
      <c r="L2177" s="74"/>
      <c r="M2177" s="37"/>
      <c r="N2177" s="74"/>
      <c r="O2177" s="76"/>
      <c r="P2177" s="76"/>
      <c r="Q2177" s="77"/>
      <c r="R2177" s="78"/>
      <c r="S2177" s="78"/>
      <c r="T2177" s="14"/>
      <c r="U2177" s="79"/>
      <c r="V2177" s="79"/>
      <c r="W2177" s="79"/>
      <c r="X2177" s="12"/>
      <c r="Y2177" s="60"/>
      <c r="Z2177" s="8"/>
      <c r="AA2177" s="80"/>
      <c r="AB2177" s="62"/>
      <c r="AC2177" s="12"/>
      <c r="AD2177" s="16"/>
      <c r="AE2177" s="14"/>
      <c r="AF2177" s="39"/>
    </row>
    <row r="2178" spans="1:32" x14ac:dyDescent="0.25">
      <c r="B2178" s="74"/>
      <c r="C2178" s="37"/>
      <c r="D2178" s="74"/>
      <c r="E2178" s="37"/>
      <c r="F2178" s="74"/>
      <c r="G2178" s="37"/>
      <c r="H2178" s="74"/>
      <c r="I2178" s="37"/>
      <c r="J2178" s="74"/>
      <c r="K2178" s="37"/>
      <c r="L2178" s="74"/>
      <c r="M2178" s="37"/>
      <c r="N2178" s="74"/>
      <c r="O2178" s="76"/>
      <c r="P2178" s="76"/>
      <c r="Q2178" s="77"/>
      <c r="R2178" s="78"/>
      <c r="S2178" s="78"/>
      <c r="T2178" s="14"/>
      <c r="U2178" s="79"/>
      <c r="V2178" s="79"/>
      <c r="W2178" s="79"/>
      <c r="X2178" s="12"/>
      <c r="Y2178" s="60"/>
      <c r="Z2178" s="8"/>
      <c r="AA2178" s="80"/>
      <c r="AB2178" s="62"/>
      <c r="AC2178" s="12"/>
      <c r="AD2178" s="16"/>
      <c r="AE2178" s="14"/>
      <c r="AF2178" s="39"/>
    </row>
    <row r="2179" spans="1:32" x14ac:dyDescent="0.25">
      <c r="B2179" s="74"/>
      <c r="C2179" s="37"/>
      <c r="D2179" s="74"/>
      <c r="E2179" s="37"/>
      <c r="F2179" s="74"/>
      <c r="G2179" s="37"/>
      <c r="H2179" s="74"/>
      <c r="I2179" s="37"/>
      <c r="J2179" s="74"/>
      <c r="K2179" s="37"/>
      <c r="L2179" s="74"/>
      <c r="M2179" s="37"/>
      <c r="N2179" s="74"/>
      <c r="O2179" s="76"/>
      <c r="P2179" s="76"/>
      <c r="Q2179" s="77"/>
      <c r="R2179" s="78"/>
      <c r="S2179" s="78"/>
      <c r="T2179" s="14"/>
      <c r="U2179" s="79"/>
      <c r="V2179" s="79"/>
      <c r="W2179" s="79"/>
      <c r="X2179" s="12"/>
      <c r="Y2179" s="60"/>
      <c r="Z2179" s="8"/>
      <c r="AA2179" s="80"/>
      <c r="AB2179" s="62"/>
      <c r="AC2179" s="12"/>
      <c r="AD2179" s="16"/>
      <c r="AE2179" s="14"/>
      <c r="AF2179" s="39"/>
    </row>
    <row r="2180" spans="1:32" x14ac:dyDescent="0.25">
      <c r="B2180" s="74"/>
      <c r="C2180" s="37"/>
      <c r="D2180" s="74"/>
      <c r="E2180" s="37"/>
      <c r="F2180" s="74"/>
      <c r="G2180" s="37"/>
      <c r="H2180" s="74"/>
      <c r="I2180" s="37"/>
      <c r="J2180" s="74"/>
      <c r="K2180" s="37"/>
      <c r="L2180" s="74"/>
      <c r="M2180" s="37"/>
      <c r="N2180" s="74"/>
      <c r="O2180" s="76"/>
      <c r="P2180" s="76"/>
      <c r="Q2180" s="77"/>
      <c r="R2180" s="78"/>
      <c r="S2180" s="78"/>
      <c r="T2180" s="14"/>
      <c r="U2180" s="79"/>
      <c r="V2180" s="79"/>
      <c r="W2180" s="79"/>
      <c r="X2180" s="12"/>
      <c r="Y2180" s="60"/>
      <c r="Z2180" s="8"/>
      <c r="AA2180" s="80"/>
      <c r="AB2180" s="62"/>
      <c r="AC2180" s="12"/>
      <c r="AD2180" s="16"/>
      <c r="AE2180" s="14"/>
      <c r="AF2180" s="39"/>
    </row>
    <row r="2181" spans="1:32" x14ac:dyDescent="0.25">
      <c r="B2181" s="74"/>
      <c r="C2181" s="37"/>
      <c r="D2181" s="74"/>
      <c r="E2181" s="37"/>
      <c r="F2181" s="74"/>
      <c r="G2181" s="37"/>
      <c r="H2181" s="74"/>
      <c r="I2181" s="37"/>
      <c r="J2181" s="74"/>
      <c r="K2181" s="37"/>
      <c r="L2181" s="74"/>
      <c r="M2181" s="37"/>
      <c r="N2181" s="74"/>
      <c r="O2181" s="76"/>
      <c r="P2181" s="76"/>
      <c r="Q2181" s="77"/>
      <c r="R2181" s="78"/>
      <c r="S2181" s="78"/>
      <c r="T2181" s="14"/>
      <c r="U2181" s="79"/>
      <c r="V2181" s="79"/>
      <c r="W2181" s="79"/>
      <c r="X2181" s="12"/>
      <c r="Y2181" s="60"/>
      <c r="Z2181" s="8"/>
      <c r="AA2181" s="80"/>
      <c r="AB2181" s="62"/>
      <c r="AC2181" s="12"/>
      <c r="AD2181" s="16"/>
      <c r="AE2181" s="14"/>
      <c r="AF2181" s="39"/>
    </row>
    <row r="2182" spans="1:32" x14ac:dyDescent="0.25">
      <c r="A2182" s="96"/>
      <c r="B2182" s="97"/>
      <c r="C2182" s="12"/>
      <c r="D2182" s="97"/>
      <c r="E2182" s="12"/>
      <c r="F2182" s="97"/>
      <c r="G2182" s="12"/>
      <c r="H2182" s="97"/>
      <c r="I2182" s="12"/>
      <c r="J2182" s="97"/>
      <c r="K2182" s="12"/>
      <c r="L2182" s="97"/>
      <c r="M2182" s="37"/>
      <c r="N2182" s="97"/>
      <c r="O2182" s="98"/>
      <c r="P2182" s="98"/>
      <c r="Q2182" s="99"/>
      <c r="R2182" s="14"/>
      <c r="S2182" s="12"/>
      <c r="T2182" s="14"/>
      <c r="U2182" s="12"/>
      <c r="V2182" s="100"/>
      <c r="X2182" s="100"/>
      <c r="Y2182" s="101"/>
      <c r="Z2182" s="98"/>
      <c r="AA2182" s="102"/>
      <c r="AB2182" s="100"/>
      <c r="AC2182" s="100"/>
      <c r="AD2182" s="103"/>
      <c r="AE2182" s="104"/>
      <c r="AF2182" s="105"/>
    </row>
    <row r="2183" spans="1:32" x14ac:dyDescent="0.25">
      <c r="A2183" s="106"/>
      <c r="B2183" s="107"/>
      <c r="C2183" s="37"/>
      <c r="D2183" s="107"/>
      <c r="E2183" s="37"/>
      <c r="F2183" s="107"/>
      <c r="G2183" s="37"/>
      <c r="H2183" s="107"/>
      <c r="I2183" s="37"/>
      <c r="J2183" s="107"/>
      <c r="K2183" s="37"/>
      <c r="L2183" s="107"/>
      <c r="M2183" s="37"/>
      <c r="N2183" s="107"/>
      <c r="O2183" s="107"/>
      <c r="P2183" s="107"/>
      <c r="Q2183" s="108"/>
      <c r="R2183" s="109"/>
      <c r="S2183" s="37"/>
      <c r="T2183" s="109"/>
      <c r="U2183" s="37"/>
      <c r="V2183" s="37"/>
      <c r="W2183" s="110"/>
      <c r="X2183" s="111"/>
      <c r="Y2183" s="112"/>
      <c r="Z2183" s="37"/>
      <c r="AA2183" s="37"/>
      <c r="AB2183" s="37"/>
      <c r="AC2183" s="113"/>
      <c r="AD2183" s="109"/>
      <c r="AE2183" s="110"/>
    </row>
    <row r="2184" spans="1:32" x14ac:dyDescent="0.25">
      <c r="B2184" s="55"/>
      <c r="C2184" s="37"/>
      <c r="D2184" s="55"/>
      <c r="E2184" s="37"/>
      <c r="F2184" s="55"/>
      <c r="G2184" s="37"/>
      <c r="H2184" s="55"/>
      <c r="I2184" s="37"/>
      <c r="J2184" s="55"/>
      <c r="K2184" s="37"/>
      <c r="L2184" s="55"/>
      <c r="M2184" s="37"/>
      <c r="N2184" s="55"/>
      <c r="O2184" s="56"/>
      <c r="P2184" s="56"/>
      <c r="Q2184" s="58"/>
      <c r="R2184" s="14"/>
      <c r="S2184" s="59"/>
      <c r="T2184" s="114"/>
      <c r="U2184" s="59"/>
      <c r="V2184" s="12"/>
      <c r="W2184" s="8"/>
      <c r="X2184" s="8"/>
      <c r="Y2184" s="61"/>
      <c r="Z2184" s="62"/>
      <c r="AA2184" s="12"/>
      <c r="AB2184" s="62"/>
      <c r="AC2184" s="16"/>
      <c r="AD2184" s="14"/>
      <c r="AE2184" s="8"/>
    </row>
    <row r="2185" spans="1:32" x14ac:dyDescent="0.25">
      <c r="B2185" s="8"/>
      <c r="C2185" s="12"/>
      <c r="D2185" s="8"/>
      <c r="E2185" s="12"/>
      <c r="F2185" s="8"/>
      <c r="G2185" s="12"/>
      <c r="H2185" s="8"/>
      <c r="I2185" s="12"/>
      <c r="J2185" s="8"/>
      <c r="K2185" s="12"/>
      <c r="L2185" s="8"/>
      <c r="M2185" s="12"/>
      <c r="N2185" s="8"/>
      <c r="O2185" s="12"/>
      <c r="P2185" s="12"/>
      <c r="Q2185" s="13"/>
      <c r="R2185" s="14"/>
      <c r="S2185" s="12"/>
      <c r="T2185" s="14"/>
      <c r="U2185" s="12"/>
      <c r="V2185" s="12"/>
      <c r="W2185" s="12"/>
      <c r="X2185" s="60"/>
      <c r="Y2185" s="20"/>
      <c r="Z2185" s="12"/>
      <c r="AA2185" s="12"/>
      <c r="AB2185" s="12"/>
      <c r="AC2185" s="16"/>
      <c r="AD2185" s="14"/>
      <c r="AE2185" s="12"/>
    </row>
    <row r="2186" spans="1:32" x14ac:dyDescent="0.25">
      <c r="B2186" s="8"/>
      <c r="C2186" s="12"/>
      <c r="D2186" s="8"/>
      <c r="E2186" s="12"/>
      <c r="F2186" s="8"/>
      <c r="G2186" s="12"/>
      <c r="H2186" s="8"/>
      <c r="I2186" s="12"/>
      <c r="J2186" s="8"/>
      <c r="K2186" s="12"/>
      <c r="L2186" s="8"/>
      <c r="M2186" s="12"/>
      <c r="N2186" s="8"/>
      <c r="O2186" s="12"/>
      <c r="P2186" s="12"/>
      <c r="Q2186" s="13"/>
      <c r="R2186" s="14"/>
      <c r="S2186" s="12"/>
      <c r="T2186" s="14"/>
      <c r="U2186" s="12"/>
      <c r="V2186" s="12"/>
      <c r="W2186" s="12"/>
      <c r="X2186" s="60"/>
      <c r="Y2186" s="20"/>
      <c r="Z2186" s="12"/>
      <c r="AA2186" s="12"/>
      <c r="AB2186" s="12"/>
      <c r="AC2186" s="16"/>
      <c r="AD2186" s="14"/>
      <c r="AE2186" s="12"/>
    </row>
    <row r="2187" spans="1:32" x14ac:dyDescent="0.25">
      <c r="B2187" s="8"/>
      <c r="C2187" s="12"/>
      <c r="D2187" s="8"/>
      <c r="E2187" s="12"/>
      <c r="F2187" s="8"/>
      <c r="G2187" s="12"/>
      <c r="H2187" s="8"/>
      <c r="I2187" s="12"/>
      <c r="J2187" s="8"/>
      <c r="K2187" s="12"/>
      <c r="L2187" s="8"/>
      <c r="M2187" s="12"/>
      <c r="N2187" s="8"/>
      <c r="O2187" s="12"/>
      <c r="P2187" s="12"/>
      <c r="Q2187" s="13"/>
      <c r="R2187" s="14"/>
      <c r="S2187" s="12"/>
      <c r="T2187" s="14"/>
      <c r="U2187" s="12"/>
      <c r="V2187" s="12"/>
      <c r="W2187" s="12"/>
      <c r="X2187" s="60"/>
      <c r="Y2187" s="20"/>
      <c r="Z2187" s="12"/>
      <c r="AA2187" s="12"/>
      <c r="AB2187" s="12"/>
      <c r="AC2187" s="16"/>
      <c r="AD2187" s="14"/>
      <c r="AE2187" s="12"/>
    </row>
    <row r="2188" spans="1:32" x14ac:dyDescent="0.25">
      <c r="B2188" s="8"/>
      <c r="C2188" s="12"/>
      <c r="D2188" s="8"/>
      <c r="E2188" s="12"/>
      <c r="F2188" s="8"/>
      <c r="G2188" s="12"/>
      <c r="H2188" s="8"/>
      <c r="I2188" s="12"/>
      <c r="J2188" s="8"/>
      <c r="K2188" s="12"/>
      <c r="L2188" s="8"/>
      <c r="M2188" s="12"/>
      <c r="N2188" s="8"/>
      <c r="O2188" s="12"/>
      <c r="P2188" s="12"/>
      <c r="Q2188" s="13"/>
      <c r="R2188" s="14"/>
      <c r="S2188" s="12"/>
      <c r="T2188" s="14"/>
      <c r="U2188" s="12"/>
      <c r="V2188" s="12"/>
      <c r="W2188" s="12"/>
      <c r="X2188" s="60"/>
      <c r="Y2188" s="20"/>
      <c r="Z2188" s="12"/>
      <c r="AA2188" s="12"/>
      <c r="AB2188" s="12"/>
      <c r="AC2188" s="16"/>
      <c r="AD2188" s="14"/>
      <c r="AE2188" s="12"/>
    </row>
    <row r="2189" spans="1:32" x14ac:dyDescent="0.25">
      <c r="B2189" s="8"/>
      <c r="C2189" s="12"/>
      <c r="D2189" s="8"/>
      <c r="E2189" s="12"/>
      <c r="F2189" s="8"/>
      <c r="G2189" s="12"/>
      <c r="H2189" s="8"/>
      <c r="I2189" s="12"/>
      <c r="J2189" s="8"/>
      <c r="K2189" s="12"/>
      <c r="L2189" s="8"/>
      <c r="M2189" s="12"/>
      <c r="N2189" s="8"/>
      <c r="O2189" s="12"/>
      <c r="P2189" s="12"/>
      <c r="Q2189" s="13"/>
      <c r="R2189" s="14"/>
      <c r="S2189" s="12"/>
      <c r="T2189" s="14"/>
      <c r="U2189" s="12"/>
      <c r="V2189" s="12"/>
      <c r="W2189" s="39"/>
      <c r="X2189" s="60"/>
      <c r="Y2189" s="20"/>
      <c r="Z2189" s="12"/>
      <c r="AA2189" s="12"/>
      <c r="AB2189" s="12"/>
      <c r="AC2189" s="16"/>
      <c r="AD2189" s="14"/>
      <c r="AE2189" s="39"/>
    </row>
    <row r="2190" spans="1:32" x14ac:dyDescent="0.25">
      <c r="A2190" s="1" t="s">
        <v>185</v>
      </c>
      <c r="B2190" s="8"/>
      <c r="C2190" s="12"/>
      <c r="D2190" s="8"/>
      <c r="E2190" s="12"/>
      <c r="F2190" s="8"/>
      <c r="G2190" s="12"/>
      <c r="H2190" s="8"/>
      <c r="I2190" s="12"/>
      <c r="J2190" s="8"/>
      <c r="K2190" s="12"/>
      <c r="L2190" s="8"/>
      <c r="M2190" s="12"/>
      <c r="N2190" s="8"/>
      <c r="O2190" s="12"/>
      <c r="P2190" s="12"/>
      <c r="Q2190" s="13"/>
      <c r="R2190" s="14"/>
      <c r="S2190" s="12"/>
      <c r="T2190" s="14"/>
      <c r="U2190" s="12"/>
      <c r="V2190" s="12"/>
      <c r="W2190" s="39"/>
      <c r="X2190" s="60"/>
      <c r="Y2190" s="20"/>
      <c r="Z2190" s="12"/>
      <c r="AA2190" s="12"/>
      <c r="AB2190" s="12"/>
      <c r="AC2190" s="16"/>
      <c r="AD2190" s="14"/>
      <c r="AE2190" s="39"/>
    </row>
    <row r="2191" spans="1:32" x14ac:dyDescent="0.25">
      <c r="B2191" s="8"/>
      <c r="C2191" s="12"/>
      <c r="D2191" s="8"/>
      <c r="E2191" s="12"/>
      <c r="F2191" s="8"/>
      <c r="G2191" s="12"/>
      <c r="H2191" s="8"/>
      <c r="I2191" s="12"/>
      <c r="J2191" s="8"/>
      <c r="K2191" s="12"/>
      <c r="L2191" s="8"/>
      <c r="M2191" s="12"/>
      <c r="N2191" s="8"/>
      <c r="O2191" s="12"/>
      <c r="P2191" s="12"/>
      <c r="Q2191" s="13"/>
      <c r="R2191" s="14"/>
      <c r="S2191" s="12"/>
      <c r="T2191" s="14"/>
      <c r="U2191" s="12"/>
      <c r="V2191" s="12"/>
      <c r="W2191" s="12"/>
      <c r="X2191" s="60"/>
      <c r="Y2191" s="20"/>
      <c r="Z2191" s="12"/>
      <c r="AA2191" s="12"/>
      <c r="AB2191" s="12"/>
      <c r="AC2191" s="16"/>
      <c r="AD2191" s="14"/>
      <c r="AE2191" s="12"/>
    </row>
    <row r="2192" spans="1:32" x14ac:dyDescent="0.25">
      <c r="B2192" s="8"/>
      <c r="C2192" s="12"/>
      <c r="D2192" s="8"/>
      <c r="E2192" s="12"/>
      <c r="F2192" s="8"/>
      <c r="G2192" s="12"/>
      <c r="H2192" s="8"/>
      <c r="I2192" s="12"/>
      <c r="J2192" s="8"/>
      <c r="K2192" s="12"/>
      <c r="L2192" s="8"/>
      <c r="M2192" s="12"/>
      <c r="N2192" s="8"/>
      <c r="O2192" s="12"/>
      <c r="P2192" s="12"/>
      <c r="Q2192" s="13"/>
      <c r="R2192" s="14"/>
      <c r="S2192" s="12"/>
      <c r="T2192" s="14"/>
      <c r="U2192" s="12"/>
      <c r="V2192" s="12"/>
      <c r="W2192" s="12"/>
      <c r="X2192" s="60"/>
      <c r="Y2192" s="20"/>
      <c r="Z2192" s="12"/>
      <c r="AA2192" s="12"/>
      <c r="AB2192" s="12"/>
      <c r="AC2192" s="16"/>
      <c r="AD2192" s="14"/>
      <c r="AE2192" s="12"/>
    </row>
    <row r="2193" spans="1:32" x14ac:dyDescent="0.25">
      <c r="B2193" s="8"/>
      <c r="C2193" s="12"/>
      <c r="D2193" s="8"/>
      <c r="E2193" s="12"/>
      <c r="F2193" s="8"/>
      <c r="G2193" s="12"/>
      <c r="H2193" s="8"/>
      <c r="I2193" s="12"/>
      <c r="J2193" s="8"/>
      <c r="K2193" s="12"/>
      <c r="L2193" s="8"/>
      <c r="M2193" s="12"/>
      <c r="N2193" s="8"/>
      <c r="O2193" s="12"/>
      <c r="P2193" s="12"/>
      <c r="Q2193" s="13"/>
      <c r="R2193" s="14"/>
      <c r="S2193" s="12"/>
      <c r="T2193" s="14"/>
      <c r="U2193" s="12"/>
      <c r="V2193" s="12"/>
      <c r="W2193" s="12"/>
      <c r="X2193" s="60"/>
      <c r="Y2193" s="20"/>
      <c r="Z2193" s="12"/>
      <c r="AA2193" s="12"/>
      <c r="AB2193" s="12"/>
      <c r="AC2193" s="16"/>
      <c r="AD2193" s="14"/>
      <c r="AE2193" s="12"/>
    </row>
    <row r="2194" spans="1:32" x14ac:dyDescent="0.25">
      <c r="A2194" s="7">
        <v>43</v>
      </c>
      <c r="B2194" s="8"/>
      <c r="C2194" s="9"/>
      <c r="D2194" s="10"/>
      <c r="E2194" s="11" t="s">
        <v>0</v>
      </c>
      <c r="F2194" s="8"/>
      <c r="G2194" s="12"/>
      <c r="H2194" s="8"/>
      <c r="I2194" s="12"/>
      <c r="J2194" s="8"/>
      <c r="K2194" s="12"/>
      <c r="L2194" s="8"/>
      <c r="M2194" s="12"/>
      <c r="N2194" s="8"/>
      <c r="O2194" s="12"/>
      <c r="P2194" s="12"/>
      <c r="Q2194" s="13"/>
      <c r="R2194" s="14"/>
      <c r="S2194" s="12"/>
      <c r="T2194" s="14"/>
      <c r="U2194" s="12"/>
      <c r="V2194" s="12"/>
      <c r="W2194" s="12"/>
      <c r="X2194" s="60"/>
      <c r="Y2194" s="146" t="s">
        <v>1326</v>
      </c>
      <c r="Z2194" s="12"/>
      <c r="AA2194" s="12"/>
      <c r="AB2194" s="12"/>
      <c r="AC2194" s="16"/>
      <c r="AD2194" s="14"/>
      <c r="AE2194" s="21">
        <v>44</v>
      </c>
      <c r="AF2194" s="21"/>
    </row>
    <row r="2195" spans="1:32" ht="15.75" thickBot="1" x14ac:dyDescent="0.3">
      <c r="A2195" s="17"/>
      <c r="B2195" s="18"/>
      <c r="C2195" s="19"/>
      <c r="D2195" s="18"/>
      <c r="E2195" s="19"/>
      <c r="F2195" s="18"/>
      <c r="G2195" s="19"/>
      <c r="H2195" s="18"/>
      <c r="I2195" s="19"/>
      <c r="J2195" s="18"/>
      <c r="K2195" s="19"/>
      <c r="L2195" s="18"/>
      <c r="M2195" s="19"/>
      <c r="N2195" s="18"/>
      <c r="O2195" s="19"/>
      <c r="P2195" s="19"/>
      <c r="Q2195" s="18"/>
      <c r="R2195" s="19"/>
      <c r="S2195" s="18"/>
      <c r="T2195" s="19"/>
      <c r="U2195" s="18"/>
      <c r="V2195" s="19"/>
      <c r="W2195" s="18"/>
      <c r="X2195" s="121"/>
      <c r="Y2195" s="18"/>
      <c r="Z2195" s="19"/>
      <c r="AA2195" s="18"/>
      <c r="AB2195" s="19"/>
      <c r="AC2195" s="18"/>
      <c r="AD2195" s="19"/>
      <c r="AE2195" s="19"/>
      <c r="AF2195" s="19"/>
    </row>
    <row r="2196" spans="1:32" x14ac:dyDescent="0.25">
      <c r="B2196" s="8"/>
      <c r="C2196" s="12"/>
      <c r="D2196" s="8"/>
      <c r="E2196" s="12"/>
      <c r="F2196" s="8"/>
      <c r="G2196" s="12"/>
      <c r="H2196" s="8"/>
      <c r="I2196" s="12"/>
      <c r="J2196" s="8"/>
      <c r="K2196" s="12"/>
      <c r="L2196" s="8"/>
      <c r="M2196" s="12"/>
      <c r="N2196" s="8"/>
      <c r="O2196" s="12"/>
      <c r="P2196" s="12"/>
      <c r="Q2196" s="13"/>
      <c r="R2196" s="14"/>
      <c r="S2196" s="12"/>
      <c r="T2196" s="14"/>
      <c r="U2196" s="12"/>
      <c r="V2196" s="12"/>
      <c r="W2196" s="12"/>
      <c r="X2196" s="60"/>
      <c r="Y2196" s="20"/>
      <c r="Z2196" s="12"/>
      <c r="AA2196" s="12"/>
      <c r="AB2196" s="12"/>
      <c r="AC2196" s="16"/>
      <c r="AD2196" s="14"/>
      <c r="AE2196" s="12"/>
    </row>
    <row r="2197" spans="1:32" ht="18" x14ac:dyDescent="0.25">
      <c r="A2197" s="143" t="s">
        <v>975</v>
      </c>
      <c r="B2197" s="23"/>
      <c r="C2197" s="24"/>
      <c r="D2197" s="23"/>
      <c r="E2197" s="24"/>
      <c r="F2197" s="23"/>
      <c r="G2197" s="24" t="s">
        <v>1</v>
      </c>
      <c r="H2197" s="23"/>
      <c r="I2197" s="24"/>
      <c r="J2197" s="23"/>
      <c r="K2197" s="24"/>
      <c r="L2197" s="23"/>
      <c r="M2197" s="24"/>
      <c r="N2197" s="23" t="s">
        <v>4</v>
      </c>
      <c r="O2197" s="24"/>
      <c r="P2197" s="24" t="s">
        <v>5</v>
      </c>
      <c r="Q2197" s="25"/>
      <c r="R2197" s="26"/>
      <c r="S2197" s="24"/>
      <c r="T2197" s="26"/>
      <c r="U2197" s="24"/>
      <c r="V2197" s="24"/>
      <c r="W2197" s="27"/>
      <c r="X2197" s="122"/>
      <c r="Y2197" s="28"/>
      <c r="Z2197" s="24"/>
      <c r="AA2197" s="24"/>
      <c r="AB2197" s="24"/>
      <c r="AC2197" s="29"/>
      <c r="AD2197" s="26"/>
      <c r="AE2197" s="27"/>
    </row>
    <row r="2198" spans="1:32" ht="42.75" x14ac:dyDescent="0.25">
      <c r="A2198" s="30"/>
      <c r="B2198" s="31" t="s">
        <v>6</v>
      </c>
      <c r="C2198" s="32" t="s">
        <v>7</v>
      </c>
      <c r="D2198" s="31" t="s">
        <v>8</v>
      </c>
      <c r="E2198" s="32" t="s">
        <v>7</v>
      </c>
      <c r="F2198" s="31" t="s">
        <v>9</v>
      </c>
      <c r="G2198" s="24" t="s">
        <v>7</v>
      </c>
      <c r="H2198" s="31" t="s">
        <v>10</v>
      </c>
      <c r="I2198" s="32" t="s">
        <v>7</v>
      </c>
      <c r="J2198" s="31" t="s">
        <v>11</v>
      </c>
      <c r="K2198" s="32" t="s">
        <v>7</v>
      </c>
      <c r="L2198" s="31" t="s">
        <v>12</v>
      </c>
      <c r="M2198" s="32" t="s">
        <v>7</v>
      </c>
      <c r="N2198" s="31" t="s">
        <v>13</v>
      </c>
      <c r="O2198" s="32" t="s">
        <v>14</v>
      </c>
      <c r="P2198" s="32" t="s">
        <v>976</v>
      </c>
      <c r="Q2198" s="33" t="s">
        <v>2</v>
      </c>
      <c r="R2198" s="32" t="s">
        <v>16</v>
      </c>
      <c r="S2198" s="32" t="s">
        <v>17</v>
      </c>
      <c r="T2198" s="32" t="s">
        <v>18</v>
      </c>
      <c r="U2198" s="32" t="s">
        <v>19</v>
      </c>
      <c r="V2198" s="32" t="s">
        <v>18</v>
      </c>
      <c r="W2198" s="34" t="s">
        <v>20</v>
      </c>
      <c r="X2198" s="123" t="s">
        <v>21</v>
      </c>
      <c r="Y2198" s="35" t="s">
        <v>22</v>
      </c>
      <c r="Z2198" s="32" t="s">
        <v>23</v>
      </c>
      <c r="AA2198" s="32" t="s">
        <v>24</v>
      </c>
      <c r="AB2198" s="32" t="s">
        <v>25</v>
      </c>
      <c r="AC2198" s="36" t="s">
        <v>26</v>
      </c>
      <c r="AD2198" s="32" t="s">
        <v>27</v>
      </c>
      <c r="AE2198" s="34" t="s">
        <v>18</v>
      </c>
      <c r="AF2198" s="34" t="s">
        <v>28</v>
      </c>
    </row>
    <row r="2199" spans="1:32" x14ac:dyDescent="0.25">
      <c r="B2199" s="8"/>
      <c r="C2199" s="12"/>
      <c r="D2199" s="8"/>
      <c r="E2199" s="12"/>
      <c r="F2199" s="8"/>
      <c r="G2199" s="12"/>
      <c r="H2199" s="8"/>
      <c r="I2199" s="12"/>
      <c r="J2199" s="8"/>
      <c r="K2199" s="12"/>
      <c r="L2199" s="8"/>
      <c r="M2199" s="12"/>
      <c r="N2199" s="8"/>
      <c r="O2199" s="12"/>
      <c r="P2199" s="12"/>
      <c r="Q2199" s="13"/>
      <c r="R2199" s="14"/>
      <c r="S2199" s="12"/>
      <c r="T2199" s="14"/>
      <c r="U2199" s="12"/>
      <c r="V2199" s="12"/>
      <c r="W2199" s="12"/>
      <c r="X2199" s="60"/>
      <c r="Y2199" s="20"/>
      <c r="Z2199" s="12"/>
      <c r="AA2199" s="12"/>
      <c r="AB2199" s="12"/>
      <c r="AC2199" s="16"/>
      <c r="AD2199" s="14"/>
      <c r="AE2199" s="12"/>
    </row>
    <row r="2200" spans="1:32" x14ac:dyDescent="0.25">
      <c r="A2200" s="40" t="s">
        <v>2085</v>
      </c>
      <c r="B2200" s="68">
        <v>2.2770710157993201E-2</v>
      </c>
      <c r="C2200" s="64">
        <v>1</v>
      </c>
      <c r="D2200" s="68">
        <v>-2.8561337811880798</v>
      </c>
      <c r="E2200" s="64">
        <v>3</v>
      </c>
      <c r="F2200" s="68">
        <v>-4.3467788837121804</v>
      </c>
      <c r="G2200" s="64">
        <v>3</v>
      </c>
      <c r="H2200" s="68">
        <v>6.4457796185032299</v>
      </c>
      <c r="I2200" s="64">
        <v>2</v>
      </c>
      <c r="J2200" s="68">
        <v>2.4736768215640899</v>
      </c>
      <c r="K2200" s="64">
        <v>2</v>
      </c>
      <c r="L2200" s="68">
        <v>-1.7022193492780999</v>
      </c>
      <c r="M2200" s="64">
        <v>3</v>
      </c>
      <c r="N2200" s="67">
        <v>5.4675720906148202</v>
      </c>
      <c r="O2200" s="69">
        <v>0.432508291080762</v>
      </c>
      <c r="P2200" s="69" t="s">
        <v>18</v>
      </c>
      <c r="Q2200" s="70">
        <v>6</v>
      </c>
      <c r="R2200" s="71">
        <v>0</v>
      </c>
      <c r="S2200" s="71">
        <v>0</v>
      </c>
      <c r="T2200" s="46" t="s">
        <v>18</v>
      </c>
      <c r="U2200" s="72">
        <v>6.0000000000000001E-3</v>
      </c>
      <c r="V2200" s="72" t="s">
        <v>18</v>
      </c>
      <c r="W2200" s="72">
        <v>6.0000000000000001E-3</v>
      </c>
      <c r="X2200" s="48" t="s">
        <v>1328</v>
      </c>
      <c r="Y2200" s="49">
        <v>85.842830829999997</v>
      </c>
      <c r="Z2200" s="50" t="s">
        <v>18</v>
      </c>
      <c r="AA2200" s="73" t="s">
        <v>18</v>
      </c>
      <c r="AB2200" s="52">
        <v>41908</v>
      </c>
      <c r="AC2200" s="48" t="s">
        <v>2086</v>
      </c>
      <c r="AD2200" s="53" t="s">
        <v>56</v>
      </c>
      <c r="AE2200" s="46" t="s">
        <v>18</v>
      </c>
      <c r="AF2200" s="54">
        <v>-14.1106035</v>
      </c>
    </row>
    <row r="2201" spans="1:32" x14ac:dyDescent="0.25">
      <c r="A2201" s="1" t="s">
        <v>2087</v>
      </c>
      <c r="B2201" s="74" t="s">
        <v>18</v>
      </c>
      <c r="C2201" s="37" t="s">
        <v>18</v>
      </c>
      <c r="D2201" s="75">
        <v>-2.6683041736930999</v>
      </c>
      <c r="E2201" s="66">
        <v>2</v>
      </c>
      <c r="F2201" s="75">
        <v>-4.1655397621793702</v>
      </c>
      <c r="G2201" s="66">
        <v>2</v>
      </c>
      <c r="H2201" s="75">
        <v>7.7799564194274096</v>
      </c>
      <c r="I2201" s="66">
        <v>1</v>
      </c>
      <c r="J2201" s="75">
        <v>3.0389766344403899</v>
      </c>
      <c r="K2201" s="66">
        <v>1</v>
      </c>
      <c r="L2201" s="75">
        <v>-0.999486021271489</v>
      </c>
      <c r="M2201" s="66">
        <v>2</v>
      </c>
      <c r="N2201" s="74">
        <v>5.4793392600545898</v>
      </c>
      <c r="O2201" s="76">
        <v>0.67507173522962405</v>
      </c>
      <c r="P2201" s="76" t="s">
        <v>18</v>
      </c>
      <c r="Q2201" s="77">
        <v>6</v>
      </c>
      <c r="R2201" s="78">
        <v>0.05</v>
      </c>
      <c r="S2201" s="78">
        <v>0.03</v>
      </c>
      <c r="T2201" s="14" t="s">
        <v>18</v>
      </c>
      <c r="U2201" s="79">
        <v>0</v>
      </c>
      <c r="V2201" s="79" t="s">
        <v>18</v>
      </c>
      <c r="W2201" s="79">
        <v>1E-3</v>
      </c>
      <c r="X2201" s="12" t="s">
        <v>1371</v>
      </c>
      <c r="Y2201" s="60" t="s">
        <v>18</v>
      </c>
      <c r="Z2201" s="8" t="s">
        <v>18</v>
      </c>
      <c r="AA2201" s="80" t="s">
        <v>18</v>
      </c>
      <c r="AB2201" s="62">
        <v>43580</v>
      </c>
      <c r="AC2201" s="12" t="s">
        <v>2088</v>
      </c>
      <c r="AD2201" s="16">
        <v>267000</v>
      </c>
      <c r="AE2201" s="14" t="s">
        <v>18</v>
      </c>
      <c r="AF2201" s="39" t="s">
        <v>18</v>
      </c>
    </row>
    <row r="2202" spans="1:32" x14ac:dyDescent="0.25">
      <c r="A2202" s="40" t="s">
        <v>2089</v>
      </c>
      <c r="B2202" s="68">
        <v>-1.2529423390028599E-2</v>
      </c>
      <c r="C2202" s="64">
        <v>2</v>
      </c>
      <c r="D2202" s="68">
        <v>-6.0788144773959898E-2</v>
      </c>
      <c r="E2202" s="64">
        <v>1</v>
      </c>
      <c r="F2202" s="68">
        <v>0.34870720468442801</v>
      </c>
      <c r="G2202" s="64">
        <v>1</v>
      </c>
      <c r="H2202" s="68">
        <v>3.9664804469275499</v>
      </c>
      <c r="I2202" s="64">
        <v>3</v>
      </c>
      <c r="J2202" s="68">
        <v>2.3089609675646701</v>
      </c>
      <c r="K2202" s="64">
        <v>3</v>
      </c>
      <c r="L2202" s="68">
        <v>-0.20555903119135999</v>
      </c>
      <c r="M2202" s="64">
        <v>1</v>
      </c>
      <c r="N2202" s="67">
        <v>1.09036809511482</v>
      </c>
      <c r="O2202" s="69">
        <v>-0.10503692360049301</v>
      </c>
      <c r="P2202" s="69" t="s">
        <v>18</v>
      </c>
      <c r="Q2202" s="70">
        <v>8</v>
      </c>
      <c r="R2202" s="71">
        <v>0.03</v>
      </c>
      <c r="S2202" s="71">
        <v>5.0000000000000001E-3</v>
      </c>
      <c r="T2202" s="46" t="s">
        <v>18</v>
      </c>
      <c r="U2202" s="72">
        <v>3.4999999999999901E-3</v>
      </c>
      <c r="V2202" s="72" t="s">
        <v>18</v>
      </c>
      <c r="W2202" s="72">
        <v>5.0000000000000001E-3</v>
      </c>
      <c r="X2202" s="48" t="s">
        <v>141</v>
      </c>
      <c r="Y2202" s="49">
        <v>59.8</v>
      </c>
      <c r="Z2202" s="50" t="s">
        <v>18</v>
      </c>
      <c r="AA2202" s="73" t="s">
        <v>18</v>
      </c>
      <c r="AB2202" s="52">
        <v>39864</v>
      </c>
      <c r="AC2202" s="48" t="s">
        <v>2090</v>
      </c>
      <c r="AD2202" s="53" t="s">
        <v>1412</v>
      </c>
      <c r="AE2202" s="46" t="s">
        <v>18</v>
      </c>
      <c r="AF2202" s="54" t="s">
        <v>18</v>
      </c>
    </row>
    <row r="2203" spans="1:32" x14ac:dyDescent="0.25">
      <c r="A2203" s="1" t="s">
        <v>2091</v>
      </c>
      <c r="B2203" s="74" t="s">
        <v>18</v>
      </c>
      <c r="C2203" s="37" t="s">
        <v>18</v>
      </c>
      <c r="D2203" s="74">
        <v>-0.94998301666347995</v>
      </c>
      <c r="E2203" s="37">
        <v>1065</v>
      </c>
      <c r="F2203" s="74">
        <v>-1.86666662836134</v>
      </c>
      <c r="G2203" s="37">
        <v>964</v>
      </c>
      <c r="H2203" s="74">
        <v>5.2597349837465597</v>
      </c>
      <c r="I2203" s="37">
        <v>1335</v>
      </c>
      <c r="J2203" s="74">
        <v>2.66823347383415</v>
      </c>
      <c r="K2203" s="37">
        <v>1027</v>
      </c>
      <c r="L2203" s="74">
        <v>-1.4018712287662201</v>
      </c>
      <c r="M2203" s="37">
        <v>1002</v>
      </c>
      <c r="N2203" s="74">
        <v>4.5429837041629701</v>
      </c>
      <c r="O2203" s="76">
        <v>0.25946067678734802</v>
      </c>
      <c r="P2203" s="76" t="s">
        <v>18</v>
      </c>
      <c r="Q2203" s="77">
        <v>6</v>
      </c>
      <c r="R2203" s="78">
        <v>0</v>
      </c>
      <c r="S2203" s="78">
        <v>0</v>
      </c>
      <c r="T2203" s="14" t="s">
        <v>18</v>
      </c>
      <c r="U2203" s="79">
        <v>0</v>
      </c>
      <c r="V2203" s="79" t="s">
        <v>18</v>
      </c>
      <c r="W2203" s="79">
        <v>6.9999999999999999E-4</v>
      </c>
      <c r="X2203" s="12" t="s">
        <v>1371</v>
      </c>
      <c r="Y2203" s="60" t="s">
        <v>18</v>
      </c>
      <c r="Z2203" s="8" t="s">
        <v>18</v>
      </c>
      <c r="AA2203" s="80" t="s">
        <v>18</v>
      </c>
      <c r="AB2203" s="62">
        <v>43257</v>
      </c>
      <c r="AC2203" s="12" t="s">
        <v>2092</v>
      </c>
      <c r="AD2203" s="16">
        <v>252000</v>
      </c>
      <c r="AE2203" s="14" t="s">
        <v>18</v>
      </c>
      <c r="AF2203" s="39" t="s">
        <v>18</v>
      </c>
    </row>
    <row r="2204" spans="1:32" x14ac:dyDescent="0.25">
      <c r="A2204" s="40" t="s">
        <v>2093</v>
      </c>
      <c r="B2204" s="67">
        <v>-2.0739885798237701E-2</v>
      </c>
      <c r="C2204" s="42">
        <v>769</v>
      </c>
      <c r="D2204" s="67">
        <v>-2.9563582624212699</v>
      </c>
      <c r="E2204" s="42">
        <v>1164</v>
      </c>
      <c r="F2204" s="67">
        <v>-4.3593126127460202</v>
      </c>
      <c r="G2204" s="42">
        <v>1135</v>
      </c>
      <c r="H2204" s="67">
        <v>7.42552885307241</v>
      </c>
      <c r="I2204" s="42">
        <v>1218</v>
      </c>
      <c r="J2204" s="67">
        <v>2.9016472534289099</v>
      </c>
      <c r="K2204" s="42">
        <v>983</v>
      </c>
      <c r="L2204" s="67">
        <v>-0.99469496021220505</v>
      </c>
      <c r="M2204" s="42">
        <v>870</v>
      </c>
      <c r="N2204" s="67">
        <v>5.2112682830909502</v>
      </c>
      <c r="O2204" s="69">
        <v>0.64178609009516097</v>
      </c>
      <c r="P2204" s="69" t="s">
        <v>18</v>
      </c>
      <c r="Q2204" s="70">
        <v>6</v>
      </c>
      <c r="R2204" s="71">
        <v>0.05</v>
      </c>
      <c r="S2204" s="71">
        <v>0.01</v>
      </c>
      <c r="T2204" s="46" t="s">
        <v>18</v>
      </c>
      <c r="U2204" s="72">
        <v>6.0000000000000001E-3</v>
      </c>
      <c r="V2204" s="72" t="s">
        <v>18</v>
      </c>
      <c r="W2204" s="72">
        <v>5.77999999999999E-3</v>
      </c>
      <c r="X2204" s="48" t="s">
        <v>141</v>
      </c>
      <c r="Y2204" s="49">
        <v>6.5874822499999999</v>
      </c>
      <c r="Z2204" s="50" t="s">
        <v>18</v>
      </c>
      <c r="AA2204" s="73" t="s">
        <v>18</v>
      </c>
      <c r="AB2204" s="52">
        <v>38849</v>
      </c>
      <c r="AC2204" s="48" t="s">
        <v>2094</v>
      </c>
      <c r="AD2204" s="53" t="s">
        <v>56</v>
      </c>
      <c r="AE2204" s="46" t="s">
        <v>18</v>
      </c>
      <c r="AF2204" s="54" t="s">
        <v>18</v>
      </c>
    </row>
    <row r="2205" spans="1:32" x14ac:dyDescent="0.25">
      <c r="A2205" s="1" t="s">
        <v>2095</v>
      </c>
      <c r="B2205" s="74">
        <v>-0.23270243822359701</v>
      </c>
      <c r="C2205" s="37">
        <v>784</v>
      </c>
      <c r="D2205" s="74">
        <v>-2.9960367835200001</v>
      </c>
      <c r="E2205" s="37">
        <v>1166</v>
      </c>
      <c r="F2205" s="74">
        <v>-4.44212829116361</v>
      </c>
      <c r="G2205" s="37">
        <v>1138</v>
      </c>
      <c r="H2205" s="74">
        <v>6.4568701253347101</v>
      </c>
      <c r="I2205" s="37">
        <v>1276</v>
      </c>
      <c r="J2205" s="74">
        <v>2.32485858146334</v>
      </c>
      <c r="K2205" s="37">
        <v>1096</v>
      </c>
      <c r="L2205" s="74">
        <v>-1.4181508941297301</v>
      </c>
      <c r="M2205" s="37">
        <v>1009</v>
      </c>
      <c r="N2205" s="74">
        <v>5.2582622215230899</v>
      </c>
      <c r="O2205" s="76">
        <v>0.45183383178938902</v>
      </c>
      <c r="P2205" s="76" t="s">
        <v>18</v>
      </c>
      <c r="Q2205" s="77">
        <v>8</v>
      </c>
      <c r="R2205" s="78">
        <v>0</v>
      </c>
      <c r="S2205" s="78">
        <v>0</v>
      </c>
      <c r="T2205" s="14" t="s">
        <v>18</v>
      </c>
      <c r="U2205" s="79">
        <v>4.4999999999999997E-3</v>
      </c>
      <c r="V2205" s="79" t="s">
        <v>18</v>
      </c>
      <c r="W2205" s="79">
        <v>5.0000000000000001E-3</v>
      </c>
      <c r="X2205" s="12" t="s">
        <v>141</v>
      </c>
      <c r="Y2205" s="60" t="s">
        <v>18</v>
      </c>
      <c r="Z2205" s="8" t="s">
        <v>18</v>
      </c>
      <c r="AA2205" s="80" t="s">
        <v>18</v>
      </c>
      <c r="AB2205" s="62">
        <v>44693</v>
      </c>
      <c r="AC2205" s="12" t="s">
        <v>2096</v>
      </c>
      <c r="AD2205" s="16">
        <v>0</v>
      </c>
      <c r="AE2205" s="14" t="s">
        <v>18</v>
      </c>
      <c r="AF2205" s="39" t="s">
        <v>18</v>
      </c>
    </row>
    <row r="2206" spans="1:32" x14ac:dyDescent="0.25">
      <c r="A2206" s="40" t="s">
        <v>2097</v>
      </c>
      <c r="B2206" s="67">
        <v>-0.67836579556642596</v>
      </c>
      <c r="C2206" s="42">
        <v>796</v>
      </c>
      <c r="D2206" s="67">
        <v>-1.59004787600403</v>
      </c>
      <c r="E2206" s="42">
        <v>1101</v>
      </c>
      <c r="F2206" s="67">
        <v>-1.9818908208639601</v>
      </c>
      <c r="G2206" s="42">
        <v>970</v>
      </c>
      <c r="H2206" s="67">
        <v>2.9726090313738802</v>
      </c>
      <c r="I2206" s="42">
        <v>1432</v>
      </c>
      <c r="J2206" s="67">
        <v>1.5573518547479399</v>
      </c>
      <c r="K2206" s="42">
        <v>1238</v>
      </c>
      <c r="L2206" s="67">
        <v>-0.57228836153416696</v>
      </c>
      <c r="M2206" s="42">
        <v>758</v>
      </c>
      <c r="N2206" s="67">
        <v>2.5658993742246001</v>
      </c>
      <c r="O2206" s="69">
        <v>-0.431973419141432</v>
      </c>
      <c r="P2206" s="69" t="s">
        <v>18</v>
      </c>
      <c r="Q2206" s="70">
        <v>6</v>
      </c>
      <c r="R2206" s="71">
        <v>0</v>
      </c>
      <c r="S2206" s="71">
        <v>0</v>
      </c>
      <c r="T2206" s="46" t="s">
        <v>18</v>
      </c>
      <c r="U2206" s="72">
        <v>0</v>
      </c>
      <c r="V2206" s="72" t="s">
        <v>18</v>
      </c>
      <c r="W2206" s="72">
        <v>1.5E-3</v>
      </c>
      <c r="X2206" s="48" t="s">
        <v>1477</v>
      </c>
      <c r="Y2206" s="49" t="s">
        <v>18</v>
      </c>
      <c r="Z2206" s="50" t="s">
        <v>18</v>
      </c>
      <c r="AA2206" s="73" t="s">
        <v>18</v>
      </c>
      <c r="AB2206" s="52">
        <v>41239</v>
      </c>
      <c r="AC2206" s="48" t="s">
        <v>1478</v>
      </c>
      <c r="AD2206" s="53" t="s">
        <v>1391</v>
      </c>
      <c r="AE2206" s="46" t="s">
        <v>18</v>
      </c>
      <c r="AF2206" s="54" t="s">
        <v>18</v>
      </c>
    </row>
    <row r="2207" spans="1:32" x14ac:dyDescent="0.25">
      <c r="A2207" s="81" t="s">
        <v>2098</v>
      </c>
      <c r="B2207" s="82">
        <v>-4.5687543162420401E-2</v>
      </c>
      <c r="C2207" s="83">
        <v>771</v>
      </c>
      <c r="D2207" s="82">
        <v>-2.8582755545007501</v>
      </c>
      <c r="E2207" s="83">
        <v>1159</v>
      </c>
      <c r="F2207" s="82">
        <v>-4.2008224081162702</v>
      </c>
      <c r="G2207" s="83">
        <v>1123</v>
      </c>
      <c r="H2207" s="82">
        <v>5.5507739029911001</v>
      </c>
      <c r="I2207" s="83">
        <v>1319</v>
      </c>
      <c r="J2207" s="82">
        <v>1.7057992214811699</v>
      </c>
      <c r="K2207" s="83">
        <v>1219</v>
      </c>
      <c r="L2207" s="82">
        <v>-1.33727782187266</v>
      </c>
      <c r="M2207" s="83">
        <v>986</v>
      </c>
      <c r="N2207" s="82">
        <v>4.78663695124001</v>
      </c>
      <c r="O2207" s="84">
        <v>0.30705578065196598</v>
      </c>
      <c r="P2207" s="84" t="s">
        <v>18</v>
      </c>
      <c r="Q2207" s="85">
        <v>6</v>
      </c>
      <c r="R2207" s="86">
        <v>0</v>
      </c>
      <c r="S2207" s="86">
        <v>0</v>
      </c>
      <c r="T2207" s="87" t="s">
        <v>18</v>
      </c>
      <c r="U2207" s="88">
        <v>0</v>
      </c>
      <c r="V2207" s="88" t="s">
        <v>18</v>
      </c>
      <c r="W2207" s="88">
        <v>1.5E-3</v>
      </c>
      <c r="X2207" s="89" t="s">
        <v>1477</v>
      </c>
      <c r="Y2207" s="90" t="s">
        <v>18</v>
      </c>
      <c r="Z2207" s="91" t="s">
        <v>18</v>
      </c>
      <c r="AA2207" s="92" t="s">
        <v>18</v>
      </c>
      <c r="AB2207" s="93">
        <v>40647</v>
      </c>
      <c r="AC2207" s="89" t="s">
        <v>1478</v>
      </c>
      <c r="AD2207" s="94" t="s">
        <v>1391</v>
      </c>
      <c r="AE2207" s="87" t="s">
        <v>18</v>
      </c>
      <c r="AF2207" s="95" t="s">
        <v>18</v>
      </c>
    </row>
    <row r="2208" spans="1:32" x14ac:dyDescent="0.25">
      <c r="A2208" s="96" t="s">
        <v>95</v>
      </c>
      <c r="B2208" s="97">
        <v>5.1206433839823011E-3</v>
      </c>
      <c r="C2208" s="12"/>
      <c r="D2208" s="97">
        <v>-1.8617420332183796</v>
      </c>
      <c r="E2208" s="12"/>
      <c r="F2208" s="97">
        <v>-2.7212038137357073</v>
      </c>
      <c r="G2208" s="12"/>
      <c r="H2208" s="97">
        <v>6.0640721616193964</v>
      </c>
      <c r="I2208" s="12"/>
      <c r="J2208" s="97">
        <v>2.6072048078563834</v>
      </c>
      <c r="K2208" s="12"/>
      <c r="L2208" s="97">
        <v>-0.96908813391364956</v>
      </c>
      <c r="M2208" s="37"/>
      <c r="N2208" s="97">
        <v>4.0124264819280766</v>
      </c>
      <c r="O2208" s="98">
        <v>0.33418103423663098</v>
      </c>
      <c r="P2208" s="98" t="s">
        <v>18</v>
      </c>
      <c r="Q2208" s="99"/>
      <c r="R2208" s="14"/>
      <c r="S2208" s="12"/>
      <c r="T2208" s="14"/>
      <c r="U2208" s="12"/>
      <c r="V2208" s="100"/>
      <c r="X2208" s="100" t="s">
        <v>96</v>
      </c>
      <c r="Y2208" s="101">
        <v>145.64283082999998</v>
      </c>
      <c r="Z2208" s="98">
        <v>0</v>
      </c>
      <c r="AA2208" s="102">
        <v>0</v>
      </c>
      <c r="AB2208" s="100"/>
      <c r="AC2208" s="100"/>
      <c r="AD2208" s="103"/>
      <c r="AE2208" s="104"/>
      <c r="AF2208" s="105">
        <v>-14.1106035</v>
      </c>
    </row>
    <row r="2209" spans="1:32" x14ac:dyDescent="0.25">
      <c r="A2209" s="106" t="s">
        <v>1025</v>
      </c>
      <c r="B2209" s="107">
        <v>0.37535456426929198</v>
      </c>
      <c r="C2209" s="37"/>
      <c r="D2209" s="107">
        <v>-2.5949296481575201</v>
      </c>
      <c r="E2209" s="37"/>
      <c r="F2209" s="107">
        <v>-4.0937421830635801</v>
      </c>
      <c r="G2209" s="37"/>
      <c r="H2209" s="107">
        <v>7.7771749481984704</v>
      </c>
      <c r="I2209" s="37"/>
      <c r="J2209" s="107">
        <v>3.08484709636287</v>
      </c>
      <c r="K2209" s="37"/>
      <c r="L2209" s="107">
        <v>-0.98087694296222705</v>
      </c>
      <c r="M2209" s="37"/>
      <c r="N2209" s="107">
        <v>5.26738926218614</v>
      </c>
      <c r="O2209" s="107">
        <v>0.70170731779824602</v>
      </c>
      <c r="P2209" s="107" t="s">
        <v>18</v>
      </c>
      <c r="Q2209" s="108"/>
      <c r="R2209" s="109"/>
      <c r="S2209" s="37"/>
      <c r="T2209" s="109"/>
      <c r="U2209" s="37"/>
      <c r="V2209" s="37"/>
      <c r="W2209" s="110"/>
      <c r="X2209" s="111"/>
      <c r="Y2209" s="112"/>
      <c r="Z2209" s="37"/>
      <c r="AA2209" s="37"/>
      <c r="AB2209" s="37"/>
      <c r="AC2209" s="113"/>
      <c r="AD2209" s="109"/>
      <c r="AE2209" s="110"/>
    </row>
    <row r="2210" spans="1:32" x14ac:dyDescent="0.25">
      <c r="A2210" s="1" t="s">
        <v>98</v>
      </c>
      <c r="B2210" s="55"/>
      <c r="C2210" s="37">
        <v>2</v>
      </c>
      <c r="D2210" s="55"/>
      <c r="E2210" s="37">
        <v>3</v>
      </c>
      <c r="F2210" s="55"/>
      <c r="G2210" s="37">
        <v>3</v>
      </c>
      <c r="H2210" s="55"/>
      <c r="I2210" s="37">
        <v>3</v>
      </c>
      <c r="J2210" s="55"/>
      <c r="K2210" s="37">
        <v>3</v>
      </c>
      <c r="L2210" s="55"/>
      <c r="M2210" s="37">
        <v>3</v>
      </c>
      <c r="N2210" s="55"/>
      <c r="O2210" s="56"/>
      <c r="P2210" s="56"/>
      <c r="Q2210" s="58"/>
      <c r="R2210" s="14"/>
      <c r="S2210" s="59"/>
      <c r="T2210" s="114"/>
      <c r="U2210" s="59"/>
      <c r="V2210" s="12"/>
      <c r="W2210" s="8"/>
      <c r="X2210" s="8"/>
      <c r="Y2210" s="61"/>
      <c r="Z2210" s="62"/>
      <c r="AA2210" s="12"/>
      <c r="AB2210" s="62"/>
      <c r="AC2210" s="16"/>
      <c r="AD2210" s="14"/>
      <c r="AE2210" s="8"/>
    </row>
    <row r="2211" spans="1:32" x14ac:dyDescent="0.25">
      <c r="B2211" s="74"/>
      <c r="C2211" s="37"/>
      <c r="D2211" s="74"/>
      <c r="E2211" s="37"/>
      <c r="F2211" s="74"/>
      <c r="G2211" s="37"/>
      <c r="H2211" s="74"/>
      <c r="I2211" s="37"/>
      <c r="J2211" s="74"/>
      <c r="K2211" s="37"/>
      <c r="L2211" s="74"/>
      <c r="M2211" s="37"/>
      <c r="N2211" s="74"/>
      <c r="O2211" s="76"/>
      <c r="P2211" s="76"/>
      <c r="Q2211" s="77"/>
      <c r="R2211" s="78"/>
      <c r="S2211" s="78"/>
      <c r="T2211" s="14"/>
      <c r="U2211" s="79"/>
      <c r="V2211" s="79"/>
      <c r="W2211" s="79"/>
      <c r="X2211" s="12"/>
      <c r="Y2211" s="60"/>
      <c r="Z2211" s="8"/>
      <c r="AA2211" s="80"/>
      <c r="AB2211" s="62"/>
      <c r="AC2211" s="12"/>
      <c r="AD2211" s="16"/>
      <c r="AE2211" s="14"/>
      <c r="AF2211" s="39"/>
    </row>
    <row r="2212" spans="1:32" x14ac:dyDescent="0.25">
      <c r="B2212" s="74"/>
      <c r="C2212" s="37"/>
      <c r="D2212" s="74"/>
      <c r="E2212" s="37"/>
      <c r="F2212" s="74"/>
      <c r="G2212" s="37"/>
      <c r="H2212" s="74"/>
      <c r="I2212" s="37"/>
      <c r="J2212" s="74"/>
      <c r="K2212" s="37"/>
      <c r="L2212" s="74"/>
      <c r="M2212" s="37"/>
      <c r="N2212" s="74"/>
      <c r="O2212" s="76"/>
      <c r="P2212" s="76"/>
      <c r="Q2212" s="77"/>
      <c r="R2212" s="78"/>
      <c r="S2212" s="78"/>
      <c r="T2212" s="14"/>
      <c r="U2212" s="79"/>
      <c r="V2212" s="79"/>
      <c r="W2212" s="79"/>
      <c r="X2212" s="12"/>
      <c r="Y2212" s="60"/>
      <c r="Z2212" s="8"/>
      <c r="AA2212" s="80"/>
      <c r="AB2212" s="62"/>
      <c r="AC2212" s="12"/>
      <c r="AD2212" s="16"/>
      <c r="AE2212" s="14"/>
      <c r="AF2212" s="39"/>
    </row>
    <row r="2213" spans="1:32" ht="18" x14ac:dyDescent="0.25">
      <c r="A2213" s="143" t="s">
        <v>1026</v>
      </c>
      <c r="B2213" s="23"/>
      <c r="C2213" s="24"/>
      <c r="D2213" s="23"/>
      <c r="E2213" s="24"/>
      <c r="F2213" s="23"/>
      <c r="G2213" s="24" t="s">
        <v>1</v>
      </c>
      <c r="H2213" s="23"/>
      <c r="I2213" s="24"/>
      <c r="J2213" s="23"/>
      <c r="K2213" s="24"/>
      <c r="L2213" s="23"/>
      <c r="M2213" s="24"/>
      <c r="N2213" s="23" t="s">
        <v>4</v>
      </c>
      <c r="O2213" s="24"/>
      <c r="P2213" s="24" t="s">
        <v>5</v>
      </c>
      <c r="Q2213" s="25"/>
      <c r="R2213" s="26"/>
      <c r="S2213" s="24"/>
      <c r="T2213" s="26"/>
      <c r="U2213" s="24"/>
      <c r="V2213" s="24"/>
      <c r="W2213" s="27"/>
      <c r="X2213" s="122"/>
      <c r="Y2213" s="28"/>
      <c r="Z2213" s="24"/>
      <c r="AA2213" s="24"/>
      <c r="AB2213" s="24"/>
      <c r="AC2213" s="29"/>
      <c r="AD2213" s="26"/>
      <c r="AE2213" s="27"/>
    </row>
    <row r="2214" spans="1:32" ht="42.75" x14ac:dyDescent="0.25">
      <c r="A2214" s="30"/>
      <c r="B2214" s="31" t="s">
        <v>6</v>
      </c>
      <c r="C2214" s="32" t="s">
        <v>7</v>
      </c>
      <c r="D2214" s="31" t="s">
        <v>8</v>
      </c>
      <c r="E2214" s="32" t="s">
        <v>7</v>
      </c>
      <c r="F2214" s="31" t="s">
        <v>9</v>
      </c>
      <c r="G2214" s="24" t="s">
        <v>7</v>
      </c>
      <c r="H2214" s="31" t="s">
        <v>10</v>
      </c>
      <c r="I2214" s="32" t="s">
        <v>7</v>
      </c>
      <c r="J2214" s="31" t="s">
        <v>11</v>
      </c>
      <c r="K2214" s="32" t="s">
        <v>7</v>
      </c>
      <c r="L2214" s="31" t="s">
        <v>12</v>
      </c>
      <c r="M2214" s="32" t="s">
        <v>7</v>
      </c>
      <c r="N2214" s="31" t="s">
        <v>13</v>
      </c>
      <c r="O2214" s="32" t="s">
        <v>14</v>
      </c>
      <c r="P2214" s="32" t="s">
        <v>976</v>
      </c>
      <c r="Q2214" s="33" t="s">
        <v>2</v>
      </c>
      <c r="R2214" s="32" t="s">
        <v>16</v>
      </c>
      <c r="S2214" s="32" t="s">
        <v>17</v>
      </c>
      <c r="T2214" s="32" t="s">
        <v>18</v>
      </c>
      <c r="U2214" s="32" t="s">
        <v>19</v>
      </c>
      <c r="V2214" s="32" t="s">
        <v>18</v>
      </c>
      <c r="W2214" s="34" t="s">
        <v>20</v>
      </c>
      <c r="X2214" s="123" t="s">
        <v>21</v>
      </c>
      <c r="Y2214" s="35" t="s">
        <v>22</v>
      </c>
      <c r="Z2214" s="32" t="s">
        <v>23</v>
      </c>
      <c r="AA2214" s="32" t="s">
        <v>24</v>
      </c>
      <c r="AB2214" s="32" t="s">
        <v>25</v>
      </c>
      <c r="AC2214" s="36" t="s">
        <v>26</v>
      </c>
      <c r="AD2214" s="32" t="s">
        <v>27</v>
      </c>
      <c r="AE2214" s="34" t="s">
        <v>18</v>
      </c>
      <c r="AF2214" s="34" t="s">
        <v>28</v>
      </c>
    </row>
    <row r="2215" spans="1:32" x14ac:dyDescent="0.25">
      <c r="B2215" s="8"/>
      <c r="C2215" s="12"/>
      <c r="D2215" s="8"/>
      <c r="E2215" s="12"/>
      <c r="F2215" s="8"/>
      <c r="G2215" s="12"/>
      <c r="H2215" s="8"/>
      <c r="I2215" s="12"/>
      <c r="J2215" s="8"/>
      <c r="K2215" s="12"/>
      <c r="L2215" s="8"/>
      <c r="M2215" s="12"/>
      <c r="N2215" s="8"/>
      <c r="O2215" s="12"/>
      <c r="P2215" s="12"/>
      <c r="Q2215" s="13"/>
      <c r="R2215" s="14"/>
      <c r="S2215" s="12"/>
      <c r="T2215" s="14"/>
      <c r="U2215" s="12"/>
      <c r="V2215" s="12"/>
      <c r="W2215" s="12"/>
      <c r="X2215" s="60"/>
      <c r="Y2215" s="20"/>
      <c r="Z2215" s="12"/>
      <c r="AA2215" s="12"/>
      <c r="AB2215" s="12"/>
      <c r="AC2215" s="16"/>
      <c r="AD2215" s="14"/>
      <c r="AE2215" s="12"/>
    </row>
    <row r="2216" spans="1:32" x14ac:dyDescent="0.25">
      <c r="A2216" s="40" t="s">
        <v>2099</v>
      </c>
      <c r="B2216" s="67" t="s">
        <v>18</v>
      </c>
      <c r="C2216" s="42" t="s">
        <v>18</v>
      </c>
      <c r="D2216" s="67" t="s">
        <v>18</v>
      </c>
      <c r="E2216" s="42" t="s">
        <v>18</v>
      </c>
      <c r="F2216" s="67" t="s">
        <v>18</v>
      </c>
      <c r="G2216" s="42" t="s">
        <v>18</v>
      </c>
      <c r="H2216" s="67">
        <v>3.7985466874525602</v>
      </c>
      <c r="I2216" s="42">
        <v>17</v>
      </c>
      <c r="J2216" s="67">
        <v>2.3124979007825801</v>
      </c>
      <c r="K2216" s="42">
        <v>15</v>
      </c>
      <c r="L2216" s="67">
        <v>-0.82290793361383596</v>
      </c>
      <c r="M2216" s="42">
        <v>14</v>
      </c>
      <c r="N2216" s="67">
        <v>4.0805282478715199</v>
      </c>
      <c r="O2216" s="69">
        <v>-6.9222084156706998E-2</v>
      </c>
      <c r="P2216" s="69" t="s">
        <v>18</v>
      </c>
      <c r="Q2216" s="70">
        <v>6</v>
      </c>
      <c r="R2216" s="71">
        <v>0.05</v>
      </c>
      <c r="S2216" s="71">
        <v>0</v>
      </c>
      <c r="T2216" s="46" t="s">
        <v>18</v>
      </c>
      <c r="U2216" s="72">
        <v>8.0000000000000002E-3</v>
      </c>
      <c r="V2216" s="72" t="s">
        <v>18</v>
      </c>
      <c r="W2216" s="72">
        <v>9.7000000000000003E-3</v>
      </c>
      <c r="X2216" s="48" t="s">
        <v>141</v>
      </c>
      <c r="Y2216" s="49" t="s">
        <v>18</v>
      </c>
      <c r="Z2216" s="50" t="s">
        <v>18</v>
      </c>
      <c r="AA2216" s="73" t="s">
        <v>18</v>
      </c>
      <c r="AB2216" s="52">
        <v>41542</v>
      </c>
      <c r="AC2216" s="48" t="s">
        <v>2100</v>
      </c>
      <c r="AD2216" s="53" t="s">
        <v>129</v>
      </c>
      <c r="AE2216" s="46" t="s">
        <v>18</v>
      </c>
      <c r="AF2216" s="54" t="s">
        <v>18</v>
      </c>
    </row>
    <row r="2217" spans="1:32" x14ac:dyDescent="0.25">
      <c r="A2217" s="1" t="s">
        <v>2101</v>
      </c>
      <c r="B2217" s="74" t="s">
        <v>18</v>
      </c>
      <c r="C2217" s="37" t="s">
        <v>18</v>
      </c>
      <c r="D2217" s="74">
        <v>-0.38183717842999998</v>
      </c>
      <c r="E2217" s="37">
        <v>11</v>
      </c>
      <c r="F2217" s="74">
        <v>-0.65754581257143596</v>
      </c>
      <c r="G2217" s="37">
        <v>10</v>
      </c>
      <c r="H2217" s="74">
        <v>6.0020546958350502</v>
      </c>
      <c r="I2217" s="37">
        <v>9</v>
      </c>
      <c r="J2217" s="74">
        <v>3.2880941064452802</v>
      </c>
      <c r="K2217" s="37">
        <v>6</v>
      </c>
      <c r="L2217" s="74">
        <v>0.28823513433346898</v>
      </c>
      <c r="M2217" s="37">
        <v>8</v>
      </c>
      <c r="N2217" s="74">
        <v>8.0229024487130403</v>
      </c>
      <c r="O2217" s="76">
        <v>0.23944518219994801</v>
      </c>
      <c r="P2217" s="76" t="s">
        <v>18</v>
      </c>
      <c r="Q2217" s="77">
        <v>6</v>
      </c>
      <c r="R2217" s="78">
        <v>0</v>
      </c>
      <c r="S2217" s="78">
        <v>0</v>
      </c>
      <c r="T2217" s="14" t="s">
        <v>18</v>
      </c>
      <c r="U2217" s="79">
        <v>0</v>
      </c>
      <c r="V2217" s="79" t="s">
        <v>18</v>
      </c>
      <c r="W2217" s="79">
        <v>6.9999999999999999E-4</v>
      </c>
      <c r="X2217" s="12" t="s">
        <v>1371</v>
      </c>
      <c r="Y2217" s="60" t="s">
        <v>18</v>
      </c>
      <c r="Z2217" s="8" t="s">
        <v>18</v>
      </c>
      <c r="AA2217" s="80" t="s">
        <v>18</v>
      </c>
      <c r="AB2217" s="62">
        <v>43580</v>
      </c>
      <c r="AC2217" s="12" t="s">
        <v>2102</v>
      </c>
      <c r="AD2217" s="16">
        <v>274000</v>
      </c>
      <c r="AE2217" s="14" t="s">
        <v>18</v>
      </c>
      <c r="AF2217" s="39" t="s">
        <v>18</v>
      </c>
    </row>
    <row r="2218" spans="1:32" x14ac:dyDescent="0.25">
      <c r="A2218" s="40" t="s">
        <v>2103</v>
      </c>
      <c r="B2218" s="67" t="s">
        <v>18</v>
      </c>
      <c r="C2218" s="42" t="s">
        <v>18</v>
      </c>
      <c r="D2218" s="67">
        <v>-0.91667860204088703</v>
      </c>
      <c r="E2218" s="42">
        <v>14</v>
      </c>
      <c r="F2218" s="67">
        <v>-3.25846180982722</v>
      </c>
      <c r="G2218" s="42">
        <v>14</v>
      </c>
      <c r="H2218" s="68">
        <v>12.76702200942</v>
      </c>
      <c r="I2218" s="64">
        <v>1</v>
      </c>
      <c r="J2218" s="68">
        <v>6.82235017943007</v>
      </c>
      <c r="K2218" s="64">
        <v>1</v>
      </c>
      <c r="L2218" s="67">
        <v>-2.8347429598152298</v>
      </c>
      <c r="M2218" s="42">
        <v>20</v>
      </c>
      <c r="N2218" s="67">
        <v>7.1445571377103603</v>
      </c>
      <c r="O2218" s="69">
        <v>1.2157524231058301</v>
      </c>
      <c r="P2218" s="69" t="s">
        <v>18</v>
      </c>
      <c r="Q2218" s="70">
        <v>6</v>
      </c>
      <c r="R2218" s="71">
        <v>0</v>
      </c>
      <c r="S2218" s="71">
        <v>0</v>
      </c>
      <c r="T2218" s="46" t="s">
        <v>18</v>
      </c>
      <c r="U2218" s="72">
        <v>0</v>
      </c>
      <c r="V2218" s="72" t="s">
        <v>18</v>
      </c>
      <c r="W2218" s="72">
        <v>1E-3</v>
      </c>
      <c r="X2218" s="48" t="s">
        <v>1371</v>
      </c>
      <c r="Y2218" s="49" t="s">
        <v>18</v>
      </c>
      <c r="Z2218" s="50" t="s">
        <v>18</v>
      </c>
      <c r="AA2218" s="73" t="s">
        <v>18</v>
      </c>
      <c r="AB2218" s="52">
        <v>43601</v>
      </c>
      <c r="AC2218" s="48" t="s">
        <v>2102</v>
      </c>
      <c r="AD2218" s="53" t="s">
        <v>2104</v>
      </c>
      <c r="AE2218" s="46" t="s">
        <v>18</v>
      </c>
      <c r="AF2218" s="54" t="s">
        <v>18</v>
      </c>
    </row>
    <row r="2219" spans="1:32" x14ac:dyDescent="0.25">
      <c r="A2219" s="1" t="s">
        <v>2105</v>
      </c>
      <c r="B2219" s="74">
        <v>-0.172623539593275</v>
      </c>
      <c r="C2219" s="37">
        <v>7</v>
      </c>
      <c r="D2219" s="74">
        <v>-2.3766923944685798</v>
      </c>
      <c r="E2219" s="37">
        <v>15</v>
      </c>
      <c r="F2219" s="74">
        <v>-3.9061134363433201</v>
      </c>
      <c r="G2219" s="37">
        <v>15</v>
      </c>
      <c r="H2219" s="74">
        <v>5.9806508355321801</v>
      </c>
      <c r="I2219" s="37">
        <v>10</v>
      </c>
      <c r="J2219" s="74">
        <v>2.5531914893616801</v>
      </c>
      <c r="K2219" s="37">
        <v>12</v>
      </c>
      <c r="L2219" s="74">
        <v>-2.1121039805036599</v>
      </c>
      <c r="M2219" s="37">
        <v>19</v>
      </c>
      <c r="N2219" s="74">
        <v>4.4740088981228698</v>
      </c>
      <c r="O2219" s="76">
        <v>0.424594926286055</v>
      </c>
      <c r="P2219" s="76" t="s">
        <v>18</v>
      </c>
      <c r="Q2219" s="77">
        <v>8</v>
      </c>
      <c r="R2219" s="78">
        <v>0.03</v>
      </c>
      <c r="S2219" s="78">
        <v>5.0000000000000001E-3</v>
      </c>
      <c r="T2219" s="14" t="s">
        <v>18</v>
      </c>
      <c r="U2219" s="79">
        <v>4.0000000000000001E-3</v>
      </c>
      <c r="V2219" s="79" t="s">
        <v>18</v>
      </c>
      <c r="W2219" s="79">
        <v>6.0000000000000001E-3</v>
      </c>
      <c r="X2219" s="12" t="s">
        <v>141</v>
      </c>
      <c r="Y2219" s="60">
        <v>76.900000000000006</v>
      </c>
      <c r="Z2219" s="8" t="s">
        <v>18</v>
      </c>
      <c r="AA2219" s="80" t="s">
        <v>18</v>
      </c>
      <c r="AB2219" s="62">
        <v>39864</v>
      </c>
      <c r="AC2219" s="12" t="s">
        <v>2106</v>
      </c>
      <c r="AD2219" s="16" t="s">
        <v>1412</v>
      </c>
      <c r="AE2219" s="14" t="s">
        <v>18</v>
      </c>
      <c r="AF2219" s="39" t="s">
        <v>18</v>
      </c>
    </row>
    <row r="2220" spans="1:32" x14ac:dyDescent="0.25">
      <c r="A2220" s="40" t="s">
        <v>2107</v>
      </c>
      <c r="B2220" s="67">
        <v>-0.15126018376598799</v>
      </c>
      <c r="C2220" s="42">
        <v>6</v>
      </c>
      <c r="D2220" s="67">
        <v>0</v>
      </c>
      <c r="E2220" s="42">
        <v>9</v>
      </c>
      <c r="F2220" s="67">
        <v>0.12742925541360201</v>
      </c>
      <c r="G2220" s="42">
        <v>7</v>
      </c>
      <c r="H2220" s="67">
        <v>3.8613861386139301</v>
      </c>
      <c r="I2220" s="42">
        <v>16</v>
      </c>
      <c r="J2220" s="67">
        <v>2.34146341463414</v>
      </c>
      <c r="K2220" s="42">
        <v>14</v>
      </c>
      <c r="L2220" s="67">
        <v>-0.47438330170778098</v>
      </c>
      <c r="M2220" s="42">
        <v>12</v>
      </c>
      <c r="N2220" s="67">
        <v>1.30517571261092</v>
      </c>
      <c r="O2220" s="69">
        <v>-0.168270997149704</v>
      </c>
      <c r="P2220" s="69" t="s">
        <v>18</v>
      </c>
      <c r="Q2220" s="70">
        <v>8</v>
      </c>
      <c r="R2220" s="71">
        <v>0.03</v>
      </c>
      <c r="S2220" s="71">
        <v>5.0000000000000001E-3</v>
      </c>
      <c r="T2220" s="46" t="s">
        <v>18</v>
      </c>
      <c r="U2220" s="72">
        <v>3.4999999999999901E-3</v>
      </c>
      <c r="V2220" s="72" t="s">
        <v>18</v>
      </c>
      <c r="W2220" s="72">
        <v>5.0000000000000001E-3</v>
      </c>
      <c r="X2220" s="48" t="s">
        <v>141</v>
      </c>
      <c r="Y2220" s="49">
        <v>6.9</v>
      </c>
      <c r="Z2220" s="50" t="s">
        <v>18</v>
      </c>
      <c r="AA2220" s="73" t="s">
        <v>18</v>
      </c>
      <c r="AB2220" s="52">
        <v>39864</v>
      </c>
      <c r="AC2220" s="48" t="s">
        <v>2108</v>
      </c>
      <c r="AD2220" s="53" t="s">
        <v>1412</v>
      </c>
      <c r="AE2220" s="46" t="s">
        <v>18</v>
      </c>
      <c r="AF2220" s="54" t="s">
        <v>18</v>
      </c>
    </row>
    <row r="2221" spans="1:32" x14ac:dyDescent="0.25">
      <c r="A2221" s="1" t="s">
        <v>2109</v>
      </c>
      <c r="B2221" s="75">
        <v>2.85400702347538</v>
      </c>
      <c r="C2221" s="66">
        <v>2</v>
      </c>
      <c r="D2221" s="75">
        <v>2.1800599507557998</v>
      </c>
      <c r="E2221" s="66">
        <v>3</v>
      </c>
      <c r="F2221" s="75">
        <v>3.7036912227320098</v>
      </c>
      <c r="G2221" s="66">
        <v>3</v>
      </c>
      <c r="H2221" s="74">
        <v>4.0191901294118297</v>
      </c>
      <c r="I2221" s="37">
        <v>15</v>
      </c>
      <c r="J2221" s="74">
        <v>1.83069961656812</v>
      </c>
      <c r="K2221" s="37">
        <v>18</v>
      </c>
      <c r="L2221" s="74">
        <v>2.158858184344</v>
      </c>
      <c r="M2221" s="37">
        <v>4</v>
      </c>
      <c r="N2221" s="74">
        <v>5.4628021956022703</v>
      </c>
      <c r="O2221" s="76">
        <v>-1.13163950670742E-2</v>
      </c>
      <c r="P2221" s="76" t="s">
        <v>18</v>
      </c>
      <c r="Q2221" s="77">
        <v>8</v>
      </c>
      <c r="R2221" s="78">
        <v>0.03</v>
      </c>
      <c r="S2221" s="78">
        <v>0</v>
      </c>
      <c r="T2221" s="14" t="s">
        <v>18</v>
      </c>
      <c r="U2221" s="79">
        <v>0.03</v>
      </c>
      <c r="V2221" s="79" t="s">
        <v>18</v>
      </c>
      <c r="W2221" s="79">
        <v>8.0000000000000002E-3</v>
      </c>
      <c r="X2221" s="12" t="s">
        <v>141</v>
      </c>
      <c r="Y2221" s="60">
        <v>152.29266677702299</v>
      </c>
      <c r="Z2221" s="8" t="s">
        <v>18</v>
      </c>
      <c r="AA2221" s="80" t="s">
        <v>18</v>
      </c>
      <c r="AB2221" s="62">
        <v>40527</v>
      </c>
      <c r="AC2221" s="12" t="s">
        <v>2110</v>
      </c>
      <c r="AD2221" s="16" t="s">
        <v>1412</v>
      </c>
      <c r="AE2221" s="14" t="s">
        <v>18</v>
      </c>
      <c r="AF2221" s="39" t="s">
        <v>18</v>
      </c>
    </row>
    <row r="2222" spans="1:32" x14ac:dyDescent="0.25">
      <c r="A2222" s="40" t="s">
        <v>2111</v>
      </c>
      <c r="B2222" s="67">
        <v>-0.30316684904152502</v>
      </c>
      <c r="C2222" s="42">
        <v>8</v>
      </c>
      <c r="D2222" s="67">
        <v>5.3493639381008103E-2</v>
      </c>
      <c r="E2222" s="42">
        <v>8</v>
      </c>
      <c r="F2222" s="67">
        <v>-0.51794804774329894</v>
      </c>
      <c r="G2222" s="42">
        <v>9</v>
      </c>
      <c r="H2222" s="67">
        <v>4.8323269039103698</v>
      </c>
      <c r="I2222" s="42">
        <v>12</v>
      </c>
      <c r="J2222" s="67">
        <v>2.4904351813373999</v>
      </c>
      <c r="K2222" s="42">
        <v>13</v>
      </c>
      <c r="L2222" s="67">
        <v>-0.866250866250872</v>
      </c>
      <c r="M2222" s="42">
        <v>15</v>
      </c>
      <c r="N2222" s="67">
        <v>1.76730448101116</v>
      </c>
      <c r="O2222" s="69">
        <v>0.42512060301570698</v>
      </c>
      <c r="P2222" s="69" t="s">
        <v>18</v>
      </c>
      <c r="Q2222" s="70">
        <v>8</v>
      </c>
      <c r="R2222" s="71">
        <v>0.03</v>
      </c>
      <c r="S2222" s="71">
        <v>0</v>
      </c>
      <c r="T2222" s="46" t="s">
        <v>18</v>
      </c>
      <c r="U2222" s="72">
        <v>0.03</v>
      </c>
      <c r="V2222" s="72" t="s">
        <v>18</v>
      </c>
      <c r="W2222" s="72">
        <v>8.0000000000000002E-3</v>
      </c>
      <c r="X2222" s="48" t="s">
        <v>141</v>
      </c>
      <c r="Y2222" s="49" t="s">
        <v>18</v>
      </c>
      <c r="Z2222" s="50" t="s">
        <v>18</v>
      </c>
      <c r="AA2222" s="73" t="s">
        <v>18</v>
      </c>
      <c r="AB2222" s="52">
        <v>40617</v>
      </c>
      <c r="AC2222" s="48" t="s">
        <v>2110</v>
      </c>
      <c r="AD2222" s="53" t="s">
        <v>1412</v>
      </c>
      <c r="AE2222" s="46" t="s">
        <v>18</v>
      </c>
      <c r="AF2222" s="54" t="s">
        <v>18</v>
      </c>
    </row>
    <row r="2223" spans="1:32" x14ac:dyDescent="0.25">
      <c r="A2223" s="1" t="s">
        <v>2112</v>
      </c>
      <c r="B2223" s="74" t="s">
        <v>18</v>
      </c>
      <c r="C2223" s="37" t="s">
        <v>18</v>
      </c>
      <c r="D2223" s="75">
        <v>2.7542457846114301</v>
      </c>
      <c r="E2223" s="66">
        <v>1</v>
      </c>
      <c r="F2223" s="75">
        <v>5.7976966618271897</v>
      </c>
      <c r="G2223" s="66">
        <v>1</v>
      </c>
      <c r="H2223" s="74">
        <v>2.8366398187869599</v>
      </c>
      <c r="I2223" s="37">
        <v>20</v>
      </c>
      <c r="J2223" s="74">
        <v>1.15177316940746</v>
      </c>
      <c r="K2223" s="37">
        <v>20</v>
      </c>
      <c r="L2223" s="75">
        <v>3.2446068355585802</v>
      </c>
      <c r="M2223" s="66">
        <v>1</v>
      </c>
      <c r="N2223" s="74">
        <v>5.88704220388008</v>
      </c>
      <c r="O2223" s="76">
        <v>-0.211374319284381</v>
      </c>
      <c r="P2223" s="76" t="s">
        <v>18</v>
      </c>
      <c r="Q2223" s="77">
        <v>6</v>
      </c>
      <c r="R2223" s="78">
        <v>0</v>
      </c>
      <c r="S2223" s="78">
        <v>0</v>
      </c>
      <c r="T2223" s="14" t="s">
        <v>18</v>
      </c>
      <c r="U2223" s="79">
        <v>0</v>
      </c>
      <c r="V2223" s="79" t="s">
        <v>18</v>
      </c>
      <c r="W2223" s="79">
        <v>6.9999999999999999E-4</v>
      </c>
      <c r="X2223" s="12" t="s">
        <v>1371</v>
      </c>
      <c r="Y2223" s="60" t="s">
        <v>18</v>
      </c>
      <c r="Z2223" s="8" t="s">
        <v>18</v>
      </c>
      <c r="AA2223" s="80" t="s">
        <v>18</v>
      </c>
      <c r="AB2223" s="62">
        <v>43655</v>
      </c>
      <c r="AC2223" s="12" t="s">
        <v>2102</v>
      </c>
      <c r="AD2223" s="16">
        <v>254000</v>
      </c>
      <c r="AE2223" s="14" t="s">
        <v>18</v>
      </c>
      <c r="AF2223" s="39" t="s">
        <v>18</v>
      </c>
    </row>
    <row r="2224" spans="1:32" x14ac:dyDescent="0.25">
      <c r="A2224" s="40" t="s">
        <v>2113</v>
      </c>
      <c r="B2224" s="67" t="s">
        <v>18</v>
      </c>
      <c r="C2224" s="42" t="s">
        <v>18</v>
      </c>
      <c r="D2224" s="67">
        <v>-0.121271721663795</v>
      </c>
      <c r="E2224" s="42">
        <v>10</v>
      </c>
      <c r="F2224" s="67">
        <v>0.16674091857926601</v>
      </c>
      <c r="G2224" s="42">
        <v>6</v>
      </c>
      <c r="H2224" s="67">
        <v>4.1108122006910497</v>
      </c>
      <c r="I2224" s="42">
        <v>14</v>
      </c>
      <c r="J2224" s="67">
        <v>2.6028083066994099</v>
      </c>
      <c r="K2224" s="42">
        <v>11</v>
      </c>
      <c r="L2224" s="67">
        <v>-0.213155663621966</v>
      </c>
      <c r="M2224" s="42">
        <v>10</v>
      </c>
      <c r="N2224" s="67">
        <v>1.3957618834066401</v>
      </c>
      <c r="O2224" s="69">
        <v>2.1352383823351199E-2</v>
      </c>
      <c r="P2224" s="69" t="s">
        <v>18</v>
      </c>
      <c r="Q2224" s="70">
        <v>6</v>
      </c>
      <c r="R2224" s="71">
        <v>0.05</v>
      </c>
      <c r="S2224" s="71">
        <v>0.03</v>
      </c>
      <c r="T2224" s="46" t="s">
        <v>18</v>
      </c>
      <c r="U2224" s="72">
        <v>0</v>
      </c>
      <c r="V2224" s="72" t="s">
        <v>18</v>
      </c>
      <c r="W2224" s="72">
        <v>1E-3</v>
      </c>
      <c r="X2224" s="48" t="s">
        <v>1371</v>
      </c>
      <c r="Y2224" s="49" t="s">
        <v>18</v>
      </c>
      <c r="Z2224" s="50" t="s">
        <v>18</v>
      </c>
      <c r="AA2224" s="73" t="s">
        <v>18</v>
      </c>
      <c r="AB2224" s="52">
        <v>43146</v>
      </c>
      <c r="AC2224" s="48" t="s">
        <v>2092</v>
      </c>
      <c r="AD2224" s="53">
        <v>249000</v>
      </c>
      <c r="AE2224" s="46" t="s">
        <v>18</v>
      </c>
      <c r="AF2224" s="54" t="s">
        <v>18</v>
      </c>
    </row>
    <row r="2225" spans="1:32" x14ac:dyDescent="0.25">
      <c r="A2225" s="1" t="s">
        <v>2114</v>
      </c>
      <c r="B2225" s="74" t="s">
        <v>18</v>
      </c>
      <c r="C2225" s="37" t="s">
        <v>18</v>
      </c>
      <c r="D2225" s="74">
        <v>1.7397036151332901</v>
      </c>
      <c r="E2225" s="37">
        <v>4</v>
      </c>
      <c r="F2225" s="74">
        <v>3.4163931639113798</v>
      </c>
      <c r="G2225" s="37">
        <v>4</v>
      </c>
      <c r="H2225" s="74">
        <v>3.1604430998181701</v>
      </c>
      <c r="I2225" s="37">
        <v>19</v>
      </c>
      <c r="J2225" s="74">
        <v>2.0308924889277802</v>
      </c>
      <c r="K2225" s="37">
        <v>16</v>
      </c>
      <c r="L2225" s="75">
        <v>2.2209462140944098</v>
      </c>
      <c r="M2225" s="66">
        <v>3</v>
      </c>
      <c r="N2225" s="74">
        <v>6.1825042316260301</v>
      </c>
      <c r="O2225" s="76">
        <v>-0.14889860531001201</v>
      </c>
      <c r="P2225" s="76" t="s">
        <v>18</v>
      </c>
      <c r="Q2225" s="77">
        <v>6</v>
      </c>
      <c r="R2225" s="78">
        <v>0.05</v>
      </c>
      <c r="S2225" s="78">
        <v>0.03</v>
      </c>
      <c r="T2225" s="14" t="s">
        <v>18</v>
      </c>
      <c r="U2225" s="79">
        <v>0</v>
      </c>
      <c r="V2225" s="79" t="s">
        <v>18</v>
      </c>
      <c r="W2225" s="79">
        <v>6.9999999999999999E-4</v>
      </c>
      <c r="X2225" s="12" t="s">
        <v>1371</v>
      </c>
      <c r="Y2225" s="60" t="s">
        <v>18</v>
      </c>
      <c r="Z2225" s="8" t="s">
        <v>18</v>
      </c>
      <c r="AA2225" s="80" t="s">
        <v>18</v>
      </c>
      <c r="AB2225" s="62">
        <v>43257</v>
      </c>
      <c r="AC2225" s="12" t="s">
        <v>2092</v>
      </c>
      <c r="AD2225" s="16">
        <v>268000</v>
      </c>
      <c r="AE2225" s="14" t="s">
        <v>18</v>
      </c>
      <c r="AF2225" s="39" t="s">
        <v>18</v>
      </c>
    </row>
    <row r="2226" spans="1:32" x14ac:dyDescent="0.25">
      <c r="A2226" s="40" t="s">
        <v>2115</v>
      </c>
      <c r="B2226" s="67" t="s">
        <v>18</v>
      </c>
      <c r="C2226" s="42" t="s">
        <v>18</v>
      </c>
      <c r="D2226" s="67">
        <v>0.31957915536102699</v>
      </c>
      <c r="E2226" s="42">
        <v>6</v>
      </c>
      <c r="F2226" s="67">
        <v>0.44194213574424401</v>
      </c>
      <c r="G2226" s="42">
        <v>5</v>
      </c>
      <c r="H2226" s="67">
        <v>6.9499055460179697</v>
      </c>
      <c r="I2226" s="42">
        <v>6</v>
      </c>
      <c r="J2226" s="67">
        <v>3.4825105432894699</v>
      </c>
      <c r="K2226" s="42">
        <v>5</v>
      </c>
      <c r="L2226" s="67">
        <v>-9.5512539254005699E-2</v>
      </c>
      <c r="M2226" s="42">
        <v>9</v>
      </c>
      <c r="N2226" s="67">
        <v>1.98280275111356</v>
      </c>
      <c r="O2226" s="69">
        <v>1.44688935254715</v>
      </c>
      <c r="P2226" s="69" t="s">
        <v>18</v>
      </c>
      <c r="Q2226" s="70">
        <v>8</v>
      </c>
      <c r="R2226" s="71">
        <v>0.05</v>
      </c>
      <c r="S2226" s="71">
        <v>0.03</v>
      </c>
      <c r="T2226" s="46" t="s">
        <v>18</v>
      </c>
      <c r="U2226" s="72">
        <v>0</v>
      </c>
      <c r="V2226" s="72" t="s">
        <v>18</v>
      </c>
      <c r="W2226" s="72">
        <v>4.0000000000000002E-4</v>
      </c>
      <c r="X2226" s="48" t="s">
        <v>1371</v>
      </c>
      <c r="Y2226" s="49" t="s">
        <v>18</v>
      </c>
      <c r="Z2226" s="50" t="s">
        <v>18</v>
      </c>
      <c r="AA2226" s="73" t="s">
        <v>18</v>
      </c>
      <c r="AB2226" s="52">
        <v>43440</v>
      </c>
      <c r="AC2226" s="48" t="s">
        <v>2116</v>
      </c>
      <c r="AD2226" s="53" t="s">
        <v>240</v>
      </c>
      <c r="AE2226" s="46" t="s">
        <v>18</v>
      </c>
      <c r="AF2226" s="54" t="s">
        <v>18</v>
      </c>
    </row>
    <row r="2227" spans="1:32" x14ac:dyDescent="0.25">
      <c r="A2227" s="1" t="s">
        <v>2117</v>
      </c>
      <c r="B2227" s="74" t="s">
        <v>18</v>
      </c>
      <c r="C2227" s="37" t="s">
        <v>18</v>
      </c>
      <c r="D2227" s="74">
        <v>-0.56277016228715104</v>
      </c>
      <c r="E2227" s="37">
        <v>12</v>
      </c>
      <c r="F2227" s="74">
        <v>-1.1286818379699399</v>
      </c>
      <c r="G2227" s="37">
        <v>12</v>
      </c>
      <c r="H2227" s="74">
        <v>8.7238382916686898</v>
      </c>
      <c r="I2227" s="37">
        <v>4</v>
      </c>
      <c r="J2227" s="74">
        <v>3.8184467623773699</v>
      </c>
      <c r="K2227" s="37">
        <v>4</v>
      </c>
      <c r="L2227" s="74">
        <v>-0.31704392361332401</v>
      </c>
      <c r="M2227" s="37">
        <v>11</v>
      </c>
      <c r="N2227" s="74">
        <v>3.2723342551634</v>
      </c>
      <c r="O2227" s="76">
        <v>1.41881255776736</v>
      </c>
      <c r="P2227" s="76" t="s">
        <v>18</v>
      </c>
      <c r="Q2227" s="77">
        <v>8</v>
      </c>
      <c r="R2227" s="78">
        <v>0.05</v>
      </c>
      <c r="S2227" s="78">
        <v>0.03</v>
      </c>
      <c r="T2227" s="14" t="s">
        <v>18</v>
      </c>
      <c r="U2227" s="79">
        <v>0</v>
      </c>
      <c r="V2227" s="79" t="s">
        <v>18</v>
      </c>
      <c r="W2227" s="79">
        <v>4.0000000000000002E-4</v>
      </c>
      <c r="X2227" s="12" t="s">
        <v>1371</v>
      </c>
      <c r="Y2227" s="60" t="s">
        <v>18</v>
      </c>
      <c r="Z2227" s="8" t="s">
        <v>18</v>
      </c>
      <c r="AA2227" s="80" t="s">
        <v>18</v>
      </c>
      <c r="AB2227" s="62">
        <v>43440</v>
      </c>
      <c r="AC2227" s="12" t="s">
        <v>2118</v>
      </c>
      <c r="AD2227" s="16" t="s">
        <v>126</v>
      </c>
      <c r="AE2227" s="14" t="s">
        <v>18</v>
      </c>
      <c r="AF2227" s="39" t="s">
        <v>18</v>
      </c>
    </row>
    <row r="2228" spans="1:32" x14ac:dyDescent="0.25">
      <c r="A2228" s="40" t="s">
        <v>2119</v>
      </c>
      <c r="B2228" s="67" t="s">
        <v>18</v>
      </c>
      <c r="C2228" s="42" t="s">
        <v>18</v>
      </c>
      <c r="D2228" s="67">
        <v>0.80212897593501198</v>
      </c>
      <c r="E2228" s="42">
        <v>5</v>
      </c>
      <c r="F2228" s="67">
        <v>7.3649921772322893E-2</v>
      </c>
      <c r="G2228" s="42">
        <v>8</v>
      </c>
      <c r="H2228" s="68">
        <v>10.697039810336699</v>
      </c>
      <c r="I2228" s="64">
        <v>3</v>
      </c>
      <c r="J2228" s="68">
        <v>4.1693892249198203</v>
      </c>
      <c r="K2228" s="64">
        <v>3</v>
      </c>
      <c r="L2228" s="67">
        <v>0.342903609559708</v>
      </c>
      <c r="M2228" s="42">
        <v>6</v>
      </c>
      <c r="N2228" s="67">
        <v>8.0222278948620094</v>
      </c>
      <c r="O2228" s="69">
        <v>0.82471235420069899</v>
      </c>
      <c r="P2228" s="69" t="s">
        <v>18</v>
      </c>
      <c r="Q2228" s="70">
        <v>8</v>
      </c>
      <c r="R2228" s="71">
        <v>0.05</v>
      </c>
      <c r="S2228" s="71">
        <v>0.03</v>
      </c>
      <c r="T2228" s="46" t="s">
        <v>18</v>
      </c>
      <c r="U2228" s="72">
        <v>0</v>
      </c>
      <c r="V2228" s="72" t="s">
        <v>18</v>
      </c>
      <c r="W2228" s="72">
        <v>1.9E-3</v>
      </c>
      <c r="X2228" s="48" t="s">
        <v>1371</v>
      </c>
      <c r="Y2228" s="49" t="s">
        <v>18</v>
      </c>
      <c r="Z2228" s="50" t="s">
        <v>18</v>
      </c>
      <c r="AA2228" s="73" t="s">
        <v>18</v>
      </c>
      <c r="AB2228" s="52">
        <v>43440</v>
      </c>
      <c r="AC2228" s="48" t="s">
        <v>2120</v>
      </c>
      <c r="AD2228" s="53" t="s">
        <v>1776</v>
      </c>
      <c r="AE2228" s="46" t="s">
        <v>18</v>
      </c>
      <c r="AF2228" s="54" t="s">
        <v>18</v>
      </c>
    </row>
    <row r="2229" spans="1:32" x14ac:dyDescent="0.25">
      <c r="A2229" s="1" t="s">
        <v>2121</v>
      </c>
      <c r="B2229" s="74" t="s">
        <v>18</v>
      </c>
      <c r="C2229" s="37" t="s">
        <v>18</v>
      </c>
      <c r="D2229" s="74" t="s">
        <v>18</v>
      </c>
      <c r="E2229" s="37" t="s">
        <v>18</v>
      </c>
      <c r="F2229" s="74">
        <v>-4.31259118397384</v>
      </c>
      <c r="G2229" s="37">
        <v>16</v>
      </c>
      <c r="H2229" s="74">
        <v>4.8196967061591298</v>
      </c>
      <c r="I2229" s="37">
        <v>13</v>
      </c>
      <c r="J2229" s="74">
        <v>1.754380547976</v>
      </c>
      <c r="K2229" s="37">
        <v>19</v>
      </c>
      <c r="L2229" s="74">
        <v>-0.70051046286293495</v>
      </c>
      <c r="M2229" s="37">
        <v>13</v>
      </c>
      <c r="N2229" s="74">
        <v>8.1890414184349591</v>
      </c>
      <c r="O2229" s="76">
        <v>9.02043732817953E-2</v>
      </c>
      <c r="P2229" s="76" t="s">
        <v>18</v>
      </c>
      <c r="Q2229" s="77">
        <v>8</v>
      </c>
      <c r="R2229" s="78">
        <v>0.05</v>
      </c>
      <c r="S2229" s="78">
        <v>0.03</v>
      </c>
      <c r="T2229" s="14" t="s">
        <v>18</v>
      </c>
      <c r="U2229" s="79">
        <v>0</v>
      </c>
      <c r="V2229" s="79" t="s">
        <v>18</v>
      </c>
      <c r="W2229" s="79">
        <v>1.9E-3</v>
      </c>
      <c r="X2229" s="12" t="s">
        <v>1371</v>
      </c>
      <c r="Y2229" s="60" t="s">
        <v>18</v>
      </c>
      <c r="Z2229" s="8" t="s">
        <v>18</v>
      </c>
      <c r="AA2229" s="80" t="s">
        <v>18</v>
      </c>
      <c r="AB2229" s="62">
        <v>44083</v>
      </c>
      <c r="AC2229" s="12" t="s">
        <v>2120</v>
      </c>
      <c r="AD2229" s="16" t="s">
        <v>1776</v>
      </c>
      <c r="AE2229" s="14" t="s">
        <v>18</v>
      </c>
      <c r="AF2229" s="39" t="s">
        <v>18</v>
      </c>
    </row>
    <row r="2230" spans="1:32" x14ac:dyDescent="0.25">
      <c r="A2230" s="40" t="s">
        <v>2122</v>
      </c>
      <c r="B2230" s="67" t="s">
        <v>18</v>
      </c>
      <c r="C2230" s="42" t="s">
        <v>18</v>
      </c>
      <c r="D2230" s="67" t="s">
        <v>18</v>
      </c>
      <c r="E2230" s="42" t="s">
        <v>18</v>
      </c>
      <c r="F2230" s="67" t="s">
        <v>18</v>
      </c>
      <c r="G2230" s="42" t="s">
        <v>18</v>
      </c>
      <c r="H2230" s="67">
        <v>7.88047305024552</v>
      </c>
      <c r="I2230" s="42">
        <v>5</v>
      </c>
      <c r="J2230" s="67">
        <v>2.69534097921531</v>
      </c>
      <c r="K2230" s="42">
        <v>10</v>
      </c>
      <c r="L2230" s="67">
        <v>1.0393292876686699</v>
      </c>
      <c r="M2230" s="42">
        <v>5</v>
      </c>
      <c r="N2230" s="67">
        <v>5.4675631990453404</v>
      </c>
      <c r="O2230" s="69">
        <v>0.69490988118406705</v>
      </c>
      <c r="P2230" s="69" t="s">
        <v>18</v>
      </c>
      <c r="Q2230" s="70">
        <v>8</v>
      </c>
      <c r="R2230" s="71">
        <v>0.03</v>
      </c>
      <c r="S2230" s="71">
        <v>5.0000000000000001E-3</v>
      </c>
      <c r="T2230" s="46" t="s">
        <v>18</v>
      </c>
      <c r="U2230" s="72">
        <v>0.01</v>
      </c>
      <c r="V2230" s="72" t="s">
        <v>18</v>
      </c>
      <c r="W2230" s="72">
        <v>1.2E-2</v>
      </c>
      <c r="X2230" s="48" t="s">
        <v>141</v>
      </c>
      <c r="Y2230" s="49" t="s">
        <v>18</v>
      </c>
      <c r="Z2230" s="50" t="s">
        <v>18</v>
      </c>
      <c r="AA2230" s="73" t="s">
        <v>18</v>
      </c>
      <c r="AB2230" s="52">
        <v>44112</v>
      </c>
      <c r="AC2230" s="48" t="s">
        <v>2123</v>
      </c>
      <c r="AD2230" s="53" t="s">
        <v>1562</v>
      </c>
      <c r="AE2230" s="46" t="s">
        <v>18</v>
      </c>
      <c r="AF2230" s="54" t="s">
        <v>18</v>
      </c>
    </row>
    <row r="2231" spans="1:32" x14ac:dyDescent="0.25">
      <c r="A2231" s="1" t="s">
        <v>2124</v>
      </c>
      <c r="B2231" s="74">
        <v>0.196804068707812</v>
      </c>
      <c r="C2231" s="37">
        <v>5</v>
      </c>
      <c r="D2231" s="74">
        <v>-4.0678850562537603</v>
      </c>
      <c r="E2231" s="37">
        <v>17</v>
      </c>
      <c r="F2231" s="74">
        <v>-5.8784712499274798</v>
      </c>
      <c r="G2231" s="37">
        <v>17</v>
      </c>
      <c r="H2231" s="74">
        <v>6.2347446396110398</v>
      </c>
      <c r="I2231" s="37">
        <v>7</v>
      </c>
      <c r="J2231" s="74">
        <v>2.8887211128761199</v>
      </c>
      <c r="K2231" s="37">
        <v>9</v>
      </c>
      <c r="L2231" s="74">
        <v>-0.99697267081174601</v>
      </c>
      <c r="M2231" s="37">
        <v>16</v>
      </c>
      <c r="N2231" s="74">
        <v>7.62694084709248</v>
      </c>
      <c r="O2231" s="76">
        <v>0.282385208638603</v>
      </c>
      <c r="P2231" s="76" t="s">
        <v>18</v>
      </c>
      <c r="Q2231" s="77">
        <v>8</v>
      </c>
      <c r="R2231" s="78">
        <v>0.05</v>
      </c>
      <c r="S2231" s="78">
        <v>0.01</v>
      </c>
      <c r="T2231" s="14" t="s">
        <v>18</v>
      </c>
      <c r="U2231" s="79">
        <v>0.01</v>
      </c>
      <c r="V2231" s="79" t="s">
        <v>18</v>
      </c>
      <c r="W2231" s="79" t="s">
        <v>18</v>
      </c>
      <c r="X2231" s="12" t="s">
        <v>141</v>
      </c>
      <c r="Y2231" s="60">
        <v>0.64911147000000002</v>
      </c>
      <c r="Z2231" s="8" t="s">
        <v>18</v>
      </c>
      <c r="AA2231" s="80" t="s">
        <v>18</v>
      </c>
      <c r="AB2231" s="62">
        <v>37126</v>
      </c>
      <c r="AC2231" s="12" t="s">
        <v>2094</v>
      </c>
      <c r="AD2231" s="16" t="s">
        <v>56</v>
      </c>
      <c r="AE2231" s="14" t="s">
        <v>18</v>
      </c>
      <c r="AF2231" s="39" t="s">
        <v>18</v>
      </c>
    </row>
    <row r="2232" spans="1:32" x14ac:dyDescent="0.25">
      <c r="A2232" s="40" t="s">
        <v>2125</v>
      </c>
      <c r="B2232" s="67">
        <v>0.24936541817921401</v>
      </c>
      <c r="C2232" s="42">
        <v>4</v>
      </c>
      <c r="D2232" s="67">
        <v>-4.0023739835847501</v>
      </c>
      <c r="E2232" s="42">
        <v>16</v>
      </c>
      <c r="F2232" s="67">
        <v>-5.9799780322263603</v>
      </c>
      <c r="G2232" s="42">
        <v>18</v>
      </c>
      <c r="H2232" s="67">
        <v>6.07124937280481</v>
      </c>
      <c r="I2232" s="42">
        <v>8</v>
      </c>
      <c r="J2232" s="67">
        <v>2.93544796883682</v>
      </c>
      <c r="K2232" s="42">
        <v>7</v>
      </c>
      <c r="L2232" s="67">
        <v>-1.1489645958583501</v>
      </c>
      <c r="M2232" s="42">
        <v>17</v>
      </c>
      <c r="N2232" s="67">
        <v>5.53590349411171</v>
      </c>
      <c r="O2232" s="69">
        <v>0.35951494054966598</v>
      </c>
      <c r="P2232" s="69" t="s">
        <v>18</v>
      </c>
      <c r="Q2232" s="70">
        <v>8</v>
      </c>
      <c r="R2232" s="71">
        <v>0.05</v>
      </c>
      <c r="S2232" s="71">
        <v>0.01</v>
      </c>
      <c r="T2232" s="46" t="s">
        <v>18</v>
      </c>
      <c r="U2232" s="72">
        <v>0.01</v>
      </c>
      <c r="V2232" s="72" t="s">
        <v>18</v>
      </c>
      <c r="W2232" s="72">
        <v>8.9599999999999992E-3</v>
      </c>
      <c r="X2232" s="48" t="s">
        <v>141</v>
      </c>
      <c r="Y2232" s="49" t="s">
        <v>18</v>
      </c>
      <c r="Z2232" s="50" t="s">
        <v>18</v>
      </c>
      <c r="AA2232" s="73" t="s">
        <v>18</v>
      </c>
      <c r="AB2232" s="52">
        <v>39260</v>
      </c>
      <c r="AC2232" s="48" t="s">
        <v>2094</v>
      </c>
      <c r="AD2232" s="53" t="s">
        <v>56</v>
      </c>
      <c r="AE2232" s="46" t="s">
        <v>18</v>
      </c>
      <c r="AF2232" s="54" t="s">
        <v>18</v>
      </c>
    </row>
    <row r="2233" spans="1:32" x14ac:dyDescent="0.25">
      <c r="A2233" s="1" t="s">
        <v>2126</v>
      </c>
      <c r="B2233" s="75">
        <v>2.0843942871033798</v>
      </c>
      <c r="C2233" s="66">
        <v>3</v>
      </c>
      <c r="D2233" s="74">
        <v>-0.70621504149838099</v>
      </c>
      <c r="E2233" s="37">
        <v>13</v>
      </c>
      <c r="F2233" s="74">
        <v>-0.90454749800022904</v>
      </c>
      <c r="G2233" s="37">
        <v>11</v>
      </c>
      <c r="H2233" s="74">
        <v>5.2405929901558599</v>
      </c>
      <c r="I2233" s="37">
        <v>11</v>
      </c>
      <c r="J2233" s="74">
        <v>2.9300797434839598</v>
      </c>
      <c r="K2233" s="37">
        <v>8</v>
      </c>
      <c r="L2233" s="74">
        <v>0.30094939174076701</v>
      </c>
      <c r="M2233" s="37">
        <v>7</v>
      </c>
      <c r="N2233" s="74">
        <v>7.6771257528846997</v>
      </c>
      <c r="O2233" s="76">
        <v>0.15104398055347701</v>
      </c>
      <c r="P2233" s="76" t="s">
        <v>18</v>
      </c>
      <c r="Q2233" s="77">
        <v>6</v>
      </c>
      <c r="R2233" s="78">
        <v>0.05</v>
      </c>
      <c r="S2233" s="78">
        <v>0.01</v>
      </c>
      <c r="T2233" s="14" t="s">
        <v>18</v>
      </c>
      <c r="U2233" s="79">
        <v>6.0000000000000001E-3</v>
      </c>
      <c r="V2233" s="79" t="s">
        <v>18</v>
      </c>
      <c r="W2233" s="79">
        <v>5.77E-3</v>
      </c>
      <c r="X2233" s="12" t="s">
        <v>141</v>
      </c>
      <c r="Y2233" s="60">
        <v>103.63764788981101</v>
      </c>
      <c r="Z2233" s="8" t="s">
        <v>18</v>
      </c>
      <c r="AA2233" s="80" t="s">
        <v>18</v>
      </c>
      <c r="AB2233" s="62">
        <v>33644</v>
      </c>
      <c r="AC2233" s="12" t="s">
        <v>2094</v>
      </c>
      <c r="AD2233" s="16" t="s">
        <v>56</v>
      </c>
      <c r="AE2233" s="14" t="s">
        <v>18</v>
      </c>
      <c r="AF2233" s="39" t="s">
        <v>18</v>
      </c>
    </row>
    <row r="2234" spans="1:32" x14ac:dyDescent="0.25">
      <c r="A2234" s="40" t="s">
        <v>2127</v>
      </c>
      <c r="B2234" s="68">
        <v>2.9459958146394301</v>
      </c>
      <c r="C2234" s="64">
        <v>1</v>
      </c>
      <c r="D2234" s="68">
        <v>2.24100791121089</v>
      </c>
      <c r="E2234" s="64">
        <v>2</v>
      </c>
      <c r="F2234" s="68">
        <v>3.7633427393468399</v>
      </c>
      <c r="G2234" s="64">
        <v>2</v>
      </c>
      <c r="H2234" s="67">
        <v>3.2964154153474401</v>
      </c>
      <c r="I2234" s="42">
        <v>18</v>
      </c>
      <c r="J2234" s="67">
        <v>1.92686470481835</v>
      </c>
      <c r="K2234" s="42">
        <v>17</v>
      </c>
      <c r="L2234" s="68">
        <v>2.25091986430798</v>
      </c>
      <c r="M2234" s="64">
        <v>2</v>
      </c>
      <c r="N2234" s="67">
        <v>5.8087290533047398</v>
      </c>
      <c r="O2234" s="69">
        <v>-0.13507153366651301</v>
      </c>
      <c r="P2234" s="69" t="s">
        <v>18</v>
      </c>
      <c r="Q2234" s="70">
        <v>8</v>
      </c>
      <c r="R2234" s="71">
        <v>0.05</v>
      </c>
      <c r="S2234" s="71">
        <v>0.01</v>
      </c>
      <c r="T2234" s="46" t="s">
        <v>18</v>
      </c>
      <c r="U2234" s="72">
        <v>6.0000000000000001E-3</v>
      </c>
      <c r="V2234" s="72" t="s">
        <v>18</v>
      </c>
      <c r="W2234" s="72">
        <v>4.96E-3</v>
      </c>
      <c r="X2234" s="48" t="s">
        <v>141</v>
      </c>
      <c r="Y2234" s="49">
        <v>4597.8599999999997</v>
      </c>
      <c r="Z2234" s="50" t="s">
        <v>18</v>
      </c>
      <c r="AA2234" s="73" t="s">
        <v>18</v>
      </c>
      <c r="AB2234" s="52">
        <v>37882</v>
      </c>
      <c r="AC2234" s="48" t="s">
        <v>2128</v>
      </c>
      <c r="AD2234" s="53" t="s">
        <v>56</v>
      </c>
      <c r="AE2234" s="46" t="s">
        <v>18</v>
      </c>
      <c r="AF2234" s="54" t="s">
        <v>18</v>
      </c>
    </row>
    <row r="2235" spans="1:32" x14ac:dyDescent="0.25">
      <c r="A2235" s="81" t="s">
        <v>2129</v>
      </c>
      <c r="B2235" s="82" t="s">
        <v>18</v>
      </c>
      <c r="C2235" s="83" t="s">
        <v>18</v>
      </c>
      <c r="D2235" s="82">
        <v>0.26261904453261897</v>
      </c>
      <c r="E2235" s="83">
        <v>7</v>
      </c>
      <c r="F2235" s="82">
        <v>-2.5464110564995299</v>
      </c>
      <c r="G2235" s="83">
        <v>13</v>
      </c>
      <c r="H2235" s="124">
        <v>11.062602069696499</v>
      </c>
      <c r="I2235" s="125">
        <v>2</v>
      </c>
      <c r="J2235" s="124">
        <v>4.7577144872856101</v>
      </c>
      <c r="K2235" s="125">
        <v>2</v>
      </c>
      <c r="L2235" s="82">
        <v>-1.6885907899791199</v>
      </c>
      <c r="M2235" s="83">
        <v>18</v>
      </c>
      <c r="N2235" s="82">
        <v>5.1401560922307397</v>
      </c>
      <c r="O2235" s="84">
        <v>1.35824527255476</v>
      </c>
      <c r="P2235" s="84" t="s">
        <v>18</v>
      </c>
      <c r="Q2235" s="85">
        <v>6</v>
      </c>
      <c r="R2235" s="86">
        <v>0</v>
      </c>
      <c r="S2235" s="86">
        <v>0</v>
      </c>
      <c r="T2235" s="87" t="s">
        <v>18</v>
      </c>
      <c r="U2235" s="88">
        <v>3.0000000000000001E-3</v>
      </c>
      <c r="V2235" s="88" t="s">
        <v>18</v>
      </c>
      <c r="W2235" s="88">
        <v>3.0000000000000001E-3</v>
      </c>
      <c r="X2235" s="89" t="s">
        <v>1371</v>
      </c>
      <c r="Y2235" s="90">
        <v>811.1</v>
      </c>
      <c r="Z2235" s="91" t="s">
        <v>18</v>
      </c>
      <c r="AA2235" s="92" t="s">
        <v>18</v>
      </c>
      <c r="AB2235" s="93">
        <v>42992</v>
      </c>
      <c r="AC2235" s="89" t="s">
        <v>2130</v>
      </c>
      <c r="AD2235" s="94" t="s">
        <v>37</v>
      </c>
      <c r="AE2235" s="87" t="s">
        <v>18</v>
      </c>
      <c r="AF2235" s="95" t="s">
        <v>18</v>
      </c>
    </row>
    <row r="2236" spans="1:32" x14ac:dyDescent="0.25">
      <c r="A2236" s="96" t="s">
        <v>95</v>
      </c>
      <c r="B2236" s="97">
        <v>0.96293950496305336</v>
      </c>
      <c r="C2236" s="12"/>
      <c r="D2236" s="97">
        <v>-0.16369918019448407</v>
      </c>
      <c r="E2236" s="12"/>
      <c r="F2236" s="97">
        <v>-0.64443688587532211</v>
      </c>
      <c r="G2236" s="12"/>
      <c r="H2236" s="97">
        <v>6.1172815205757889</v>
      </c>
      <c r="I2236" s="12"/>
      <c r="J2236" s="97">
        <v>2.939155096433637</v>
      </c>
      <c r="K2236" s="12"/>
      <c r="L2236" s="97">
        <v>-2.1219558314262078E-2</v>
      </c>
      <c r="M2236" s="37"/>
      <c r="N2236" s="97">
        <v>5.222270609939927</v>
      </c>
      <c r="O2236" s="98">
        <v>0.41044147525370384</v>
      </c>
      <c r="P2236" s="98" t="s">
        <v>18</v>
      </c>
      <c r="Q2236" s="99"/>
      <c r="R2236" s="14"/>
      <c r="S2236" s="12"/>
      <c r="T2236" s="14"/>
      <c r="U2236" s="12"/>
      <c r="V2236" s="100"/>
      <c r="X2236" s="100" t="s">
        <v>96</v>
      </c>
      <c r="Y2236" s="101">
        <v>5749.3394261368339</v>
      </c>
      <c r="Z2236" s="98">
        <v>0</v>
      </c>
      <c r="AA2236" s="102">
        <v>0</v>
      </c>
      <c r="AB2236" s="100"/>
      <c r="AC2236" s="100"/>
      <c r="AD2236" s="103"/>
      <c r="AE2236" s="104"/>
      <c r="AF2236" s="105">
        <v>0</v>
      </c>
    </row>
    <row r="2237" spans="1:32" x14ac:dyDescent="0.25">
      <c r="A2237" s="106" t="s">
        <v>1034</v>
      </c>
      <c r="B2237" s="107">
        <v>0.74025108598323397</v>
      </c>
      <c r="C2237" s="37"/>
      <c r="D2237" s="107">
        <v>-2.8949214196061801</v>
      </c>
      <c r="E2237" s="37"/>
      <c r="F2237" s="107">
        <v>-4.0328759278119204</v>
      </c>
      <c r="G2237" s="37"/>
      <c r="H2237" s="107">
        <v>4.6822766939513798</v>
      </c>
      <c r="I2237" s="37"/>
      <c r="J2237" s="107">
        <v>2.75266246273093</v>
      </c>
      <c r="K2237" s="37"/>
      <c r="L2237" s="107">
        <v>-1.2707830286306001</v>
      </c>
      <c r="M2237" s="37"/>
      <c r="N2237" s="107">
        <v>5.3383480131707302</v>
      </c>
      <c r="O2237" s="107">
        <v>0.112631723379103</v>
      </c>
      <c r="P2237" s="107" t="s">
        <v>18</v>
      </c>
      <c r="Q2237" s="108"/>
      <c r="R2237" s="109"/>
      <c r="S2237" s="37"/>
      <c r="T2237" s="109"/>
      <c r="U2237" s="37"/>
      <c r="V2237" s="37"/>
      <c r="W2237" s="110"/>
      <c r="X2237" s="111"/>
      <c r="Y2237" s="112"/>
      <c r="Z2237" s="37"/>
      <c r="AA2237" s="37"/>
      <c r="AB2237" s="37"/>
      <c r="AC2237" s="113"/>
      <c r="AD2237" s="109"/>
      <c r="AE2237" s="110"/>
    </row>
    <row r="2238" spans="1:32" x14ac:dyDescent="0.25">
      <c r="A2238" s="1" t="s">
        <v>98</v>
      </c>
      <c r="B2238" s="55"/>
      <c r="C2238" s="37">
        <v>8</v>
      </c>
      <c r="D2238" s="55"/>
      <c r="E2238" s="37">
        <v>17</v>
      </c>
      <c r="F2238" s="55"/>
      <c r="G2238" s="37">
        <v>18</v>
      </c>
      <c r="H2238" s="55"/>
      <c r="I2238" s="37">
        <v>20</v>
      </c>
      <c r="J2238" s="55"/>
      <c r="K2238" s="37">
        <v>20</v>
      </c>
      <c r="L2238" s="55"/>
      <c r="M2238" s="37">
        <v>20</v>
      </c>
      <c r="N2238" s="55"/>
      <c r="O2238" s="56"/>
      <c r="P2238" s="56"/>
      <c r="Q2238" s="58"/>
      <c r="R2238" s="14"/>
      <c r="S2238" s="59"/>
      <c r="T2238" s="114"/>
      <c r="U2238" s="59"/>
      <c r="V2238" s="12"/>
      <c r="W2238" s="8"/>
      <c r="X2238" s="8"/>
      <c r="Y2238" s="61"/>
      <c r="Z2238" s="62"/>
      <c r="AA2238" s="12"/>
      <c r="AB2238" s="62"/>
      <c r="AC2238" s="16"/>
      <c r="AD2238" s="14"/>
      <c r="AE2238" s="8"/>
    </row>
    <row r="2239" spans="1:32" x14ac:dyDescent="0.25">
      <c r="B2239" s="8"/>
      <c r="C2239" s="12"/>
      <c r="D2239" s="8"/>
      <c r="E2239" s="12"/>
      <c r="F2239" s="8"/>
      <c r="G2239" s="12"/>
      <c r="H2239" s="8"/>
      <c r="I2239" s="12"/>
      <c r="J2239" s="8"/>
      <c r="K2239" s="12"/>
      <c r="L2239" s="8"/>
      <c r="M2239" s="12"/>
      <c r="N2239" s="8"/>
      <c r="O2239" s="12"/>
      <c r="P2239" s="12"/>
      <c r="Q2239" s="13"/>
      <c r="R2239" s="14"/>
      <c r="S2239" s="12"/>
      <c r="T2239" s="14"/>
      <c r="U2239" s="12"/>
      <c r="V2239" s="12"/>
      <c r="W2239" s="12"/>
      <c r="X2239" s="60"/>
      <c r="Y2239" s="20"/>
      <c r="Z2239" s="12"/>
      <c r="AA2239" s="12"/>
      <c r="AB2239" s="12"/>
      <c r="AC2239" s="16"/>
      <c r="AD2239" s="14"/>
      <c r="AE2239" s="12"/>
    </row>
    <row r="2240" spans="1:32" x14ac:dyDescent="0.25">
      <c r="B2240" s="8"/>
      <c r="C2240" s="12"/>
      <c r="D2240" s="8"/>
      <c r="E2240" s="12"/>
      <c r="F2240" s="8"/>
      <c r="G2240" s="12"/>
      <c r="H2240" s="8"/>
      <c r="I2240" s="12"/>
      <c r="J2240" s="8"/>
      <c r="K2240" s="12"/>
      <c r="L2240" s="8"/>
      <c r="M2240" s="12"/>
      <c r="N2240" s="8"/>
      <c r="O2240" s="12"/>
      <c r="P2240" s="12"/>
      <c r="Q2240" s="13"/>
      <c r="R2240" s="14"/>
      <c r="S2240" s="12"/>
      <c r="T2240" s="14"/>
      <c r="U2240" s="12"/>
      <c r="V2240" s="12"/>
      <c r="W2240" s="12"/>
      <c r="X2240" s="60"/>
      <c r="Y2240" s="20"/>
      <c r="Z2240" s="12"/>
      <c r="AA2240" s="12"/>
      <c r="AB2240" s="12"/>
      <c r="AC2240" s="16"/>
      <c r="AD2240" s="14"/>
      <c r="AE2240" s="12"/>
    </row>
    <row r="2241" spans="1:32" x14ac:dyDescent="0.25">
      <c r="B2241" s="8"/>
      <c r="C2241" s="12"/>
      <c r="D2241" s="8"/>
      <c r="E2241" s="12"/>
      <c r="F2241" s="8"/>
      <c r="G2241" s="12"/>
      <c r="H2241" s="8"/>
      <c r="I2241" s="12"/>
      <c r="J2241" s="8"/>
      <c r="K2241" s="12"/>
      <c r="L2241" s="8"/>
      <c r="M2241" s="12"/>
      <c r="N2241" s="8"/>
      <c r="O2241" s="12"/>
      <c r="P2241" s="12"/>
      <c r="Q2241" s="13"/>
      <c r="R2241" s="14"/>
      <c r="S2241" s="12"/>
      <c r="T2241" s="14"/>
      <c r="U2241" s="12"/>
      <c r="V2241" s="12"/>
      <c r="W2241" s="12"/>
      <c r="X2241" s="60"/>
      <c r="Y2241" s="20"/>
      <c r="Z2241" s="12"/>
      <c r="AA2241" s="12"/>
      <c r="AB2241" s="12"/>
      <c r="AC2241" s="16"/>
      <c r="AD2241" s="14"/>
      <c r="AE2241" s="12"/>
    </row>
    <row r="2242" spans="1:32" ht="18" x14ac:dyDescent="0.25">
      <c r="A2242" s="143" t="s">
        <v>1035</v>
      </c>
      <c r="B2242" s="23"/>
      <c r="C2242" s="24"/>
      <c r="D2242" s="23"/>
      <c r="E2242" s="24"/>
      <c r="F2242" s="23"/>
      <c r="G2242" s="24" t="s">
        <v>1</v>
      </c>
      <c r="H2242" s="23"/>
      <c r="I2242" s="24"/>
      <c r="J2242" s="23"/>
      <c r="K2242" s="24"/>
      <c r="L2242" s="23"/>
      <c r="M2242" s="24"/>
      <c r="N2242" s="23" t="s">
        <v>4</v>
      </c>
      <c r="O2242" s="24"/>
      <c r="P2242" s="24" t="s">
        <v>5</v>
      </c>
      <c r="Q2242" s="25"/>
      <c r="R2242" s="26"/>
      <c r="S2242" s="24"/>
      <c r="T2242" s="26"/>
      <c r="U2242" s="24"/>
      <c r="V2242" s="24"/>
      <c r="W2242" s="27"/>
      <c r="X2242" s="122"/>
      <c r="Y2242" s="28"/>
      <c r="Z2242" s="24"/>
      <c r="AA2242" s="24"/>
      <c r="AB2242" s="24"/>
      <c r="AC2242" s="29"/>
      <c r="AD2242" s="26"/>
      <c r="AE2242" s="27"/>
    </row>
    <row r="2243" spans="1:32" ht="42.75" x14ac:dyDescent="0.25">
      <c r="A2243" s="30"/>
      <c r="B2243" s="31" t="s">
        <v>6</v>
      </c>
      <c r="C2243" s="32" t="s">
        <v>7</v>
      </c>
      <c r="D2243" s="31" t="s">
        <v>8</v>
      </c>
      <c r="E2243" s="32" t="s">
        <v>7</v>
      </c>
      <c r="F2243" s="31" t="s">
        <v>9</v>
      </c>
      <c r="G2243" s="24" t="s">
        <v>7</v>
      </c>
      <c r="H2243" s="31" t="s">
        <v>10</v>
      </c>
      <c r="I2243" s="32" t="s">
        <v>7</v>
      </c>
      <c r="J2243" s="31" t="s">
        <v>11</v>
      </c>
      <c r="K2243" s="32" t="s">
        <v>7</v>
      </c>
      <c r="L2243" s="31" t="s">
        <v>12</v>
      </c>
      <c r="M2243" s="32" t="s">
        <v>7</v>
      </c>
      <c r="N2243" s="31" t="s">
        <v>13</v>
      </c>
      <c r="O2243" s="32" t="s">
        <v>14</v>
      </c>
      <c r="P2243" s="32" t="s">
        <v>976</v>
      </c>
      <c r="Q2243" s="33" t="s">
        <v>2</v>
      </c>
      <c r="R2243" s="32" t="s">
        <v>16</v>
      </c>
      <c r="S2243" s="32" t="s">
        <v>17</v>
      </c>
      <c r="T2243" s="32" t="s">
        <v>18</v>
      </c>
      <c r="U2243" s="32" t="s">
        <v>19</v>
      </c>
      <c r="V2243" s="32" t="s">
        <v>18</v>
      </c>
      <c r="W2243" s="34" t="s">
        <v>20</v>
      </c>
      <c r="X2243" s="123" t="s">
        <v>21</v>
      </c>
      <c r="Y2243" s="35" t="s">
        <v>22</v>
      </c>
      <c r="Z2243" s="32" t="s">
        <v>23</v>
      </c>
      <c r="AA2243" s="32" t="s">
        <v>24</v>
      </c>
      <c r="AB2243" s="32" t="s">
        <v>25</v>
      </c>
      <c r="AC2243" s="36" t="s">
        <v>26</v>
      </c>
      <c r="AD2243" s="32" t="s">
        <v>27</v>
      </c>
      <c r="AE2243" s="34" t="s">
        <v>18</v>
      </c>
      <c r="AF2243" s="34" t="s">
        <v>28</v>
      </c>
    </row>
    <row r="2244" spans="1:32" x14ac:dyDescent="0.25">
      <c r="B2244" s="55"/>
      <c r="C2244" s="37"/>
      <c r="D2244" s="55"/>
      <c r="E2244" s="37"/>
      <c r="F2244" s="55"/>
      <c r="G2244" s="37"/>
      <c r="H2244" s="55"/>
      <c r="I2244" s="37"/>
      <c r="J2244" s="55"/>
      <c r="K2244" s="37"/>
      <c r="L2244" s="55"/>
      <c r="M2244" s="37"/>
      <c r="N2244" s="55"/>
      <c r="O2244" s="56"/>
      <c r="P2244" s="56"/>
      <c r="Q2244" s="58"/>
      <c r="R2244" s="58"/>
      <c r="S2244" s="14"/>
      <c r="T2244" s="59"/>
      <c r="U2244" s="114"/>
      <c r="V2244" s="59"/>
      <c r="W2244" s="12"/>
      <c r="X2244" s="60"/>
      <c r="Y2244" s="8"/>
      <c r="Z2244" s="61"/>
      <c r="AA2244" s="62"/>
      <c r="AB2244" s="12"/>
      <c r="AC2244" s="16"/>
      <c r="AD2244" s="14"/>
      <c r="AE2244" s="8"/>
    </row>
    <row r="2245" spans="1:32" x14ac:dyDescent="0.25">
      <c r="A2245" s="40" t="s">
        <v>2131</v>
      </c>
      <c r="B2245" s="67" t="s">
        <v>18</v>
      </c>
      <c r="C2245" s="42" t="s">
        <v>18</v>
      </c>
      <c r="D2245" s="67" t="s">
        <v>18</v>
      </c>
      <c r="E2245" s="42" t="s">
        <v>18</v>
      </c>
      <c r="F2245" s="67" t="s">
        <v>18</v>
      </c>
      <c r="G2245" s="42" t="s">
        <v>18</v>
      </c>
      <c r="H2245" s="67">
        <v>13.1177122234783</v>
      </c>
      <c r="I2245" s="42">
        <v>10</v>
      </c>
      <c r="J2245" s="67">
        <v>5.4364487971044504</v>
      </c>
      <c r="K2245" s="42">
        <v>6</v>
      </c>
      <c r="L2245" s="67">
        <v>-0.840950273809426</v>
      </c>
      <c r="M2245" s="42">
        <v>17</v>
      </c>
      <c r="N2245" s="67">
        <v>2.2192371830348199</v>
      </c>
      <c r="O2245" s="69">
        <v>4.0719860568891599</v>
      </c>
      <c r="P2245" s="69" t="s">
        <v>18</v>
      </c>
      <c r="Q2245" s="70">
        <v>9</v>
      </c>
      <c r="R2245" s="71">
        <v>0</v>
      </c>
      <c r="S2245" s="71">
        <v>0</v>
      </c>
      <c r="T2245" s="46" t="s">
        <v>18</v>
      </c>
      <c r="U2245" s="72">
        <v>0.03</v>
      </c>
      <c r="V2245" s="72" t="s">
        <v>18</v>
      </c>
      <c r="W2245" s="72">
        <v>6.9999999999999897E-3</v>
      </c>
      <c r="X2245" s="48" t="s">
        <v>141</v>
      </c>
      <c r="Y2245" s="49" t="s">
        <v>18</v>
      </c>
      <c r="Z2245" s="50" t="s">
        <v>18</v>
      </c>
      <c r="AA2245" s="73" t="s">
        <v>18</v>
      </c>
      <c r="AB2245" s="52">
        <v>44531</v>
      </c>
      <c r="AC2245" s="48" t="s">
        <v>2132</v>
      </c>
      <c r="AD2245" s="53" t="s">
        <v>658</v>
      </c>
      <c r="AE2245" s="46" t="s">
        <v>18</v>
      </c>
      <c r="AF2245" s="54" t="s">
        <v>18</v>
      </c>
    </row>
    <row r="2246" spans="1:32" x14ac:dyDescent="0.25">
      <c r="A2246" s="1" t="s">
        <v>2133</v>
      </c>
      <c r="B2246" s="74" t="s">
        <v>18</v>
      </c>
      <c r="C2246" s="37" t="s">
        <v>18</v>
      </c>
      <c r="D2246" s="74" t="s">
        <v>18</v>
      </c>
      <c r="E2246" s="37" t="s">
        <v>18</v>
      </c>
      <c r="F2246" s="74" t="s">
        <v>18</v>
      </c>
      <c r="G2246" s="37" t="s">
        <v>18</v>
      </c>
      <c r="H2246" s="74">
        <v>14.822658722770401</v>
      </c>
      <c r="I2246" s="37">
        <v>7</v>
      </c>
      <c r="J2246" s="74">
        <v>5.8945997767792999</v>
      </c>
      <c r="K2246" s="37">
        <v>5</v>
      </c>
      <c r="L2246" s="74">
        <v>-0.37088892179693</v>
      </c>
      <c r="M2246" s="37">
        <v>13</v>
      </c>
      <c r="N2246" s="74">
        <v>4.4027739490395499</v>
      </c>
      <c r="O2246" s="76">
        <v>2.43974582612472</v>
      </c>
      <c r="P2246" s="76" t="s">
        <v>18</v>
      </c>
      <c r="Q2246" s="77">
        <v>8</v>
      </c>
      <c r="R2246" s="78">
        <v>0</v>
      </c>
      <c r="S2246" s="78">
        <v>0</v>
      </c>
      <c r="T2246" s="14" t="s">
        <v>18</v>
      </c>
      <c r="U2246" s="79">
        <v>7.4999999999999997E-3</v>
      </c>
      <c r="V2246" s="79" t="s">
        <v>18</v>
      </c>
      <c r="W2246" s="79">
        <v>9.4999999999999998E-3</v>
      </c>
      <c r="X2246" s="12" t="s">
        <v>141</v>
      </c>
      <c r="Y2246" s="60" t="s">
        <v>18</v>
      </c>
      <c r="Z2246" s="8" t="s">
        <v>18</v>
      </c>
      <c r="AA2246" s="80" t="s">
        <v>18</v>
      </c>
      <c r="AB2246" s="62">
        <v>40878</v>
      </c>
      <c r="AC2246" s="12" t="s">
        <v>2134</v>
      </c>
      <c r="AD2246" s="16" t="s">
        <v>68</v>
      </c>
      <c r="AE2246" s="14" t="s">
        <v>18</v>
      </c>
      <c r="AF2246" s="39" t="s">
        <v>18</v>
      </c>
    </row>
    <row r="2247" spans="1:32" x14ac:dyDescent="0.25">
      <c r="A2247" s="40" t="s">
        <v>2135</v>
      </c>
      <c r="B2247" s="68">
        <v>3.74322467829644</v>
      </c>
      <c r="C2247" s="64">
        <v>3</v>
      </c>
      <c r="D2247" s="67">
        <v>2.21275889318053</v>
      </c>
      <c r="E2247" s="42">
        <v>5</v>
      </c>
      <c r="F2247" s="68">
        <v>4.9697751541538802</v>
      </c>
      <c r="G2247" s="64">
        <v>1</v>
      </c>
      <c r="H2247" s="67">
        <v>7.1095652173913599</v>
      </c>
      <c r="I2247" s="42">
        <v>24</v>
      </c>
      <c r="J2247" s="67">
        <v>1.81180982609272</v>
      </c>
      <c r="K2247" s="42">
        <v>30</v>
      </c>
      <c r="L2247" s="67">
        <v>-1.6040388548057301</v>
      </c>
      <c r="M2247" s="42">
        <v>21</v>
      </c>
      <c r="N2247" s="67">
        <v>4.9329484732448403</v>
      </c>
      <c r="O2247" s="69">
        <v>0.61394435327816499</v>
      </c>
      <c r="P2247" s="69" t="s">
        <v>18</v>
      </c>
      <c r="Q2247" s="70">
        <v>9</v>
      </c>
      <c r="R2247" s="71" t="s">
        <v>1929</v>
      </c>
      <c r="S2247" s="71">
        <v>0</v>
      </c>
      <c r="T2247" s="46" t="s">
        <v>18</v>
      </c>
      <c r="U2247" s="72">
        <v>4.4999999999999997E-3</v>
      </c>
      <c r="V2247" s="72" t="s">
        <v>18</v>
      </c>
      <c r="W2247" s="72">
        <v>5.8999999999999999E-3</v>
      </c>
      <c r="X2247" s="48" t="s">
        <v>141</v>
      </c>
      <c r="Y2247" s="49">
        <v>1745.31</v>
      </c>
      <c r="Z2247" s="50" t="s">
        <v>18</v>
      </c>
      <c r="AA2247" s="73" t="s">
        <v>18</v>
      </c>
      <c r="AB2247" s="52">
        <v>41334</v>
      </c>
      <c r="AC2247" s="48" t="s">
        <v>2136</v>
      </c>
      <c r="AD2247" s="53" t="s">
        <v>738</v>
      </c>
      <c r="AE2247" s="46" t="s">
        <v>18</v>
      </c>
      <c r="AF2247" s="54" t="s">
        <v>18</v>
      </c>
    </row>
    <row r="2248" spans="1:32" x14ac:dyDescent="0.25">
      <c r="A2248" s="1" t="s">
        <v>2137</v>
      </c>
      <c r="B2248" s="74" t="s">
        <v>18</v>
      </c>
      <c r="C2248" s="37" t="s">
        <v>18</v>
      </c>
      <c r="D2248" s="74">
        <v>-0.51013774932224798</v>
      </c>
      <c r="E2248" s="37">
        <v>15</v>
      </c>
      <c r="F2248" s="74">
        <v>2.3241571222426298</v>
      </c>
      <c r="G2248" s="37">
        <v>8</v>
      </c>
      <c r="H2248" s="74">
        <v>4.7480620155036997</v>
      </c>
      <c r="I2248" s="37">
        <v>33</v>
      </c>
      <c r="J2248" s="74">
        <v>1.5977443609022901</v>
      </c>
      <c r="K2248" s="37">
        <v>32</v>
      </c>
      <c r="L2248" s="74">
        <v>-1.9945602901178601</v>
      </c>
      <c r="M2248" s="37">
        <v>24</v>
      </c>
      <c r="N2248" s="74">
        <v>4.7747067110615502</v>
      </c>
      <c r="O2248" s="76">
        <v>0.13970547274198</v>
      </c>
      <c r="P2248" s="76" t="s">
        <v>18</v>
      </c>
      <c r="Q2248" s="77">
        <v>6</v>
      </c>
      <c r="R2248" s="78">
        <v>0</v>
      </c>
      <c r="S2248" s="78">
        <v>0</v>
      </c>
      <c r="T2248" s="14" t="s">
        <v>18</v>
      </c>
      <c r="U2248" s="79">
        <v>1.0999999999999999E-2</v>
      </c>
      <c r="V2248" s="79" t="s">
        <v>18</v>
      </c>
      <c r="W2248" s="79">
        <v>1.0999999999999999E-2</v>
      </c>
      <c r="X2248" s="12" t="s">
        <v>1328</v>
      </c>
      <c r="Y2248" s="60">
        <v>23.008494546551699</v>
      </c>
      <c r="Z2248" s="8" t="s">
        <v>18</v>
      </c>
      <c r="AA2248" s="80" t="s">
        <v>18</v>
      </c>
      <c r="AB2248" s="62">
        <v>43441</v>
      </c>
      <c r="AC2248" s="12" t="s">
        <v>2138</v>
      </c>
      <c r="AD2248" s="16" t="s">
        <v>56</v>
      </c>
      <c r="AE2248" s="14" t="s">
        <v>18</v>
      </c>
      <c r="AF2248" s="39">
        <v>-0.15110575000000001</v>
      </c>
    </row>
    <row r="2249" spans="1:32" x14ac:dyDescent="0.25">
      <c r="A2249" s="40" t="s">
        <v>2139</v>
      </c>
      <c r="B2249" s="67" t="s">
        <v>18</v>
      </c>
      <c r="C2249" s="42" t="s">
        <v>18</v>
      </c>
      <c r="D2249" s="67">
        <v>3.5404505245195603E-2</v>
      </c>
      <c r="E2249" s="42">
        <v>13</v>
      </c>
      <c r="F2249" s="68">
        <v>2.8684870523958601</v>
      </c>
      <c r="G2249" s="64">
        <v>3</v>
      </c>
      <c r="H2249" s="67">
        <v>5.2093023255812501</v>
      </c>
      <c r="I2249" s="42">
        <v>32</v>
      </c>
      <c r="J2249" s="67">
        <v>1.80018001800175</v>
      </c>
      <c r="K2249" s="42">
        <v>31</v>
      </c>
      <c r="L2249" s="67">
        <v>-1.9930675909878599</v>
      </c>
      <c r="M2249" s="42">
        <v>23</v>
      </c>
      <c r="N2249" s="67">
        <v>4.71689383923552</v>
      </c>
      <c r="O2249" s="69">
        <v>0.239202535992112</v>
      </c>
      <c r="P2249" s="69" t="s">
        <v>18</v>
      </c>
      <c r="Q2249" s="70">
        <v>6</v>
      </c>
      <c r="R2249" s="71">
        <v>0</v>
      </c>
      <c r="S2249" s="71">
        <v>0</v>
      </c>
      <c r="T2249" s="46" t="s">
        <v>18</v>
      </c>
      <c r="U2249" s="72">
        <v>5.4999999999999997E-3</v>
      </c>
      <c r="V2249" s="72" t="s">
        <v>18</v>
      </c>
      <c r="W2249" s="72">
        <v>5.4999999999999997E-3</v>
      </c>
      <c r="X2249" s="48" t="s">
        <v>1328</v>
      </c>
      <c r="Y2249" s="49" t="s">
        <v>18</v>
      </c>
      <c r="Z2249" s="50" t="s">
        <v>18</v>
      </c>
      <c r="AA2249" s="73" t="s">
        <v>18</v>
      </c>
      <c r="AB2249" s="52">
        <v>43441</v>
      </c>
      <c r="AC2249" s="48" t="s">
        <v>2138</v>
      </c>
      <c r="AD2249" s="53" t="s">
        <v>68</v>
      </c>
      <c r="AE2249" s="46" t="s">
        <v>18</v>
      </c>
      <c r="AF2249" s="54" t="s">
        <v>18</v>
      </c>
    </row>
    <row r="2250" spans="1:32" x14ac:dyDescent="0.25">
      <c r="A2250" s="1" t="s">
        <v>2140</v>
      </c>
      <c r="B2250" s="74">
        <v>3.1447473431291901</v>
      </c>
      <c r="C2250" s="37">
        <v>5</v>
      </c>
      <c r="D2250" s="74">
        <v>0.26703883318896998</v>
      </c>
      <c r="E2250" s="37">
        <v>10</v>
      </c>
      <c r="F2250" s="74">
        <v>-0.37829815234053898</v>
      </c>
      <c r="G2250" s="37">
        <v>17</v>
      </c>
      <c r="H2250" s="74">
        <v>9.9303603506935403</v>
      </c>
      <c r="I2250" s="37">
        <v>20</v>
      </c>
      <c r="J2250" s="74">
        <v>3.8469721393924599</v>
      </c>
      <c r="K2250" s="37">
        <v>18</v>
      </c>
      <c r="L2250" s="74">
        <v>0.44560910704072298</v>
      </c>
      <c r="M2250" s="37">
        <v>9</v>
      </c>
      <c r="N2250" s="74">
        <v>5.41625261070776</v>
      </c>
      <c r="O2250" s="76">
        <v>1.0799627369482301</v>
      </c>
      <c r="P2250" s="76" t="s">
        <v>18</v>
      </c>
      <c r="Q2250" s="77">
        <v>8</v>
      </c>
      <c r="R2250" s="78">
        <v>0.03</v>
      </c>
      <c r="S2250" s="78">
        <v>5.0000000000000001E-3</v>
      </c>
      <c r="T2250" s="14" t="s">
        <v>18</v>
      </c>
      <c r="U2250" s="79">
        <v>8.0000000000000002E-3</v>
      </c>
      <c r="V2250" s="79" t="s">
        <v>18</v>
      </c>
      <c r="W2250" s="79">
        <v>1.0999999999999999E-2</v>
      </c>
      <c r="X2250" s="12" t="s">
        <v>141</v>
      </c>
      <c r="Y2250" s="60">
        <v>34.7624565469293</v>
      </c>
      <c r="Z2250" s="8" t="s">
        <v>18</v>
      </c>
      <c r="AA2250" s="80" t="s">
        <v>18</v>
      </c>
      <c r="AB2250" s="62">
        <v>40511</v>
      </c>
      <c r="AC2250" s="12" t="s">
        <v>2141</v>
      </c>
      <c r="AD2250" s="16" t="s">
        <v>1412</v>
      </c>
      <c r="AE2250" s="14" t="s">
        <v>18</v>
      </c>
      <c r="AF2250" s="39" t="s">
        <v>18</v>
      </c>
    </row>
    <row r="2251" spans="1:32" x14ac:dyDescent="0.25">
      <c r="A2251" s="40" t="s">
        <v>2142</v>
      </c>
      <c r="B2251" s="67">
        <v>-0.13722748008531099</v>
      </c>
      <c r="C2251" s="42">
        <v>12</v>
      </c>
      <c r="D2251" s="67">
        <v>-2.0360525818050998</v>
      </c>
      <c r="E2251" s="42">
        <v>21</v>
      </c>
      <c r="F2251" s="67">
        <v>-4.7386480699258096</v>
      </c>
      <c r="G2251" s="42">
        <v>24</v>
      </c>
      <c r="H2251" s="67">
        <v>10.649319359113299</v>
      </c>
      <c r="I2251" s="42">
        <v>16</v>
      </c>
      <c r="J2251" s="67">
        <v>4.45809166382349</v>
      </c>
      <c r="K2251" s="42">
        <v>13</v>
      </c>
      <c r="L2251" s="67">
        <v>-2.5670945157526099</v>
      </c>
      <c r="M2251" s="42">
        <v>28</v>
      </c>
      <c r="N2251" s="67">
        <v>3.9228956302135698</v>
      </c>
      <c r="O2251" s="69">
        <v>1.67435247353884</v>
      </c>
      <c r="P2251" s="69" t="s">
        <v>18</v>
      </c>
      <c r="Q2251" s="70">
        <v>8</v>
      </c>
      <c r="R2251" s="71">
        <v>0.03</v>
      </c>
      <c r="S2251" s="71">
        <v>5.0000000000000001E-3</v>
      </c>
      <c r="T2251" s="46" t="s">
        <v>18</v>
      </c>
      <c r="U2251" s="72">
        <v>8.0000000000000002E-3</v>
      </c>
      <c r="V2251" s="72" t="s">
        <v>18</v>
      </c>
      <c r="W2251" s="72">
        <v>1.0999999999999999E-2</v>
      </c>
      <c r="X2251" s="48" t="s">
        <v>141</v>
      </c>
      <c r="Y2251" s="49" t="s">
        <v>18</v>
      </c>
      <c r="Z2251" s="50" t="s">
        <v>18</v>
      </c>
      <c r="AA2251" s="73" t="s">
        <v>18</v>
      </c>
      <c r="AB2251" s="52">
        <v>40511</v>
      </c>
      <c r="AC2251" s="48" t="s">
        <v>2141</v>
      </c>
      <c r="AD2251" s="53" t="s">
        <v>1412</v>
      </c>
      <c r="AE2251" s="46" t="s">
        <v>18</v>
      </c>
      <c r="AF2251" s="54" t="s">
        <v>18</v>
      </c>
    </row>
    <row r="2252" spans="1:32" x14ac:dyDescent="0.25">
      <c r="A2252" s="1" t="s">
        <v>2143</v>
      </c>
      <c r="B2252" s="74">
        <v>-0.68429535713865297</v>
      </c>
      <c r="C2252" s="37">
        <v>15</v>
      </c>
      <c r="D2252" s="74">
        <v>-3.1281722590041299</v>
      </c>
      <c r="E2252" s="37">
        <v>24</v>
      </c>
      <c r="F2252" s="74">
        <v>-5.8367945135290196</v>
      </c>
      <c r="G2252" s="37">
        <v>27</v>
      </c>
      <c r="H2252" s="74">
        <v>10.570758973903899</v>
      </c>
      <c r="I2252" s="37">
        <v>17</v>
      </c>
      <c r="J2252" s="74">
        <v>4.4258120156935998</v>
      </c>
      <c r="K2252" s="37">
        <v>14</v>
      </c>
      <c r="L2252" s="74">
        <v>-2.57697456492637</v>
      </c>
      <c r="M2252" s="37">
        <v>29</v>
      </c>
      <c r="N2252" s="74">
        <v>6.3429679280576501</v>
      </c>
      <c r="O2252" s="76">
        <v>1.02314085303292</v>
      </c>
      <c r="P2252" s="76" t="s">
        <v>18</v>
      </c>
      <c r="Q2252" s="77">
        <v>8</v>
      </c>
      <c r="R2252" s="78">
        <v>0.03</v>
      </c>
      <c r="S2252" s="78">
        <v>5.0000000000000001E-3</v>
      </c>
      <c r="T2252" s="14" t="s">
        <v>18</v>
      </c>
      <c r="U2252" s="79">
        <v>8.0000000000000002E-3</v>
      </c>
      <c r="V2252" s="79" t="s">
        <v>18</v>
      </c>
      <c r="W2252" s="79">
        <v>1.0999999999999999E-2</v>
      </c>
      <c r="X2252" s="12" t="s">
        <v>141</v>
      </c>
      <c r="Y2252" s="60" t="s">
        <v>18</v>
      </c>
      <c r="Z2252" s="8" t="s">
        <v>18</v>
      </c>
      <c r="AA2252" s="80" t="s">
        <v>18</v>
      </c>
      <c r="AB2252" s="62">
        <v>40511</v>
      </c>
      <c r="AC2252" s="12" t="s">
        <v>2141</v>
      </c>
      <c r="AD2252" s="16" t="s">
        <v>1412</v>
      </c>
      <c r="AE2252" s="14" t="s">
        <v>18</v>
      </c>
      <c r="AF2252" s="39" t="s">
        <v>18</v>
      </c>
    </row>
    <row r="2253" spans="1:32" x14ac:dyDescent="0.25">
      <c r="A2253" s="40" t="s">
        <v>2144</v>
      </c>
      <c r="B2253" s="67">
        <v>2.6214725050224001</v>
      </c>
      <c r="C2253" s="42">
        <v>8</v>
      </c>
      <c r="D2253" s="67">
        <v>-0.74614768319942704</v>
      </c>
      <c r="E2253" s="42">
        <v>16</v>
      </c>
      <c r="F2253" s="67">
        <v>-1.3851527079276</v>
      </c>
      <c r="G2253" s="42">
        <v>19</v>
      </c>
      <c r="H2253" s="67">
        <v>9.8884780873185392</v>
      </c>
      <c r="I2253" s="42">
        <v>21</v>
      </c>
      <c r="J2253" s="67">
        <v>3.82617286543422</v>
      </c>
      <c r="K2253" s="42">
        <v>19</v>
      </c>
      <c r="L2253" s="67">
        <v>0.44619490514115001</v>
      </c>
      <c r="M2253" s="42">
        <v>8</v>
      </c>
      <c r="N2253" s="67">
        <v>6.9115052167701201</v>
      </c>
      <c r="O2253" s="69">
        <v>0.84026106440558102</v>
      </c>
      <c r="P2253" s="69" t="s">
        <v>18</v>
      </c>
      <c r="Q2253" s="70">
        <v>8</v>
      </c>
      <c r="R2253" s="71">
        <v>0.03</v>
      </c>
      <c r="S2253" s="71">
        <v>5.0000000000000001E-3</v>
      </c>
      <c r="T2253" s="46" t="s">
        <v>18</v>
      </c>
      <c r="U2253" s="72">
        <v>8.0000000000000002E-3</v>
      </c>
      <c r="V2253" s="72" t="s">
        <v>18</v>
      </c>
      <c r="W2253" s="72">
        <v>1.0999999999999999E-2</v>
      </c>
      <c r="X2253" s="48" t="s">
        <v>141</v>
      </c>
      <c r="Y2253" s="49" t="s">
        <v>18</v>
      </c>
      <c r="Z2253" s="50" t="s">
        <v>18</v>
      </c>
      <c r="AA2253" s="73" t="s">
        <v>18</v>
      </c>
      <c r="AB2253" s="52">
        <v>41190</v>
      </c>
      <c r="AC2253" s="48" t="s">
        <v>2141</v>
      </c>
      <c r="AD2253" s="53" t="s">
        <v>1412</v>
      </c>
      <c r="AE2253" s="46" t="s">
        <v>18</v>
      </c>
      <c r="AF2253" s="54" t="s">
        <v>18</v>
      </c>
    </row>
    <row r="2254" spans="1:32" x14ac:dyDescent="0.25">
      <c r="A2254" s="1" t="s">
        <v>2145</v>
      </c>
      <c r="B2254" s="74">
        <v>-1.75320373292371</v>
      </c>
      <c r="C2254" s="37">
        <v>16</v>
      </c>
      <c r="D2254" s="74">
        <v>-5.47861605452609</v>
      </c>
      <c r="E2254" s="37">
        <v>26</v>
      </c>
      <c r="F2254" s="74">
        <v>-8.1143285209704992</v>
      </c>
      <c r="G2254" s="37">
        <v>28</v>
      </c>
      <c r="H2254" s="74">
        <v>9.9999999999999201</v>
      </c>
      <c r="I2254" s="37">
        <v>19</v>
      </c>
      <c r="J2254" s="74">
        <v>-0.174520069808137</v>
      </c>
      <c r="K2254" s="37">
        <v>35</v>
      </c>
      <c r="L2254" s="74">
        <v>-2.5553662691652699</v>
      </c>
      <c r="M2254" s="37">
        <v>27</v>
      </c>
      <c r="N2254" s="74">
        <v>8.0867986885917595</v>
      </c>
      <c r="O2254" s="76">
        <v>0.731932482889605</v>
      </c>
      <c r="P2254" s="76" t="s">
        <v>18</v>
      </c>
      <c r="Q2254" s="77">
        <v>8</v>
      </c>
      <c r="R2254" s="78">
        <v>0.03</v>
      </c>
      <c r="S2254" s="78">
        <v>5.0000000000000001E-3</v>
      </c>
      <c r="T2254" s="14" t="s">
        <v>18</v>
      </c>
      <c r="U2254" s="79">
        <v>1.15E-2</v>
      </c>
      <c r="V2254" s="79" t="s">
        <v>18</v>
      </c>
      <c r="W2254" s="79">
        <v>1.44999999999999E-2</v>
      </c>
      <c r="X2254" s="12" t="s">
        <v>141</v>
      </c>
      <c r="Y2254" s="60">
        <v>39</v>
      </c>
      <c r="Z2254" s="8" t="s">
        <v>18</v>
      </c>
      <c r="AA2254" s="80" t="s">
        <v>18</v>
      </c>
      <c r="AB2254" s="62">
        <v>35503</v>
      </c>
      <c r="AC2254" s="12" t="s">
        <v>2146</v>
      </c>
      <c r="AD2254" s="16" t="s">
        <v>1412</v>
      </c>
      <c r="AE2254" s="14" t="s">
        <v>18</v>
      </c>
      <c r="AF2254" s="39" t="s">
        <v>18</v>
      </c>
    </row>
    <row r="2255" spans="1:32" x14ac:dyDescent="0.25">
      <c r="A2255" s="40" t="s">
        <v>2147</v>
      </c>
      <c r="B2255" s="67">
        <v>-0.35160864754911703</v>
      </c>
      <c r="C2255" s="42">
        <v>14</v>
      </c>
      <c r="D2255" s="67">
        <v>-2.7739391775412101</v>
      </c>
      <c r="E2255" s="42">
        <v>23</v>
      </c>
      <c r="F2255" s="67">
        <v>-4.8319525125641496</v>
      </c>
      <c r="G2255" s="42">
        <v>25</v>
      </c>
      <c r="H2255" s="67">
        <v>15.8127208480566</v>
      </c>
      <c r="I2255" s="42">
        <v>4</v>
      </c>
      <c r="J2255" s="67">
        <v>5.1323175621491801</v>
      </c>
      <c r="K2255" s="42">
        <v>10</v>
      </c>
      <c r="L2255" s="67">
        <v>-2.6002971768202601</v>
      </c>
      <c r="M2255" s="42">
        <v>30</v>
      </c>
      <c r="N2255" s="67">
        <v>5.9413907645208299</v>
      </c>
      <c r="O2255" s="69">
        <v>1.97457328692842</v>
      </c>
      <c r="P2255" s="69" t="s">
        <v>18</v>
      </c>
      <c r="Q2255" s="70">
        <v>8</v>
      </c>
      <c r="R2255" s="71">
        <v>0.03</v>
      </c>
      <c r="S2255" s="71">
        <v>5.0000000000000001E-3</v>
      </c>
      <c r="T2255" s="46" t="s">
        <v>18</v>
      </c>
      <c r="U2255" s="72">
        <v>1.15E-2</v>
      </c>
      <c r="V2255" s="72" t="s">
        <v>18</v>
      </c>
      <c r="W2255" s="72">
        <v>1.44999999999999E-2</v>
      </c>
      <c r="X2255" s="48" t="s">
        <v>141</v>
      </c>
      <c r="Y2255" s="49" t="s">
        <v>18</v>
      </c>
      <c r="Z2255" s="50" t="s">
        <v>18</v>
      </c>
      <c r="AA2255" s="73" t="s">
        <v>18</v>
      </c>
      <c r="AB2255" s="52">
        <v>38442</v>
      </c>
      <c r="AC2255" s="48" t="s">
        <v>2146</v>
      </c>
      <c r="AD2255" s="53" t="s">
        <v>1412</v>
      </c>
      <c r="AE2255" s="46" t="s">
        <v>18</v>
      </c>
      <c r="AF2255" s="54" t="s">
        <v>18</v>
      </c>
    </row>
    <row r="2256" spans="1:32" x14ac:dyDescent="0.25">
      <c r="A2256" s="1" t="s">
        <v>2148</v>
      </c>
      <c r="B2256" s="74">
        <v>0.88862757501058098</v>
      </c>
      <c r="C2256" s="37">
        <v>9</v>
      </c>
      <c r="D2256" s="74">
        <v>0.15465984486140399</v>
      </c>
      <c r="E2256" s="37">
        <v>11</v>
      </c>
      <c r="F2256" s="74">
        <v>2.4219171849664698</v>
      </c>
      <c r="G2256" s="37">
        <v>7</v>
      </c>
      <c r="H2256" s="74">
        <v>5.6949152542372996</v>
      </c>
      <c r="I2256" s="37">
        <v>29</v>
      </c>
      <c r="J2256" s="74">
        <v>2.29658792650913</v>
      </c>
      <c r="K2256" s="37">
        <v>27</v>
      </c>
      <c r="L2256" s="74">
        <v>-2.62336039975016</v>
      </c>
      <c r="M2256" s="37">
        <v>31</v>
      </c>
      <c r="N2256" s="74">
        <v>5.6700321528164199</v>
      </c>
      <c r="O2256" s="76">
        <v>0.28463787391489398</v>
      </c>
      <c r="P2256" s="76" t="s">
        <v>18</v>
      </c>
      <c r="Q2256" s="77">
        <v>8</v>
      </c>
      <c r="R2256" s="78">
        <v>0.03</v>
      </c>
      <c r="S2256" s="78">
        <v>5.0000000000000001E-3</v>
      </c>
      <c r="T2256" s="14" t="s">
        <v>18</v>
      </c>
      <c r="U2256" s="79">
        <v>0.01</v>
      </c>
      <c r="V2256" s="79" t="s">
        <v>18</v>
      </c>
      <c r="W2256" s="79">
        <v>1.2999999999999999E-2</v>
      </c>
      <c r="X2256" s="12" t="s">
        <v>141</v>
      </c>
      <c r="Y2256" s="60">
        <v>42.9</v>
      </c>
      <c r="Z2256" s="8" t="s">
        <v>18</v>
      </c>
      <c r="AA2256" s="80" t="s">
        <v>18</v>
      </c>
      <c r="AB2256" s="62">
        <v>39471</v>
      </c>
      <c r="AC2256" s="12" t="s">
        <v>2149</v>
      </c>
      <c r="AD2256" s="16" t="s">
        <v>1412</v>
      </c>
      <c r="AE2256" s="14" t="s">
        <v>18</v>
      </c>
      <c r="AF2256" s="39" t="s">
        <v>18</v>
      </c>
    </row>
    <row r="2257" spans="1:32" x14ac:dyDescent="0.25">
      <c r="A2257" s="40" t="s">
        <v>2150</v>
      </c>
      <c r="B2257" s="67">
        <v>0.87974705119142604</v>
      </c>
      <c r="C2257" s="42">
        <v>10</v>
      </c>
      <c r="D2257" s="67">
        <v>0.14236093875688</v>
      </c>
      <c r="E2257" s="42">
        <v>12</v>
      </c>
      <c r="F2257" s="67">
        <v>2.44631646096797</v>
      </c>
      <c r="G2257" s="42">
        <v>6</v>
      </c>
      <c r="H2257" s="67">
        <v>5.7046830615277102</v>
      </c>
      <c r="I2257" s="42">
        <v>28</v>
      </c>
      <c r="J2257" s="67">
        <v>2.1765956888177298</v>
      </c>
      <c r="K2257" s="42">
        <v>28</v>
      </c>
      <c r="L2257" s="67">
        <v>-2.5295272734307801</v>
      </c>
      <c r="M2257" s="42">
        <v>26</v>
      </c>
      <c r="N2257" s="67">
        <v>5.9316778410779198</v>
      </c>
      <c r="O2257" s="69">
        <v>0.27372924622658001</v>
      </c>
      <c r="P2257" s="69" t="s">
        <v>18</v>
      </c>
      <c r="Q2257" s="70">
        <v>8</v>
      </c>
      <c r="R2257" s="71">
        <v>0.03</v>
      </c>
      <c r="S2257" s="71">
        <v>5.0000000000000001E-3</v>
      </c>
      <c r="T2257" s="46" t="s">
        <v>18</v>
      </c>
      <c r="U2257" s="72">
        <v>0.01</v>
      </c>
      <c r="V2257" s="72" t="s">
        <v>18</v>
      </c>
      <c r="W2257" s="72">
        <v>1.2999999999999999E-2</v>
      </c>
      <c r="X2257" s="48" t="s">
        <v>141</v>
      </c>
      <c r="Y2257" s="49" t="s">
        <v>18</v>
      </c>
      <c r="Z2257" s="50" t="s">
        <v>18</v>
      </c>
      <c r="AA2257" s="73" t="s">
        <v>18</v>
      </c>
      <c r="AB2257" s="52">
        <v>39471</v>
      </c>
      <c r="AC2257" s="48" t="s">
        <v>2149</v>
      </c>
      <c r="AD2257" s="53" t="s">
        <v>1412</v>
      </c>
      <c r="AE2257" s="46" t="s">
        <v>18</v>
      </c>
      <c r="AF2257" s="54" t="s">
        <v>18</v>
      </c>
    </row>
    <row r="2258" spans="1:32" x14ac:dyDescent="0.25">
      <c r="A2258" s="1" t="s">
        <v>2151</v>
      </c>
      <c r="B2258" s="74" t="s">
        <v>18</v>
      </c>
      <c r="C2258" s="37" t="s">
        <v>18</v>
      </c>
      <c r="D2258" s="74" t="s">
        <v>18</v>
      </c>
      <c r="E2258" s="37" t="s">
        <v>18</v>
      </c>
      <c r="F2258" s="74">
        <v>0.56884790748916703</v>
      </c>
      <c r="G2258" s="37">
        <v>15</v>
      </c>
      <c r="H2258" s="74">
        <v>11.806707448970499</v>
      </c>
      <c r="I2258" s="37">
        <v>14</v>
      </c>
      <c r="J2258" s="74">
        <v>4.6300706272796202</v>
      </c>
      <c r="K2258" s="37">
        <v>11</v>
      </c>
      <c r="L2258" s="74">
        <v>0.27324774518733203</v>
      </c>
      <c r="M2258" s="37">
        <v>10</v>
      </c>
      <c r="N2258" s="74">
        <v>6.7238055229946099</v>
      </c>
      <c r="O2258" s="76">
        <v>1.14900677381567</v>
      </c>
      <c r="P2258" s="76" t="s">
        <v>18</v>
      </c>
      <c r="Q2258" s="77">
        <v>8</v>
      </c>
      <c r="R2258" s="78">
        <v>0.05</v>
      </c>
      <c r="S2258" s="78">
        <v>0.03</v>
      </c>
      <c r="T2258" s="14" t="s">
        <v>18</v>
      </c>
      <c r="U2258" s="79">
        <v>0</v>
      </c>
      <c r="V2258" s="79" t="s">
        <v>18</v>
      </c>
      <c r="W2258" s="79">
        <v>3.8999999999999998E-3</v>
      </c>
      <c r="X2258" s="12" t="s">
        <v>1371</v>
      </c>
      <c r="Y2258" s="60" t="s">
        <v>18</v>
      </c>
      <c r="Z2258" s="8" t="s">
        <v>18</v>
      </c>
      <c r="AA2258" s="80" t="s">
        <v>18</v>
      </c>
      <c r="AB2258" s="62">
        <v>43802</v>
      </c>
      <c r="AC2258" s="12" t="s">
        <v>2152</v>
      </c>
      <c r="AD2258" s="16" t="s">
        <v>56</v>
      </c>
      <c r="AE2258" s="14" t="s">
        <v>18</v>
      </c>
      <c r="AF2258" s="39" t="s">
        <v>18</v>
      </c>
    </row>
    <row r="2259" spans="1:32" x14ac:dyDescent="0.25">
      <c r="A2259" s="40" t="s">
        <v>2153</v>
      </c>
      <c r="B2259" s="67" t="s">
        <v>18</v>
      </c>
      <c r="C2259" s="42" t="s">
        <v>18</v>
      </c>
      <c r="D2259" s="67">
        <v>-1.2887221303926599</v>
      </c>
      <c r="E2259" s="42">
        <v>20</v>
      </c>
      <c r="F2259" s="67">
        <v>-2.9196878335038101</v>
      </c>
      <c r="G2259" s="42">
        <v>21</v>
      </c>
      <c r="H2259" s="67">
        <v>11.910789632308701</v>
      </c>
      <c r="I2259" s="42">
        <v>13</v>
      </c>
      <c r="J2259" s="67">
        <v>4.3854717193298098</v>
      </c>
      <c r="K2259" s="42">
        <v>15</v>
      </c>
      <c r="L2259" s="67">
        <v>-2.8670084754630198</v>
      </c>
      <c r="M2259" s="42">
        <v>34</v>
      </c>
      <c r="N2259" s="67">
        <v>5.3106575606217898</v>
      </c>
      <c r="O2259" s="69">
        <v>1.4743523162057199</v>
      </c>
      <c r="P2259" s="69" t="s">
        <v>18</v>
      </c>
      <c r="Q2259" s="70">
        <v>8</v>
      </c>
      <c r="R2259" s="71">
        <v>0.03</v>
      </c>
      <c r="S2259" s="71">
        <v>5.0000000000000001E-3</v>
      </c>
      <c r="T2259" s="46" t="s">
        <v>18</v>
      </c>
      <c r="U2259" s="72">
        <v>1.2999999999999999E-2</v>
      </c>
      <c r="V2259" s="72" t="s">
        <v>18</v>
      </c>
      <c r="W2259" s="72">
        <v>1.6E-2</v>
      </c>
      <c r="X2259" s="48" t="s">
        <v>141</v>
      </c>
      <c r="Y2259" s="49">
        <v>1.2</v>
      </c>
      <c r="Z2259" s="50" t="s">
        <v>18</v>
      </c>
      <c r="AA2259" s="73" t="s">
        <v>18</v>
      </c>
      <c r="AB2259" s="52">
        <v>42432</v>
      </c>
      <c r="AC2259" s="48" t="s">
        <v>2154</v>
      </c>
      <c r="AD2259" s="53" t="s">
        <v>1412</v>
      </c>
      <c r="AE2259" s="46" t="s">
        <v>235</v>
      </c>
      <c r="AF2259" s="54" t="s">
        <v>18</v>
      </c>
    </row>
    <row r="2260" spans="1:32" x14ac:dyDescent="0.25">
      <c r="A2260" s="1" t="s">
        <v>2155</v>
      </c>
      <c r="B2260" s="74">
        <v>3.0366102653900602</v>
      </c>
      <c r="C2260" s="37">
        <v>6</v>
      </c>
      <c r="D2260" s="74">
        <v>1.3983526444602401</v>
      </c>
      <c r="E2260" s="37">
        <v>6</v>
      </c>
      <c r="F2260" s="74">
        <v>2.0247748819343099</v>
      </c>
      <c r="G2260" s="37">
        <v>10</v>
      </c>
      <c r="H2260" s="74">
        <v>11.654842531652299</v>
      </c>
      <c r="I2260" s="37">
        <v>15</v>
      </c>
      <c r="J2260" s="74">
        <v>3.98728788747133</v>
      </c>
      <c r="K2260" s="37">
        <v>16</v>
      </c>
      <c r="L2260" s="74">
        <v>0.17854676797903701</v>
      </c>
      <c r="M2260" s="37">
        <v>11</v>
      </c>
      <c r="N2260" s="74">
        <v>5.2989425025382397</v>
      </c>
      <c r="O2260" s="76">
        <v>1.4293103144247801</v>
      </c>
      <c r="P2260" s="76" t="s">
        <v>18</v>
      </c>
      <c r="Q2260" s="77">
        <v>8</v>
      </c>
      <c r="R2260" s="78">
        <v>0.03</v>
      </c>
      <c r="S2260" s="78">
        <v>5.0000000000000001E-3</v>
      </c>
      <c r="T2260" s="14" t="s">
        <v>18</v>
      </c>
      <c r="U2260" s="79">
        <v>0.01</v>
      </c>
      <c r="V2260" s="79" t="s">
        <v>18</v>
      </c>
      <c r="W2260" s="79">
        <v>1.2999999999999999E-2</v>
      </c>
      <c r="X2260" s="12" t="s">
        <v>141</v>
      </c>
      <c r="Y2260" s="60">
        <v>8.3595431219996694</v>
      </c>
      <c r="Z2260" s="8" t="s">
        <v>18</v>
      </c>
      <c r="AA2260" s="80" t="s">
        <v>18</v>
      </c>
      <c r="AB2260" s="62">
        <v>40645</v>
      </c>
      <c r="AC2260" s="12" t="s">
        <v>2156</v>
      </c>
      <c r="AD2260" s="16" t="s">
        <v>1412</v>
      </c>
      <c r="AE2260" s="14" t="s">
        <v>18</v>
      </c>
      <c r="AF2260" s="39" t="s">
        <v>18</v>
      </c>
    </row>
    <row r="2261" spans="1:32" x14ac:dyDescent="0.25">
      <c r="A2261" s="40" t="s">
        <v>2157</v>
      </c>
      <c r="B2261" s="67">
        <v>-0.29228777859370197</v>
      </c>
      <c r="C2261" s="42">
        <v>13</v>
      </c>
      <c r="D2261" s="67">
        <v>-1.0475405504502899</v>
      </c>
      <c r="E2261" s="42">
        <v>18</v>
      </c>
      <c r="F2261" s="67">
        <v>-2.5936831968572398</v>
      </c>
      <c r="G2261" s="42">
        <v>20</v>
      </c>
      <c r="H2261" s="67">
        <v>12.2488839285714</v>
      </c>
      <c r="I2261" s="42">
        <v>12</v>
      </c>
      <c r="J2261" s="67">
        <v>4.5478170478170297</v>
      </c>
      <c r="K2261" s="42">
        <v>12</v>
      </c>
      <c r="L2261" s="67">
        <v>-2.8378215191402401</v>
      </c>
      <c r="M2261" s="42">
        <v>33</v>
      </c>
      <c r="N2261" s="67">
        <v>5.3077459112685696</v>
      </c>
      <c r="O2261" s="69">
        <v>1.5388593779517901</v>
      </c>
      <c r="P2261" s="69" t="s">
        <v>18</v>
      </c>
      <c r="Q2261" s="70">
        <v>8</v>
      </c>
      <c r="R2261" s="71">
        <v>0.03</v>
      </c>
      <c r="S2261" s="71">
        <v>5.0000000000000001E-3</v>
      </c>
      <c r="T2261" s="46" t="s">
        <v>18</v>
      </c>
      <c r="U2261" s="72">
        <v>0.01</v>
      </c>
      <c r="V2261" s="72" t="s">
        <v>18</v>
      </c>
      <c r="W2261" s="72">
        <v>1.2999999999999999E-2</v>
      </c>
      <c r="X2261" s="48" t="s">
        <v>141</v>
      </c>
      <c r="Y2261" s="49" t="s">
        <v>18</v>
      </c>
      <c r="Z2261" s="50" t="s">
        <v>18</v>
      </c>
      <c r="AA2261" s="73" t="s">
        <v>18</v>
      </c>
      <c r="AB2261" s="52">
        <v>40645</v>
      </c>
      <c r="AC2261" s="48" t="s">
        <v>2156</v>
      </c>
      <c r="AD2261" s="53" t="s">
        <v>1412</v>
      </c>
      <c r="AE2261" s="46" t="s">
        <v>18</v>
      </c>
      <c r="AF2261" s="54" t="s">
        <v>18</v>
      </c>
    </row>
    <row r="2262" spans="1:32" x14ac:dyDescent="0.25">
      <c r="A2262" s="1" t="s">
        <v>2158</v>
      </c>
      <c r="B2262" s="74" t="s">
        <v>18</v>
      </c>
      <c r="C2262" s="37" t="s">
        <v>18</v>
      </c>
      <c r="D2262" s="74" t="s">
        <v>18</v>
      </c>
      <c r="E2262" s="37" t="s">
        <v>18</v>
      </c>
      <c r="F2262" s="74" t="s">
        <v>18</v>
      </c>
      <c r="G2262" s="37" t="s">
        <v>18</v>
      </c>
      <c r="H2262" s="74">
        <v>6.8884098141874999</v>
      </c>
      <c r="I2262" s="37">
        <v>25</v>
      </c>
      <c r="J2262" s="74">
        <v>3.2015065913371501</v>
      </c>
      <c r="K2262" s="37">
        <v>22</v>
      </c>
      <c r="L2262" s="74">
        <v>-0.73410239298312696</v>
      </c>
      <c r="M2262" s="37">
        <v>16</v>
      </c>
      <c r="N2262" s="74">
        <v>3.2331074389259902</v>
      </c>
      <c r="O2262" s="76">
        <v>0.86832884770743801</v>
      </c>
      <c r="P2262" s="76" t="s">
        <v>18</v>
      </c>
      <c r="Q2262" s="77">
        <v>9</v>
      </c>
      <c r="R2262" s="78">
        <v>0.03</v>
      </c>
      <c r="S2262" s="78">
        <v>5.0000000000000001E-3</v>
      </c>
      <c r="T2262" s="14" t="s">
        <v>18</v>
      </c>
      <c r="U2262" s="79">
        <v>6.9999999999999897E-3</v>
      </c>
      <c r="V2262" s="79" t="s">
        <v>18</v>
      </c>
      <c r="W2262" s="79">
        <v>8.9999999999999993E-3</v>
      </c>
      <c r="X2262" s="12" t="s">
        <v>141</v>
      </c>
      <c r="Y2262" s="60" t="s">
        <v>18</v>
      </c>
      <c r="Z2262" s="8" t="s">
        <v>18</v>
      </c>
      <c r="AA2262" s="80" t="s">
        <v>18</v>
      </c>
      <c r="AB2262" s="62">
        <v>44874</v>
      </c>
      <c r="AC2262" s="12" t="s">
        <v>2159</v>
      </c>
      <c r="AD2262" s="16" t="s">
        <v>1562</v>
      </c>
      <c r="AE2262" s="14" t="s">
        <v>18</v>
      </c>
      <c r="AF2262" s="39" t="s">
        <v>18</v>
      </c>
    </row>
    <row r="2263" spans="1:32" x14ac:dyDescent="0.25">
      <c r="A2263" s="40" t="s">
        <v>2160</v>
      </c>
      <c r="B2263" s="68">
        <v>3.95077220288597</v>
      </c>
      <c r="C2263" s="64">
        <v>1</v>
      </c>
      <c r="D2263" s="68">
        <v>4.07352574824748</v>
      </c>
      <c r="E2263" s="64">
        <v>1</v>
      </c>
      <c r="F2263" s="67">
        <v>2.5940105288103998</v>
      </c>
      <c r="G2263" s="42">
        <v>5</v>
      </c>
      <c r="H2263" s="67">
        <v>14.728312678741601</v>
      </c>
      <c r="I2263" s="42">
        <v>8</v>
      </c>
      <c r="J2263" s="67">
        <v>3.7142364701826698</v>
      </c>
      <c r="K2263" s="42">
        <v>20</v>
      </c>
      <c r="L2263" s="67">
        <v>-1.4897274289923399</v>
      </c>
      <c r="M2263" s="42">
        <v>20</v>
      </c>
      <c r="N2263" s="67">
        <v>8.94495620716555</v>
      </c>
      <c r="O2263" s="69">
        <v>1.1903136331714901</v>
      </c>
      <c r="P2263" s="69" t="s">
        <v>18</v>
      </c>
      <c r="Q2263" s="70">
        <v>8</v>
      </c>
      <c r="R2263" s="71">
        <v>0.05</v>
      </c>
      <c r="S2263" s="71">
        <v>5.0000000000000001E-3</v>
      </c>
      <c r="T2263" s="46" t="s">
        <v>18</v>
      </c>
      <c r="U2263" s="72">
        <v>1.2500000000000001E-2</v>
      </c>
      <c r="V2263" s="72" t="s">
        <v>18</v>
      </c>
      <c r="W2263" s="72">
        <v>1.55E-2</v>
      </c>
      <c r="X2263" s="48" t="s">
        <v>141</v>
      </c>
      <c r="Y2263" s="49">
        <v>55.2</v>
      </c>
      <c r="Z2263" s="50" t="s">
        <v>18</v>
      </c>
      <c r="AA2263" s="73" t="s">
        <v>18</v>
      </c>
      <c r="AB2263" s="52">
        <v>41547</v>
      </c>
      <c r="AC2263" s="48" t="s">
        <v>2161</v>
      </c>
      <c r="AD2263" s="53" t="s">
        <v>1412</v>
      </c>
      <c r="AE2263" s="46" t="s">
        <v>18</v>
      </c>
      <c r="AF2263" s="54" t="s">
        <v>18</v>
      </c>
    </row>
    <row r="2264" spans="1:32" x14ac:dyDescent="0.25">
      <c r="A2264" s="1" t="s">
        <v>2162</v>
      </c>
      <c r="B2264" s="75">
        <v>3.9431125979908899</v>
      </c>
      <c r="C2264" s="66">
        <v>2</v>
      </c>
      <c r="D2264" s="75">
        <v>4.0530878583053802</v>
      </c>
      <c r="E2264" s="66">
        <v>2</v>
      </c>
      <c r="F2264" s="74">
        <v>2.5970710680163398</v>
      </c>
      <c r="G2264" s="37">
        <v>4</v>
      </c>
      <c r="H2264" s="74">
        <v>14.694238931463</v>
      </c>
      <c r="I2264" s="37">
        <v>9</v>
      </c>
      <c r="J2264" s="74">
        <v>3.6333408807128298</v>
      </c>
      <c r="K2264" s="37">
        <v>21</v>
      </c>
      <c r="L2264" s="74">
        <v>-1.4230906641482399</v>
      </c>
      <c r="M2264" s="37">
        <v>19</v>
      </c>
      <c r="N2264" s="74">
        <v>8.8866628939926695</v>
      </c>
      <c r="O2264" s="76">
        <v>1.19428740583903</v>
      </c>
      <c r="P2264" s="76" t="s">
        <v>18</v>
      </c>
      <c r="Q2264" s="77">
        <v>8</v>
      </c>
      <c r="R2264" s="78">
        <v>0.05</v>
      </c>
      <c r="S2264" s="78">
        <v>5.0000000000000001E-3</v>
      </c>
      <c r="T2264" s="14" t="s">
        <v>18</v>
      </c>
      <c r="U2264" s="79">
        <v>1.2500000000000001E-2</v>
      </c>
      <c r="V2264" s="79" t="s">
        <v>18</v>
      </c>
      <c r="W2264" s="79">
        <v>1.55E-2</v>
      </c>
      <c r="X2264" s="12" t="s">
        <v>141</v>
      </c>
      <c r="Y2264" s="60" t="s">
        <v>18</v>
      </c>
      <c r="Z2264" s="8" t="s">
        <v>18</v>
      </c>
      <c r="AA2264" s="80" t="s">
        <v>18</v>
      </c>
      <c r="AB2264" s="62">
        <v>41547</v>
      </c>
      <c r="AC2264" s="12" t="s">
        <v>2161</v>
      </c>
      <c r="AD2264" s="16" t="s">
        <v>1412</v>
      </c>
      <c r="AE2264" s="14" t="s">
        <v>18</v>
      </c>
      <c r="AF2264" s="39" t="s">
        <v>18</v>
      </c>
    </row>
    <row r="2265" spans="1:32" x14ac:dyDescent="0.25">
      <c r="A2265" s="40" t="s">
        <v>2163</v>
      </c>
      <c r="B2265" s="67" t="s">
        <v>18</v>
      </c>
      <c r="C2265" s="42" t="s">
        <v>18</v>
      </c>
      <c r="D2265" s="67" t="s">
        <v>18</v>
      </c>
      <c r="E2265" s="42" t="s">
        <v>18</v>
      </c>
      <c r="F2265" s="67" t="s">
        <v>18</v>
      </c>
      <c r="G2265" s="42" t="s">
        <v>18</v>
      </c>
      <c r="H2265" s="67">
        <v>3.24432450680969</v>
      </c>
      <c r="I2265" s="42">
        <v>35</v>
      </c>
      <c r="J2265" s="67">
        <v>0.74634429926239099</v>
      </c>
      <c r="K2265" s="42">
        <v>34</v>
      </c>
      <c r="L2265" s="68">
        <v>1.74485936622061</v>
      </c>
      <c r="M2265" s="64">
        <v>3</v>
      </c>
      <c r="N2265" s="67">
        <v>5.9783615626340696</v>
      </c>
      <c r="O2265" s="69">
        <v>-0.139952199554188</v>
      </c>
      <c r="P2265" s="69" t="s">
        <v>18</v>
      </c>
      <c r="Q2265" s="70">
        <v>6</v>
      </c>
      <c r="R2265" s="71">
        <v>0.05</v>
      </c>
      <c r="S2265" s="71">
        <v>0.03</v>
      </c>
      <c r="T2265" s="46" t="s">
        <v>18</v>
      </c>
      <c r="U2265" s="72">
        <v>0</v>
      </c>
      <c r="V2265" s="72" t="s">
        <v>18</v>
      </c>
      <c r="W2265" s="72">
        <v>2.5000000000000001E-3</v>
      </c>
      <c r="X2265" s="48" t="s">
        <v>1371</v>
      </c>
      <c r="Y2265" s="49" t="s">
        <v>18</v>
      </c>
      <c r="Z2265" s="50" t="s">
        <v>18</v>
      </c>
      <c r="AA2265" s="73" t="s">
        <v>18</v>
      </c>
      <c r="AB2265" s="52">
        <v>44637</v>
      </c>
      <c r="AC2265" s="48" t="s">
        <v>2102</v>
      </c>
      <c r="AD2265" s="53" t="s">
        <v>1855</v>
      </c>
      <c r="AE2265" s="46" t="s">
        <v>18</v>
      </c>
      <c r="AF2265" s="54" t="s">
        <v>18</v>
      </c>
    </row>
    <row r="2266" spans="1:32" x14ac:dyDescent="0.25">
      <c r="A2266" s="1" t="s">
        <v>2164</v>
      </c>
      <c r="B2266" s="74" t="s">
        <v>18</v>
      </c>
      <c r="C2266" s="37" t="s">
        <v>18</v>
      </c>
      <c r="D2266" s="74" t="s">
        <v>18</v>
      </c>
      <c r="E2266" s="37" t="s">
        <v>18</v>
      </c>
      <c r="F2266" s="74" t="s">
        <v>18</v>
      </c>
      <c r="G2266" s="37" t="s">
        <v>18</v>
      </c>
      <c r="H2266" s="74">
        <v>6.5455842111716596</v>
      </c>
      <c r="I2266" s="37">
        <v>26</v>
      </c>
      <c r="J2266" s="74">
        <v>2.76259649936063</v>
      </c>
      <c r="K2266" s="37">
        <v>24</v>
      </c>
      <c r="L2266" s="74">
        <v>1.74482121013419</v>
      </c>
      <c r="M2266" s="37">
        <v>4</v>
      </c>
      <c r="N2266" s="74">
        <v>5.3976083061267799</v>
      </c>
      <c r="O2266" s="76">
        <v>0.45660498394142301</v>
      </c>
      <c r="P2266" s="76" t="s">
        <v>18</v>
      </c>
      <c r="Q2266" s="77">
        <v>6</v>
      </c>
      <c r="R2266" s="78">
        <v>0</v>
      </c>
      <c r="S2266" s="78">
        <v>0</v>
      </c>
      <c r="T2266" s="14" t="s">
        <v>18</v>
      </c>
      <c r="U2266" s="79">
        <v>0</v>
      </c>
      <c r="V2266" s="79" t="s">
        <v>18</v>
      </c>
      <c r="W2266" s="79">
        <v>2.5000000000000001E-3</v>
      </c>
      <c r="X2266" s="12" t="s">
        <v>1371</v>
      </c>
      <c r="Y2266" s="60" t="s">
        <v>18</v>
      </c>
      <c r="Z2266" s="8" t="s">
        <v>18</v>
      </c>
      <c r="AA2266" s="80" t="s">
        <v>18</v>
      </c>
      <c r="AB2266" s="62">
        <v>44637</v>
      </c>
      <c r="AC2266" s="12" t="s">
        <v>2102</v>
      </c>
      <c r="AD2266" s="16" t="s">
        <v>1855</v>
      </c>
      <c r="AE2266" s="14" t="s">
        <v>18</v>
      </c>
      <c r="AF2266" s="39" t="s">
        <v>18</v>
      </c>
    </row>
    <row r="2267" spans="1:32" x14ac:dyDescent="0.25">
      <c r="A2267" s="40" t="s">
        <v>2165</v>
      </c>
      <c r="B2267" s="67" t="s">
        <v>18</v>
      </c>
      <c r="C2267" s="42" t="s">
        <v>18</v>
      </c>
      <c r="D2267" s="67" t="s">
        <v>18</v>
      </c>
      <c r="E2267" s="42" t="s">
        <v>18</v>
      </c>
      <c r="F2267" s="67" t="s">
        <v>18</v>
      </c>
      <c r="G2267" s="42" t="s">
        <v>18</v>
      </c>
      <c r="H2267" s="67">
        <v>3.9420417338412901</v>
      </c>
      <c r="I2267" s="42">
        <v>34</v>
      </c>
      <c r="J2267" s="67">
        <v>1.23525481302337</v>
      </c>
      <c r="K2267" s="42">
        <v>33</v>
      </c>
      <c r="L2267" s="68">
        <v>3.9401756950820701</v>
      </c>
      <c r="M2267" s="64">
        <v>1</v>
      </c>
      <c r="N2267" s="67">
        <v>7.1127063004668099</v>
      </c>
      <c r="O2267" s="69">
        <v>-1.9537939220143401E-2</v>
      </c>
      <c r="P2267" s="69" t="s">
        <v>18</v>
      </c>
      <c r="Q2267" s="70">
        <v>6</v>
      </c>
      <c r="R2267" s="71">
        <v>0.05</v>
      </c>
      <c r="S2267" s="71">
        <v>0.03</v>
      </c>
      <c r="T2267" s="46" t="s">
        <v>18</v>
      </c>
      <c r="U2267" s="72">
        <v>0</v>
      </c>
      <c r="V2267" s="72" t="s">
        <v>18</v>
      </c>
      <c r="W2267" s="72">
        <v>2.8E-3</v>
      </c>
      <c r="X2267" s="48" t="s">
        <v>1371</v>
      </c>
      <c r="Y2267" s="49" t="s">
        <v>18</v>
      </c>
      <c r="Z2267" s="50" t="s">
        <v>18</v>
      </c>
      <c r="AA2267" s="73" t="s">
        <v>18</v>
      </c>
      <c r="AB2267" s="52">
        <v>44686</v>
      </c>
      <c r="AC2267" s="48" t="s">
        <v>2102</v>
      </c>
      <c r="AD2267" s="53" t="s">
        <v>1855</v>
      </c>
      <c r="AE2267" s="46" t="s">
        <v>18</v>
      </c>
      <c r="AF2267" s="54" t="s">
        <v>18</v>
      </c>
    </row>
    <row r="2268" spans="1:32" x14ac:dyDescent="0.25">
      <c r="A2268" s="1" t="s">
        <v>2166</v>
      </c>
      <c r="B2268" s="74" t="s">
        <v>18</v>
      </c>
      <c r="C2268" s="37" t="s">
        <v>18</v>
      </c>
      <c r="D2268" s="74" t="s">
        <v>18</v>
      </c>
      <c r="E2268" s="37" t="s">
        <v>18</v>
      </c>
      <c r="F2268" s="74" t="s">
        <v>18</v>
      </c>
      <c r="G2268" s="37" t="s">
        <v>18</v>
      </c>
      <c r="H2268" s="74">
        <v>7.18225787179649</v>
      </c>
      <c r="I2268" s="37">
        <v>23</v>
      </c>
      <c r="J2268" s="74">
        <v>3.1335542140969999</v>
      </c>
      <c r="K2268" s="37">
        <v>23</v>
      </c>
      <c r="L2268" s="74">
        <v>0.90578203910511801</v>
      </c>
      <c r="M2268" s="37">
        <v>6</v>
      </c>
      <c r="N2268" s="74">
        <v>2.6672356850968599</v>
      </c>
      <c r="O2268" s="76">
        <v>1.1627200895271901</v>
      </c>
      <c r="P2268" s="76" t="s">
        <v>18</v>
      </c>
      <c r="Q2268" s="77">
        <v>6</v>
      </c>
      <c r="R2268" s="78">
        <v>0.05</v>
      </c>
      <c r="S2268" s="78">
        <v>0.03</v>
      </c>
      <c r="T2268" s="14" t="s">
        <v>18</v>
      </c>
      <c r="U2268" s="79">
        <v>0</v>
      </c>
      <c r="V2268" s="79" t="s">
        <v>18</v>
      </c>
      <c r="W2268" s="79">
        <v>2.8E-3</v>
      </c>
      <c r="X2268" s="12" t="s">
        <v>1371</v>
      </c>
      <c r="Y2268" s="60" t="s">
        <v>18</v>
      </c>
      <c r="Z2268" s="8" t="s">
        <v>18</v>
      </c>
      <c r="AA2268" s="80" t="s">
        <v>18</v>
      </c>
      <c r="AB2268" s="62">
        <v>44686</v>
      </c>
      <c r="AC2268" s="12" t="s">
        <v>2102</v>
      </c>
      <c r="AD2268" s="16" t="s">
        <v>1853</v>
      </c>
      <c r="AE2268" s="14" t="s">
        <v>18</v>
      </c>
      <c r="AF2268" s="39" t="s">
        <v>18</v>
      </c>
    </row>
    <row r="2269" spans="1:32" x14ac:dyDescent="0.25">
      <c r="A2269" s="40" t="s">
        <v>2167</v>
      </c>
      <c r="B2269" s="67" t="s">
        <v>18</v>
      </c>
      <c r="C2269" s="42" t="s">
        <v>18</v>
      </c>
      <c r="D2269" s="67">
        <v>-2.0950795962484001</v>
      </c>
      <c r="E2269" s="42">
        <v>22</v>
      </c>
      <c r="F2269" s="67">
        <v>-3.9603532090344</v>
      </c>
      <c r="G2269" s="42">
        <v>22</v>
      </c>
      <c r="H2269" s="67">
        <v>12.427039586744099</v>
      </c>
      <c r="I2269" s="42">
        <v>11</v>
      </c>
      <c r="J2269" s="67">
        <v>5.2087236307623401</v>
      </c>
      <c r="K2269" s="42">
        <v>9</v>
      </c>
      <c r="L2269" s="67">
        <v>-2.7226805359576001</v>
      </c>
      <c r="M2269" s="42">
        <v>32</v>
      </c>
      <c r="N2269" s="67">
        <v>5.5532025404863896</v>
      </c>
      <c r="O2269" s="69">
        <v>1.50292199296995</v>
      </c>
      <c r="P2269" s="69" t="s">
        <v>18</v>
      </c>
      <c r="Q2269" s="70">
        <v>8</v>
      </c>
      <c r="R2269" s="71">
        <v>0.05</v>
      </c>
      <c r="S2269" s="71">
        <v>0.03</v>
      </c>
      <c r="T2269" s="46" t="s">
        <v>18</v>
      </c>
      <c r="U2269" s="72">
        <v>0</v>
      </c>
      <c r="V2269" s="72" t="s">
        <v>18</v>
      </c>
      <c r="W2269" s="72">
        <v>3.8999999999999998E-3</v>
      </c>
      <c r="X2269" s="48" t="s">
        <v>1371</v>
      </c>
      <c r="Y2269" s="49" t="s">
        <v>18</v>
      </c>
      <c r="Z2269" s="50" t="s">
        <v>18</v>
      </c>
      <c r="AA2269" s="73" t="s">
        <v>18</v>
      </c>
      <c r="AB2269" s="52">
        <v>43383</v>
      </c>
      <c r="AC2269" s="48" t="s">
        <v>2168</v>
      </c>
      <c r="AD2269" s="53">
        <v>2329000</v>
      </c>
      <c r="AE2269" s="46" t="s">
        <v>18</v>
      </c>
      <c r="AF2269" s="54" t="s">
        <v>18</v>
      </c>
    </row>
    <row r="2270" spans="1:32" x14ac:dyDescent="0.25">
      <c r="A2270" s="1" t="s">
        <v>2169</v>
      </c>
      <c r="B2270" s="74" t="s">
        <v>18</v>
      </c>
      <c r="C2270" s="37" t="s">
        <v>18</v>
      </c>
      <c r="D2270" s="74">
        <v>-4.3862697510683999</v>
      </c>
      <c r="E2270" s="37">
        <v>25</v>
      </c>
      <c r="F2270" s="74">
        <v>-4.6418888891810797</v>
      </c>
      <c r="G2270" s="37">
        <v>23</v>
      </c>
      <c r="H2270" s="74">
        <v>6.0007054111368401</v>
      </c>
      <c r="I2270" s="37">
        <v>27</v>
      </c>
      <c r="J2270" s="74">
        <v>1.92329646269189</v>
      </c>
      <c r="K2270" s="37">
        <v>29</v>
      </c>
      <c r="L2270" s="74">
        <v>-0.17612040004008001</v>
      </c>
      <c r="M2270" s="37">
        <v>12</v>
      </c>
      <c r="N2270" s="74">
        <v>6.83320141438963</v>
      </c>
      <c r="O2270" s="76">
        <v>0.280936553379462</v>
      </c>
      <c r="P2270" s="76" t="s">
        <v>18</v>
      </c>
      <c r="Q2270" s="77">
        <v>8</v>
      </c>
      <c r="R2270" s="78">
        <v>0.05</v>
      </c>
      <c r="S2270" s="78">
        <v>0.03</v>
      </c>
      <c r="T2270" s="14" t="s">
        <v>18</v>
      </c>
      <c r="U2270" s="79">
        <v>0</v>
      </c>
      <c r="V2270" s="79" t="s">
        <v>18</v>
      </c>
      <c r="W2270" s="79">
        <v>3.8999999999999998E-3</v>
      </c>
      <c r="X2270" s="12" t="s">
        <v>1371</v>
      </c>
      <c r="Y2270" s="60" t="s">
        <v>18</v>
      </c>
      <c r="Z2270" s="8" t="s">
        <v>18</v>
      </c>
      <c r="AA2270" s="80" t="s">
        <v>18</v>
      </c>
      <c r="AB2270" s="62">
        <v>43146</v>
      </c>
      <c r="AC2270" s="12" t="s">
        <v>2168</v>
      </c>
      <c r="AD2270" s="16">
        <v>2024000</v>
      </c>
      <c r="AE2270" s="14" t="s">
        <v>18</v>
      </c>
      <c r="AF2270" s="39" t="s">
        <v>18</v>
      </c>
    </row>
    <row r="2271" spans="1:32" x14ac:dyDescent="0.25">
      <c r="A2271" s="40" t="s">
        <v>2170</v>
      </c>
      <c r="B2271" s="67" t="s">
        <v>18</v>
      </c>
      <c r="C2271" s="42" t="s">
        <v>18</v>
      </c>
      <c r="D2271" s="67">
        <v>0.79085163019321203</v>
      </c>
      <c r="E2271" s="42">
        <v>8</v>
      </c>
      <c r="F2271" s="67">
        <v>-0.12902051005968501</v>
      </c>
      <c r="G2271" s="42">
        <v>16</v>
      </c>
      <c r="H2271" s="67">
        <v>10.0905299562606</v>
      </c>
      <c r="I2271" s="42">
        <v>18</v>
      </c>
      <c r="J2271" s="67">
        <v>3.8974752807908701</v>
      </c>
      <c r="K2271" s="42">
        <v>17</v>
      </c>
      <c r="L2271" s="67">
        <v>-0.73374300651199897</v>
      </c>
      <c r="M2271" s="42">
        <v>15</v>
      </c>
      <c r="N2271" s="67">
        <v>1.99101431246774</v>
      </c>
      <c r="O2271" s="69">
        <v>3.0183211448548799</v>
      </c>
      <c r="P2271" s="69" t="s">
        <v>18</v>
      </c>
      <c r="Q2271" s="70">
        <v>8</v>
      </c>
      <c r="R2271" s="71">
        <v>0</v>
      </c>
      <c r="S2271" s="71">
        <v>0</v>
      </c>
      <c r="T2271" s="46" t="s">
        <v>18</v>
      </c>
      <c r="U2271" s="72">
        <v>5.4999999999999997E-3</v>
      </c>
      <c r="V2271" s="72" t="s">
        <v>18</v>
      </c>
      <c r="W2271" s="72">
        <v>6.8999999999999999E-3</v>
      </c>
      <c r="X2271" s="48" t="s">
        <v>141</v>
      </c>
      <c r="Y2271" s="49">
        <v>197.18826025120001</v>
      </c>
      <c r="Z2271" s="50" t="s">
        <v>18</v>
      </c>
      <c r="AA2271" s="73" t="s">
        <v>18</v>
      </c>
      <c r="AB2271" s="52">
        <v>43151</v>
      </c>
      <c r="AC2271" s="48" t="s">
        <v>2171</v>
      </c>
      <c r="AD2271" s="53" t="s">
        <v>70</v>
      </c>
      <c r="AE2271" s="46" t="s">
        <v>18</v>
      </c>
      <c r="AF2271" s="54" t="s">
        <v>18</v>
      </c>
    </row>
    <row r="2272" spans="1:32" x14ac:dyDescent="0.25">
      <c r="A2272" s="1" t="s">
        <v>2172</v>
      </c>
      <c r="B2272" s="74">
        <v>2.7863839995148898</v>
      </c>
      <c r="C2272" s="37">
        <v>7</v>
      </c>
      <c r="D2272" s="74">
        <v>1.26759114065224</v>
      </c>
      <c r="E2272" s="37">
        <v>7</v>
      </c>
      <c r="F2272" s="74">
        <v>2.05677156832011</v>
      </c>
      <c r="G2272" s="37">
        <v>9</v>
      </c>
      <c r="H2272" s="74">
        <v>7.4807719533969497</v>
      </c>
      <c r="I2272" s="37">
        <v>22</v>
      </c>
      <c r="J2272" s="75">
        <v>6.6009260759351198</v>
      </c>
      <c r="K2272" s="66">
        <v>3</v>
      </c>
      <c r="L2272" s="74">
        <v>-1.2434691663661599</v>
      </c>
      <c r="M2272" s="37">
        <v>18</v>
      </c>
      <c r="N2272" s="74">
        <v>4.9942040831809296</v>
      </c>
      <c r="O2272" s="76">
        <v>0.68074162359841195</v>
      </c>
      <c r="P2272" s="76" t="s">
        <v>18</v>
      </c>
      <c r="Q2272" s="77">
        <v>6</v>
      </c>
      <c r="R2272" s="78">
        <v>0.05</v>
      </c>
      <c r="S2272" s="78">
        <v>0.01</v>
      </c>
      <c r="T2272" s="14" t="s">
        <v>18</v>
      </c>
      <c r="U2272" s="79">
        <v>2.1000000000000001E-2</v>
      </c>
      <c r="V2272" s="79" t="s">
        <v>18</v>
      </c>
      <c r="W2272" s="79">
        <v>1.537E-2</v>
      </c>
      <c r="X2272" s="12" t="s">
        <v>141</v>
      </c>
      <c r="Y2272" s="60">
        <v>24.765398749617098</v>
      </c>
      <c r="Z2272" s="8" t="s">
        <v>18</v>
      </c>
      <c r="AA2272" s="80" t="s">
        <v>18</v>
      </c>
      <c r="AB2272" s="62">
        <v>38894</v>
      </c>
      <c r="AC2272" s="12" t="s">
        <v>2173</v>
      </c>
      <c r="AD2272" s="16" t="s">
        <v>56</v>
      </c>
      <c r="AE2272" s="14" t="s">
        <v>18</v>
      </c>
      <c r="AF2272" s="39" t="s">
        <v>18</v>
      </c>
    </row>
    <row r="2273" spans="1:32" x14ac:dyDescent="0.25">
      <c r="A2273" s="40" t="s">
        <v>2174</v>
      </c>
      <c r="B2273" s="67">
        <v>0.528862218343784</v>
      </c>
      <c r="C2273" s="42">
        <v>11</v>
      </c>
      <c r="D2273" s="67">
        <v>-0.28194228487005102</v>
      </c>
      <c r="E2273" s="42">
        <v>14</v>
      </c>
      <c r="F2273" s="67">
        <v>1.9658852601972301</v>
      </c>
      <c r="G2273" s="42">
        <v>11</v>
      </c>
      <c r="H2273" s="67">
        <v>5.3788184385089304</v>
      </c>
      <c r="I2273" s="42">
        <v>30</v>
      </c>
      <c r="J2273" s="67">
        <v>2.6479288618493402</v>
      </c>
      <c r="K2273" s="42">
        <v>25</v>
      </c>
      <c r="L2273" s="67">
        <v>-3.2115064887349698</v>
      </c>
      <c r="M2273" s="42">
        <v>35</v>
      </c>
      <c r="N2273" s="67">
        <v>7.6074968463108004</v>
      </c>
      <c r="O2273" s="69">
        <v>0.17059607220313799</v>
      </c>
      <c r="P2273" s="69" t="s">
        <v>18</v>
      </c>
      <c r="Q2273" s="70">
        <v>8</v>
      </c>
      <c r="R2273" s="71">
        <v>0.05</v>
      </c>
      <c r="S2273" s="71">
        <v>0.01</v>
      </c>
      <c r="T2273" s="46" t="s">
        <v>18</v>
      </c>
      <c r="U2273" s="72">
        <v>2.1000000000000001E-2</v>
      </c>
      <c r="V2273" s="72" t="s">
        <v>18</v>
      </c>
      <c r="W2273" s="72">
        <v>1.5259999999999999E-2</v>
      </c>
      <c r="X2273" s="48" t="s">
        <v>141</v>
      </c>
      <c r="Y2273" s="49">
        <v>26.124375454431998</v>
      </c>
      <c r="Z2273" s="50" t="s">
        <v>18</v>
      </c>
      <c r="AA2273" s="73" t="s">
        <v>18</v>
      </c>
      <c r="AB2273" s="52">
        <v>38894</v>
      </c>
      <c r="AC2273" s="48" t="s">
        <v>2175</v>
      </c>
      <c r="AD2273" s="53" t="s">
        <v>56</v>
      </c>
      <c r="AE2273" s="46" t="s">
        <v>18</v>
      </c>
      <c r="AF2273" s="54" t="s">
        <v>18</v>
      </c>
    </row>
    <row r="2274" spans="1:32" x14ac:dyDescent="0.25">
      <c r="A2274" s="1" t="s">
        <v>2176</v>
      </c>
      <c r="B2274" s="74">
        <v>3.3605052936201001</v>
      </c>
      <c r="C2274" s="37">
        <v>4</v>
      </c>
      <c r="D2274" s="74">
        <v>0.59473069283952895</v>
      </c>
      <c r="E2274" s="37">
        <v>9</v>
      </c>
      <c r="F2274" s="74">
        <v>0.77008174992019196</v>
      </c>
      <c r="G2274" s="37">
        <v>14</v>
      </c>
      <c r="H2274" s="74">
        <v>15.5605157511127</v>
      </c>
      <c r="I2274" s="37">
        <v>5</v>
      </c>
      <c r="J2274" s="74">
        <v>5.3252550905669596</v>
      </c>
      <c r="K2274" s="37">
        <v>7</v>
      </c>
      <c r="L2274" s="74">
        <v>1.0333050494812901</v>
      </c>
      <c r="M2274" s="37">
        <v>5</v>
      </c>
      <c r="N2274" s="74">
        <v>7.6532578911592903</v>
      </c>
      <c r="O2274" s="76">
        <v>1.4999502900774799</v>
      </c>
      <c r="P2274" s="76" t="s">
        <v>18</v>
      </c>
      <c r="Q2274" s="77">
        <v>8</v>
      </c>
      <c r="R2274" s="78">
        <v>0.05</v>
      </c>
      <c r="S2274" s="78">
        <v>0.01</v>
      </c>
      <c r="T2274" s="14" t="s">
        <v>18</v>
      </c>
      <c r="U2274" s="79">
        <v>1.44999999999999E-2</v>
      </c>
      <c r="V2274" s="79" t="s">
        <v>18</v>
      </c>
      <c r="W2274" s="79">
        <v>1.366E-2</v>
      </c>
      <c r="X2274" s="12" t="s">
        <v>141</v>
      </c>
      <c r="Y2274" s="60">
        <v>95.481770106671902</v>
      </c>
      <c r="Z2274" s="8" t="s">
        <v>18</v>
      </c>
      <c r="AA2274" s="80" t="s">
        <v>18</v>
      </c>
      <c r="AB2274" s="62">
        <v>36263</v>
      </c>
      <c r="AC2274" s="12" t="s">
        <v>2177</v>
      </c>
      <c r="AD2274" s="16" t="s">
        <v>56</v>
      </c>
      <c r="AE2274" s="14" t="s">
        <v>18</v>
      </c>
      <c r="AF2274" s="39" t="s">
        <v>18</v>
      </c>
    </row>
    <row r="2275" spans="1:32" x14ac:dyDescent="0.25">
      <c r="A2275" s="40" t="s">
        <v>2178</v>
      </c>
      <c r="B2275" s="67" t="s">
        <v>18</v>
      </c>
      <c r="C2275" s="42" t="s">
        <v>18</v>
      </c>
      <c r="D2275" s="68">
        <v>2.9541984938166999</v>
      </c>
      <c r="E2275" s="64">
        <v>3</v>
      </c>
      <c r="F2275" s="68">
        <v>3.4563417485563499</v>
      </c>
      <c r="G2275" s="64">
        <v>2</v>
      </c>
      <c r="H2275" s="67">
        <v>15.559831159423201</v>
      </c>
      <c r="I2275" s="42">
        <v>6</v>
      </c>
      <c r="J2275" s="67">
        <v>6.2760340891531996</v>
      </c>
      <c r="K2275" s="42">
        <v>4</v>
      </c>
      <c r="L2275" s="68">
        <v>2.8384343057678598</v>
      </c>
      <c r="M2275" s="64">
        <v>2</v>
      </c>
      <c r="N2275" s="67">
        <v>5.5183187970680603</v>
      </c>
      <c r="O2275" s="69">
        <v>2.0801302397193</v>
      </c>
      <c r="P2275" s="69" t="s">
        <v>18</v>
      </c>
      <c r="Q2275" s="70">
        <v>6</v>
      </c>
      <c r="R2275" s="71">
        <v>0</v>
      </c>
      <c r="S2275" s="71">
        <v>0</v>
      </c>
      <c r="T2275" s="46" t="s">
        <v>18</v>
      </c>
      <c r="U2275" s="72">
        <v>4.0000000000000001E-3</v>
      </c>
      <c r="V2275" s="72" t="s">
        <v>18</v>
      </c>
      <c r="W2275" s="72">
        <v>4.0000000000000001E-3</v>
      </c>
      <c r="X2275" s="48" t="s">
        <v>1371</v>
      </c>
      <c r="Y2275" s="49" t="s">
        <v>18</v>
      </c>
      <c r="Z2275" s="50" t="s">
        <v>18</v>
      </c>
      <c r="AA2275" s="73" t="s">
        <v>18</v>
      </c>
      <c r="AB2275" s="52">
        <v>43179</v>
      </c>
      <c r="AC2275" s="48" t="s">
        <v>1478</v>
      </c>
      <c r="AD2275" s="53" t="s">
        <v>1391</v>
      </c>
      <c r="AE2275" s="46" t="s">
        <v>18</v>
      </c>
      <c r="AF2275" s="54" t="s">
        <v>18</v>
      </c>
    </row>
    <row r="2276" spans="1:32" x14ac:dyDescent="0.25">
      <c r="A2276" s="1" t="s">
        <v>2179</v>
      </c>
      <c r="B2276" s="74" t="s">
        <v>18</v>
      </c>
      <c r="C2276" s="37" t="s">
        <v>18</v>
      </c>
      <c r="D2276" s="74">
        <v>-0.88064499746267599</v>
      </c>
      <c r="E2276" s="37">
        <v>17</v>
      </c>
      <c r="F2276" s="74">
        <v>1.2539432197740299</v>
      </c>
      <c r="G2276" s="37">
        <v>12</v>
      </c>
      <c r="H2276" s="74">
        <v>5.2402192686328499</v>
      </c>
      <c r="I2276" s="37">
        <v>31</v>
      </c>
      <c r="J2276" s="74">
        <v>2.4146328780081099</v>
      </c>
      <c r="K2276" s="37">
        <v>26</v>
      </c>
      <c r="L2276" s="74">
        <v>-1.8318397085686999</v>
      </c>
      <c r="M2276" s="37">
        <v>22</v>
      </c>
      <c r="N2276" s="74">
        <v>5.5994110682267202</v>
      </c>
      <c r="O2276" s="76">
        <v>0.207023541811409</v>
      </c>
      <c r="P2276" s="76" t="s">
        <v>18</v>
      </c>
      <c r="Q2276" s="77">
        <v>6</v>
      </c>
      <c r="R2276" s="78">
        <v>0</v>
      </c>
      <c r="S2276" s="78">
        <v>0</v>
      </c>
      <c r="T2276" s="14" t="s">
        <v>18</v>
      </c>
      <c r="U2276" s="79">
        <v>3.0000000000000001E-3</v>
      </c>
      <c r="V2276" s="79" t="s">
        <v>18</v>
      </c>
      <c r="W2276" s="79">
        <v>3.0000000000000001E-3</v>
      </c>
      <c r="X2276" s="12" t="s">
        <v>1371</v>
      </c>
      <c r="Y2276" s="60" t="s">
        <v>18</v>
      </c>
      <c r="Z2276" s="8" t="s">
        <v>18</v>
      </c>
      <c r="AA2276" s="80" t="s">
        <v>18</v>
      </c>
      <c r="AB2276" s="62">
        <v>42832</v>
      </c>
      <c r="AC2276" s="12" t="s">
        <v>1914</v>
      </c>
      <c r="AD2276" s="16" t="s">
        <v>1391</v>
      </c>
      <c r="AE2276" s="14" t="s">
        <v>18</v>
      </c>
      <c r="AF2276" s="39" t="s">
        <v>18</v>
      </c>
    </row>
    <row r="2277" spans="1:32" x14ac:dyDescent="0.25">
      <c r="A2277" s="40" t="s">
        <v>2180</v>
      </c>
      <c r="B2277" s="67" t="s">
        <v>18</v>
      </c>
      <c r="C2277" s="42" t="s">
        <v>18</v>
      </c>
      <c r="D2277" s="67" t="s">
        <v>18</v>
      </c>
      <c r="E2277" s="42" t="s">
        <v>18</v>
      </c>
      <c r="F2277" s="67">
        <v>-0.57430707427199501</v>
      </c>
      <c r="G2277" s="42">
        <v>18</v>
      </c>
      <c r="H2277" s="68">
        <v>15.825203380002799</v>
      </c>
      <c r="I2277" s="64">
        <v>3</v>
      </c>
      <c r="J2277" s="67">
        <v>5.2343664222573603</v>
      </c>
      <c r="K2277" s="42">
        <v>8</v>
      </c>
      <c r="L2277" s="67">
        <v>-2.3551489240025698</v>
      </c>
      <c r="M2277" s="42">
        <v>25</v>
      </c>
      <c r="N2277" s="67">
        <v>8.0605688775717006</v>
      </c>
      <c r="O2277" s="69">
        <v>1.4569931975210999</v>
      </c>
      <c r="P2277" s="69" t="s">
        <v>18</v>
      </c>
      <c r="Q2277" s="70">
        <v>6</v>
      </c>
      <c r="R2277" s="71">
        <v>0</v>
      </c>
      <c r="S2277" s="71">
        <v>0</v>
      </c>
      <c r="T2277" s="46" t="s">
        <v>18</v>
      </c>
      <c r="U2277" s="72">
        <v>6.0000000000000001E-3</v>
      </c>
      <c r="V2277" s="72" t="s">
        <v>18</v>
      </c>
      <c r="W2277" s="72">
        <v>6.0000000000000001E-3</v>
      </c>
      <c r="X2277" s="48" t="s">
        <v>1371</v>
      </c>
      <c r="Y2277" s="49">
        <v>995.1</v>
      </c>
      <c r="Z2277" s="50" t="s">
        <v>18</v>
      </c>
      <c r="AA2277" s="73" t="s">
        <v>18</v>
      </c>
      <c r="AB2277" s="52">
        <v>43802</v>
      </c>
      <c r="AC2277" s="48" t="s">
        <v>2130</v>
      </c>
      <c r="AD2277" s="53" t="s">
        <v>75</v>
      </c>
      <c r="AE2277" s="46" t="s">
        <v>18</v>
      </c>
      <c r="AF2277" s="54" t="s">
        <v>18</v>
      </c>
    </row>
    <row r="2278" spans="1:32" x14ac:dyDescent="0.25">
      <c r="A2278" s="1" t="s">
        <v>2181</v>
      </c>
      <c r="B2278" s="74" t="s">
        <v>18</v>
      </c>
      <c r="C2278" s="37" t="s">
        <v>18</v>
      </c>
      <c r="D2278" s="74">
        <v>2.5324928397618001</v>
      </c>
      <c r="E2278" s="37">
        <v>4</v>
      </c>
      <c r="F2278" s="74">
        <v>0.91717456197295499</v>
      </c>
      <c r="G2278" s="37">
        <v>13</v>
      </c>
      <c r="H2278" s="75">
        <v>23.261244796425999</v>
      </c>
      <c r="I2278" s="66">
        <v>1</v>
      </c>
      <c r="J2278" s="75">
        <v>7.0263598695230902</v>
      </c>
      <c r="K2278" s="66">
        <v>2</v>
      </c>
      <c r="L2278" s="74">
        <v>-0.39382999671806401</v>
      </c>
      <c r="M2278" s="37">
        <v>14</v>
      </c>
      <c r="N2278" s="74">
        <v>5.4340891654044103</v>
      </c>
      <c r="O2278" s="76">
        <v>3.5296136768061399</v>
      </c>
      <c r="P2278" s="76" t="s">
        <v>18</v>
      </c>
      <c r="Q2278" s="77">
        <v>6</v>
      </c>
      <c r="R2278" s="78">
        <v>0.05</v>
      </c>
      <c r="S2278" s="78">
        <v>0</v>
      </c>
      <c r="T2278" s="14" t="s">
        <v>18</v>
      </c>
      <c r="U2278" s="79">
        <v>6.2500000000000003E-3</v>
      </c>
      <c r="V2278" s="79" t="s">
        <v>18</v>
      </c>
      <c r="W2278" s="79">
        <v>9.5999999999999992E-3</v>
      </c>
      <c r="X2278" s="12" t="s">
        <v>141</v>
      </c>
      <c r="Y2278" s="60" t="s">
        <v>18</v>
      </c>
      <c r="Z2278" s="8" t="s">
        <v>18</v>
      </c>
      <c r="AA2278" s="80" t="s">
        <v>18</v>
      </c>
      <c r="AB2278" s="62">
        <v>43399</v>
      </c>
      <c r="AC2278" s="12" t="s">
        <v>2182</v>
      </c>
      <c r="AD2278" s="16" t="s">
        <v>1585</v>
      </c>
      <c r="AE2278" s="14" t="s">
        <v>18</v>
      </c>
      <c r="AF2278" s="39" t="s">
        <v>18</v>
      </c>
    </row>
    <row r="2279" spans="1:32" x14ac:dyDescent="0.25">
      <c r="A2279" s="126" t="s">
        <v>2183</v>
      </c>
      <c r="B2279" s="127" t="s">
        <v>18</v>
      </c>
      <c r="C2279" s="128" t="s">
        <v>18</v>
      </c>
      <c r="D2279" s="127">
        <v>-1.1198822307893099</v>
      </c>
      <c r="E2279" s="128">
        <v>19</v>
      </c>
      <c r="F2279" s="127">
        <v>-5.6242355085435696</v>
      </c>
      <c r="G2279" s="128">
        <v>26</v>
      </c>
      <c r="H2279" s="129">
        <v>16.390163548653</v>
      </c>
      <c r="I2279" s="130">
        <v>2</v>
      </c>
      <c r="J2279" s="129">
        <v>7.1142393069844401</v>
      </c>
      <c r="K2279" s="130">
        <v>1</v>
      </c>
      <c r="L2279" s="127">
        <v>0.50802682381636499</v>
      </c>
      <c r="M2279" s="128">
        <v>7</v>
      </c>
      <c r="N2279" s="127">
        <v>5.76608844943192</v>
      </c>
      <c r="O2279" s="131">
        <v>2.1347494578643098</v>
      </c>
      <c r="P2279" s="131" t="s">
        <v>18</v>
      </c>
      <c r="Q2279" s="132">
        <v>8</v>
      </c>
      <c r="R2279" s="133">
        <v>0.05</v>
      </c>
      <c r="S2279" s="133">
        <v>0</v>
      </c>
      <c r="T2279" s="134" t="s">
        <v>18</v>
      </c>
      <c r="U2279" s="135">
        <v>5.4999999999999997E-3</v>
      </c>
      <c r="V2279" s="135" t="s">
        <v>18</v>
      </c>
      <c r="W2279" s="135">
        <v>8.6E-3</v>
      </c>
      <c r="X2279" s="136" t="s">
        <v>141</v>
      </c>
      <c r="Y2279" s="137" t="s">
        <v>18</v>
      </c>
      <c r="Z2279" s="138" t="s">
        <v>18</v>
      </c>
      <c r="AA2279" s="139" t="s">
        <v>18</v>
      </c>
      <c r="AB2279" s="140">
        <v>43119</v>
      </c>
      <c r="AC2279" s="136" t="s">
        <v>2184</v>
      </c>
      <c r="AD2279" s="141" t="s">
        <v>1585</v>
      </c>
      <c r="AE2279" s="134" t="s">
        <v>18</v>
      </c>
      <c r="AF2279" s="142" t="s">
        <v>18</v>
      </c>
    </row>
    <row r="2280" spans="1:32" x14ac:dyDescent="0.25">
      <c r="A2280" s="96" t="s">
        <v>95</v>
      </c>
      <c r="B2280" s="97">
        <v>1.6040901708815771</v>
      </c>
      <c r="C2280" s="12"/>
      <c r="D2280" s="97">
        <v>-0.20369588396809357</v>
      </c>
      <c r="E2280" s="12"/>
      <c r="F2280" s="97">
        <v>-0.44617125817826803</v>
      </c>
      <c r="G2280" s="12"/>
      <c r="H2280" s="97">
        <v>10.323427799411082</v>
      </c>
      <c r="I2280" s="12"/>
      <c r="J2280" s="97">
        <v>3.7764437596939637</v>
      </c>
      <c r="K2280" s="12"/>
      <c r="L2280" s="97">
        <v>-0.86334890925813201</v>
      </c>
      <c r="M2280" s="37"/>
      <c r="N2280" s="97">
        <v>5.6897921235971936</v>
      </c>
      <c r="O2280" s="98">
        <v>1.2072413045007713</v>
      </c>
      <c r="P2280" s="98" t="s">
        <v>18</v>
      </c>
      <c r="Q2280" s="99"/>
      <c r="R2280" s="14"/>
      <c r="S2280" s="12"/>
      <c r="T2280" s="14"/>
      <c r="U2280" s="12"/>
      <c r="V2280" s="100"/>
      <c r="X2280" s="100" t="s">
        <v>96</v>
      </c>
      <c r="Y2280" s="101">
        <v>3288.4002987774015</v>
      </c>
      <c r="Z2280" s="98">
        <v>0</v>
      </c>
      <c r="AA2280" s="102">
        <v>0</v>
      </c>
      <c r="AB2280" s="100"/>
      <c r="AC2280" s="100"/>
      <c r="AD2280" s="103"/>
      <c r="AE2280" s="104"/>
      <c r="AF2280" s="105">
        <v>-0.15110575000000001</v>
      </c>
    </row>
    <row r="2281" spans="1:32" x14ac:dyDescent="0.25">
      <c r="A2281" s="106" t="s">
        <v>1092</v>
      </c>
      <c r="B2281" s="107">
        <v>2.9546786500651101</v>
      </c>
      <c r="C2281" s="37"/>
      <c r="D2281" s="107">
        <v>3.6377078054866798</v>
      </c>
      <c r="E2281" s="37"/>
      <c r="F2281" s="107">
        <v>3.1671394375682298</v>
      </c>
      <c r="G2281" s="37"/>
      <c r="H2281" s="107">
        <v>22.843120349805201</v>
      </c>
      <c r="I2281" s="37"/>
      <c r="J2281" s="107">
        <v>7.4532315796582198</v>
      </c>
      <c r="K2281" s="37"/>
      <c r="L2281" s="107">
        <v>1.5298026486516301</v>
      </c>
      <c r="M2281" s="37"/>
      <c r="N2281" s="107">
        <v>3.7789833755404101</v>
      </c>
      <c r="O2281" s="107">
        <v>4.9648567162303401</v>
      </c>
      <c r="P2281" s="107" t="s">
        <v>18</v>
      </c>
      <c r="Q2281" s="108"/>
      <c r="R2281" s="109"/>
      <c r="S2281" s="37"/>
      <c r="T2281" s="109"/>
      <c r="U2281" s="37"/>
      <c r="V2281" s="37"/>
      <c r="W2281" s="110"/>
      <c r="X2281" s="111"/>
      <c r="Y2281" s="112"/>
      <c r="Z2281" s="37"/>
      <c r="AA2281" s="37"/>
      <c r="AB2281" s="37"/>
      <c r="AC2281" s="113"/>
      <c r="AD2281" s="109"/>
      <c r="AE2281" s="110"/>
    </row>
    <row r="2282" spans="1:32" x14ac:dyDescent="0.25">
      <c r="A2282" s="1" t="s">
        <v>98</v>
      </c>
      <c r="B2282" s="55"/>
      <c r="C2282" s="37">
        <v>16</v>
      </c>
      <c r="D2282" s="55"/>
      <c r="E2282" s="37">
        <v>26</v>
      </c>
      <c r="F2282" s="55"/>
      <c r="G2282" s="37">
        <v>28</v>
      </c>
      <c r="H2282" s="55"/>
      <c r="I2282" s="37">
        <v>35</v>
      </c>
      <c r="J2282" s="55"/>
      <c r="K2282" s="37">
        <v>35</v>
      </c>
      <c r="L2282" s="55"/>
      <c r="M2282" s="37">
        <v>35</v>
      </c>
      <c r="N2282" s="55"/>
      <c r="O2282" s="56"/>
      <c r="P2282" s="56"/>
      <c r="Q2282" s="58"/>
      <c r="R2282" s="14"/>
      <c r="S2282" s="59"/>
      <c r="T2282" s="114"/>
      <c r="U2282" s="59"/>
      <c r="V2282" s="12"/>
      <c r="W2282" s="8"/>
      <c r="X2282" s="8"/>
      <c r="Y2282" s="61"/>
      <c r="Z2282" s="62"/>
      <c r="AA2282" s="12"/>
      <c r="AB2282" s="62"/>
      <c r="AC2282" s="16"/>
      <c r="AD2282" s="14"/>
      <c r="AE2282" s="8"/>
    </row>
    <row r="2283" spans="1:32" x14ac:dyDescent="0.25">
      <c r="B2283" s="8"/>
      <c r="C2283" s="12"/>
      <c r="D2283" s="8"/>
      <c r="E2283" s="12"/>
      <c r="F2283" s="8"/>
      <c r="G2283" s="12"/>
      <c r="H2283" s="8"/>
      <c r="I2283" s="12"/>
      <c r="J2283" s="8"/>
      <c r="K2283" s="12"/>
      <c r="L2283" s="8"/>
      <c r="M2283" s="12"/>
      <c r="N2283" s="8"/>
      <c r="O2283" s="12"/>
      <c r="P2283" s="12"/>
      <c r="Q2283" s="13"/>
      <c r="R2283" s="14"/>
      <c r="S2283" s="12"/>
      <c r="T2283" s="14"/>
      <c r="U2283" s="12"/>
      <c r="V2283" s="12"/>
      <c r="W2283" s="12"/>
      <c r="X2283" s="60"/>
      <c r="Y2283" s="20"/>
      <c r="Z2283" s="12"/>
      <c r="AA2283" s="12"/>
      <c r="AB2283" s="12"/>
      <c r="AC2283" s="16"/>
      <c r="AD2283" s="14"/>
      <c r="AE2283" s="12"/>
    </row>
    <row r="2284" spans="1:32" x14ac:dyDescent="0.25">
      <c r="B2284" s="8"/>
      <c r="C2284" s="12"/>
      <c r="D2284" s="8"/>
      <c r="E2284" s="12"/>
      <c r="F2284" s="8"/>
      <c r="G2284" s="12"/>
      <c r="H2284" s="8"/>
      <c r="I2284" s="12"/>
      <c r="J2284" s="8"/>
      <c r="K2284" s="12"/>
      <c r="L2284" s="8"/>
      <c r="M2284" s="12"/>
      <c r="N2284" s="8"/>
      <c r="O2284" s="12"/>
      <c r="P2284" s="12"/>
      <c r="Q2284" s="13"/>
      <c r="R2284" s="14"/>
      <c r="S2284" s="12"/>
      <c r="T2284" s="14"/>
      <c r="U2284" s="12"/>
      <c r="V2284" s="12"/>
      <c r="W2284" s="12"/>
      <c r="X2284" s="60"/>
      <c r="Y2284" s="20"/>
      <c r="Z2284" s="12"/>
      <c r="AA2284" s="12"/>
      <c r="AB2284" s="12"/>
      <c r="AC2284" s="16"/>
      <c r="AD2284" s="14"/>
      <c r="AE2284" s="12"/>
    </row>
    <row r="2285" spans="1:32" x14ac:dyDescent="0.25">
      <c r="B2285" s="8"/>
      <c r="C2285" s="12"/>
      <c r="D2285" s="8"/>
      <c r="E2285" s="12"/>
      <c r="F2285" s="8"/>
      <c r="G2285" s="12"/>
      <c r="H2285" s="8"/>
      <c r="I2285" s="12"/>
      <c r="J2285" s="8"/>
      <c r="K2285" s="12"/>
      <c r="L2285" s="8"/>
      <c r="M2285" s="12"/>
      <c r="N2285" s="8"/>
      <c r="O2285" s="12"/>
      <c r="P2285" s="12"/>
      <c r="Q2285" s="13"/>
      <c r="R2285" s="14"/>
      <c r="S2285" s="12"/>
      <c r="T2285" s="14"/>
      <c r="U2285" s="12"/>
      <c r="V2285" s="12"/>
      <c r="W2285" s="12"/>
      <c r="X2285" s="60"/>
      <c r="Y2285" s="20"/>
      <c r="Z2285" s="12"/>
      <c r="AA2285" s="12"/>
      <c r="AB2285" s="12"/>
      <c r="AC2285" s="16"/>
      <c r="AD2285" s="14"/>
      <c r="AE2285" s="12"/>
    </row>
    <row r="2286" spans="1:32" x14ac:dyDescent="0.25">
      <c r="B2286" s="8"/>
      <c r="C2286" s="12"/>
      <c r="D2286" s="8"/>
      <c r="E2286" s="12"/>
      <c r="F2286" s="8"/>
      <c r="G2286" s="12"/>
      <c r="H2286" s="8"/>
      <c r="I2286" s="12"/>
      <c r="J2286" s="8"/>
      <c r="K2286" s="12"/>
      <c r="L2286" s="8"/>
      <c r="M2286" s="12"/>
      <c r="N2286" s="8"/>
      <c r="O2286" s="12"/>
      <c r="P2286" s="12"/>
      <c r="Q2286" s="13"/>
      <c r="R2286" s="14"/>
      <c r="S2286" s="12"/>
      <c r="T2286" s="14"/>
      <c r="U2286" s="12"/>
      <c r="V2286" s="12"/>
      <c r="W2286" s="12"/>
      <c r="X2286" s="60"/>
      <c r="Y2286" s="20"/>
      <c r="Z2286" s="12"/>
      <c r="AA2286" s="12"/>
      <c r="AB2286" s="12"/>
      <c r="AC2286" s="16"/>
      <c r="AD2286" s="14"/>
      <c r="AE2286" s="12"/>
    </row>
    <row r="2287" spans="1:32" ht="18" x14ac:dyDescent="0.25">
      <c r="A2287" s="143" t="s">
        <v>1093</v>
      </c>
      <c r="B2287" s="23"/>
      <c r="C2287" s="24"/>
      <c r="D2287" s="23"/>
      <c r="E2287" s="24"/>
      <c r="F2287" s="23"/>
      <c r="G2287" s="24" t="s">
        <v>1</v>
      </c>
      <c r="H2287" s="23"/>
      <c r="I2287" s="24"/>
      <c r="J2287" s="23"/>
      <c r="K2287" s="24"/>
      <c r="L2287" s="23"/>
      <c r="M2287" s="24"/>
      <c r="N2287" s="23" t="s">
        <v>4</v>
      </c>
      <c r="O2287" s="24"/>
      <c r="P2287" s="24" t="s">
        <v>5</v>
      </c>
      <c r="Q2287" s="25"/>
      <c r="R2287" s="26"/>
      <c r="S2287" s="24"/>
      <c r="T2287" s="26"/>
      <c r="U2287" s="24"/>
      <c r="V2287" s="24"/>
      <c r="W2287" s="27"/>
      <c r="X2287" s="122"/>
      <c r="Y2287" s="28"/>
      <c r="Z2287" s="24"/>
      <c r="AA2287" s="24"/>
      <c r="AB2287" s="24"/>
      <c r="AC2287" s="29"/>
      <c r="AD2287" s="26"/>
      <c r="AE2287" s="27"/>
    </row>
    <row r="2288" spans="1:32" ht="42.75" x14ac:dyDescent="0.25">
      <c r="A2288" s="30"/>
      <c r="B2288" s="31" t="s">
        <v>6</v>
      </c>
      <c r="C2288" s="32" t="s">
        <v>7</v>
      </c>
      <c r="D2288" s="31" t="s">
        <v>8</v>
      </c>
      <c r="E2288" s="32" t="s">
        <v>7</v>
      </c>
      <c r="F2288" s="31" t="s">
        <v>9</v>
      </c>
      <c r="G2288" s="24" t="s">
        <v>7</v>
      </c>
      <c r="H2288" s="31" t="s">
        <v>10</v>
      </c>
      <c r="I2288" s="32" t="s">
        <v>7</v>
      </c>
      <c r="J2288" s="31" t="s">
        <v>11</v>
      </c>
      <c r="K2288" s="32" t="s">
        <v>7</v>
      </c>
      <c r="L2288" s="31" t="s">
        <v>12</v>
      </c>
      <c r="M2288" s="32" t="s">
        <v>7</v>
      </c>
      <c r="N2288" s="31" t="s">
        <v>13</v>
      </c>
      <c r="O2288" s="32" t="s">
        <v>14</v>
      </c>
      <c r="P2288" s="32" t="s">
        <v>976</v>
      </c>
      <c r="Q2288" s="33" t="s">
        <v>2</v>
      </c>
      <c r="R2288" s="32" t="s">
        <v>16</v>
      </c>
      <c r="S2288" s="32" t="s">
        <v>17</v>
      </c>
      <c r="T2288" s="32" t="s">
        <v>18</v>
      </c>
      <c r="U2288" s="32" t="s">
        <v>19</v>
      </c>
      <c r="V2288" s="32" t="s">
        <v>18</v>
      </c>
      <c r="W2288" s="34" t="s">
        <v>20</v>
      </c>
      <c r="X2288" s="123" t="s">
        <v>21</v>
      </c>
      <c r="Y2288" s="35" t="s">
        <v>22</v>
      </c>
      <c r="Z2288" s="32" t="s">
        <v>23</v>
      </c>
      <c r="AA2288" s="32" t="s">
        <v>24</v>
      </c>
      <c r="AB2288" s="32" t="s">
        <v>25</v>
      </c>
      <c r="AC2288" s="36" t="s">
        <v>26</v>
      </c>
      <c r="AD2288" s="32" t="s">
        <v>27</v>
      </c>
      <c r="AE2288" s="34" t="s">
        <v>18</v>
      </c>
      <c r="AF2288" s="34" t="s">
        <v>28</v>
      </c>
    </row>
    <row r="2289" spans="1:32" x14ac:dyDescent="0.25">
      <c r="B2289" s="8"/>
      <c r="C2289" s="12"/>
      <c r="D2289" s="8"/>
      <c r="E2289" s="12"/>
      <c r="F2289" s="8"/>
      <c r="G2289" s="12"/>
      <c r="H2289" s="8"/>
      <c r="I2289" s="12"/>
      <c r="J2289" s="8"/>
      <c r="K2289" s="12"/>
      <c r="L2289" s="8"/>
      <c r="M2289" s="12"/>
      <c r="N2289" s="8"/>
      <c r="O2289" s="12"/>
      <c r="P2289" s="12"/>
      <c r="Q2289" s="13"/>
      <c r="R2289" s="14"/>
      <c r="S2289" s="12"/>
      <c r="T2289" s="14"/>
      <c r="U2289" s="12"/>
      <c r="V2289" s="12"/>
      <c r="W2289" s="12"/>
      <c r="X2289" s="60"/>
      <c r="Y2289" s="20"/>
      <c r="Z2289" s="12"/>
      <c r="AA2289" s="12"/>
      <c r="AB2289" s="12"/>
      <c r="AC2289" s="16"/>
      <c r="AD2289" s="14"/>
      <c r="AE2289" s="12"/>
    </row>
    <row r="2290" spans="1:32" x14ac:dyDescent="0.25">
      <c r="A2290" s="40" t="s">
        <v>2185</v>
      </c>
      <c r="B2290" s="68">
        <v>1.05072327222137</v>
      </c>
      <c r="C2290" s="64">
        <v>2</v>
      </c>
      <c r="D2290" s="67">
        <v>-0.51065835466520504</v>
      </c>
      <c r="E2290" s="42">
        <v>6</v>
      </c>
      <c r="F2290" s="67">
        <v>-1.2735545545423601</v>
      </c>
      <c r="G2290" s="42">
        <v>8</v>
      </c>
      <c r="H2290" s="67">
        <v>9.5598317944967093</v>
      </c>
      <c r="I2290" s="42">
        <v>4</v>
      </c>
      <c r="J2290" s="67">
        <v>3.8146283363110101</v>
      </c>
      <c r="K2290" s="42">
        <v>4</v>
      </c>
      <c r="L2290" s="67">
        <v>-0.172837449502316</v>
      </c>
      <c r="M2290" s="42">
        <v>6</v>
      </c>
      <c r="N2290" s="67">
        <v>3.05845296474623</v>
      </c>
      <c r="O2290" s="69">
        <v>1.79137050672961</v>
      </c>
      <c r="P2290" s="69" t="s">
        <v>18</v>
      </c>
      <c r="Q2290" s="70">
        <v>8</v>
      </c>
      <c r="R2290" s="71">
        <v>0.05</v>
      </c>
      <c r="S2290" s="71">
        <v>0</v>
      </c>
      <c r="T2290" s="46" t="s">
        <v>18</v>
      </c>
      <c r="U2290" s="72">
        <v>0.02</v>
      </c>
      <c r="V2290" s="72" t="s">
        <v>18</v>
      </c>
      <c r="W2290" s="72">
        <v>5.7999999999999996E-3</v>
      </c>
      <c r="X2290" s="48" t="s">
        <v>141</v>
      </c>
      <c r="Y2290" s="49">
        <v>486.466915209999</v>
      </c>
      <c r="Z2290" s="50" t="s">
        <v>18</v>
      </c>
      <c r="AA2290" s="73" t="s">
        <v>18</v>
      </c>
      <c r="AB2290" s="52">
        <v>37889</v>
      </c>
      <c r="AC2290" s="48" t="s">
        <v>2186</v>
      </c>
      <c r="AD2290" s="53">
        <v>1000000</v>
      </c>
      <c r="AE2290" s="46" t="s">
        <v>18</v>
      </c>
      <c r="AF2290" s="54" t="s">
        <v>18</v>
      </c>
    </row>
    <row r="2291" spans="1:32" x14ac:dyDescent="0.25">
      <c r="A2291" s="1" t="s">
        <v>2187</v>
      </c>
      <c r="B2291" s="74" t="s">
        <v>18</v>
      </c>
      <c r="C2291" s="37" t="s">
        <v>18</v>
      </c>
      <c r="D2291" s="74" t="s">
        <v>18</v>
      </c>
      <c r="E2291" s="37" t="s">
        <v>18</v>
      </c>
      <c r="F2291" s="74">
        <v>1.7741347512668399</v>
      </c>
      <c r="G2291" s="37">
        <v>4</v>
      </c>
      <c r="H2291" s="74">
        <v>7.1756900078105703</v>
      </c>
      <c r="I2291" s="37">
        <v>11</v>
      </c>
      <c r="J2291" s="74">
        <v>2.5453739865076899</v>
      </c>
      <c r="K2291" s="37">
        <v>14</v>
      </c>
      <c r="L2291" s="75">
        <v>2.5146406728358199</v>
      </c>
      <c r="M2291" s="66">
        <v>1</v>
      </c>
      <c r="N2291" s="74">
        <v>6.4294623337852297</v>
      </c>
      <c r="O2291" s="76">
        <v>0.481328062895437</v>
      </c>
      <c r="P2291" s="76" t="s">
        <v>18</v>
      </c>
      <c r="Q2291" s="77">
        <v>9</v>
      </c>
      <c r="R2291" s="78">
        <v>0</v>
      </c>
      <c r="S2291" s="78">
        <v>0</v>
      </c>
      <c r="T2291" s="14" t="s">
        <v>18</v>
      </c>
      <c r="U2291" s="79">
        <v>0</v>
      </c>
      <c r="V2291" s="79" t="s">
        <v>18</v>
      </c>
      <c r="W2291" s="79">
        <v>4.0000000000000001E-3</v>
      </c>
      <c r="X2291" s="12" t="s">
        <v>141</v>
      </c>
      <c r="Y2291" s="60" t="s">
        <v>18</v>
      </c>
      <c r="Z2291" s="8" t="s">
        <v>18</v>
      </c>
      <c r="AA2291" s="80" t="s">
        <v>18</v>
      </c>
      <c r="AB2291" s="62">
        <v>44251</v>
      </c>
      <c r="AC2291" s="12" t="s">
        <v>2188</v>
      </c>
      <c r="AD2291" s="16" t="s">
        <v>75</v>
      </c>
      <c r="AE2291" s="14" t="s">
        <v>18</v>
      </c>
      <c r="AF2291" s="39" t="s">
        <v>18</v>
      </c>
    </row>
    <row r="2292" spans="1:32" x14ac:dyDescent="0.25">
      <c r="A2292" s="40" t="s">
        <v>2189</v>
      </c>
      <c r="B2292" s="67" t="s">
        <v>18</v>
      </c>
      <c r="C2292" s="42" t="s">
        <v>18</v>
      </c>
      <c r="D2292" s="67" t="s">
        <v>18</v>
      </c>
      <c r="E2292" s="42" t="s">
        <v>18</v>
      </c>
      <c r="F2292" s="67" t="s">
        <v>18</v>
      </c>
      <c r="G2292" s="42" t="s">
        <v>18</v>
      </c>
      <c r="H2292" s="67">
        <v>5.5903190163023799</v>
      </c>
      <c r="I2292" s="42">
        <v>14</v>
      </c>
      <c r="J2292" s="67">
        <v>2.8362944405866601</v>
      </c>
      <c r="K2292" s="42">
        <v>11</v>
      </c>
      <c r="L2292" s="67">
        <v>7.4295037166205405E-2</v>
      </c>
      <c r="M2292" s="42">
        <v>4</v>
      </c>
      <c r="N2292" s="67">
        <v>1.72456036228036</v>
      </c>
      <c r="O2292" s="69">
        <v>0.87518517303511101</v>
      </c>
      <c r="P2292" s="69" t="s">
        <v>18</v>
      </c>
      <c r="Q2292" s="70">
        <v>6</v>
      </c>
      <c r="R2292" s="71">
        <v>0.01</v>
      </c>
      <c r="S2292" s="71">
        <v>0.01</v>
      </c>
      <c r="T2292" s="46" t="s">
        <v>18</v>
      </c>
      <c r="U2292" s="72">
        <v>6.9999999999999897E-3</v>
      </c>
      <c r="V2292" s="72" t="s">
        <v>18</v>
      </c>
      <c r="W2292" s="72">
        <v>9.4999999999999998E-3</v>
      </c>
      <c r="X2292" s="48" t="s">
        <v>30</v>
      </c>
      <c r="Y2292" s="49">
        <v>26.607281749999999</v>
      </c>
      <c r="Z2292" s="50">
        <v>1.8601953200000001</v>
      </c>
      <c r="AA2292" s="73">
        <v>181</v>
      </c>
      <c r="AB2292" s="52">
        <v>44949</v>
      </c>
      <c r="AC2292" s="48" t="s">
        <v>2190</v>
      </c>
      <c r="AD2292" s="53">
        <v>500</v>
      </c>
      <c r="AE2292" s="46" t="s">
        <v>39</v>
      </c>
      <c r="AF2292" s="54">
        <v>9.2559297899999997</v>
      </c>
    </row>
    <row r="2293" spans="1:32" x14ac:dyDescent="0.25">
      <c r="A2293" s="1" t="s">
        <v>2191</v>
      </c>
      <c r="B2293" s="75">
        <v>3.5153385443122298</v>
      </c>
      <c r="C2293" s="66">
        <v>1</v>
      </c>
      <c r="D2293" s="75">
        <v>3.0108876246878098</v>
      </c>
      <c r="E2293" s="66">
        <v>1</v>
      </c>
      <c r="F2293" s="75">
        <v>2.7963124964230399</v>
      </c>
      <c r="G2293" s="66">
        <v>2</v>
      </c>
      <c r="H2293" s="75">
        <v>9.9909158514273493</v>
      </c>
      <c r="I2293" s="66">
        <v>2</v>
      </c>
      <c r="J2293" s="74">
        <v>3.7891090410308399</v>
      </c>
      <c r="K2293" s="37">
        <v>5</v>
      </c>
      <c r="L2293" s="75">
        <v>0.46109332676680298</v>
      </c>
      <c r="M2293" s="66">
        <v>3</v>
      </c>
      <c r="N2293" s="74">
        <v>1.1052545260384901</v>
      </c>
      <c r="O2293" s="76">
        <v>5.3471000163006597</v>
      </c>
      <c r="P2293" s="76" t="s">
        <v>18</v>
      </c>
      <c r="Q2293" s="77">
        <v>6</v>
      </c>
      <c r="R2293" s="78">
        <v>0.01</v>
      </c>
      <c r="S2293" s="78">
        <v>0.01</v>
      </c>
      <c r="T2293" s="14" t="s">
        <v>18</v>
      </c>
      <c r="U2293" s="79">
        <v>7.0000000000000001E-3</v>
      </c>
      <c r="V2293" s="79" t="s">
        <v>18</v>
      </c>
      <c r="W2293" s="79">
        <v>9.4999999999999998E-3</v>
      </c>
      <c r="X2293" s="12" t="s">
        <v>30</v>
      </c>
      <c r="Y2293" s="60">
        <v>213.71217286000001</v>
      </c>
      <c r="Z2293" s="8">
        <v>6.6827801899999999</v>
      </c>
      <c r="AA2293" s="80">
        <v>1508</v>
      </c>
      <c r="AB2293" s="62">
        <v>41639</v>
      </c>
      <c r="AC2293" s="12" t="s">
        <v>2192</v>
      </c>
      <c r="AD2293" s="16">
        <v>500</v>
      </c>
      <c r="AE2293" s="14" t="s">
        <v>39</v>
      </c>
      <c r="AF2293" s="39">
        <v>70.01402813</v>
      </c>
    </row>
    <row r="2294" spans="1:32" x14ac:dyDescent="0.25">
      <c r="A2294" s="40" t="s">
        <v>2193</v>
      </c>
      <c r="B2294" s="67" t="s">
        <v>18</v>
      </c>
      <c r="C2294" s="42" t="s">
        <v>18</v>
      </c>
      <c r="D2294" s="67" t="s">
        <v>18</v>
      </c>
      <c r="E2294" s="42" t="s">
        <v>18</v>
      </c>
      <c r="F2294" s="68">
        <v>2.9002070313260901</v>
      </c>
      <c r="G2294" s="64">
        <v>1</v>
      </c>
      <c r="H2294" s="68">
        <v>10.1014944299421</v>
      </c>
      <c r="I2294" s="64">
        <v>1</v>
      </c>
      <c r="J2294" s="68">
        <v>3.84224753073789</v>
      </c>
      <c r="K2294" s="64">
        <v>3</v>
      </c>
      <c r="L2294" s="68">
        <v>0.47026747027383298</v>
      </c>
      <c r="M2294" s="64">
        <v>2</v>
      </c>
      <c r="N2294" s="67">
        <v>1.10524134038267</v>
      </c>
      <c r="O2294" s="69">
        <v>5.44721306807714</v>
      </c>
      <c r="P2294" s="69" t="s">
        <v>18</v>
      </c>
      <c r="Q2294" s="70">
        <v>6</v>
      </c>
      <c r="R2294" s="71">
        <v>0.01</v>
      </c>
      <c r="S2294" s="71">
        <v>0.01</v>
      </c>
      <c r="T2294" s="46" t="s">
        <v>18</v>
      </c>
      <c r="U2294" s="72">
        <v>6.0000000000000001E-3</v>
      </c>
      <c r="V2294" s="72" t="s">
        <v>18</v>
      </c>
      <c r="W2294" s="72">
        <v>8.5000000000000006E-3</v>
      </c>
      <c r="X2294" s="48" t="s">
        <v>30</v>
      </c>
      <c r="Y2294" s="49" t="s">
        <v>18</v>
      </c>
      <c r="Z2294" s="50" t="s">
        <v>18</v>
      </c>
      <c r="AA2294" s="73" t="s">
        <v>18</v>
      </c>
      <c r="AB2294" s="52">
        <v>44326</v>
      </c>
      <c r="AC2294" s="48" t="s">
        <v>2192</v>
      </c>
      <c r="AD2294" s="53">
        <v>500</v>
      </c>
      <c r="AE2294" s="46" t="s">
        <v>39</v>
      </c>
      <c r="AF2294" s="54" t="s">
        <v>18</v>
      </c>
    </row>
    <row r="2295" spans="1:32" x14ac:dyDescent="0.25">
      <c r="A2295" s="1" t="s">
        <v>2194</v>
      </c>
      <c r="B2295" s="74">
        <v>-7.6420469083071599E-3</v>
      </c>
      <c r="C2295" s="37">
        <v>6</v>
      </c>
      <c r="D2295" s="74">
        <v>-2.0941443048436401</v>
      </c>
      <c r="E2295" s="37">
        <v>10</v>
      </c>
      <c r="F2295" s="74">
        <v>-3.3993362448932101</v>
      </c>
      <c r="G2295" s="37">
        <v>13</v>
      </c>
      <c r="H2295" s="74">
        <v>7.3891625615765104</v>
      </c>
      <c r="I2295" s="37">
        <v>10</v>
      </c>
      <c r="J2295" s="74">
        <v>2.9110936270654899</v>
      </c>
      <c r="K2295" s="37">
        <v>10</v>
      </c>
      <c r="L2295" s="74">
        <v>-1.1337868480725199</v>
      </c>
      <c r="M2295" s="37">
        <v>15</v>
      </c>
      <c r="N2295" s="74">
        <v>4.2610591598663303</v>
      </c>
      <c r="O2295" s="76">
        <v>0.776368757210528</v>
      </c>
      <c r="P2295" s="76" t="s">
        <v>18</v>
      </c>
      <c r="Q2295" s="77">
        <v>8</v>
      </c>
      <c r="R2295" s="78">
        <v>0.03</v>
      </c>
      <c r="S2295" s="78">
        <v>5.0000000000000001E-3</v>
      </c>
      <c r="T2295" s="14" t="s">
        <v>18</v>
      </c>
      <c r="U2295" s="79">
        <v>6.9999999999999897E-3</v>
      </c>
      <c r="V2295" s="79" t="s">
        <v>18</v>
      </c>
      <c r="W2295" s="79">
        <v>8.9999999999999993E-3</v>
      </c>
      <c r="X2295" s="12" t="s">
        <v>141</v>
      </c>
      <c r="Y2295" s="60">
        <v>12.2</v>
      </c>
      <c r="Z2295" s="8" t="s">
        <v>18</v>
      </c>
      <c r="AA2295" s="80" t="s">
        <v>18</v>
      </c>
      <c r="AB2295" s="62">
        <v>40126</v>
      </c>
      <c r="AC2295" s="12" t="s">
        <v>2195</v>
      </c>
      <c r="AD2295" s="16" t="s">
        <v>1412</v>
      </c>
      <c r="AE2295" s="14" t="s">
        <v>18</v>
      </c>
      <c r="AF2295" s="39" t="s">
        <v>18</v>
      </c>
    </row>
    <row r="2296" spans="1:32" x14ac:dyDescent="0.25">
      <c r="A2296" s="40" t="s">
        <v>2196</v>
      </c>
      <c r="B2296" s="67">
        <v>0.50854963483037896</v>
      </c>
      <c r="C2296" s="42">
        <v>5</v>
      </c>
      <c r="D2296" s="67">
        <v>-0.92494318165856604</v>
      </c>
      <c r="E2296" s="42">
        <v>8</v>
      </c>
      <c r="F2296" s="67">
        <v>-1.51693868919181</v>
      </c>
      <c r="G2296" s="42">
        <v>9</v>
      </c>
      <c r="H2296" s="67">
        <v>8.9088397790055396</v>
      </c>
      <c r="I2296" s="42">
        <v>6</v>
      </c>
      <c r="J2296" s="67">
        <v>3.6136662286463599</v>
      </c>
      <c r="K2296" s="42">
        <v>6</v>
      </c>
      <c r="L2296" s="67">
        <v>-0.37902716361344302</v>
      </c>
      <c r="M2296" s="42">
        <v>9</v>
      </c>
      <c r="N2296" s="67">
        <v>2.97280636453555</v>
      </c>
      <c r="O2296" s="69">
        <v>1.6239976068973601</v>
      </c>
      <c r="P2296" s="69" t="s">
        <v>18</v>
      </c>
      <c r="Q2296" s="70">
        <v>8</v>
      </c>
      <c r="R2296" s="71">
        <v>0.03</v>
      </c>
      <c r="S2296" s="71">
        <v>5.0000000000000001E-3</v>
      </c>
      <c r="T2296" s="46" t="s">
        <v>18</v>
      </c>
      <c r="U2296" s="72">
        <v>8.0000000000000002E-3</v>
      </c>
      <c r="V2296" s="72" t="s">
        <v>18</v>
      </c>
      <c r="W2296" s="72">
        <v>0.01</v>
      </c>
      <c r="X2296" s="48" t="s">
        <v>141</v>
      </c>
      <c r="Y2296" s="49">
        <v>4.7</v>
      </c>
      <c r="Z2296" s="50" t="s">
        <v>18</v>
      </c>
      <c r="AA2296" s="73" t="s">
        <v>18</v>
      </c>
      <c r="AB2296" s="52">
        <v>39871</v>
      </c>
      <c r="AC2296" s="48" t="s">
        <v>2197</v>
      </c>
      <c r="AD2296" s="53" t="s">
        <v>1412</v>
      </c>
      <c r="AE2296" s="46" t="s">
        <v>18</v>
      </c>
      <c r="AF2296" s="54" t="s">
        <v>18</v>
      </c>
    </row>
    <row r="2297" spans="1:32" x14ac:dyDescent="0.25">
      <c r="A2297" s="1" t="s">
        <v>2198</v>
      </c>
      <c r="B2297" s="74" t="s">
        <v>18</v>
      </c>
      <c r="C2297" s="37" t="s">
        <v>18</v>
      </c>
      <c r="D2297" s="74" t="s">
        <v>18</v>
      </c>
      <c r="E2297" s="37" t="s">
        <v>18</v>
      </c>
      <c r="F2297" s="75">
        <v>1.93697411991542</v>
      </c>
      <c r="G2297" s="66">
        <v>3</v>
      </c>
      <c r="H2297" s="74">
        <v>9.2120012731977408</v>
      </c>
      <c r="I2297" s="37">
        <v>5</v>
      </c>
      <c r="J2297" s="75">
        <v>4.21543436264297</v>
      </c>
      <c r="K2297" s="66">
        <v>1</v>
      </c>
      <c r="L2297" s="74">
        <v>-0.167349044746012</v>
      </c>
      <c r="M2297" s="37">
        <v>5</v>
      </c>
      <c r="N2297" s="74">
        <v>2.3065458448508198</v>
      </c>
      <c r="O2297" s="76">
        <v>2.22453498048682</v>
      </c>
      <c r="P2297" s="76" t="s">
        <v>18</v>
      </c>
      <c r="Q2297" s="77">
        <v>8</v>
      </c>
      <c r="R2297" s="78">
        <v>0</v>
      </c>
      <c r="S2297" s="78">
        <v>0</v>
      </c>
      <c r="T2297" s="14" t="s">
        <v>18</v>
      </c>
      <c r="U2297" s="79">
        <v>3.0000000000000001E-3</v>
      </c>
      <c r="V2297" s="79" t="s">
        <v>18</v>
      </c>
      <c r="W2297" s="79">
        <v>3.56344601917885E-3</v>
      </c>
      <c r="X2297" s="12" t="s">
        <v>141</v>
      </c>
      <c r="Y2297" s="60">
        <v>1487.1219907</v>
      </c>
      <c r="Z2297" s="8" t="s">
        <v>18</v>
      </c>
      <c r="AA2297" s="80" t="s">
        <v>18</v>
      </c>
      <c r="AB2297" s="62">
        <v>43811</v>
      </c>
      <c r="AC2297" s="12" t="s">
        <v>2199</v>
      </c>
      <c r="AD2297" s="16" t="s">
        <v>2200</v>
      </c>
      <c r="AE2297" s="14" t="s">
        <v>18</v>
      </c>
      <c r="AF2297" s="39" t="s">
        <v>18</v>
      </c>
    </row>
    <row r="2298" spans="1:32" x14ac:dyDescent="0.25">
      <c r="A2298" s="40" t="s">
        <v>2201</v>
      </c>
      <c r="B2298" s="67">
        <v>-0.15524874536742</v>
      </c>
      <c r="C2298" s="42">
        <v>8</v>
      </c>
      <c r="D2298" s="67">
        <v>-3.57013110563333</v>
      </c>
      <c r="E2298" s="42">
        <v>11</v>
      </c>
      <c r="F2298" s="67">
        <v>-5.6063887795160499</v>
      </c>
      <c r="G2298" s="42">
        <v>14</v>
      </c>
      <c r="H2298" s="67">
        <v>8.33045952237247</v>
      </c>
      <c r="I2298" s="42">
        <v>8</v>
      </c>
      <c r="J2298" s="67">
        <v>3.4517536637575601</v>
      </c>
      <c r="K2298" s="42">
        <v>7</v>
      </c>
      <c r="L2298" s="67">
        <v>-1.1213629478074301</v>
      </c>
      <c r="M2298" s="42">
        <v>14</v>
      </c>
      <c r="N2298" s="67">
        <v>4.9219506375748603</v>
      </c>
      <c r="O2298" s="69">
        <v>0.86336708310340005</v>
      </c>
      <c r="P2298" s="69" t="s">
        <v>18</v>
      </c>
      <c r="Q2298" s="70">
        <v>8</v>
      </c>
      <c r="R2298" s="71">
        <v>0.05</v>
      </c>
      <c r="S2298" s="71">
        <v>0.01</v>
      </c>
      <c r="T2298" s="46" t="s">
        <v>18</v>
      </c>
      <c r="U2298" s="72">
        <v>8.9999999999999993E-3</v>
      </c>
      <c r="V2298" s="72" t="s">
        <v>18</v>
      </c>
      <c r="W2298" s="72">
        <v>8.9899999999999997E-3</v>
      </c>
      <c r="X2298" s="48" t="s">
        <v>141</v>
      </c>
      <c r="Y2298" s="49">
        <v>42.615865159999998</v>
      </c>
      <c r="Z2298" s="50" t="s">
        <v>18</v>
      </c>
      <c r="AA2298" s="73" t="s">
        <v>18</v>
      </c>
      <c r="AB2298" s="52">
        <v>36165</v>
      </c>
      <c r="AC2298" s="48" t="s">
        <v>2202</v>
      </c>
      <c r="AD2298" s="53" t="s">
        <v>56</v>
      </c>
      <c r="AE2298" s="46" t="s">
        <v>18</v>
      </c>
      <c r="AF2298" s="54" t="s">
        <v>18</v>
      </c>
    </row>
    <row r="2299" spans="1:32" x14ac:dyDescent="0.25">
      <c r="A2299" s="1" t="s">
        <v>2203</v>
      </c>
      <c r="B2299" s="74">
        <v>-8.2722783428379396E-2</v>
      </c>
      <c r="C2299" s="37">
        <v>7</v>
      </c>
      <c r="D2299" s="74">
        <v>-0.19377661736495999</v>
      </c>
      <c r="E2299" s="37">
        <v>4</v>
      </c>
      <c r="F2299" s="74">
        <v>3.5279593683612498E-2</v>
      </c>
      <c r="G2299" s="37">
        <v>6</v>
      </c>
      <c r="H2299" s="74">
        <v>3.7626401191502401</v>
      </c>
      <c r="I2299" s="37">
        <v>15</v>
      </c>
      <c r="J2299" s="74">
        <v>2.6920093095422701</v>
      </c>
      <c r="K2299" s="37">
        <v>12</v>
      </c>
      <c r="L2299" s="74">
        <v>-0.25619772436139499</v>
      </c>
      <c r="M2299" s="37">
        <v>8</v>
      </c>
      <c r="N2299" s="74">
        <v>2.0455493913641001</v>
      </c>
      <c r="O2299" s="76">
        <v>-0.15563996617456299</v>
      </c>
      <c r="P2299" s="76" t="s">
        <v>18</v>
      </c>
      <c r="Q2299" s="77">
        <v>6</v>
      </c>
      <c r="R2299" s="78">
        <v>0.05</v>
      </c>
      <c r="S2299" s="78">
        <v>0.01</v>
      </c>
      <c r="T2299" s="14" t="s">
        <v>18</v>
      </c>
      <c r="U2299" s="79">
        <v>5.5999999999999999E-3</v>
      </c>
      <c r="V2299" s="79" t="s">
        <v>18</v>
      </c>
      <c r="W2299" s="79">
        <v>5.9899999999999997E-3</v>
      </c>
      <c r="X2299" s="12" t="s">
        <v>141</v>
      </c>
      <c r="Y2299" s="60">
        <v>19.134707769999999</v>
      </c>
      <c r="Z2299" s="8" t="s">
        <v>18</v>
      </c>
      <c r="AA2299" s="80" t="s">
        <v>18</v>
      </c>
      <c r="AB2299" s="62">
        <v>37741</v>
      </c>
      <c r="AC2299" s="12" t="s">
        <v>2128</v>
      </c>
      <c r="AD2299" s="16" t="s">
        <v>56</v>
      </c>
      <c r="AE2299" s="14" t="s">
        <v>18</v>
      </c>
      <c r="AF2299" s="39" t="s">
        <v>18</v>
      </c>
    </row>
    <row r="2300" spans="1:32" x14ac:dyDescent="0.25">
      <c r="A2300" s="40" t="s">
        <v>2204</v>
      </c>
      <c r="B2300" s="68">
        <v>0.83801672831558205</v>
      </c>
      <c r="C2300" s="64">
        <v>3</v>
      </c>
      <c r="D2300" s="67">
        <v>-0.24060773876177699</v>
      </c>
      <c r="E2300" s="42">
        <v>5</v>
      </c>
      <c r="F2300" s="67">
        <v>-0.34384225629773202</v>
      </c>
      <c r="G2300" s="42">
        <v>7</v>
      </c>
      <c r="H2300" s="68">
        <v>9.9619289340100394</v>
      </c>
      <c r="I2300" s="64">
        <v>3</v>
      </c>
      <c r="J2300" s="68">
        <v>3.8968824940047702</v>
      </c>
      <c r="K2300" s="64">
        <v>2</v>
      </c>
      <c r="L2300" s="67">
        <v>-0.45950603101668702</v>
      </c>
      <c r="M2300" s="42">
        <v>11</v>
      </c>
      <c r="N2300" s="67">
        <v>3.1947952139791802</v>
      </c>
      <c r="O2300" s="69">
        <v>1.84078139063401</v>
      </c>
      <c r="P2300" s="69" t="s">
        <v>18</v>
      </c>
      <c r="Q2300" s="70">
        <v>8</v>
      </c>
      <c r="R2300" s="71">
        <v>0</v>
      </c>
      <c r="S2300" s="71">
        <v>0</v>
      </c>
      <c r="T2300" s="46" t="s">
        <v>18</v>
      </c>
      <c r="U2300" s="72">
        <v>7.0000000000000001E-3</v>
      </c>
      <c r="V2300" s="72" t="s">
        <v>18</v>
      </c>
      <c r="W2300" s="72">
        <v>7.4999999999999997E-3</v>
      </c>
      <c r="X2300" s="48" t="s">
        <v>141</v>
      </c>
      <c r="Y2300" s="49">
        <v>58.37462249</v>
      </c>
      <c r="Z2300" s="50" t="s">
        <v>18</v>
      </c>
      <c r="AA2300" s="73" t="s">
        <v>18</v>
      </c>
      <c r="AB2300" s="52">
        <v>37188</v>
      </c>
      <c r="AC2300" s="48" t="s">
        <v>2205</v>
      </c>
      <c r="AD2300" s="53">
        <v>0</v>
      </c>
      <c r="AE2300" s="46" t="s">
        <v>18</v>
      </c>
      <c r="AF2300" s="54" t="s">
        <v>18</v>
      </c>
    </row>
    <row r="2301" spans="1:32" x14ac:dyDescent="0.25">
      <c r="A2301" s="1" t="s">
        <v>2206</v>
      </c>
      <c r="B2301" s="74" t="s">
        <v>18</v>
      </c>
      <c r="C2301" s="37" t="s">
        <v>18</v>
      </c>
      <c r="D2301" s="74">
        <v>-0.66982867544187397</v>
      </c>
      <c r="E2301" s="37">
        <v>7</v>
      </c>
      <c r="F2301" s="74">
        <v>-1.6614757044228901</v>
      </c>
      <c r="G2301" s="37">
        <v>10</v>
      </c>
      <c r="H2301" s="74">
        <v>8.5268837844180592</v>
      </c>
      <c r="I2301" s="37">
        <v>7</v>
      </c>
      <c r="J2301" s="74">
        <v>3.4332059517035098</v>
      </c>
      <c r="K2301" s="37">
        <v>8</v>
      </c>
      <c r="L2301" s="74">
        <v>-0.39832839092940298</v>
      </c>
      <c r="M2301" s="37">
        <v>10</v>
      </c>
      <c r="N2301" s="74">
        <v>3.4941464764371299</v>
      </c>
      <c r="O2301" s="76">
        <v>1.2723778059014901</v>
      </c>
      <c r="P2301" s="76" t="s">
        <v>18</v>
      </c>
      <c r="Q2301" s="77">
        <v>8</v>
      </c>
      <c r="R2301" s="78" t="s">
        <v>442</v>
      </c>
      <c r="S2301" s="78" t="s">
        <v>442</v>
      </c>
      <c r="T2301" s="14" t="s">
        <v>18</v>
      </c>
      <c r="U2301" s="79">
        <v>6.0000000000000001E-3</v>
      </c>
      <c r="V2301" s="79" t="s">
        <v>18</v>
      </c>
      <c r="W2301" s="79">
        <v>8.0000000000000002E-3</v>
      </c>
      <c r="X2301" s="12" t="s">
        <v>141</v>
      </c>
      <c r="Y2301" s="60" t="s">
        <v>18</v>
      </c>
      <c r="Z2301" s="8" t="s">
        <v>18</v>
      </c>
      <c r="AA2301" s="80" t="s">
        <v>18</v>
      </c>
      <c r="AB2301" s="62">
        <v>43364</v>
      </c>
      <c r="AC2301" s="12" t="s">
        <v>2207</v>
      </c>
      <c r="AD2301" s="16" t="s">
        <v>1708</v>
      </c>
      <c r="AE2301" s="14" t="s">
        <v>18</v>
      </c>
      <c r="AF2301" s="39" t="s">
        <v>18</v>
      </c>
    </row>
    <row r="2302" spans="1:32" x14ac:dyDescent="0.25">
      <c r="A2302" s="40" t="s">
        <v>2208</v>
      </c>
      <c r="B2302" s="67" t="s">
        <v>18</v>
      </c>
      <c r="C2302" s="42" t="s">
        <v>18</v>
      </c>
      <c r="D2302" s="68">
        <v>-5.3750365757210199E-2</v>
      </c>
      <c r="E2302" s="64">
        <v>3</v>
      </c>
      <c r="F2302" s="67">
        <v>-2.2138357313697901</v>
      </c>
      <c r="G2302" s="42">
        <v>12</v>
      </c>
      <c r="H2302" s="67">
        <v>8.2570496917959204</v>
      </c>
      <c r="I2302" s="42">
        <v>9</v>
      </c>
      <c r="J2302" s="67">
        <v>3.3572943062521099</v>
      </c>
      <c r="K2302" s="42">
        <v>9</v>
      </c>
      <c r="L2302" s="67">
        <v>-0.47307929804992699</v>
      </c>
      <c r="M2302" s="42">
        <v>12</v>
      </c>
      <c r="N2302" s="67">
        <v>3.2454255379367698</v>
      </c>
      <c r="O2302" s="69">
        <v>1.2867466178935101</v>
      </c>
      <c r="P2302" s="69" t="s">
        <v>18</v>
      </c>
      <c r="Q2302" s="70">
        <v>9</v>
      </c>
      <c r="R2302" s="71">
        <v>0</v>
      </c>
      <c r="S2302" s="71">
        <v>0</v>
      </c>
      <c r="T2302" s="46" t="s">
        <v>18</v>
      </c>
      <c r="U2302" s="72">
        <v>0</v>
      </c>
      <c r="V2302" s="72" t="s">
        <v>18</v>
      </c>
      <c r="W2302" s="72">
        <v>4.0000000000000001E-3</v>
      </c>
      <c r="X2302" s="48" t="s">
        <v>141</v>
      </c>
      <c r="Y2302" s="49" t="s">
        <v>18</v>
      </c>
      <c r="Z2302" s="50" t="s">
        <v>18</v>
      </c>
      <c r="AA2302" s="73" t="s">
        <v>18</v>
      </c>
      <c r="AB2302" s="52">
        <v>42878</v>
      </c>
      <c r="AC2302" s="48" t="s">
        <v>2209</v>
      </c>
      <c r="AD2302" s="53" t="s">
        <v>75</v>
      </c>
      <c r="AE2302" s="46" t="s">
        <v>18</v>
      </c>
      <c r="AF2302" s="54" t="s">
        <v>18</v>
      </c>
    </row>
    <row r="2303" spans="1:32" x14ac:dyDescent="0.25">
      <c r="A2303" s="1" t="s">
        <v>2210</v>
      </c>
      <c r="B2303" s="74">
        <v>0.64576430867635504</v>
      </c>
      <c r="C2303" s="37">
        <v>4</v>
      </c>
      <c r="D2303" s="74">
        <v>-1.0413478089602599</v>
      </c>
      <c r="E2303" s="37">
        <v>9</v>
      </c>
      <c r="F2303" s="74">
        <v>-1.8198823887736799</v>
      </c>
      <c r="G2303" s="37">
        <v>11</v>
      </c>
      <c r="H2303" s="74">
        <v>6.6854365464590098</v>
      </c>
      <c r="I2303" s="37">
        <v>12</v>
      </c>
      <c r="J2303" s="74">
        <v>1.8457600153115099</v>
      </c>
      <c r="K2303" s="37">
        <v>15</v>
      </c>
      <c r="L2303" s="74">
        <v>-0.54842044399275802</v>
      </c>
      <c r="M2303" s="37">
        <v>13</v>
      </c>
      <c r="N2303" s="74">
        <v>3.8928299369616099</v>
      </c>
      <c r="O2303" s="76">
        <v>0.66903184351824996</v>
      </c>
      <c r="P2303" s="76" t="s">
        <v>18</v>
      </c>
      <c r="Q2303" s="77">
        <v>8</v>
      </c>
      <c r="R2303" s="78">
        <v>0</v>
      </c>
      <c r="S2303" s="78">
        <v>0</v>
      </c>
      <c r="T2303" s="14" t="s">
        <v>18</v>
      </c>
      <c r="U2303" s="79">
        <v>0</v>
      </c>
      <c r="V2303" s="79" t="s">
        <v>18</v>
      </c>
      <c r="W2303" s="79">
        <v>1.5E-3</v>
      </c>
      <c r="X2303" s="12" t="s">
        <v>1477</v>
      </c>
      <c r="Y2303" s="60" t="s">
        <v>18</v>
      </c>
      <c r="Z2303" s="8" t="s">
        <v>18</v>
      </c>
      <c r="AA2303" s="80" t="s">
        <v>18</v>
      </c>
      <c r="AB2303" s="62">
        <v>40647</v>
      </c>
      <c r="AC2303" s="12" t="s">
        <v>1478</v>
      </c>
      <c r="AD2303" s="16" t="s">
        <v>1391</v>
      </c>
      <c r="AE2303" s="14" t="s">
        <v>18</v>
      </c>
      <c r="AF2303" s="39" t="s">
        <v>18</v>
      </c>
    </row>
    <row r="2304" spans="1:32" x14ac:dyDescent="0.25">
      <c r="A2304" s="126" t="s">
        <v>2211</v>
      </c>
      <c r="B2304" s="127" t="s">
        <v>18</v>
      </c>
      <c r="C2304" s="128" t="s">
        <v>18</v>
      </c>
      <c r="D2304" s="129">
        <v>0.46492433589204701</v>
      </c>
      <c r="E2304" s="130">
        <v>2</v>
      </c>
      <c r="F2304" s="127">
        <v>0.225775172595921</v>
      </c>
      <c r="G2304" s="128">
        <v>5</v>
      </c>
      <c r="H2304" s="127">
        <v>5.8829128986196801</v>
      </c>
      <c r="I2304" s="128">
        <v>13</v>
      </c>
      <c r="J2304" s="127">
        <v>2.6107011070110699</v>
      </c>
      <c r="K2304" s="128">
        <v>13</v>
      </c>
      <c r="L2304" s="127">
        <v>-0.251098556183315</v>
      </c>
      <c r="M2304" s="128">
        <v>7</v>
      </c>
      <c r="N2304" s="127">
        <v>1.2165962009618601</v>
      </c>
      <c r="O2304" s="131">
        <v>1.48110239039421</v>
      </c>
      <c r="P2304" s="131" t="s">
        <v>18</v>
      </c>
      <c r="Q2304" s="132">
        <v>8</v>
      </c>
      <c r="R2304" s="133">
        <v>0.05</v>
      </c>
      <c r="S2304" s="133">
        <v>0</v>
      </c>
      <c r="T2304" s="134" t="s">
        <v>18</v>
      </c>
      <c r="U2304" s="135">
        <v>4.2500000000000003E-3</v>
      </c>
      <c r="V2304" s="135" t="s">
        <v>18</v>
      </c>
      <c r="W2304" s="135">
        <v>5.6999999999999898E-3</v>
      </c>
      <c r="X2304" s="136" t="s">
        <v>141</v>
      </c>
      <c r="Y2304" s="137" t="s">
        <v>18</v>
      </c>
      <c r="Z2304" s="138" t="s">
        <v>18</v>
      </c>
      <c r="AA2304" s="139" t="s">
        <v>18</v>
      </c>
      <c r="AB2304" s="140">
        <v>42356</v>
      </c>
      <c r="AC2304" s="136" t="s">
        <v>2212</v>
      </c>
      <c r="AD2304" s="141" t="s">
        <v>1585</v>
      </c>
      <c r="AE2304" s="134" t="s">
        <v>18</v>
      </c>
      <c r="AF2304" s="142" t="s">
        <v>18</v>
      </c>
    </row>
    <row r="2305" spans="1:32" x14ac:dyDescent="0.25">
      <c r="A2305" s="96" t="s">
        <v>95</v>
      </c>
      <c r="B2305" s="97">
        <v>0.78909736408147613</v>
      </c>
      <c r="C2305" s="12"/>
      <c r="D2305" s="97">
        <v>-0.52939783568245136</v>
      </c>
      <c r="E2305" s="12"/>
      <c r="F2305" s="97">
        <v>-0.58332651312832862</v>
      </c>
      <c r="G2305" s="12"/>
      <c r="H2305" s="97">
        <v>7.9557044140389541</v>
      </c>
      <c r="I2305" s="12"/>
      <c r="J2305" s="97">
        <v>3.2570302934074471</v>
      </c>
      <c r="K2305" s="12"/>
      <c r="L2305" s="97">
        <v>-0.122713159415503</v>
      </c>
      <c r="M2305" s="37"/>
      <c r="N2305" s="97">
        <v>2.9983117527800798</v>
      </c>
      <c r="O2305" s="98">
        <v>1.7216576891268651</v>
      </c>
      <c r="P2305" s="98" t="s">
        <v>18</v>
      </c>
      <c r="Q2305" s="99"/>
      <c r="R2305" s="14"/>
      <c r="S2305" s="12"/>
      <c r="T2305" s="14"/>
      <c r="U2305" s="12"/>
      <c r="V2305" s="100"/>
      <c r="X2305" s="100" t="s">
        <v>96</v>
      </c>
      <c r="Y2305" s="101">
        <v>2350.9335559399992</v>
      </c>
      <c r="Z2305" s="98">
        <v>8.5429755099999998</v>
      </c>
      <c r="AA2305" s="102">
        <v>1689</v>
      </c>
      <c r="AB2305" s="100"/>
      <c r="AC2305" s="100"/>
      <c r="AD2305" s="103"/>
      <c r="AE2305" s="104"/>
      <c r="AF2305" s="105">
        <v>79.269957919999996</v>
      </c>
    </row>
    <row r="2306" spans="1:32" x14ac:dyDescent="0.25">
      <c r="A2306" s="106" t="s">
        <v>1168</v>
      </c>
      <c r="B2306" s="107">
        <v>1.0158863337836199</v>
      </c>
      <c r="C2306" s="37"/>
      <c r="D2306" s="107">
        <v>-0.52827976293368095</v>
      </c>
      <c r="E2306" s="37"/>
      <c r="F2306" s="107">
        <v>-1.29991148737246</v>
      </c>
      <c r="G2306" s="37"/>
      <c r="H2306" s="107">
        <v>8.6978270590642701</v>
      </c>
      <c r="I2306" s="37"/>
      <c r="J2306" s="107">
        <v>3.8640223346356901</v>
      </c>
      <c r="K2306" s="37"/>
      <c r="L2306" s="107">
        <v>-0.39759843599705902</v>
      </c>
      <c r="M2306" s="37"/>
      <c r="N2306" s="107">
        <v>3.2018203857619398</v>
      </c>
      <c r="O2306" s="107">
        <v>1.4419352573192701</v>
      </c>
      <c r="P2306" s="107" t="s">
        <v>18</v>
      </c>
      <c r="Q2306" s="108"/>
      <c r="R2306" s="109"/>
      <c r="S2306" s="37"/>
      <c r="T2306" s="109"/>
      <c r="U2306" s="37"/>
      <c r="V2306" s="37"/>
      <c r="W2306" s="110"/>
      <c r="X2306" s="111"/>
      <c r="Y2306" s="112"/>
      <c r="Z2306" s="37"/>
      <c r="AA2306" s="37"/>
      <c r="AB2306" s="37"/>
      <c r="AC2306" s="113"/>
      <c r="AD2306" s="109"/>
      <c r="AE2306" s="110"/>
    </row>
    <row r="2307" spans="1:32" x14ac:dyDescent="0.25">
      <c r="A2307" s="1" t="s">
        <v>98</v>
      </c>
      <c r="B2307" s="55"/>
      <c r="C2307" s="37">
        <v>8</v>
      </c>
      <c r="D2307" s="55"/>
      <c r="E2307" s="37">
        <v>11</v>
      </c>
      <c r="F2307" s="55"/>
      <c r="G2307" s="37">
        <v>14</v>
      </c>
      <c r="H2307" s="55"/>
      <c r="I2307" s="37">
        <v>15</v>
      </c>
      <c r="J2307" s="55"/>
      <c r="K2307" s="37">
        <v>15</v>
      </c>
      <c r="L2307" s="55"/>
      <c r="M2307" s="37">
        <v>15</v>
      </c>
      <c r="N2307" s="55"/>
      <c r="O2307" s="56"/>
      <c r="P2307" s="56"/>
      <c r="Q2307" s="58"/>
      <c r="R2307" s="14"/>
      <c r="S2307" s="59"/>
      <c r="T2307" s="114"/>
      <c r="U2307" s="59"/>
      <c r="V2307" s="12"/>
      <c r="W2307" s="8"/>
      <c r="X2307" s="8"/>
      <c r="Y2307" s="61"/>
      <c r="Z2307" s="62"/>
      <c r="AA2307" s="12"/>
      <c r="AB2307" s="62"/>
      <c r="AC2307" s="16"/>
      <c r="AD2307" s="14"/>
      <c r="AE2307" s="8"/>
    </row>
    <row r="2308" spans="1:32" x14ac:dyDescent="0.25">
      <c r="B2308" s="74"/>
      <c r="C2308" s="37"/>
      <c r="D2308" s="74"/>
      <c r="E2308" s="37"/>
      <c r="F2308" s="74"/>
      <c r="G2308" s="37"/>
      <c r="H2308" s="74"/>
      <c r="I2308" s="37"/>
      <c r="J2308" s="74"/>
      <c r="K2308" s="37"/>
      <c r="L2308" s="74"/>
      <c r="M2308" s="37"/>
      <c r="N2308" s="74"/>
      <c r="O2308" s="76"/>
      <c r="P2308" s="76"/>
      <c r="Q2308" s="77"/>
      <c r="R2308" s="78"/>
      <c r="S2308" s="78"/>
      <c r="T2308" s="14"/>
      <c r="U2308" s="79"/>
      <c r="V2308" s="79"/>
      <c r="W2308" s="79"/>
      <c r="X2308" s="12"/>
      <c r="Y2308" s="60"/>
      <c r="Z2308" s="8"/>
      <c r="AA2308" s="80"/>
      <c r="AB2308" s="62"/>
      <c r="AC2308" s="12"/>
      <c r="AD2308" s="16"/>
      <c r="AE2308" s="14"/>
      <c r="AF2308" s="39"/>
    </row>
    <row r="2309" spans="1:32" x14ac:dyDescent="0.25">
      <c r="B2309" s="74"/>
      <c r="C2309" s="37"/>
      <c r="D2309" s="74"/>
      <c r="E2309" s="37"/>
      <c r="F2309" s="74"/>
      <c r="G2309" s="37"/>
      <c r="H2309" s="74"/>
      <c r="I2309" s="37"/>
      <c r="J2309" s="74"/>
      <c r="K2309" s="37"/>
      <c r="L2309" s="74"/>
      <c r="M2309" s="37"/>
      <c r="N2309" s="74"/>
      <c r="O2309" s="76"/>
      <c r="P2309" s="76"/>
      <c r="Q2309" s="77"/>
      <c r="R2309" s="78"/>
      <c r="S2309" s="78"/>
      <c r="T2309" s="14"/>
      <c r="U2309" s="79"/>
      <c r="V2309" s="79"/>
      <c r="W2309" s="79"/>
      <c r="X2309" s="12"/>
      <c r="Y2309" s="60"/>
      <c r="Z2309" s="8"/>
      <c r="AA2309" s="80"/>
      <c r="AB2309" s="62"/>
      <c r="AC2309" s="12"/>
      <c r="AD2309" s="16"/>
      <c r="AE2309" s="14"/>
      <c r="AF2309" s="39"/>
    </row>
    <row r="2310" spans="1:32" x14ac:dyDescent="0.25">
      <c r="B2310" s="74"/>
      <c r="C2310" s="37"/>
      <c r="D2310" s="74"/>
      <c r="E2310" s="37"/>
      <c r="F2310" s="74"/>
      <c r="G2310" s="37"/>
      <c r="H2310" s="74"/>
      <c r="I2310" s="37"/>
      <c r="J2310" s="74"/>
      <c r="K2310" s="37"/>
      <c r="L2310" s="74"/>
      <c r="M2310" s="37"/>
      <c r="N2310" s="74"/>
      <c r="O2310" s="76"/>
      <c r="P2310" s="76"/>
      <c r="Q2310" s="77"/>
      <c r="R2310" s="78"/>
      <c r="S2310" s="78"/>
      <c r="T2310" s="14"/>
      <c r="U2310" s="79"/>
      <c r="V2310" s="79"/>
      <c r="W2310" s="79"/>
      <c r="X2310" s="12"/>
      <c r="Y2310" s="60"/>
      <c r="Z2310" s="8"/>
      <c r="AA2310" s="80"/>
      <c r="AB2310" s="62"/>
      <c r="AC2310" s="12"/>
      <c r="AD2310" s="16"/>
      <c r="AE2310" s="14"/>
      <c r="AF2310" s="39"/>
    </row>
    <row r="2311" spans="1:32" x14ac:dyDescent="0.25">
      <c r="B2311" s="74"/>
      <c r="C2311" s="37"/>
      <c r="D2311" s="74"/>
      <c r="E2311" s="37"/>
      <c r="F2311" s="74"/>
      <c r="G2311" s="37"/>
      <c r="H2311" s="74"/>
      <c r="I2311" s="37"/>
      <c r="J2311" s="74"/>
      <c r="K2311" s="37"/>
      <c r="L2311" s="74"/>
      <c r="M2311" s="37"/>
      <c r="N2311" s="74"/>
      <c r="O2311" s="76"/>
      <c r="P2311" s="76"/>
      <c r="Q2311" s="77"/>
      <c r="R2311" s="78"/>
      <c r="S2311" s="78"/>
      <c r="T2311" s="14"/>
      <c r="U2311" s="79"/>
      <c r="V2311" s="79"/>
      <c r="W2311" s="79"/>
      <c r="X2311" s="12"/>
      <c r="Y2311" s="60"/>
      <c r="Z2311" s="8"/>
      <c r="AA2311" s="80"/>
      <c r="AB2311" s="62"/>
      <c r="AC2311" s="12"/>
      <c r="AD2311" s="16"/>
      <c r="AE2311" s="14"/>
      <c r="AF2311" s="39"/>
    </row>
    <row r="2312" spans="1:32" x14ac:dyDescent="0.25">
      <c r="B2312" s="74"/>
      <c r="C2312" s="37"/>
      <c r="D2312" s="74"/>
      <c r="E2312" s="37"/>
      <c r="F2312" s="74"/>
      <c r="G2312" s="37"/>
      <c r="H2312" s="74"/>
      <c r="I2312" s="37"/>
      <c r="J2312" s="74"/>
      <c r="K2312" s="37"/>
      <c r="L2312" s="74"/>
      <c r="M2312" s="37"/>
      <c r="N2312" s="74"/>
      <c r="O2312" s="76"/>
      <c r="P2312" s="76"/>
      <c r="Q2312" s="77"/>
      <c r="R2312" s="78"/>
      <c r="S2312" s="78"/>
      <c r="T2312" s="14"/>
      <c r="U2312" s="79"/>
      <c r="V2312" s="79"/>
      <c r="W2312" s="79"/>
      <c r="X2312" s="12"/>
      <c r="Y2312" s="60"/>
      <c r="Z2312" s="8"/>
      <c r="AA2312" s="80"/>
      <c r="AB2312" s="62"/>
      <c r="AC2312" s="12"/>
      <c r="AD2312" s="16"/>
      <c r="AE2312" s="14"/>
      <c r="AF2312" s="39"/>
    </row>
    <row r="2313" spans="1:32" x14ac:dyDescent="0.25">
      <c r="B2313" s="74"/>
      <c r="C2313" s="37"/>
      <c r="D2313" s="74"/>
      <c r="E2313" s="37"/>
      <c r="F2313" s="74"/>
      <c r="G2313" s="37"/>
      <c r="H2313" s="74"/>
      <c r="I2313" s="37"/>
      <c r="J2313" s="74"/>
      <c r="K2313" s="37"/>
      <c r="L2313" s="74"/>
      <c r="M2313" s="37"/>
      <c r="N2313" s="74"/>
      <c r="O2313" s="76"/>
      <c r="P2313" s="76"/>
      <c r="Q2313" s="77"/>
      <c r="R2313" s="78"/>
      <c r="S2313" s="78"/>
      <c r="T2313" s="14"/>
      <c r="U2313" s="79"/>
      <c r="V2313" s="79"/>
      <c r="W2313" s="79"/>
      <c r="X2313" s="12"/>
      <c r="Y2313" s="60"/>
      <c r="Z2313" s="8"/>
      <c r="AA2313" s="80"/>
      <c r="AB2313" s="62"/>
      <c r="AC2313" s="12"/>
      <c r="AD2313" s="16"/>
      <c r="AE2313" s="14"/>
      <c r="AF2313" s="39"/>
    </row>
    <row r="2314" spans="1:32" x14ac:dyDescent="0.25">
      <c r="B2314" s="74"/>
      <c r="C2314" s="37"/>
      <c r="D2314" s="74"/>
      <c r="E2314" s="37"/>
      <c r="F2314" s="74"/>
      <c r="G2314" s="37"/>
      <c r="H2314" s="74"/>
      <c r="I2314" s="37"/>
      <c r="J2314" s="74"/>
      <c r="K2314" s="37"/>
      <c r="L2314" s="74"/>
      <c r="M2314" s="37"/>
      <c r="N2314" s="74"/>
      <c r="O2314" s="76"/>
      <c r="P2314" s="76"/>
      <c r="Q2314" s="77"/>
      <c r="R2314" s="78"/>
      <c r="S2314" s="78"/>
      <c r="T2314" s="14"/>
      <c r="U2314" s="79"/>
      <c r="V2314" s="79"/>
      <c r="W2314" s="79"/>
      <c r="X2314" s="12"/>
      <c r="Y2314" s="60"/>
      <c r="Z2314" s="8"/>
      <c r="AA2314" s="80"/>
      <c r="AB2314" s="62"/>
      <c r="AC2314" s="12"/>
      <c r="AD2314" s="16"/>
      <c r="AE2314" s="14"/>
      <c r="AF2314" s="39"/>
    </row>
    <row r="2315" spans="1:32" x14ac:dyDescent="0.25">
      <c r="B2315" s="74"/>
      <c r="C2315" s="37"/>
      <c r="D2315" s="74"/>
      <c r="E2315" s="37"/>
      <c r="F2315" s="74"/>
      <c r="G2315" s="37"/>
      <c r="H2315" s="74"/>
      <c r="I2315" s="37"/>
      <c r="J2315" s="74"/>
      <c r="K2315" s="37"/>
      <c r="L2315" s="74"/>
      <c r="M2315" s="37"/>
      <c r="N2315" s="74"/>
      <c r="O2315" s="76"/>
      <c r="P2315" s="76"/>
      <c r="Q2315" s="77"/>
      <c r="R2315" s="78"/>
      <c r="S2315" s="78"/>
      <c r="T2315" s="14"/>
      <c r="U2315" s="79"/>
      <c r="V2315" s="79"/>
      <c r="W2315" s="79"/>
      <c r="X2315" s="12"/>
      <c r="Y2315" s="60"/>
      <c r="Z2315" s="8"/>
      <c r="AA2315" s="80"/>
      <c r="AB2315" s="62"/>
      <c r="AC2315" s="12"/>
      <c r="AD2315" s="16"/>
      <c r="AE2315" s="14"/>
      <c r="AF2315" s="39"/>
    </row>
    <row r="2316" spans="1:32" x14ac:dyDescent="0.25">
      <c r="B2316" s="74"/>
      <c r="C2316" s="37"/>
      <c r="D2316" s="74"/>
      <c r="E2316" s="37"/>
      <c r="F2316" s="74"/>
      <c r="G2316" s="37"/>
      <c r="H2316" s="74"/>
      <c r="I2316" s="37"/>
      <c r="J2316" s="74"/>
      <c r="K2316" s="37"/>
      <c r="L2316" s="74"/>
      <c r="M2316" s="37"/>
      <c r="N2316" s="74"/>
      <c r="O2316" s="76"/>
      <c r="P2316" s="76"/>
      <c r="Q2316" s="77"/>
      <c r="R2316" s="78"/>
      <c r="S2316" s="78"/>
      <c r="T2316" s="14"/>
      <c r="U2316" s="79"/>
      <c r="V2316" s="79"/>
      <c r="W2316" s="79"/>
      <c r="X2316" s="12"/>
      <c r="Y2316" s="60"/>
      <c r="Z2316" s="8"/>
      <c r="AA2316" s="80"/>
      <c r="AB2316" s="62"/>
      <c r="AC2316" s="12"/>
      <c r="AD2316" s="16"/>
      <c r="AE2316" s="14"/>
      <c r="AF2316" s="39"/>
    </row>
    <row r="2317" spans="1:32" x14ac:dyDescent="0.25">
      <c r="B2317" s="74"/>
      <c r="C2317" s="37"/>
      <c r="D2317" s="74"/>
      <c r="E2317" s="37"/>
      <c r="F2317" s="74"/>
      <c r="G2317" s="37"/>
      <c r="H2317" s="74"/>
      <c r="I2317" s="37"/>
      <c r="J2317" s="74"/>
      <c r="K2317" s="37"/>
      <c r="L2317" s="74"/>
      <c r="M2317" s="37"/>
      <c r="N2317" s="74"/>
      <c r="O2317" s="76"/>
      <c r="P2317" s="76"/>
      <c r="Q2317" s="77"/>
      <c r="R2317" s="78"/>
      <c r="S2317" s="78"/>
      <c r="T2317" s="14"/>
      <c r="U2317" s="79"/>
      <c r="V2317" s="79"/>
      <c r="W2317" s="79"/>
      <c r="X2317" s="12"/>
      <c r="Y2317" s="60"/>
      <c r="Z2317" s="8"/>
      <c r="AA2317" s="80"/>
      <c r="AB2317" s="62"/>
      <c r="AC2317" s="12"/>
      <c r="AD2317" s="16"/>
      <c r="AE2317" s="14"/>
      <c r="AF2317" s="39"/>
    </row>
    <row r="2318" spans="1:32" x14ac:dyDescent="0.25">
      <c r="B2318" s="74"/>
      <c r="C2318" s="37"/>
      <c r="D2318" s="74"/>
      <c r="E2318" s="37"/>
      <c r="F2318" s="74"/>
      <c r="G2318" s="37"/>
      <c r="H2318" s="74"/>
      <c r="I2318" s="37"/>
      <c r="J2318" s="74"/>
      <c r="K2318" s="37"/>
      <c r="L2318" s="74"/>
      <c r="M2318" s="37"/>
      <c r="N2318" s="74"/>
      <c r="O2318" s="76"/>
      <c r="P2318" s="76"/>
      <c r="Q2318" s="77"/>
      <c r="R2318" s="78"/>
      <c r="S2318" s="78"/>
      <c r="T2318" s="14"/>
      <c r="U2318" s="79"/>
      <c r="V2318" s="79"/>
      <c r="W2318" s="79"/>
      <c r="X2318" s="12"/>
      <c r="Y2318" s="60"/>
      <c r="Z2318" s="8"/>
      <c r="AA2318" s="80"/>
      <c r="AB2318" s="62"/>
      <c r="AC2318" s="12"/>
      <c r="AD2318" s="16"/>
      <c r="AE2318" s="14"/>
      <c r="AF2318" s="39"/>
    </row>
    <row r="2319" spans="1:32" x14ac:dyDescent="0.25">
      <c r="B2319" s="74"/>
      <c r="C2319" s="37"/>
      <c r="D2319" s="74"/>
      <c r="E2319" s="37"/>
      <c r="F2319" s="74"/>
      <c r="G2319" s="37"/>
      <c r="H2319" s="74"/>
      <c r="I2319" s="37"/>
      <c r="J2319" s="74"/>
      <c r="K2319" s="37"/>
      <c r="L2319" s="74"/>
      <c r="M2319" s="37"/>
      <c r="N2319" s="74"/>
      <c r="O2319" s="76"/>
      <c r="P2319" s="76"/>
      <c r="Q2319" s="77"/>
      <c r="R2319" s="78"/>
      <c r="S2319" s="78"/>
      <c r="T2319" s="14"/>
      <c r="U2319" s="79"/>
      <c r="V2319" s="79"/>
      <c r="W2319" s="79"/>
      <c r="X2319" s="12"/>
      <c r="Y2319" s="60"/>
      <c r="Z2319" s="8"/>
      <c r="AA2319" s="80"/>
      <c r="AB2319" s="62"/>
      <c r="AC2319" s="12"/>
      <c r="AD2319" s="16"/>
      <c r="AE2319" s="14"/>
      <c r="AF2319" s="39"/>
    </row>
    <row r="2320" spans="1:32" x14ac:dyDescent="0.25">
      <c r="B2320" s="74"/>
      <c r="C2320" s="37"/>
      <c r="D2320" s="74"/>
      <c r="E2320" s="37"/>
      <c r="F2320" s="74"/>
      <c r="G2320" s="37"/>
      <c r="H2320" s="74"/>
      <c r="I2320" s="37"/>
      <c r="J2320" s="74"/>
      <c r="K2320" s="37"/>
      <c r="L2320" s="74"/>
      <c r="M2320" s="37"/>
      <c r="N2320" s="74"/>
      <c r="O2320" s="76"/>
      <c r="P2320" s="76"/>
      <c r="Q2320" s="77"/>
      <c r="R2320" s="78"/>
      <c r="S2320" s="78"/>
      <c r="T2320" s="14"/>
      <c r="U2320" s="79"/>
      <c r="V2320" s="79"/>
      <c r="W2320" s="79"/>
      <c r="X2320" s="12"/>
      <c r="Y2320" s="60"/>
      <c r="Z2320" s="8"/>
      <c r="AA2320" s="80"/>
      <c r="AB2320" s="62"/>
      <c r="AC2320" s="12"/>
      <c r="AD2320" s="16"/>
      <c r="AE2320" s="14"/>
      <c r="AF2320" s="39"/>
    </row>
    <row r="2321" spans="1:32" x14ac:dyDescent="0.25">
      <c r="B2321" s="74"/>
      <c r="C2321" s="37"/>
      <c r="D2321" s="74"/>
      <c r="E2321" s="37"/>
      <c r="F2321" s="74"/>
      <c r="G2321" s="37"/>
      <c r="H2321" s="74"/>
      <c r="I2321" s="37"/>
      <c r="J2321" s="74"/>
      <c r="K2321" s="37"/>
      <c r="L2321" s="74"/>
      <c r="M2321" s="37"/>
      <c r="N2321" s="74"/>
      <c r="O2321" s="76"/>
      <c r="P2321" s="76"/>
      <c r="Q2321" s="77"/>
      <c r="R2321" s="78"/>
      <c r="S2321" s="78"/>
      <c r="T2321" s="14"/>
      <c r="U2321" s="79"/>
      <c r="V2321" s="79"/>
      <c r="W2321" s="79"/>
      <c r="X2321" s="12"/>
      <c r="Y2321" s="60"/>
      <c r="Z2321" s="8"/>
      <c r="AA2321" s="80"/>
      <c r="AB2321" s="62"/>
      <c r="AC2321" s="12"/>
      <c r="AD2321" s="16"/>
      <c r="AE2321" s="14"/>
      <c r="AF2321" s="39"/>
    </row>
    <row r="2322" spans="1:32" x14ac:dyDescent="0.25">
      <c r="B2322" s="74"/>
      <c r="C2322" s="37"/>
      <c r="D2322" s="74"/>
      <c r="E2322" s="37"/>
      <c r="F2322" s="74"/>
      <c r="G2322" s="37"/>
      <c r="H2322" s="74"/>
      <c r="I2322" s="37"/>
      <c r="J2322" s="74"/>
      <c r="K2322" s="37"/>
      <c r="L2322" s="74"/>
      <c r="M2322" s="37"/>
      <c r="N2322" s="74"/>
      <c r="O2322" s="76"/>
      <c r="P2322" s="76"/>
      <c r="Q2322" s="77"/>
      <c r="R2322" s="78"/>
      <c r="S2322" s="78"/>
      <c r="T2322" s="14"/>
      <c r="U2322" s="79"/>
      <c r="V2322" s="79"/>
      <c r="W2322" s="79"/>
      <c r="X2322" s="12"/>
      <c r="Y2322" s="60"/>
      <c r="Z2322" s="8"/>
      <c r="AA2322" s="80"/>
      <c r="AB2322" s="62"/>
      <c r="AC2322" s="12"/>
      <c r="AD2322" s="16"/>
      <c r="AE2322" s="14"/>
      <c r="AF2322" s="39"/>
    </row>
    <row r="2323" spans="1:32" x14ac:dyDescent="0.25">
      <c r="B2323" s="74"/>
      <c r="C2323" s="37"/>
      <c r="D2323" s="74"/>
      <c r="E2323" s="37"/>
      <c r="F2323" s="74"/>
      <c r="G2323" s="37"/>
      <c r="H2323" s="74"/>
      <c r="I2323" s="37"/>
      <c r="J2323" s="74"/>
      <c r="K2323" s="37"/>
      <c r="L2323" s="74"/>
      <c r="M2323" s="37"/>
      <c r="N2323" s="74"/>
      <c r="O2323" s="76"/>
      <c r="P2323" s="76"/>
      <c r="Q2323" s="77"/>
      <c r="R2323" s="78"/>
      <c r="S2323" s="78"/>
      <c r="T2323" s="14"/>
      <c r="U2323" s="79"/>
      <c r="V2323" s="79"/>
      <c r="W2323" s="79"/>
      <c r="X2323" s="12"/>
      <c r="Y2323" s="60"/>
      <c r="Z2323" s="8"/>
      <c r="AA2323" s="80"/>
      <c r="AB2323" s="62"/>
      <c r="AC2323" s="12"/>
      <c r="AD2323" s="16"/>
      <c r="AE2323" s="14"/>
      <c r="AF2323" s="39"/>
    </row>
    <row r="2324" spans="1:32" x14ac:dyDescent="0.25">
      <c r="B2324" s="74"/>
      <c r="C2324" s="37"/>
      <c r="D2324" s="74"/>
      <c r="E2324" s="37"/>
      <c r="F2324" s="74"/>
      <c r="G2324" s="37"/>
      <c r="H2324" s="74"/>
      <c r="I2324" s="37"/>
      <c r="J2324" s="74"/>
      <c r="K2324" s="37"/>
      <c r="L2324" s="74"/>
      <c r="M2324" s="37"/>
      <c r="N2324" s="74"/>
      <c r="O2324" s="76"/>
      <c r="P2324" s="76"/>
      <c r="Q2324" s="77"/>
      <c r="R2324" s="78"/>
      <c r="S2324" s="78"/>
      <c r="T2324" s="14"/>
      <c r="U2324" s="79"/>
      <c r="V2324" s="79"/>
      <c r="W2324" s="79"/>
      <c r="X2324" s="12"/>
      <c r="Y2324" s="60"/>
      <c r="Z2324" s="8"/>
      <c r="AA2324" s="80"/>
      <c r="AB2324" s="62"/>
      <c r="AC2324" s="12"/>
      <c r="AD2324" s="16"/>
      <c r="AE2324" s="14"/>
      <c r="AF2324" s="39"/>
    </row>
    <row r="2325" spans="1:32" x14ac:dyDescent="0.25">
      <c r="A2325" s="96"/>
      <c r="B2325" s="97"/>
      <c r="C2325" s="12"/>
      <c r="D2325" s="97"/>
      <c r="E2325" s="12"/>
      <c r="F2325" s="97"/>
      <c r="G2325" s="12"/>
      <c r="H2325" s="97"/>
      <c r="I2325" s="12"/>
      <c r="J2325" s="97"/>
      <c r="K2325" s="12"/>
      <c r="L2325" s="97"/>
      <c r="M2325" s="37"/>
      <c r="N2325" s="97"/>
      <c r="O2325" s="98"/>
      <c r="P2325" s="98"/>
      <c r="Q2325" s="99"/>
      <c r="R2325" s="14"/>
      <c r="S2325" s="12"/>
      <c r="T2325" s="14"/>
      <c r="U2325" s="12"/>
      <c r="V2325" s="100"/>
      <c r="X2325" s="100"/>
      <c r="Y2325" s="101"/>
      <c r="Z2325" s="98"/>
      <c r="AA2325" s="102"/>
      <c r="AB2325" s="100"/>
      <c r="AC2325" s="100"/>
      <c r="AD2325" s="103"/>
      <c r="AE2325" s="104"/>
      <c r="AF2325" s="105"/>
    </row>
    <row r="2326" spans="1:32" x14ac:dyDescent="0.25">
      <c r="A2326" s="106"/>
      <c r="B2326" s="107"/>
      <c r="C2326" s="37"/>
      <c r="D2326" s="107"/>
      <c r="E2326" s="37"/>
      <c r="F2326" s="107"/>
      <c r="G2326" s="37"/>
      <c r="H2326" s="107"/>
      <c r="I2326" s="37"/>
      <c r="J2326" s="107"/>
      <c r="K2326" s="37"/>
      <c r="L2326" s="107"/>
      <c r="M2326" s="37"/>
      <c r="N2326" s="107"/>
      <c r="O2326" s="107"/>
      <c r="P2326" s="107"/>
      <c r="Q2326" s="108"/>
      <c r="R2326" s="109"/>
      <c r="S2326" s="37"/>
      <c r="T2326" s="109"/>
      <c r="U2326" s="37"/>
      <c r="V2326" s="37"/>
      <c r="W2326" s="110"/>
      <c r="X2326" s="111"/>
      <c r="Y2326" s="112"/>
      <c r="Z2326" s="37"/>
      <c r="AA2326" s="37"/>
      <c r="AB2326" s="37"/>
      <c r="AC2326" s="113"/>
      <c r="AD2326" s="109"/>
      <c r="AE2326" s="110"/>
    </row>
    <row r="2327" spans="1:32" x14ac:dyDescent="0.25">
      <c r="B2327" s="55"/>
      <c r="C2327" s="37"/>
      <c r="D2327" s="55"/>
      <c r="E2327" s="37"/>
      <c r="F2327" s="55"/>
      <c r="G2327" s="37"/>
      <c r="H2327" s="55"/>
      <c r="I2327" s="37"/>
      <c r="J2327" s="55"/>
      <c r="K2327" s="37"/>
      <c r="L2327" s="55"/>
      <c r="M2327" s="37"/>
      <c r="N2327" s="55"/>
      <c r="O2327" s="56"/>
      <c r="P2327" s="56"/>
      <c r="Q2327" s="58"/>
      <c r="R2327" s="14"/>
      <c r="S2327" s="59"/>
      <c r="T2327" s="114"/>
      <c r="U2327" s="59"/>
      <c r="V2327" s="12"/>
      <c r="W2327" s="8"/>
      <c r="X2327" s="8"/>
      <c r="Y2327" s="61"/>
      <c r="Z2327" s="62"/>
      <c r="AA2327" s="12"/>
      <c r="AB2327" s="62"/>
      <c r="AC2327" s="16"/>
      <c r="AD2327" s="14"/>
      <c r="AE2327" s="8"/>
    </row>
    <row r="2328" spans="1:32" x14ac:dyDescent="0.25">
      <c r="B2328" s="74"/>
      <c r="C2328" s="37"/>
      <c r="D2328" s="74"/>
      <c r="E2328" s="37"/>
      <c r="F2328" s="74"/>
      <c r="G2328" s="37"/>
      <c r="H2328" s="74"/>
      <c r="I2328" s="37"/>
      <c r="J2328" s="74"/>
      <c r="K2328" s="37"/>
      <c r="L2328" s="74"/>
      <c r="M2328" s="37"/>
      <c r="N2328" s="74"/>
      <c r="O2328" s="76"/>
      <c r="P2328" s="76"/>
      <c r="Q2328" s="78"/>
      <c r="R2328" s="78"/>
      <c r="S2328" s="14"/>
      <c r="T2328" s="79"/>
      <c r="U2328" s="14"/>
      <c r="V2328" s="79"/>
      <c r="W2328" s="12"/>
      <c r="X2328" s="60"/>
      <c r="Y2328" s="8"/>
      <c r="Z2328" s="80"/>
      <c r="AA2328" s="62"/>
      <c r="AB2328" s="12"/>
      <c r="AC2328" s="16"/>
      <c r="AD2328" s="14"/>
      <c r="AE2328" s="39"/>
    </row>
    <row r="2329" spans="1:32" x14ac:dyDescent="0.25">
      <c r="B2329" s="115"/>
      <c r="C2329" s="12"/>
      <c r="D2329" s="115"/>
      <c r="E2329" s="12"/>
      <c r="F2329" s="115"/>
      <c r="G2329" s="12"/>
      <c r="H2329" s="115"/>
      <c r="I2329" s="12"/>
      <c r="J2329" s="115"/>
      <c r="K2329" s="12"/>
      <c r="L2329" s="115"/>
      <c r="M2329" s="12"/>
      <c r="N2329" s="115"/>
      <c r="O2329" s="116"/>
      <c r="P2329" s="116"/>
      <c r="Q2329" s="13"/>
      <c r="R2329" s="14"/>
      <c r="S2329" s="13"/>
      <c r="T2329" s="14"/>
      <c r="U2329" s="13"/>
      <c r="V2329" s="12"/>
      <c r="W2329" s="8"/>
      <c r="X2329" s="60"/>
      <c r="Y2329" s="20"/>
      <c r="Z2329" s="62"/>
      <c r="AA2329" s="12"/>
      <c r="AB2329" s="62"/>
      <c r="AC2329" s="16"/>
      <c r="AD2329" s="14"/>
      <c r="AE2329" s="8"/>
    </row>
    <row r="2330" spans="1:32" x14ac:dyDescent="0.25">
      <c r="B2330" s="8"/>
      <c r="C2330" s="12"/>
      <c r="D2330" s="8"/>
      <c r="E2330" s="12"/>
      <c r="F2330" s="8"/>
      <c r="G2330" s="12"/>
      <c r="H2330" s="8"/>
      <c r="I2330" s="12"/>
      <c r="J2330" s="8"/>
      <c r="K2330" s="12"/>
      <c r="L2330" s="8"/>
      <c r="M2330" s="12"/>
      <c r="N2330" s="8"/>
      <c r="O2330" s="12"/>
      <c r="P2330" s="12"/>
      <c r="Q2330" s="13"/>
      <c r="R2330" s="14"/>
      <c r="S2330" s="12"/>
      <c r="T2330" s="14"/>
      <c r="U2330" s="12"/>
      <c r="V2330" s="12"/>
      <c r="W2330" s="39"/>
      <c r="X2330" s="60"/>
      <c r="Y2330" s="20"/>
      <c r="Z2330" s="12"/>
      <c r="AA2330" s="12"/>
      <c r="AB2330" s="12"/>
      <c r="AC2330" s="16"/>
      <c r="AD2330" s="14"/>
      <c r="AE2330" s="39"/>
    </row>
    <row r="2331" spans="1:32" x14ac:dyDescent="0.25">
      <c r="B2331" s="8"/>
      <c r="C2331" s="12"/>
      <c r="D2331" s="8"/>
      <c r="E2331" s="12"/>
      <c r="F2331" s="8"/>
      <c r="G2331" s="12"/>
      <c r="H2331" s="8"/>
      <c r="I2331" s="12"/>
      <c r="J2331" s="8"/>
      <c r="K2331" s="12"/>
      <c r="L2331" s="8"/>
      <c r="M2331" s="12"/>
      <c r="N2331" s="8"/>
      <c r="O2331" s="12"/>
      <c r="P2331" s="12"/>
      <c r="Q2331" s="13"/>
      <c r="R2331" s="14"/>
      <c r="S2331" s="12"/>
      <c r="T2331" s="14"/>
      <c r="U2331" s="12"/>
      <c r="V2331" s="12"/>
      <c r="W2331" s="39"/>
      <c r="X2331" s="60"/>
      <c r="Y2331" s="20"/>
      <c r="Z2331" s="12"/>
      <c r="AA2331" s="12"/>
      <c r="AB2331" s="12"/>
      <c r="AC2331" s="16"/>
      <c r="AD2331" s="14"/>
      <c r="AE2331" s="39"/>
    </row>
    <row r="2332" spans="1:32" x14ac:dyDescent="0.25">
      <c r="A2332" s="1" t="s">
        <v>185</v>
      </c>
      <c r="B2332" s="8"/>
      <c r="C2332" s="12"/>
      <c r="D2332" s="8"/>
      <c r="E2332" s="12"/>
      <c r="F2332" s="8"/>
      <c r="G2332" s="12"/>
      <c r="H2332" s="8"/>
      <c r="I2332" s="12"/>
      <c r="J2332" s="8"/>
      <c r="K2332" s="12"/>
      <c r="L2332" s="8"/>
      <c r="M2332" s="12"/>
      <c r="N2332" s="8"/>
      <c r="O2332" s="12"/>
      <c r="P2332" s="12"/>
      <c r="Q2332" s="13"/>
      <c r="R2332" s="14"/>
      <c r="S2332" s="12"/>
      <c r="T2332" s="14"/>
      <c r="U2332" s="12"/>
      <c r="V2332" s="12"/>
      <c r="W2332" s="39"/>
      <c r="X2332" s="60"/>
      <c r="Y2332" s="20"/>
      <c r="Z2332" s="12"/>
      <c r="AA2332" s="12"/>
      <c r="AB2332" s="12"/>
      <c r="AC2332" s="16"/>
      <c r="AD2332" s="14"/>
      <c r="AE2332" s="39"/>
    </row>
    <row r="2333" spans="1:32" x14ac:dyDescent="0.25">
      <c r="B2333" s="8"/>
      <c r="C2333" s="12"/>
      <c r="D2333" s="8"/>
      <c r="E2333" s="12"/>
      <c r="F2333" s="8"/>
      <c r="G2333" s="12"/>
      <c r="H2333" s="8"/>
      <c r="I2333" s="12"/>
      <c r="J2333" s="8"/>
      <c r="K2333" s="12"/>
      <c r="L2333" s="8"/>
      <c r="M2333" s="12"/>
      <c r="N2333" s="8"/>
      <c r="O2333" s="12"/>
      <c r="P2333" s="12"/>
      <c r="Q2333" s="13"/>
      <c r="R2333" s="14"/>
      <c r="S2333" s="12"/>
      <c r="T2333" s="14"/>
      <c r="U2333" s="12"/>
      <c r="V2333" s="12"/>
      <c r="W2333" s="12"/>
      <c r="X2333" s="60"/>
      <c r="Y2333" s="20"/>
      <c r="Z2333" s="12"/>
      <c r="AA2333" s="12"/>
      <c r="AB2333" s="12"/>
      <c r="AC2333" s="16"/>
      <c r="AD2333" s="14"/>
      <c r="AE2333" s="12"/>
    </row>
    <row r="2334" spans="1:32" x14ac:dyDescent="0.25">
      <c r="B2334" s="8"/>
      <c r="C2334" s="12"/>
      <c r="D2334" s="8"/>
      <c r="E2334" s="12"/>
      <c r="F2334" s="8"/>
      <c r="G2334" s="12"/>
      <c r="H2334" s="8"/>
      <c r="I2334" s="12"/>
      <c r="J2334" s="8"/>
      <c r="K2334" s="12"/>
      <c r="L2334" s="8"/>
      <c r="M2334" s="12"/>
      <c r="N2334" s="8"/>
      <c r="O2334" s="12"/>
      <c r="P2334" s="12"/>
      <c r="Q2334" s="13"/>
      <c r="R2334" s="14"/>
      <c r="S2334" s="12"/>
      <c r="T2334" s="14"/>
      <c r="U2334" s="12"/>
      <c r="V2334" s="12"/>
      <c r="W2334" s="12"/>
      <c r="X2334" s="60"/>
      <c r="Y2334" s="20"/>
      <c r="Z2334" s="12"/>
      <c r="AA2334" s="12"/>
      <c r="AB2334" s="12"/>
      <c r="AC2334" s="16"/>
      <c r="AD2334" s="14"/>
      <c r="AE2334" s="12"/>
    </row>
    <row r="2335" spans="1:32" x14ac:dyDescent="0.25">
      <c r="B2335" s="8"/>
      <c r="C2335" s="12"/>
      <c r="D2335" s="8"/>
      <c r="E2335" s="12"/>
      <c r="F2335" s="8"/>
      <c r="G2335" s="12"/>
      <c r="H2335" s="8"/>
      <c r="I2335" s="12"/>
      <c r="J2335" s="8"/>
      <c r="K2335" s="12"/>
      <c r="L2335" s="8"/>
      <c r="M2335" s="12"/>
      <c r="N2335" s="8"/>
      <c r="O2335" s="12"/>
      <c r="P2335" s="12"/>
      <c r="Q2335" s="13"/>
      <c r="R2335" s="14"/>
      <c r="S2335" s="12"/>
      <c r="T2335" s="14"/>
      <c r="U2335" s="12"/>
      <c r="V2335" s="12"/>
      <c r="W2335" s="12"/>
      <c r="X2335" s="60"/>
      <c r="Y2335" s="20"/>
      <c r="Z2335" s="12"/>
      <c r="AA2335" s="12"/>
      <c r="AB2335" s="12"/>
      <c r="AC2335" s="16"/>
      <c r="AD2335" s="14"/>
      <c r="AE2335" s="12"/>
    </row>
    <row r="2336" spans="1:32" x14ac:dyDescent="0.25">
      <c r="A2336" s="7">
        <v>45</v>
      </c>
      <c r="B2336" s="8"/>
      <c r="C2336" s="9"/>
      <c r="D2336" s="10"/>
      <c r="E2336" s="11" t="s">
        <v>0</v>
      </c>
      <c r="F2336" s="8"/>
      <c r="G2336" s="12"/>
      <c r="H2336" s="8"/>
      <c r="I2336" s="12"/>
      <c r="J2336" s="8"/>
      <c r="K2336" s="12"/>
      <c r="L2336" s="8"/>
      <c r="M2336" s="12"/>
      <c r="N2336" s="8"/>
      <c r="O2336" s="12"/>
      <c r="P2336" s="12"/>
      <c r="Q2336" s="13"/>
      <c r="R2336" s="14"/>
      <c r="S2336" s="12"/>
      <c r="T2336" s="14"/>
      <c r="U2336" s="12"/>
      <c r="V2336" s="12"/>
      <c r="W2336" s="12"/>
      <c r="X2336" s="60"/>
      <c r="Y2336" s="146" t="s">
        <v>1326</v>
      </c>
      <c r="Z2336" s="12"/>
      <c r="AA2336" s="12"/>
      <c r="AB2336" s="12"/>
      <c r="AC2336" s="16"/>
      <c r="AD2336" s="14"/>
      <c r="AE2336" s="21">
        <v>46</v>
      </c>
      <c r="AF2336" s="21"/>
    </row>
    <row r="2337" spans="1:32" ht="15.75" thickBot="1" x14ac:dyDescent="0.3">
      <c r="A2337" s="17"/>
      <c r="B2337" s="18"/>
      <c r="C2337" s="19"/>
      <c r="D2337" s="18"/>
      <c r="E2337" s="19"/>
      <c r="F2337" s="18"/>
      <c r="G2337" s="19"/>
      <c r="H2337" s="18"/>
      <c r="I2337" s="19"/>
      <c r="J2337" s="18"/>
      <c r="K2337" s="19"/>
      <c r="L2337" s="18"/>
      <c r="M2337" s="19"/>
      <c r="N2337" s="18"/>
      <c r="O2337" s="19"/>
      <c r="P2337" s="19"/>
      <c r="Q2337" s="18"/>
      <c r="R2337" s="19"/>
      <c r="S2337" s="18"/>
      <c r="T2337" s="19"/>
      <c r="U2337" s="18"/>
      <c r="V2337" s="19"/>
      <c r="W2337" s="18"/>
      <c r="X2337" s="121"/>
      <c r="Y2337" s="18"/>
      <c r="Z2337" s="19"/>
      <c r="AA2337" s="18"/>
      <c r="AB2337" s="19"/>
      <c r="AC2337" s="18"/>
      <c r="AD2337" s="19"/>
      <c r="AE2337" s="19"/>
      <c r="AF2337" s="19"/>
    </row>
    <row r="2338" spans="1:32" x14ac:dyDescent="0.25">
      <c r="X2338" s="120"/>
    </row>
    <row r="2339" spans="1:32" ht="18" x14ac:dyDescent="0.25">
      <c r="A2339" s="143" t="s">
        <v>1169</v>
      </c>
      <c r="B2339" s="23"/>
      <c r="C2339" s="24"/>
      <c r="D2339" s="23"/>
      <c r="E2339" s="24"/>
      <c r="F2339" s="23"/>
      <c r="G2339" s="24" t="s">
        <v>1</v>
      </c>
      <c r="H2339" s="23"/>
      <c r="I2339" s="24"/>
      <c r="J2339" s="23"/>
      <c r="K2339" s="24"/>
      <c r="L2339" s="23"/>
      <c r="M2339" s="24"/>
      <c r="N2339" s="23" t="s">
        <v>4</v>
      </c>
      <c r="O2339" s="24"/>
      <c r="P2339" s="24" t="s">
        <v>5</v>
      </c>
      <c r="Q2339" s="25"/>
      <c r="R2339" s="26"/>
      <c r="S2339" s="24"/>
      <c r="T2339" s="26"/>
      <c r="U2339" s="24"/>
      <c r="V2339" s="24"/>
      <c r="W2339" s="27"/>
      <c r="X2339" s="122"/>
      <c r="Y2339" s="28"/>
      <c r="Z2339" s="24"/>
      <c r="AA2339" s="24"/>
      <c r="AB2339" s="24"/>
      <c r="AC2339" s="29"/>
      <c r="AD2339" s="26"/>
      <c r="AE2339" s="27"/>
    </row>
    <row r="2340" spans="1:32" ht="42.75" x14ac:dyDescent="0.25">
      <c r="A2340" s="30"/>
      <c r="B2340" s="31" t="s">
        <v>6</v>
      </c>
      <c r="C2340" s="32" t="s">
        <v>7</v>
      </c>
      <c r="D2340" s="31" t="s">
        <v>8</v>
      </c>
      <c r="E2340" s="32" t="s">
        <v>7</v>
      </c>
      <c r="F2340" s="31" t="s">
        <v>9</v>
      </c>
      <c r="G2340" s="24" t="s">
        <v>7</v>
      </c>
      <c r="H2340" s="31" t="s">
        <v>10</v>
      </c>
      <c r="I2340" s="32" t="s">
        <v>7</v>
      </c>
      <c r="J2340" s="31" t="s">
        <v>11</v>
      </c>
      <c r="K2340" s="32" t="s">
        <v>7</v>
      </c>
      <c r="L2340" s="31" t="s">
        <v>12</v>
      </c>
      <c r="M2340" s="32" t="s">
        <v>7</v>
      </c>
      <c r="N2340" s="31" t="s">
        <v>13</v>
      </c>
      <c r="O2340" s="32" t="s">
        <v>14</v>
      </c>
      <c r="P2340" s="32" t="s">
        <v>976</v>
      </c>
      <c r="Q2340" s="33" t="s">
        <v>2</v>
      </c>
      <c r="R2340" s="32" t="s">
        <v>16</v>
      </c>
      <c r="S2340" s="32" t="s">
        <v>17</v>
      </c>
      <c r="T2340" s="32" t="s">
        <v>18</v>
      </c>
      <c r="U2340" s="32" t="s">
        <v>19</v>
      </c>
      <c r="V2340" s="32" t="s">
        <v>18</v>
      </c>
      <c r="W2340" s="34" t="s">
        <v>20</v>
      </c>
      <c r="X2340" s="123" t="s">
        <v>21</v>
      </c>
      <c r="Y2340" s="35" t="s">
        <v>22</v>
      </c>
      <c r="Z2340" s="32" t="s">
        <v>23</v>
      </c>
      <c r="AA2340" s="32" t="s">
        <v>24</v>
      </c>
      <c r="AB2340" s="32" t="s">
        <v>25</v>
      </c>
      <c r="AC2340" s="36" t="s">
        <v>26</v>
      </c>
      <c r="AD2340" s="32" t="s">
        <v>27</v>
      </c>
      <c r="AE2340" s="34" t="s">
        <v>18</v>
      </c>
      <c r="AF2340" s="34" t="s">
        <v>28</v>
      </c>
    </row>
    <row r="2341" spans="1:32" ht="18" x14ac:dyDescent="0.25">
      <c r="A2341" s="148"/>
      <c r="B2341" s="149"/>
      <c r="C2341" s="150"/>
      <c r="D2341" s="149"/>
      <c r="E2341" s="150"/>
      <c r="F2341" s="149"/>
      <c r="G2341" s="150"/>
      <c r="H2341" s="149"/>
      <c r="I2341" s="150"/>
      <c r="J2341" s="149"/>
      <c r="K2341" s="150"/>
      <c r="L2341" s="149"/>
      <c r="M2341" s="150"/>
      <c r="N2341" s="149"/>
      <c r="O2341" s="150"/>
      <c r="P2341" s="150"/>
      <c r="Q2341" s="158"/>
      <c r="R2341" s="154"/>
      <c r="S2341" s="150"/>
      <c r="T2341" s="154"/>
      <c r="U2341" s="150"/>
      <c r="V2341" s="150"/>
      <c r="W2341" s="150"/>
      <c r="X2341" s="151"/>
      <c r="Y2341" s="152"/>
      <c r="Z2341" s="150"/>
      <c r="AA2341" s="150"/>
      <c r="AB2341" s="150"/>
      <c r="AC2341" s="153"/>
      <c r="AD2341" s="154"/>
      <c r="AE2341" s="150"/>
    </row>
    <row r="2342" spans="1:32" x14ac:dyDescent="0.25">
      <c r="A2342" s="40" t="s">
        <v>2213</v>
      </c>
      <c r="B2342" s="67" t="s">
        <v>18</v>
      </c>
      <c r="C2342" s="42" t="s">
        <v>18</v>
      </c>
      <c r="D2342" s="67" t="s">
        <v>18</v>
      </c>
      <c r="E2342" s="42" t="s">
        <v>18</v>
      </c>
      <c r="F2342" s="67" t="s">
        <v>18</v>
      </c>
      <c r="G2342" s="42" t="s">
        <v>18</v>
      </c>
      <c r="H2342" s="67">
        <v>4.4150060773528104</v>
      </c>
      <c r="I2342" s="42">
        <v>32</v>
      </c>
      <c r="J2342" s="67">
        <v>3.3368383945816502</v>
      </c>
      <c r="K2342" s="42">
        <v>17</v>
      </c>
      <c r="L2342" s="67">
        <v>0.81794350707766705</v>
      </c>
      <c r="M2342" s="42">
        <v>12</v>
      </c>
      <c r="N2342" s="67">
        <v>6.9795675856392201</v>
      </c>
      <c r="O2342" s="69">
        <v>4.7853497516017703E-2</v>
      </c>
      <c r="P2342" s="69" t="s">
        <v>18</v>
      </c>
      <c r="Q2342" s="70">
        <v>8</v>
      </c>
      <c r="R2342" s="71">
        <v>0</v>
      </c>
      <c r="S2342" s="71">
        <v>0</v>
      </c>
      <c r="T2342" s="46" t="s">
        <v>18</v>
      </c>
      <c r="U2342" s="72">
        <v>4.4999999999999997E-3</v>
      </c>
      <c r="V2342" s="72" t="s">
        <v>18</v>
      </c>
      <c r="W2342" s="72">
        <v>6.7200000000000003E-3</v>
      </c>
      <c r="X2342" s="48" t="s">
        <v>1371</v>
      </c>
      <c r="Y2342" s="49">
        <v>67.542833330254894</v>
      </c>
      <c r="Z2342" s="50" t="s">
        <v>18</v>
      </c>
      <c r="AA2342" s="73" t="s">
        <v>18</v>
      </c>
      <c r="AB2342" s="52">
        <v>44651</v>
      </c>
      <c r="AC2342" s="48" t="s">
        <v>2214</v>
      </c>
      <c r="AD2342" s="53" t="s">
        <v>70</v>
      </c>
      <c r="AE2342" s="46" t="s">
        <v>18</v>
      </c>
      <c r="AF2342" s="54" t="s">
        <v>18</v>
      </c>
    </row>
    <row r="2343" spans="1:32" x14ac:dyDescent="0.25">
      <c r="A2343" s="1" t="s">
        <v>2215</v>
      </c>
      <c r="B2343" s="74">
        <v>1.69641754325526</v>
      </c>
      <c r="C2343" s="37">
        <v>7</v>
      </c>
      <c r="D2343" s="74">
        <v>2.4189116154869001</v>
      </c>
      <c r="E2343" s="37">
        <v>5</v>
      </c>
      <c r="F2343" s="74">
        <v>0.84551260713834298</v>
      </c>
      <c r="G2343" s="37">
        <v>9</v>
      </c>
      <c r="H2343" s="74">
        <v>11.893389994918699</v>
      </c>
      <c r="I2343" s="37">
        <v>5</v>
      </c>
      <c r="J2343" s="74">
        <v>3.5302464334252099</v>
      </c>
      <c r="K2343" s="37">
        <v>13</v>
      </c>
      <c r="L2343" s="74">
        <v>0.36377195889949399</v>
      </c>
      <c r="M2343" s="37">
        <v>13</v>
      </c>
      <c r="N2343" s="74">
        <v>2.6539343467519099</v>
      </c>
      <c r="O2343" s="76">
        <v>2.94369777732051</v>
      </c>
      <c r="P2343" s="76" t="s">
        <v>18</v>
      </c>
      <c r="Q2343" s="77">
        <v>8</v>
      </c>
      <c r="R2343" s="78">
        <v>0</v>
      </c>
      <c r="S2343" s="78">
        <v>0</v>
      </c>
      <c r="T2343" s="14" t="s">
        <v>18</v>
      </c>
      <c r="U2343" s="79">
        <v>5.4999999999999997E-3</v>
      </c>
      <c r="V2343" s="79" t="s">
        <v>18</v>
      </c>
      <c r="W2343" s="79">
        <v>7.4999999999999997E-3</v>
      </c>
      <c r="X2343" s="12" t="s">
        <v>141</v>
      </c>
      <c r="Y2343" s="60" t="s">
        <v>18</v>
      </c>
      <c r="Z2343" s="8" t="s">
        <v>18</v>
      </c>
      <c r="AA2343" s="80" t="s">
        <v>18</v>
      </c>
      <c r="AB2343" s="62">
        <v>41593</v>
      </c>
      <c r="AC2343" s="12" t="s">
        <v>2216</v>
      </c>
      <c r="AD2343" s="16" t="s">
        <v>1391</v>
      </c>
      <c r="AE2343" s="14" t="s">
        <v>18</v>
      </c>
      <c r="AF2343" s="39" t="s">
        <v>18</v>
      </c>
    </row>
    <row r="2344" spans="1:32" x14ac:dyDescent="0.25">
      <c r="A2344" s="40" t="s">
        <v>2217</v>
      </c>
      <c r="B2344" s="67" t="s">
        <v>18</v>
      </c>
      <c r="C2344" s="42" t="s">
        <v>18</v>
      </c>
      <c r="D2344" s="67" t="s">
        <v>18</v>
      </c>
      <c r="E2344" s="42" t="s">
        <v>18</v>
      </c>
      <c r="F2344" s="67" t="s">
        <v>18</v>
      </c>
      <c r="G2344" s="42" t="s">
        <v>18</v>
      </c>
      <c r="H2344" s="67" t="s">
        <v>18</v>
      </c>
      <c r="I2344" s="42" t="s">
        <v>18</v>
      </c>
      <c r="J2344" s="67">
        <v>3.46931377637629</v>
      </c>
      <c r="K2344" s="42">
        <v>15</v>
      </c>
      <c r="L2344" s="67">
        <v>0.92215201487524301</v>
      </c>
      <c r="M2344" s="42">
        <v>11</v>
      </c>
      <c r="N2344" s="67" t="s">
        <v>18</v>
      </c>
      <c r="O2344" s="69" t="s">
        <v>18</v>
      </c>
      <c r="P2344" s="69" t="s">
        <v>18</v>
      </c>
      <c r="Q2344" s="70">
        <v>9</v>
      </c>
      <c r="R2344" s="71">
        <v>0</v>
      </c>
      <c r="S2344" s="71">
        <v>0</v>
      </c>
      <c r="T2344" s="46" t="s">
        <v>18</v>
      </c>
      <c r="U2344" s="72">
        <v>0</v>
      </c>
      <c r="V2344" s="72" t="s">
        <v>18</v>
      </c>
      <c r="W2344" s="72">
        <v>4.0000000000000001E-3</v>
      </c>
      <c r="X2344" s="48" t="s">
        <v>141</v>
      </c>
      <c r="Y2344" s="49" t="s">
        <v>18</v>
      </c>
      <c r="Z2344" s="50" t="s">
        <v>18</v>
      </c>
      <c r="AA2344" s="73" t="s">
        <v>18</v>
      </c>
      <c r="AB2344" s="52">
        <v>45265</v>
      </c>
      <c r="AC2344" s="48" t="s">
        <v>2188</v>
      </c>
      <c r="AD2344" s="53" t="s">
        <v>75</v>
      </c>
      <c r="AE2344" s="46" t="s">
        <v>18</v>
      </c>
      <c r="AF2344" s="54" t="s">
        <v>18</v>
      </c>
    </row>
    <row r="2345" spans="1:32" x14ac:dyDescent="0.25">
      <c r="A2345" s="1" t="s">
        <v>2218</v>
      </c>
      <c r="B2345" s="74">
        <v>3.2799182193179002</v>
      </c>
      <c r="C2345" s="37">
        <v>4</v>
      </c>
      <c r="D2345" s="74">
        <v>1.0149509352189201</v>
      </c>
      <c r="E2345" s="37">
        <v>10</v>
      </c>
      <c r="F2345" s="74">
        <v>1.23746861346294</v>
      </c>
      <c r="G2345" s="37">
        <v>7</v>
      </c>
      <c r="H2345" s="74">
        <v>7.0966490320736302</v>
      </c>
      <c r="I2345" s="37">
        <v>24</v>
      </c>
      <c r="J2345" s="74">
        <v>2.44067037309321</v>
      </c>
      <c r="K2345" s="37">
        <v>30</v>
      </c>
      <c r="L2345" s="74">
        <v>0.97288394384518195</v>
      </c>
      <c r="M2345" s="37">
        <v>9</v>
      </c>
      <c r="N2345" s="74">
        <v>5.4562111703618603</v>
      </c>
      <c r="O2345" s="76">
        <v>0.55269848997488102</v>
      </c>
      <c r="P2345" s="76" t="s">
        <v>18</v>
      </c>
      <c r="Q2345" s="77">
        <v>8</v>
      </c>
      <c r="R2345" s="78">
        <v>0.03</v>
      </c>
      <c r="S2345" s="78">
        <v>5.0000000000000001E-3</v>
      </c>
      <c r="T2345" s="14" t="s">
        <v>18</v>
      </c>
      <c r="U2345" s="79">
        <v>6.9999999999999897E-3</v>
      </c>
      <c r="V2345" s="79" t="s">
        <v>18</v>
      </c>
      <c r="W2345" s="79">
        <v>8.9999999999999993E-3</v>
      </c>
      <c r="X2345" s="12" t="s">
        <v>141</v>
      </c>
      <c r="Y2345" s="60">
        <v>175.96424433040801</v>
      </c>
      <c r="Z2345" s="8" t="s">
        <v>18</v>
      </c>
      <c r="AA2345" s="80" t="s">
        <v>18</v>
      </c>
      <c r="AB2345" s="62">
        <v>40126</v>
      </c>
      <c r="AC2345" s="12" t="s">
        <v>2219</v>
      </c>
      <c r="AD2345" s="16" t="s">
        <v>1412</v>
      </c>
      <c r="AE2345" s="14" t="s">
        <v>18</v>
      </c>
      <c r="AF2345" s="39" t="s">
        <v>18</v>
      </c>
    </row>
    <row r="2346" spans="1:32" x14ac:dyDescent="0.25">
      <c r="A2346" s="40" t="s">
        <v>2220</v>
      </c>
      <c r="B2346" s="67">
        <v>9.3611722556530205E-2</v>
      </c>
      <c r="C2346" s="42">
        <v>15</v>
      </c>
      <c r="D2346" s="67">
        <v>-1.16859773616361</v>
      </c>
      <c r="E2346" s="42">
        <v>23</v>
      </c>
      <c r="F2346" s="67">
        <v>-2.9934230201238701</v>
      </c>
      <c r="G2346" s="42">
        <v>23</v>
      </c>
      <c r="H2346" s="67">
        <v>7.9145728643216202</v>
      </c>
      <c r="I2346" s="42">
        <v>17</v>
      </c>
      <c r="J2346" s="67">
        <v>3.1212484993998499</v>
      </c>
      <c r="K2346" s="42">
        <v>19</v>
      </c>
      <c r="L2346" s="67">
        <v>-2.05245153933866</v>
      </c>
      <c r="M2346" s="42">
        <v>31</v>
      </c>
      <c r="N2346" s="67">
        <v>3.8992279114272699</v>
      </c>
      <c r="O2346" s="69">
        <v>0.98315963933686501</v>
      </c>
      <c r="P2346" s="69" t="s">
        <v>18</v>
      </c>
      <c r="Q2346" s="70">
        <v>8</v>
      </c>
      <c r="R2346" s="71">
        <v>0.03</v>
      </c>
      <c r="S2346" s="71">
        <v>5.0000000000000001E-3</v>
      </c>
      <c r="T2346" s="46" t="s">
        <v>18</v>
      </c>
      <c r="U2346" s="72">
        <v>6.9999999999999897E-3</v>
      </c>
      <c r="V2346" s="72" t="s">
        <v>18</v>
      </c>
      <c r="W2346" s="72">
        <v>8.9999999999999993E-3</v>
      </c>
      <c r="X2346" s="48" t="s">
        <v>141</v>
      </c>
      <c r="Y2346" s="49" t="s">
        <v>18</v>
      </c>
      <c r="Z2346" s="50" t="s">
        <v>18</v>
      </c>
      <c r="AA2346" s="73" t="s">
        <v>18</v>
      </c>
      <c r="AB2346" s="52">
        <v>40126</v>
      </c>
      <c r="AC2346" s="48" t="s">
        <v>2219</v>
      </c>
      <c r="AD2346" s="53" t="s">
        <v>1412</v>
      </c>
      <c r="AE2346" s="46" t="s">
        <v>18</v>
      </c>
      <c r="AF2346" s="54" t="s">
        <v>18</v>
      </c>
    </row>
    <row r="2347" spans="1:32" x14ac:dyDescent="0.25">
      <c r="A2347" s="1" t="s">
        <v>2221</v>
      </c>
      <c r="B2347" s="74" t="s">
        <v>18</v>
      </c>
      <c r="C2347" s="37" t="s">
        <v>18</v>
      </c>
      <c r="D2347" s="74" t="s">
        <v>18</v>
      </c>
      <c r="E2347" s="37" t="s">
        <v>18</v>
      </c>
      <c r="F2347" s="74" t="s">
        <v>18</v>
      </c>
      <c r="G2347" s="37" t="s">
        <v>18</v>
      </c>
      <c r="H2347" s="74">
        <v>7.6446851669824598</v>
      </c>
      <c r="I2347" s="37">
        <v>18</v>
      </c>
      <c r="J2347" s="74">
        <v>2.8695781069186799</v>
      </c>
      <c r="K2347" s="37">
        <v>24</v>
      </c>
      <c r="L2347" s="74">
        <v>1.24591873585437</v>
      </c>
      <c r="M2347" s="37">
        <v>5</v>
      </c>
      <c r="N2347" s="74">
        <v>6.6334070466952397</v>
      </c>
      <c r="O2347" s="76">
        <v>0.53723158923698799</v>
      </c>
      <c r="P2347" s="76" t="s">
        <v>18</v>
      </c>
      <c r="Q2347" s="77">
        <v>8</v>
      </c>
      <c r="R2347" s="78">
        <v>0</v>
      </c>
      <c r="S2347" s="78">
        <v>0</v>
      </c>
      <c r="T2347" s="14" t="s">
        <v>18</v>
      </c>
      <c r="U2347" s="79">
        <v>0</v>
      </c>
      <c r="V2347" s="79" t="s">
        <v>18</v>
      </c>
      <c r="W2347" s="79">
        <v>3.0000000000000001E-3</v>
      </c>
      <c r="X2347" s="12" t="s">
        <v>1371</v>
      </c>
      <c r="Y2347" s="60" t="s">
        <v>18</v>
      </c>
      <c r="Z2347" s="8" t="s">
        <v>18</v>
      </c>
      <c r="AA2347" s="80" t="s">
        <v>18</v>
      </c>
      <c r="AB2347" s="62">
        <v>45210</v>
      </c>
      <c r="AC2347" s="12" t="s">
        <v>2222</v>
      </c>
      <c r="AD2347" s="16" t="s">
        <v>240</v>
      </c>
      <c r="AE2347" s="14" t="s">
        <v>18</v>
      </c>
      <c r="AF2347" s="39" t="s">
        <v>18</v>
      </c>
    </row>
    <row r="2348" spans="1:32" x14ac:dyDescent="0.25">
      <c r="A2348" s="40" t="s">
        <v>2223</v>
      </c>
      <c r="B2348" s="67" t="s">
        <v>18</v>
      </c>
      <c r="C2348" s="42" t="s">
        <v>18</v>
      </c>
      <c r="D2348" s="67" t="s">
        <v>18</v>
      </c>
      <c r="E2348" s="42" t="s">
        <v>18</v>
      </c>
      <c r="F2348" s="67" t="s">
        <v>18</v>
      </c>
      <c r="G2348" s="42" t="s">
        <v>18</v>
      </c>
      <c r="H2348" s="67">
        <v>7.2336866160940199</v>
      </c>
      <c r="I2348" s="42">
        <v>22</v>
      </c>
      <c r="J2348" s="67">
        <v>3.06015720682002</v>
      </c>
      <c r="K2348" s="42">
        <v>20</v>
      </c>
      <c r="L2348" s="67">
        <v>-0.81681494866815396</v>
      </c>
      <c r="M2348" s="42">
        <v>23</v>
      </c>
      <c r="N2348" s="67">
        <v>6.7123070993101104</v>
      </c>
      <c r="O2348" s="69">
        <v>0.46968608739422901</v>
      </c>
      <c r="P2348" s="69" t="s">
        <v>18</v>
      </c>
      <c r="Q2348" s="70">
        <v>8</v>
      </c>
      <c r="R2348" s="71">
        <v>0</v>
      </c>
      <c r="S2348" s="71">
        <v>0</v>
      </c>
      <c r="T2348" s="46" t="s">
        <v>18</v>
      </c>
      <c r="U2348" s="72">
        <v>0</v>
      </c>
      <c r="V2348" s="72" t="s">
        <v>18</v>
      </c>
      <c r="W2348" s="72">
        <v>3.0000000000000001E-3</v>
      </c>
      <c r="X2348" s="48" t="s">
        <v>1371</v>
      </c>
      <c r="Y2348" s="49" t="s">
        <v>18</v>
      </c>
      <c r="Z2348" s="50" t="s">
        <v>18</v>
      </c>
      <c r="AA2348" s="73" t="s">
        <v>18</v>
      </c>
      <c r="AB2348" s="52">
        <v>45210</v>
      </c>
      <c r="AC2348" s="48" t="s">
        <v>2222</v>
      </c>
      <c r="AD2348" s="53" t="s">
        <v>240</v>
      </c>
      <c r="AE2348" s="46" t="s">
        <v>18</v>
      </c>
      <c r="AF2348" s="54" t="s">
        <v>18</v>
      </c>
    </row>
    <row r="2349" spans="1:32" x14ac:dyDescent="0.25">
      <c r="A2349" s="1" t="s">
        <v>2224</v>
      </c>
      <c r="B2349" s="74" t="s">
        <v>18</v>
      </c>
      <c r="C2349" s="37" t="s">
        <v>18</v>
      </c>
      <c r="D2349" s="74" t="s">
        <v>18</v>
      </c>
      <c r="E2349" s="37" t="s">
        <v>18</v>
      </c>
      <c r="F2349" s="74" t="s">
        <v>18</v>
      </c>
      <c r="G2349" s="37" t="s">
        <v>18</v>
      </c>
      <c r="H2349" s="74">
        <v>5.6054859741475997</v>
      </c>
      <c r="I2349" s="37">
        <v>30</v>
      </c>
      <c r="J2349" s="74">
        <v>2.1995909085392</v>
      </c>
      <c r="K2349" s="37">
        <v>31</v>
      </c>
      <c r="L2349" s="74">
        <v>-0.81589541066481297</v>
      </c>
      <c r="M2349" s="37">
        <v>22</v>
      </c>
      <c r="N2349" s="74">
        <v>6.7683608852443804</v>
      </c>
      <c r="O2349" s="76">
        <v>0.22523571700211001</v>
      </c>
      <c r="P2349" s="76" t="s">
        <v>18</v>
      </c>
      <c r="Q2349" s="77">
        <v>8</v>
      </c>
      <c r="R2349" s="78">
        <v>0</v>
      </c>
      <c r="S2349" s="78">
        <v>0</v>
      </c>
      <c r="T2349" s="14" t="s">
        <v>18</v>
      </c>
      <c r="U2349" s="79">
        <v>0</v>
      </c>
      <c r="V2349" s="79" t="s">
        <v>18</v>
      </c>
      <c r="W2349" s="79">
        <v>3.0000000000000001E-3</v>
      </c>
      <c r="X2349" s="12" t="s">
        <v>1371</v>
      </c>
      <c r="Y2349" s="60" t="s">
        <v>18</v>
      </c>
      <c r="Z2349" s="8" t="s">
        <v>18</v>
      </c>
      <c r="AA2349" s="80" t="s">
        <v>18</v>
      </c>
      <c r="AB2349" s="62">
        <v>45210</v>
      </c>
      <c r="AC2349" s="12" t="s">
        <v>2222</v>
      </c>
      <c r="AD2349" s="16" t="s">
        <v>240</v>
      </c>
      <c r="AE2349" s="14" t="s">
        <v>18</v>
      </c>
      <c r="AF2349" s="39" t="s">
        <v>18</v>
      </c>
    </row>
    <row r="2350" spans="1:32" x14ac:dyDescent="0.25">
      <c r="A2350" s="40" t="s">
        <v>2225</v>
      </c>
      <c r="B2350" s="67" t="s">
        <v>18</v>
      </c>
      <c r="C2350" s="42" t="s">
        <v>18</v>
      </c>
      <c r="D2350" s="67" t="s">
        <v>18</v>
      </c>
      <c r="E2350" s="42" t="s">
        <v>18</v>
      </c>
      <c r="F2350" s="67" t="s">
        <v>18</v>
      </c>
      <c r="G2350" s="42" t="s">
        <v>18</v>
      </c>
      <c r="H2350" s="67">
        <v>8.1037465192809801</v>
      </c>
      <c r="I2350" s="42">
        <v>14</v>
      </c>
      <c r="J2350" s="67">
        <v>3.3769403790484902</v>
      </c>
      <c r="K2350" s="42">
        <v>16</v>
      </c>
      <c r="L2350" s="67">
        <v>-1.7664423869496</v>
      </c>
      <c r="M2350" s="42">
        <v>29</v>
      </c>
      <c r="N2350" s="67">
        <v>4.0841212269387004</v>
      </c>
      <c r="O2350" s="69">
        <v>0.98497006786101704</v>
      </c>
      <c r="P2350" s="69" t="s">
        <v>18</v>
      </c>
      <c r="Q2350" s="70">
        <v>8</v>
      </c>
      <c r="R2350" s="71">
        <v>0</v>
      </c>
      <c r="S2350" s="71">
        <v>0</v>
      </c>
      <c r="T2350" s="46" t="s">
        <v>18</v>
      </c>
      <c r="U2350" s="72">
        <v>0</v>
      </c>
      <c r="V2350" s="72" t="s">
        <v>18</v>
      </c>
      <c r="W2350" s="72">
        <v>3.0000000000000001E-3</v>
      </c>
      <c r="X2350" s="48" t="s">
        <v>1371</v>
      </c>
      <c r="Y2350" s="49" t="s">
        <v>18</v>
      </c>
      <c r="Z2350" s="50" t="s">
        <v>18</v>
      </c>
      <c r="AA2350" s="73" t="s">
        <v>18</v>
      </c>
      <c r="AB2350" s="52">
        <v>45210</v>
      </c>
      <c r="AC2350" s="48" t="s">
        <v>2222</v>
      </c>
      <c r="AD2350" s="53" t="s">
        <v>240</v>
      </c>
      <c r="AE2350" s="46" t="s">
        <v>18</v>
      </c>
      <c r="AF2350" s="54" t="s">
        <v>18</v>
      </c>
    </row>
    <row r="2351" spans="1:32" x14ac:dyDescent="0.25">
      <c r="A2351" s="1" t="s">
        <v>2226</v>
      </c>
      <c r="B2351" s="74">
        <v>1.0982404484341799</v>
      </c>
      <c r="C2351" s="37">
        <v>10</v>
      </c>
      <c r="D2351" s="74">
        <v>-1.5262659246493799</v>
      </c>
      <c r="E2351" s="37">
        <v>25</v>
      </c>
      <c r="F2351" s="74">
        <v>-2.92649945684752</v>
      </c>
      <c r="G2351" s="37">
        <v>22</v>
      </c>
      <c r="H2351" s="74">
        <v>7.0536722278870601</v>
      </c>
      <c r="I2351" s="37">
        <v>25</v>
      </c>
      <c r="J2351" s="74">
        <v>2.6491379594659499</v>
      </c>
      <c r="K2351" s="37">
        <v>27</v>
      </c>
      <c r="L2351" s="74">
        <v>-1.1030137469871</v>
      </c>
      <c r="M2351" s="37">
        <v>27</v>
      </c>
      <c r="N2351" s="74">
        <v>6.6714018282466796</v>
      </c>
      <c r="O2351" s="76">
        <v>0.44558294451254199</v>
      </c>
      <c r="P2351" s="76" t="s">
        <v>18</v>
      </c>
      <c r="Q2351" s="77">
        <v>8</v>
      </c>
      <c r="R2351" s="78">
        <v>0.03</v>
      </c>
      <c r="S2351" s="78">
        <v>5.0000000000000001E-3</v>
      </c>
      <c r="T2351" s="14" t="s">
        <v>18</v>
      </c>
      <c r="U2351" s="79">
        <v>6.9999999999999897E-3</v>
      </c>
      <c r="V2351" s="79" t="s">
        <v>18</v>
      </c>
      <c r="W2351" s="79">
        <v>8.9999999999999993E-3</v>
      </c>
      <c r="X2351" s="12" t="s">
        <v>141</v>
      </c>
      <c r="Y2351" s="60">
        <v>9.9321304419797993</v>
      </c>
      <c r="Z2351" s="8" t="s">
        <v>18</v>
      </c>
      <c r="AA2351" s="80" t="s">
        <v>18</v>
      </c>
      <c r="AB2351" s="62">
        <v>32463</v>
      </c>
      <c r="AC2351" s="12" t="s">
        <v>2227</v>
      </c>
      <c r="AD2351" s="16" t="s">
        <v>1412</v>
      </c>
      <c r="AE2351" s="14" t="s">
        <v>18</v>
      </c>
      <c r="AF2351" s="39" t="s">
        <v>18</v>
      </c>
    </row>
    <row r="2352" spans="1:32" x14ac:dyDescent="0.25">
      <c r="A2352" s="40" t="s">
        <v>2228</v>
      </c>
      <c r="B2352" s="67">
        <v>1.4472865461550399</v>
      </c>
      <c r="C2352" s="42">
        <v>8</v>
      </c>
      <c r="D2352" s="67">
        <v>-0.84259011772667103</v>
      </c>
      <c r="E2352" s="42">
        <v>20</v>
      </c>
      <c r="F2352" s="67">
        <v>-2.1361801334988302</v>
      </c>
      <c r="G2352" s="42">
        <v>19</v>
      </c>
      <c r="H2352" s="67">
        <v>7.11375918015493</v>
      </c>
      <c r="I2352" s="42">
        <v>23</v>
      </c>
      <c r="J2352" s="67">
        <v>2.6978765192458001</v>
      </c>
      <c r="K2352" s="42">
        <v>26</v>
      </c>
      <c r="L2352" s="67">
        <v>-1.08661338665507</v>
      </c>
      <c r="M2352" s="42">
        <v>26</v>
      </c>
      <c r="N2352" s="67">
        <v>5.4269913681615298</v>
      </c>
      <c r="O2352" s="69">
        <v>0.55882709538043096</v>
      </c>
      <c r="P2352" s="69" t="s">
        <v>18</v>
      </c>
      <c r="Q2352" s="70">
        <v>8</v>
      </c>
      <c r="R2352" s="71">
        <v>0.03</v>
      </c>
      <c r="S2352" s="71">
        <v>5.0000000000000001E-3</v>
      </c>
      <c r="T2352" s="46" t="s">
        <v>18</v>
      </c>
      <c r="U2352" s="72">
        <v>6.9999999999999897E-3</v>
      </c>
      <c r="V2352" s="72" t="s">
        <v>18</v>
      </c>
      <c r="W2352" s="72">
        <v>8.9999999999999993E-3</v>
      </c>
      <c r="X2352" s="48" t="s">
        <v>141</v>
      </c>
      <c r="Y2352" s="49" t="s">
        <v>18</v>
      </c>
      <c r="Z2352" s="50" t="s">
        <v>18</v>
      </c>
      <c r="AA2352" s="73" t="s">
        <v>18</v>
      </c>
      <c r="AB2352" s="52">
        <v>38447</v>
      </c>
      <c r="AC2352" s="48" t="s">
        <v>2227</v>
      </c>
      <c r="AD2352" s="53" t="s">
        <v>1412</v>
      </c>
      <c r="AE2352" s="46" t="s">
        <v>18</v>
      </c>
      <c r="AF2352" s="54" t="s">
        <v>18</v>
      </c>
    </row>
    <row r="2353" spans="1:32" x14ac:dyDescent="0.25">
      <c r="A2353" s="1" t="s">
        <v>2229</v>
      </c>
      <c r="B2353" s="75">
        <v>4.32785424769519</v>
      </c>
      <c r="C2353" s="66">
        <v>1</v>
      </c>
      <c r="D2353" s="74">
        <v>2.4711099602384898</v>
      </c>
      <c r="E2353" s="37">
        <v>4</v>
      </c>
      <c r="F2353" s="74">
        <v>2.9115552274744099</v>
      </c>
      <c r="G2353" s="37">
        <v>4</v>
      </c>
      <c r="H2353" s="74">
        <v>7.4716321247791901</v>
      </c>
      <c r="I2353" s="37">
        <v>20</v>
      </c>
      <c r="J2353" s="74">
        <v>2.5245478080557699</v>
      </c>
      <c r="K2353" s="37">
        <v>28</v>
      </c>
      <c r="L2353" s="74">
        <v>1.1259303239976799</v>
      </c>
      <c r="M2353" s="37">
        <v>7</v>
      </c>
      <c r="N2353" s="74">
        <v>5.2772838091660104</v>
      </c>
      <c r="O2353" s="76">
        <v>0.64249392114548298</v>
      </c>
      <c r="P2353" s="76" t="s">
        <v>18</v>
      </c>
      <c r="Q2353" s="77">
        <v>8</v>
      </c>
      <c r="R2353" s="78">
        <v>0.03</v>
      </c>
      <c r="S2353" s="78">
        <v>5.0000000000000001E-3</v>
      </c>
      <c r="T2353" s="14" t="s">
        <v>18</v>
      </c>
      <c r="U2353" s="79">
        <v>0.01</v>
      </c>
      <c r="V2353" s="79" t="s">
        <v>18</v>
      </c>
      <c r="W2353" s="79">
        <v>1.2E-2</v>
      </c>
      <c r="X2353" s="12" t="s">
        <v>141</v>
      </c>
      <c r="Y2353" s="60">
        <v>465.73414997516898</v>
      </c>
      <c r="Z2353" s="8" t="s">
        <v>18</v>
      </c>
      <c r="AA2353" s="80" t="s">
        <v>18</v>
      </c>
      <c r="AB2353" s="62">
        <v>41327</v>
      </c>
      <c r="AC2353" s="12" t="s">
        <v>2230</v>
      </c>
      <c r="AD2353" s="16" t="s">
        <v>1412</v>
      </c>
      <c r="AE2353" s="14" t="s">
        <v>18</v>
      </c>
      <c r="AF2353" s="39" t="s">
        <v>18</v>
      </c>
    </row>
    <row r="2354" spans="1:32" x14ac:dyDescent="0.25">
      <c r="A2354" s="40" t="s">
        <v>2231</v>
      </c>
      <c r="B2354" s="67" t="s">
        <v>18</v>
      </c>
      <c r="C2354" s="42" t="s">
        <v>18</v>
      </c>
      <c r="D2354" s="68">
        <v>3.56763959036972</v>
      </c>
      <c r="E2354" s="64">
        <v>2</v>
      </c>
      <c r="F2354" s="67">
        <v>1.9744465754067499</v>
      </c>
      <c r="G2354" s="42">
        <v>6</v>
      </c>
      <c r="H2354" s="67">
        <v>7.4259880308966899</v>
      </c>
      <c r="I2354" s="42">
        <v>21</v>
      </c>
      <c r="J2354" s="67">
        <v>2.4884073364105301</v>
      </c>
      <c r="K2354" s="42">
        <v>29</v>
      </c>
      <c r="L2354" s="67">
        <v>1.1101219428926601</v>
      </c>
      <c r="M2354" s="42">
        <v>8</v>
      </c>
      <c r="N2354" s="67">
        <v>6.8184962819123003</v>
      </c>
      <c r="O2354" s="69">
        <v>0.49057424619259499</v>
      </c>
      <c r="P2354" s="69" t="s">
        <v>18</v>
      </c>
      <c r="Q2354" s="70">
        <v>8</v>
      </c>
      <c r="R2354" s="71">
        <v>0.03</v>
      </c>
      <c r="S2354" s="71">
        <v>5.0000000000000001E-3</v>
      </c>
      <c r="T2354" s="46" t="s">
        <v>18</v>
      </c>
      <c r="U2354" s="72">
        <v>0.01</v>
      </c>
      <c r="V2354" s="72" t="s">
        <v>18</v>
      </c>
      <c r="W2354" s="72">
        <v>1.2E-2</v>
      </c>
      <c r="X2354" s="48" t="s">
        <v>141</v>
      </c>
      <c r="Y2354" s="49" t="s">
        <v>18</v>
      </c>
      <c r="Z2354" s="50" t="s">
        <v>18</v>
      </c>
      <c r="AA2354" s="73" t="s">
        <v>18</v>
      </c>
      <c r="AB2354" s="52">
        <v>43273</v>
      </c>
      <c r="AC2354" s="48" t="s">
        <v>2230</v>
      </c>
      <c r="AD2354" s="53" t="s">
        <v>1426</v>
      </c>
      <c r="AE2354" s="46" t="s">
        <v>18</v>
      </c>
      <c r="AF2354" s="54" t="s">
        <v>18</v>
      </c>
    </row>
    <row r="2355" spans="1:32" x14ac:dyDescent="0.25">
      <c r="A2355" s="1" t="s">
        <v>2232</v>
      </c>
      <c r="B2355" s="74">
        <v>1.0666144209760999</v>
      </c>
      <c r="C2355" s="37">
        <v>11</v>
      </c>
      <c r="D2355" s="74">
        <v>0.170850138983169</v>
      </c>
      <c r="E2355" s="37">
        <v>13</v>
      </c>
      <c r="F2355" s="74">
        <v>-1.4887630373537</v>
      </c>
      <c r="G2355" s="37">
        <v>17</v>
      </c>
      <c r="H2355" s="74">
        <v>8.1920229281107808</v>
      </c>
      <c r="I2355" s="37">
        <v>13</v>
      </c>
      <c r="J2355" s="74">
        <v>3.1420765027321398</v>
      </c>
      <c r="K2355" s="37">
        <v>18</v>
      </c>
      <c r="L2355" s="74">
        <v>-1.9055868341273201</v>
      </c>
      <c r="M2355" s="37">
        <v>30</v>
      </c>
      <c r="N2355" s="74">
        <v>3.3587837612218401</v>
      </c>
      <c r="O2355" s="76">
        <v>1.2239589872807799</v>
      </c>
      <c r="P2355" s="76" t="s">
        <v>18</v>
      </c>
      <c r="Q2355" s="77">
        <v>8</v>
      </c>
      <c r="R2355" s="78">
        <v>0.03</v>
      </c>
      <c r="S2355" s="78">
        <v>5.0000000000000001E-3</v>
      </c>
      <c r="T2355" s="14" t="s">
        <v>18</v>
      </c>
      <c r="U2355" s="79">
        <v>0.01</v>
      </c>
      <c r="V2355" s="79" t="s">
        <v>18</v>
      </c>
      <c r="W2355" s="79">
        <v>1.2E-2</v>
      </c>
      <c r="X2355" s="12" t="s">
        <v>141</v>
      </c>
      <c r="Y2355" s="60" t="s">
        <v>18</v>
      </c>
      <c r="Z2355" s="8" t="s">
        <v>18</v>
      </c>
      <c r="AA2355" s="80" t="s">
        <v>18</v>
      </c>
      <c r="AB2355" s="62">
        <v>41380</v>
      </c>
      <c r="AC2355" s="12" t="s">
        <v>2230</v>
      </c>
      <c r="AD2355" s="16" t="s">
        <v>1412</v>
      </c>
      <c r="AE2355" s="14" t="s">
        <v>18</v>
      </c>
      <c r="AF2355" s="39" t="s">
        <v>18</v>
      </c>
    </row>
    <row r="2356" spans="1:32" x14ac:dyDescent="0.25">
      <c r="A2356" s="40" t="s">
        <v>2233</v>
      </c>
      <c r="B2356" s="68">
        <v>3.7239150387601501</v>
      </c>
      <c r="C2356" s="64">
        <v>2</v>
      </c>
      <c r="D2356" s="67">
        <v>1.1101318311247299</v>
      </c>
      <c r="E2356" s="42">
        <v>9</v>
      </c>
      <c r="F2356" s="67">
        <v>0.80897156672652404</v>
      </c>
      <c r="G2356" s="42">
        <v>10</v>
      </c>
      <c r="H2356" s="67">
        <v>9.8166228446901798</v>
      </c>
      <c r="I2356" s="42">
        <v>8</v>
      </c>
      <c r="J2356" s="67">
        <v>3.5920128081921399</v>
      </c>
      <c r="K2356" s="42">
        <v>10</v>
      </c>
      <c r="L2356" s="67">
        <v>0.95018456993991496</v>
      </c>
      <c r="M2356" s="42">
        <v>10</v>
      </c>
      <c r="N2356" s="67">
        <v>6.5776146565008196</v>
      </c>
      <c r="O2356" s="69">
        <v>0.87198989101481905</v>
      </c>
      <c r="P2356" s="69" t="s">
        <v>18</v>
      </c>
      <c r="Q2356" s="70">
        <v>8</v>
      </c>
      <c r="R2356" s="71">
        <v>0.03</v>
      </c>
      <c r="S2356" s="71">
        <v>5.0000000000000001E-3</v>
      </c>
      <c r="T2356" s="46" t="s">
        <v>18</v>
      </c>
      <c r="U2356" s="72">
        <v>8.0000000000000002E-3</v>
      </c>
      <c r="V2356" s="72" t="s">
        <v>18</v>
      </c>
      <c r="W2356" s="72">
        <v>0.01</v>
      </c>
      <c r="X2356" s="48" t="s">
        <v>141</v>
      </c>
      <c r="Y2356" s="49">
        <v>241.76460850852499</v>
      </c>
      <c r="Z2356" s="50" t="s">
        <v>18</v>
      </c>
      <c r="AA2356" s="73" t="s">
        <v>18</v>
      </c>
      <c r="AB2356" s="52">
        <v>39871</v>
      </c>
      <c r="AC2356" s="48" t="s">
        <v>2234</v>
      </c>
      <c r="AD2356" s="53" t="s">
        <v>1412</v>
      </c>
      <c r="AE2356" s="46" t="s">
        <v>18</v>
      </c>
      <c r="AF2356" s="54" t="s">
        <v>18</v>
      </c>
    </row>
    <row r="2357" spans="1:32" x14ac:dyDescent="0.25">
      <c r="A2357" s="1" t="s">
        <v>2235</v>
      </c>
      <c r="B2357" s="74">
        <v>0.47606796936412399</v>
      </c>
      <c r="C2357" s="37">
        <v>12</v>
      </c>
      <c r="D2357" s="74">
        <v>-1.16858067849437</v>
      </c>
      <c r="E2357" s="37">
        <v>22</v>
      </c>
      <c r="F2357" s="74">
        <v>-3.53441100192022</v>
      </c>
      <c r="G2357" s="37">
        <v>24</v>
      </c>
      <c r="H2357" s="74">
        <v>10.5125977410947</v>
      </c>
      <c r="I2357" s="37">
        <v>7</v>
      </c>
      <c r="J2357" s="74">
        <v>4.1769041769041699</v>
      </c>
      <c r="K2357" s="37">
        <v>4</v>
      </c>
      <c r="L2357" s="74">
        <v>-2.0785219399537498</v>
      </c>
      <c r="M2357" s="37">
        <v>33</v>
      </c>
      <c r="N2357" s="74">
        <v>5.0040549481356198</v>
      </c>
      <c r="O2357" s="76">
        <v>1.2852753318107299</v>
      </c>
      <c r="P2357" s="76" t="s">
        <v>18</v>
      </c>
      <c r="Q2357" s="77">
        <v>8</v>
      </c>
      <c r="R2357" s="78">
        <v>0.03</v>
      </c>
      <c r="S2357" s="78">
        <v>5.0000000000000001E-3</v>
      </c>
      <c r="T2357" s="14" t="s">
        <v>18</v>
      </c>
      <c r="U2357" s="79">
        <v>8.0000000000000002E-3</v>
      </c>
      <c r="V2357" s="79" t="s">
        <v>18</v>
      </c>
      <c r="W2357" s="79">
        <v>0.01</v>
      </c>
      <c r="X2357" s="12" t="s">
        <v>141</v>
      </c>
      <c r="Y2357" s="60" t="s">
        <v>18</v>
      </c>
      <c r="Z2357" s="8" t="s">
        <v>18</v>
      </c>
      <c r="AA2357" s="80" t="s">
        <v>18</v>
      </c>
      <c r="AB2357" s="62">
        <v>39871</v>
      </c>
      <c r="AC2357" s="12" t="s">
        <v>2234</v>
      </c>
      <c r="AD2357" s="16" t="s">
        <v>1412</v>
      </c>
      <c r="AE2357" s="14" t="s">
        <v>18</v>
      </c>
      <c r="AF2357" s="39" t="s">
        <v>18</v>
      </c>
    </row>
    <row r="2358" spans="1:32" x14ac:dyDescent="0.25">
      <c r="A2358" s="40" t="s">
        <v>2236</v>
      </c>
      <c r="B2358" s="67">
        <v>-1.7791828801968299</v>
      </c>
      <c r="C2358" s="42">
        <v>20</v>
      </c>
      <c r="D2358" s="67">
        <v>-2.6184442126022498</v>
      </c>
      <c r="E2358" s="42">
        <v>27</v>
      </c>
      <c r="F2358" s="67">
        <v>-8.4424450294443307</v>
      </c>
      <c r="G2358" s="42">
        <v>28</v>
      </c>
      <c r="H2358" s="67">
        <v>11.9739983387256</v>
      </c>
      <c r="I2358" s="42">
        <v>4</v>
      </c>
      <c r="J2358" s="68">
        <v>5.1357678019195703</v>
      </c>
      <c r="K2358" s="64">
        <v>2</v>
      </c>
      <c r="L2358" s="67">
        <v>-4.8980583275835201</v>
      </c>
      <c r="M2358" s="42">
        <v>37</v>
      </c>
      <c r="N2358" s="67">
        <v>8.9382723197371696</v>
      </c>
      <c r="O2358" s="69">
        <v>0.88305532648250695</v>
      </c>
      <c r="P2358" s="69" t="s">
        <v>18</v>
      </c>
      <c r="Q2358" s="70">
        <v>8</v>
      </c>
      <c r="R2358" s="71">
        <v>0.03</v>
      </c>
      <c r="S2358" s="71">
        <v>5.0000000000000001E-3</v>
      </c>
      <c r="T2358" s="46" t="s">
        <v>18</v>
      </c>
      <c r="U2358" s="72">
        <v>8.0000000000000002E-3</v>
      </c>
      <c r="V2358" s="72" t="s">
        <v>18</v>
      </c>
      <c r="W2358" s="72">
        <v>0.01</v>
      </c>
      <c r="X2358" s="48" t="s">
        <v>141</v>
      </c>
      <c r="Y2358" s="49" t="s">
        <v>18</v>
      </c>
      <c r="Z2358" s="50" t="s">
        <v>18</v>
      </c>
      <c r="AA2358" s="73" t="s">
        <v>18</v>
      </c>
      <c r="AB2358" s="52">
        <v>40044</v>
      </c>
      <c r="AC2358" s="48" t="s">
        <v>2234</v>
      </c>
      <c r="AD2358" s="53" t="s">
        <v>1412</v>
      </c>
      <c r="AE2358" s="46" t="s">
        <v>18</v>
      </c>
      <c r="AF2358" s="54" t="s">
        <v>18</v>
      </c>
    </row>
    <row r="2359" spans="1:32" x14ac:dyDescent="0.25">
      <c r="A2359" s="1" t="s">
        <v>2237</v>
      </c>
      <c r="B2359" s="74">
        <v>-0.28244082416208899</v>
      </c>
      <c r="C2359" s="37">
        <v>16</v>
      </c>
      <c r="D2359" s="74">
        <v>-2.6507313754237201</v>
      </c>
      <c r="E2359" s="37">
        <v>28</v>
      </c>
      <c r="F2359" s="74">
        <v>-5.4442997757550504</v>
      </c>
      <c r="G2359" s="37">
        <v>27</v>
      </c>
      <c r="H2359" s="74">
        <v>6.97492163009405</v>
      </c>
      <c r="I2359" s="37">
        <v>27</v>
      </c>
      <c r="J2359" s="74">
        <v>0.85710063543669102</v>
      </c>
      <c r="K2359" s="37">
        <v>35</v>
      </c>
      <c r="L2359" s="74">
        <v>-2.06629358588029</v>
      </c>
      <c r="M2359" s="37">
        <v>32</v>
      </c>
      <c r="N2359" s="74">
        <v>5.8899020599978398</v>
      </c>
      <c r="O2359" s="76">
        <v>0.49133453211691602</v>
      </c>
      <c r="P2359" s="76" t="s">
        <v>18</v>
      </c>
      <c r="Q2359" s="77">
        <v>8</v>
      </c>
      <c r="R2359" s="78">
        <v>0.03</v>
      </c>
      <c r="S2359" s="78">
        <v>5.0000000000000001E-3</v>
      </c>
      <c r="T2359" s="14" t="s">
        <v>18</v>
      </c>
      <c r="U2359" s="79">
        <v>8.0000000000000002E-3</v>
      </c>
      <c r="V2359" s="79" t="s">
        <v>18</v>
      </c>
      <c r="W2359" s="79">
        <v>0.01</v>
      </c>
      <c r="X2359" s="12" t="s">
        <v>141</v>
      </c>
      <c r="Y2359" s="60" t="s">
        <v>18</v>
      </c>
      <c r="Z2359" s="8" t="s">
        <v>18</v>
      </c>
      <c r="AA2359" s="80" t="s">
        <v>18</v>
      </c>
      <c r="AB2359" s="62">
        <v>41064</v>
      </c>
      <c r="AC2359" s="12" t="s">
        <v>2234</v>
      </c>
      <c r="AD2359" s="16" t="s">
        <v>1412</v>
      </c>
      <c r="AE2359" s="14" t="s">
        <v>18</v>
      </c>
      <c r="AF2359" s="39" t="s">
        <v>18</v>
      </c>
    </row>
    <row r="2360" spans="1:32" x14ac:dyDescent="0.25">
      <c r="A2360" s="40" t="s">
        <v>2238</v>
      </c>
      <c r="B2360" s="67" t="s">
        <v>18</v>
      </c>
      <c r="C2360" s="42" t="s">
        <v>18</v>
      </c>
      <c r="D2360" s="67">
        <v>2.0351496028146299</v>
      </c>
      <c r="E2360" s="42">
        <v>6</v>
      </c>
      <c r="F2360" s="67">
        <v>2.7349539194040999</v>
      </c>
      <c r="G2360" s="42">
        <v>5</v>
      </c>
      <c r="H2360" s="67">
        <v>8.7234759178170993</v>
      </c>
      <c r="I2360" s="42">
        <v>11</v>
      </c>
      <c r="J2360" s="67">
        <v>2.9117959617426901</v>
      </c>
      <c r="K2360" s="42">
        <v>23</v>
      </c>
      <c r="L2360" s="67">
        <v>1.1700793982448201</v>
      </c>
      <c r="M2360" s="42">
        <v>6</v>
      </c>
      <c r="N2360" s="67">
        <v>1.80078630592669</v>
      </c>
      <c r="O2360" s="69">
        <v>2.5780219148198702</v>
      </c>
      <c r="P2360" s="69" t="s">
        <v>18</v>
      </c>
      <c r="Q2360" s="70">
        <v>8</v>
      </c>
      <c r="R2360" s="71">
        <v>0.03</v>
      </c>
      <c r="S2360" s="71">
        <v>5.0000000000000001E-3</v>
      </c>
      <c r="T2360" s="46" t="s">
        <v>18</v>
      </c>
      <c r="U2360" s="72">
        <v>8.0000000000000002E-3</v>
      </c>
      <c r="V2360" s="72" t="s">
        <v>18</v>
      </c>
      <c r="W2360" s="72">
        <v>0.01</v>
      </c>
      <c r="X2360" s="48" t="s">
        <v>141</v>
      </c>
      <c r="Y2360" s="49" t="s">
        <v>18</v>
      </c>
      <c r="Z2360" s="50" t="s">
        <v>18</v>
      </c>
      <c r="AA2360" s="73" t="s">
        <v>18</v>
      </c>
      <c r="AB2360" s="52">
        <v>42947</v>
      </c>
      <c r="AC2360" s="48" t="s">
        <v>2234</v>
      </c>
      <c r="AD2360" s="53" t="s">
        <v>1524</v>
      </c>
      <c r="AE2360" s="46" t="s">
        <v>18</v>
      </c>
      <c r="AF2360" s="54" t="s">
        <v>18</v>
      </c>
    </row>
    <row r="2361" spans="1:32" x14ac:dyDescent="0.25">
      <c r="A2361" s="1" t="s">
        <v>2239</v>
      </c>
      <c r="B2361" s="74">
        <v>-1.7120970743997901</v>
      </c>
      <c r="C2361" s="37">
        <v>19</v>
      </c>
      <c r="D2361" s="74">
        <v>-0.69431101434457299</v>
      </c>
      <c r="E2361" s="37">
        <v>18</v>
      </c>
      <c r="F2361" s="74">
        <v>-4.9654490025617903</v>
      </c>
      <c r="G2361" s="37">
        <v>26</v>
      </c>
      <c r="H2361" s="74">
        <v>9.7974007048136507</v>
      </c>
      <c r="I2361" s="37">
        <v>9</v>
      </c>
      <c r="J2361" s="74">
        <v>4.1369557625036997</v>
      </c>
      <c r="K2361" s="37">
        <v>5</v>
      </c>
      <c r="L2361" s="74">
        <v>-4.3847466096453802</v>
      </c>
      <c r="M2361" s="37">
        <v>36</v>
      </c>
      <c r="N2361" s="74">
        <v>7.6861917673056901</v>
      </c>
      <c r="O2361" s="76">
        <v>0.74372218657080402</v>
      </c>
      <c r="P2361" s="76" t="s">
        <v>18</v>
      </c>
      <c r="Q2361" s="77">
        <v>8</v>
      </c>
      <c r="R2361" s="78">
        <v>0.03</v>
      </c>
      <c r="S2361" s="78">
        <v>5.0000000000000001E-3</v>
      </c>
      <c r="T2361" s="14" t="s">
        <v>18</v>
      </c>
      <c r="U2361" s="79">
        <v>0.01</v>
      </c>
      <c r="V2361" s="79" t="s">
        <v>18</v>
      </c>
      <c r="W2361" s="79">
        <v>1.2E-2</v>
      </c>
      <c r="X2361" s="12" t="s">
        <v>141</v>
      </c>
      <c r="Y2361" s="60">
        <v>488.45926800472199</v>
      </c>
      <c r="Z2361" s="8" t="s">
        <v>18</v>
      </c>
      <c r="AA2361" s="80" t="s">
        <v>18</v>
      </c>
      <c r="AB2361" s="62">
        <v>40450</v>
      </c>
      <c r="AC2361" s="12" t="s">
        <v>2230</v>
      </c>
      <c r="AD2361" s="16" t="s">
        <v>1412</v>
      </c>
      <c r="AE2361" s="14" t="s">
        <v>18</v>
      </c>
      <c r="AF2361" s="39" t="s">
        <v>18</v>
      </c>
    </row>
    <row r="2362" spans="1:32" x14ac:dyDescent="0.25">
      <c r="A2362" s="40" t="s">
        <v>2240</v>
      </c>
      <c r="B2362" s="67" t="s">
        <v>18</v>
      </c>
      <c r="C2362" s="42" t="s">
        <v>18</v>
      </c>
      <c r="D2362" s="67">
        <v>0.659719020198412</v>
      </c>
      <c r="E2362" s="42">
        <v>11</v>
      </c>
      <c r="F2362" s="67">
        <v>7.0244450918854799E-3</v>
      </c>
      <c r="G2362" s="42">
        <v>11</v>
      </c>
      <c r="H2362" s="67">
        <v>8.4676037024339497</v>
      </c>
      <c r="I2362" s="42">
        <v>12</v>
      </c>
      <c r="J2362" s="67">
        <v>3.4888791975577802</v>
      </c>
      <c r="K2362" s="42">
        <v>14</v>
      </c>
      <c r="L2362" s="67">
        <v>-1.1867582760775099</v>
      </c>
      <c r="M2362" s="42">
        <v>28</v>
      </c>
      <c r="N2362" s="67">
        <v>2.6292250960358898</v>
      </c>
      <c r="O2362" s="69">
        <v>1.6683981724566299</v>
      </c>
      <c r="P2362" s="69" t="s">
        <v>18</v>
      </c>
      <c r="Q2362" s="70">
        <v>8</v>
      </c>
      <c r="R2362" s="71">
        <v>0.03</v>
      </c>
      <c r="S2362" s="71">
        <v>5.0000000000000001E-3</v>
      </c>
      <c r="T2362" s="46" t="s">
        <v>18</v>
      </c>
      <c r="U2362" s="72">
        <v>1.2E-2</v>
      </c>
      <c r="V2362" s="72" t="s">
        <v>18</v>
      </c>
      <c r="W2362" s="72">
        <v>1.39999999999999E-2</v>
      </c>
      <c r="X2362" s="48" t="s">
        <v>141</v>
      </c>
      <c r="Y2362" s="49" t="s">
        <v>18</v>
      </c>
      <c r="Z2362" s="50" t="s">
        <v>18</v>
      </c>
      <c r="AA2362" s="73" t="s">
        <v>18</v>
      </c>
      <c r="AB2362" s="52">
        <v>42444</v>
      </c>
      <c r="AC2362" s="48" t="s">
        <v>2230</v>
      </c>
      <c r="AD2362" s="53" t="s">
        <v>1412</v>
      </c>
      <c r="AE2362" s="46" t="s">
        <v>235</v>
      </c>
      <c r="AF2362" s="54" t="s">
        <v>18</v>
      </c>
    </row>
    <row r="2363" spans="1:32" x14ac:dyDescent="0.25">
      <c r="A2363" s="1" t="s">
        <v>2241</v>
      </c>
      <c r="B2363" s="74" t="s">
        <v>18</v>
      </c>
      <c r="C2363" s="37" t="s">
        <v>18</v>
      </c>
      <c r="D2363" s="74" t="s">
        <v>18</v>
      </c>
      <c r="E2363" s="37" t="s">
        <v>18</v>
      </c>
      <c r="F2363" s="74" t="s">
        <v>18</v>
      </c>
      <c r="G2363" s="37" t="s">
        <v>18</v>
      </c>
      <c r="H2363" s="74">
        <v>7.9987997644134401</v>
      </c>
      <c r="I2363" s="37">
        <v>15</v>
      </c>
      <c r="J2363" s="74">
        <v>3.7453854595845102</v>
      </c>
      <c r="K2363" s="37">
        <v>8</v>
      </c>
      <c r="L2363" s="74">
        <v>-1.08379168322424</v>
      </c>
      <c r="M2363" s="37">
        <v>25</v>
      </c>
      <c r="N2363" s="74">
        <v>3.2065102202814999</v>
      </c>
      <c r="O2363" s="76">
        <v>1.2218237704038699</v>
      </c>
      <c r="P2363" s="76" t="s">
        <v>18</v>
      </c>
      <c r="Q2363" s="77">
        <v>9</v>
      </c>
      <c r="R2363" s="78">
        <v>0.05</v>
      </c>
      <c r="S2363" s="78">
        <v>0.03</v>
      </c>
      <c r="T2363" s="14" t="s">
        <v>18</v>
      </c>
      <c r="U2363" s="79">
        <v>0</v>
      </c>
      <c r="V2363" s="79" t="s">
        <v>18</v>
      </c>
      <c r="W2363" s="79">
        <v>3.2000000000000002E-3</v>
      </c>
      <c r="X2363" s="12" t="s">
        <v>1371</v>
      </c>
      <c r="Y2363" s="60" t="s">
        <v>18</v>
      </c>
      <c r="Z2363" s="8" t="s">
        <v>18</v>
      </c>
      <c r="AA2363" s="80" t="s">
        <v>18</v>
      </c>
      <c r="AB2363" s="62">
        <v>44980</v>
      </c>
      <c r="AC2363" s="12" t="s">
        <v>2242</v>
      </c>
      <c r="AD2363" s="16" t="s">
        <v>240</v>
      </c>
      <c r="AE2363" s="14" t="s">
        <v>18</v>
      </c>
      <c r="AF2363" s="39" t="s">
        <v>18</v>
      </c>
    </row>
    <row r="2364" spans="1:32" x14ac:dyDescent="0.25">
      <c r="A2364" s="40" t="s">
        <v>2243</v>
      </c>
      <c r="B2364" s="67" t="s">
        <v>18</v>
      </c>
      <c r="C2364" s="42" t="s">
        <v>18</v>
      </c>
      <c r="D2364" s="67" t="s">
        <v>18</v>
      </c>
      <c r="E2364" s="42" t="s">
        <v>18</v>
      </c>
      <c r="F2364" s="67" t="s">
        <v>18</v>
      </c>
      <c r="G2364" s="42" t="s">
        <v>18</v>
      </c>
      <c r="H2364" s="67">
        <v>7.9260562451038501</v>
      </c>
      <c r="I2364" s="42">
        <v>16</v>
      </c>
      <c r="J2364" s="67">
        <v>3.5631553471089101</v>
      </c>
      <c r="K2364" s="42">
        <v>12</v>
      </c>
      <c r="L2364" s="67">
        <v>-0.59500802097306404</v>
      </c>
      <c r="M2364" s="42">
        <v>21</v>
      </c>
      <c r="N2364" s="67">
        <v>6.2005660401186304</v>
      </c>
      <c r="O2364" s="69">
        <v>0.62011223862390097</v>
      </c>
      <c r="P2364" s="69" t="s">
        <v>18</v>
      </c>
      <c r="Q2364" s="70">
        <v>9</v>
      </c>
      <c r="R2364" s="71">
        <v>0.05</v>
      </c>
      <c r="S2364" s="71">
        <v>0.03</v>
      </c>
      <c r="T2364" s="46" t="s">
        <v>18</v>
      </c>
      <c r="U2364" s="72">
        <v>0</v>
      </c>
      <c r="V2364" s="72" t="s">
        <v>18</v>
      </c>
      <c r="W2364" s="72">
        <v>3.2000000000000002E-3</v>
      </c>
      <c r="X2364" s="48" t="s">
        <v>1371</v>
      </c>
      <c r="Y2364" s="49" t="s">
        <v>18</v>
      </c>
      <c r="Z2364" s="50" t="s">
        <v>18</v>
      </c>
      <c r="AA2364" s="73" t="s">
        <v>18</v>
      </c>
      <c r="AB2364" s="52">
        <v>44980</v>
      </c>
      <c r="AC2364" s="48" t="s">
        <v>2244</v>
      </c>
      <c r="AD2364" s="53" t="s">
        <v>240</v>
      </c>
      <c r="AE2364" s="46" t="s">
        <v>18</v>
      </c>
      <c r="AF2364" s="54" t="s">
        <v>18</v>
      </c>
    </row>
    <row r="2365" spans="1:32" x14ac:dyDescent="0.25">
      <c r="A2365" s="1" t="s">
        <v>2245</v>
      </c>
      <c r="B2365" s="74">
        <v>0.29880049721302498</v>
      </c>
      <c r="C2365" s="37">
        <v>14</v>
      </c>
      <c r="D2365" s="74">
        <v>0.53737410324570201</v>
      </c>
      <c r="E2365" s="37">
        <v>12</v>
      </c>
      <c r="F2365" s="74">
        <v>1.0144767747449499</v>
      </c>
      <c r="G2365" s="37">
        <v>8</v>
      </c>
      <c r="H2365" s="74">
        <v>3.1280184263317401</v>
      </c>
      <c r="I2365" s="37">
        <v>33</v>
      </c>
      <c r="J2365" s="74">
        <v>1.1293260473587301</v>
      </c>
      <c r="K2365" s="37">
        <v>33</v>
      </c>
      <c r="L2365" s="74">
        <v>0.173210161662851</v>
      </c>
      <c r="M2365" s="37">
        <v>14</v>
      </c>
      <c r="N2365" s="74">
        <v>0.75016486413396699</v>
      </c>
      <c r="O2365" s="76">
        <v>-1.27037532209534</v>
      </c>
      <c r="P2365" s="76" t="s">
        <v>18</v>
      </c>
      <c r="Q2365" s="77">
        <v>6</v>
      </c>
      <c r="R2365" s="78">
        <v>0.03</v>
      </c>
      <c r="S2365" s="78">
        <v>5.0000000000000001E-3</v>
      </c>
      <c r="T2365" s="14" t="s">
        <v>18</v>
      </c>
      <c r="U2365" s="79">
        <v>0.01</v>
      </c>
      <c r="V2365" s="79" t="s">
        <v>18</v>
      </c>
      <c r="W2365" s="79">
        <v>1.2E-2</v>
      </c>
      <c r="X2365" s="12" t="s">
        <v>141</v>
      </c>
      <c r="Y2365" s="60">
        <v>180.9</v>
      </c>
      <c r="Z2365" s="8" t="s">
        <v>18</v>
      </c>
      <c r="AA2365" s="80" t="s">
        <v>18</v>
      </c>
      <c r="AB2365" s="62">
        <v>39282</v>
      </c>
      <c r="AC2365" s="12" t="s">
        <v>2246</v>
      </c>
      <c r="AD2365" s="16" t="s">
        <v>1412</v>
      </c>
      <c r="AE2365" s="14" t="s">
        <v>18</v>
      </c>
      <c r="AF2365" s="39" t="s">
        <v>18</v>
      </c>
    </row>
    <row r="2366" spans="1:32" x14ac:dyDescent="0.25">
      <c r="A2366" s="40" t="s">
        <v>2247</v>
      </c>
      <c r="B2366" s="68">
        <v>3.38332072320246</v>
      </c>
      <c r="C2366" s="64">
        <v>3</v>
      </c>
      <c r="D2366" s="68">
        <v>2.5989620085045999</v>
      </c>
      <c r="E2366" s="64">
        <v>3</v>
      </c>
      <c r="F2366" s="68">
        <v>5.1911935925091903</v>
      </c>
      <c r="G2366" s="64">
        <v>1</v>
      </c>
      <c r="H2366" s="67">
        <v>2.2503492686767501</v>
      </c>
      <c r="I2366" s="42">
        <v>34</v>
      </c>
      <c r="J2366" s="67">
        <v>0.43655965515831902</v>
      </c>
      <c r="K2366" s="42">
        <v>37</v>
      </c>
      <c r="L2366" s="68">
        <v>3.2176172704218899</v>
      </c>
      <c r="M2366" s="64">
        <v>1</v>
      </c>
      <c r="N2366" s="67">
        <v>5.9936076720046403</v>
      </c>
      <c r="O2366" s="69">
        <v>-0.305435421992094</v>
      </c>
      <c r="P2366" s="69" t="s">
        <v>18</v>
      </c>
      <c r="Q2366" s="70">
        <v>6</v>
      </c>
      <c r="R2366" s="71">
        <v>0.03</v>
      </c>
      <c r="S2366" s="71">
        <v>5.0000000000000001E-3</v>
      </c>
      <c r="T2366" s="46" t="s">
        <v>18</v>
      </c>
      <c r="U2366" s="72">
        <v>0.01</v>
      </c>
      <c r="V2366" s="72" t="s">
        <v>18</v>
      </c>
      <c r="W2366" s="72">
        <v>1.2E-2</v>
      </c>
      <c r="X2366" s="48" t="s">
        <v>141</v>
      </c>
      <c r="Y2366" s="49" t="s">
        <v>18</v>
      </c>
      <c r="Z2366" s="50" t="s">
        <v>18</v>
      </c>
      <c r="AA2366" s="73" t="s">
        <v>18</v>
      </c>
      <c r="AB2366" s="52">
        <v>39735</v>
      </c>
      <c r="AC2366" s="48" t="s">
        <v>2246</v>
      </c>
      <c r="AD2366" s="53" t="s">
        <v>1412</v>
      </c>
      <c r="AE2366" s="46" t="s">
        <v>18</v>
      </c>
      <c r="AF2366" s="54" t="s">
        <v>18</v>
      </c>
    </row>
    <row r="2367" spans="1:32" x14ac:dyDescent="0.25">
      <c r="A2367" s="1" t="s">
        <v>2248</v>
      </c>
      <c r="B2367" s="74" t="s">
        <v>18</v>
      </c>
      <c r="C2367" s="37" t="s">
        <v>18</v>
      </c>
      <c r="D2367" s="74">
        <v>-0.37169258373635999</v>
      </c>
      <c r="E2367" s="37">
        <v>16</v>
      </c>
      <c r="F2367" s="74">
        <v>-0.25678780307176702</v>
      </c>
      <c r="G2367" s="37">
        <v>12</v>
      </c>
      <c r="H2367" s="74">
        <v>-0.70694087403597705</v>
      </c>
      <c r="I2367" s="37">
        <v>35</v>
      </c>
      <c r="J2367" s="74">
        <v>1.1258018065192399</v>
      </c>
      <c r="K2367" s="37">
        <v>34</v>
      </c>
      <c r="L2367" s="74">
        <v>0.168568464730323</v>
      </c>
      <c r="M2367" s="37">
        <v>15</v>
      </c>
      <c r="N2367" s="74">
        <v>3.94251431523137</v>
      </c>
      <c r="O2367" s="76">
        <v>-1.21444079803817</v>
      </c>
      <c r="P2367" s="76" t="s">
        <v>18</v>
      </c>
      <c r="Q2367" s="77">
        <v>6</v>
      </c>
      <c r="R2367" s="78">
        <v>0.03</v>
      </c>
      <c r="S2367" s="78">
        <v>5.0000000000000001E-3</v>
      </c>
      <c r="T2367" s="14" t="s">
        <v>18</v>
      </c>
      <c r="U2367" s="79">
        <v>0.01</v>
      </c>
      <c r="V2367" s="79" t="s">
        <v>18</v>
      </c>
      <c r="W2367" s="79">
        <v>1.2E-2</v>
      </c>
      <c r="X2367" s="12" t="s">
        <v>141</v>
      </c>
      <c r="Y2367" s="60" t="s">
        <v>18</v>
      </c>
      <c r="Z2367" s="8" t="s">
        <v>18</v>
      </c>
      <c r="AA2367" s="80" t="s">
        <v>18</v>
      </c>
      <c r="AB2367" s="62">
        <v>42040</v>
      </c>
      <c r="AC2367" s="12" t="s">
        <v>2246</v>
      </c>
      <c r="AD2367" s="16" t="s">
        <v>1426</v>
      </c>
      <c r="AE2367" s="14" t="s">
        <v>18</v>
      </c>
      <c r="AF2367" s="39" t="s">
        <v>18</v>
      </c>
    </row>
    <row r="2368" spans="1:32" x14ac:dyDescent="0.25">
      <c r="A2368" s="40" t="s">
        <v>2249</v>
      </c>
      <c r="B2368" s="67" t="s">
        <v>18</v>
      </c>
      <c r="C2368" s="42" t="s">
        <v>18</v>
      </c>
      <c r="D2368" s="67">
        <v>1.54040254436833</v>
      </c>
      <c r="E2368" s="42">
        <v>8</v>
      </c>
      <c r="F2368" s="68">
        <v>3.58179532454843</v>
      </c>
      <c r="G2368" s="64">
        <v>2</v>
      </c>
      <c r="H2368" s="67">
        <v>-2.85610990600152</v>
      </c>
      <c r="I2368" s="42">
        <v>36</v>
      </c>
      <c r="J2368" s="67">
        <v>0.78769692423106197</v>
      </c>
      <c r="K2368" s="42">
        <v>36</v>
      </c>
      <c r="L2368" s="68">
        <v>3.18740399385559</v>
      </c>
      <c r="M2368" s="64">
        <v>2</v>
      </c>
      <c r="N2368" s="67">
        <v>8.8068326154147893</v>
      </c>
      <c r="O2368" s="69">
        <v>-0.78769741247152503</v>
      </c>
      <c r="P2368" s="69" t="s">
        <v>18</v>
      </c>
      <c r="Q2368" s="70">
        <v>6</v>
      </c>
      <c r="R2368" s="71">
        <v>0</v>
      </c>
      <c r="S2368" s="71">
        <v>0</v>
      </c>
      <c r="T2368" s="46" t="s">
        <v>18</v>
      </c>
      <c r="U2368" s="72">
        <v>5.4999999999999997E-3</v>
      </c>
      <c r="V2368" s="72" t="s">
        <v>18</v>
      </c>
      <c r="W2368" s="72">
        <v>6.6E-3</v>
      </c>
      <c r="X2368" s="48" t="s">
        <v>141</v>
      </c>
      <c r="Y2368" s="49" t="s">
        <v>18</v>
      </c>
      <c r="Z2368" s="50" t="s">
        <v>18</v>
      </c>
      <c r="AA2368" s="73" t="s">
        <v>18</v>
      </c>
      <c r="AB2368" s="52">
        <v>43431</v>
      </c>
      <c r="AC2368" s="48" t="s">
        <v>2246</v>
      </c>
      <c r="AD2368" s="53" t="s">
        <v>1483</v>
      </c>
      <c r="AE2368" s="46" t="s">
        <v>18</v>
      </c>
      <c r="AF2368" s="54" t="s">
        <v>18</v>
      </c>
    </row>
    <row r="2369" spans="1:32" x14ac:dyDescent="0.25">
      <c r="A2369" s="1" t="s">
        <v>2250</v>
      </c>
      <c r="B2369" s="74">
        <v>2.06664580456505</v>
      </c>
      <c r="C2369" s="37">
        <v>6</v>
      </c>
      <c r="D2369" s="74">
        <v>-0.86718113874471003</v>
      </c>
      <c r="E2369" s="37">
        <v>21</v>
      </c>
      <c r="F2369" s="74">
        <v>-1.13247174058614</v>
      </c>
      <c r="G2369" s="37">
        <v>16</v>
      </c>
      <c r="H2369" s="74">
        <v>6.9609000399381804</v>
      </c>
      <c r="I2369" s="37">
        <v>28</v>
      </c>
      <c r="J2369" s="74">
        <v>2.9207014913569598</v>
      </c>
      <c r="K2369" s="37">
        <v>22</v>
      </c>
      <c r="L2369" s="74">
        <v>-7.7172447704121294E-2</v>
      </c>
      <c r="M2369" s="37">
        <v>17</v>
      </c>
      <c r="N2369" s="74">
        <v>6.7418629997737103</v>
      </c>
      <c r="O2369" s="76">
        <v>0.42716541151967902</v>
      </c>
      <c r="P2369" s="76" t="s">
        <v>18</v>
      </c>
      <c r="Q2369" s="77">
        <v>8</v>
      </c>
      <c r="R2369" s="78">
        <v>0.03</v>
      </c>
      <c r="S2369" s="78">
        <v>0</v>
      </c>
      <c r="T2369" s="14" t="s">
        <v>18</v>
      </c>
      <c r="U2369" s="79">
        <v>8.9999999999999993E-3</v>
      </c>
      <c r="V2369" s="79" t="s">
        <v>18</v>
      </c>
      <c r="W2369" s="79">
        <v>1.0999999999999999E-2</v>
      </c>
      <c r="X2369" s="12" t="s">
        <v>141</v>
      </c>
      <c r="Y2369" s="60">
        <v>71.428571428571402</v>
      </c>
      <c r="Z2369" s="8" t="s">
        <v>18</v>
      </c>
      <c r="AA2369" s="80" t="s">
        <v>18</v>
      </c>
      <c r="AB2369" s="62">
        <v>36784</v>
      </c>
      <c r="AC2369" s="12" t="s">
        <v>2251</v>
      </c>
      <c r="AD2369" s="16" t="s">
        <v>1412</v>
      </c>
      <c r="AE2369" s="14" t="s">
        <v>18</v>
      </c>
      <c r="AF2369" s="39" t="s">
        <v>18</v>
      </c>
    </row>
    <row r="2370" spans="1:32" x14ac:dyDescent="0.25">
      <c r="A2370" s="40" t="s">
        <v>2252</v>
      </c>
      <c r="B2370" s="67">
        <v>2.4960017449757901</v>
      </c>
      <c r="C2370" s="42">
        <v>5</v>
      </c>
      <c r="D2370" s="67">
        <v>-2.8100837459688E-2</v>
      </c>
      <c r="E2370" s="42">
        <v>14</v>
      </c>
      <c r="F2370" s="67">
        <v>-0.30246670937833497</v>
      </c>
      <c r="G2370" s="42">
        <v>13</v>
      </c>
      <c r="H2370" s="67">
        <v>6.9909936076607098</v>
      </c>
      <c r="I2370" s="42">
        <v>26</v>
      </c>
      <c r="J2370" s="67">
        <v>2.99139899339777</v>
      </c>
      <c r="K2370" s="42">
        <v>21</v>
      </c>
      <c r="L2370" s="67">
        <v>-4.42388380054725E-2</v>
      </c>
      <c r="M2370" s="42">
        <v>16</v>
      </c>
      <c r="N2370" s="67">
        <v>5.9184093088806096</v>
      </c>
      <c r="O2370" s="69">
        <v>0.49168350794253302</v>
      </c>
      <c r="P2370" s="69" t="s">
        <v>18</v>
      </c>
      <c r="Q2370" s="70">
        <v>8</v>
      </c>
      <c r="R2370" s="71">
        <v>0.03</v>
      </c>
      <c r="S2370" s="71">
        <v>0</v>
      </c>
      <c r="T2370" s="46" t="s">
        <v>18</v>
      </c>
      <c r="U2370" s="72">
        <v>8.9999999999999993E-3</v>
      </c>
      <c r="V2370" s="72" t="s">
        <v>18</v>
      </c>
      <c r="W2370" s="72">
        <v>1.0999999999999999E-2</v>
      </c>
      <c r="X2370" s="48" t="s">
        <v>141</v>
      </c>
      <c r="Y2370" s="49" t="s">
        <v>18</v>
      </c>
      <c r="Z2370" s="50" t="s">
        <v>18</v>
      </c>
      <c r="AA2370" s="73" t="s">
        <v>18</v>
      </c>
      <c r="AB2370" s="52">
        <v>38442</v>
      </c>
      <c r="AC2370" s="48" t="s">
        <v>2251</v>
      </c>
      <c r="AD2370" s="53" t="s">
        <v>1412</v>
      </c>
      <c r="AE2370" s="46" t="s">
        <v>18</v>
      </c>
      <c r="AF2370" s="54" t="s">
        <v>18</v>
      </c>
    </row>
    <row r="2371" spans="1:32" x14ac:dyDescent="0.25">
      <c r="A2371" s="1" t="s">
        <v>2253</v>
      </c>
      <c r="B2371" s="74">
        <v>-0.70410868505048596</v>
      </c>
      <c r="C2371" s="37">
        <v>18</v>
      </c>
      <c r="D2371" s="74">
        <v>-2.24470474149813</v>
      </c>
      <c r="E2371" s="37">
        <v>26</v>
      </c>
      <c r="F2371" s="74">
        <v>-4.5452480925610699</v>
      </c>
      <c r="G2371" s="37">
        <v>25</v>
      </c>
      <c r="H2371" s="74">
        <v>7.6371973062042402</v>
      </c>
      <c r="I2371" s="37">
        <v>19</v>
      </c>
      <c r="J2371" s="74">
        <v>3.57093616434573</v>
      </c>
      <c r="K2371" s="37">
        <v>11</v>
      </c>
      <c r="L2371" s="74">
        <v>-3.0334322963727698</v>
      </c>
      <c r="M2371" s="37">
        <v>35</v>
      </c>
      <c r="N2371" s="74">
        <v>4.9457688980783301</v>
      </c>
      <c r="O2371" s="76">
        <v>0.71903641724049105</v>
      </c>
      <c r="P2371" s="76" t="s">
        <v>18</v>
      </c>
      <c r="Q2371" s="77">
        <v>8</v>
      </c>
      <c r="R2371" s="78">
        <v>0.03</v>
      </c>
      <c r="S2371" s="78">
        <v>0</v>
      </c>
      <c r="T2371" s="14" t="s">
        <v>18</v>
      </c>
      <c r="U2371" s="79">
        <v>8.9999999999999993E-3</v>
      </c>
      <c r="V2371" s="79" t="s">
        <v>18</v>
      </c>
      <c r="W2371" s="79">
        <v>1.0999999999999999E-2</v>
      </c>
      <c r="X2371" s="12" t="s">
        <v>141</v>
      </c>
      <c r="Y2371" s="60" t="s">
        <v>18</v>
      </c>
      <c r="Z2371" s="8" t="s">
        <v>18</v>
      </c>
      <c r="AA2371" s="80" t="s">
        <v>18</v>
      </c>
      <c r="AB2371" s="62">
        <v>40819</v>
      </c>
      <c r="AC2371" s="12" t="s">
        <v>2251</v>
      </c>
      <c r="AD2371" s="16">
        <v>35000</v>
      </c>
      <c r="AE2371" s="14" t="s">
        <v>18</v>
      </c>
      <c r="AF2371" s="39" t="s">
        <v>18</v>
      </c>
    </row>
    <row r="2372" spans="1:32" x14ac:dyDescent="0.25">
      <c r="A2372" s="40" t="s">
        <v>2254</v>
      </c>
      <c r="B2372" s="67">
        <v>1.2886275168074699</v>
      </c>
      <c r="C2372" s="42">
        <v>9</v>
      </c>
      <c r="D2372" s="67">
        <v>-0.52086166694434999</v>
      </c>
      <c r="E2372" s="42">
        <v>17</v>
      </c>
      <c r="F2372" s="67">
        <v>-2.6950049796911499</v>
      </c>
      <c r="G2372" s="42">
        <v>21</v>
      </c>
      <c r="H2372" s="67">
        <v>11.0831234256926</v>
      </c>
      <c r="I2372" s="42">
        <v>6</v>
      </c>
      <c r="J2372" s="67">
        <v>3.6021926389975198</v>
      </c>
      <c r="K2372" s="42">
        <v>9</v>
      </c>
      <c r="L2372" s="67">
        <v>-2.6490066225165299</v>
      </c>
      <c r="M2372" s="42">
        <v>34</v>
      </c>
      <c r="N2372" s="67">
        <v>5.8118263726625097</v>
      </c>
      <c r="O2372" s="69">
        <v>1.2048044142196599</v>
      </c>
      <c r="P2372" s="69" t="s">
        <v>18</v>
      </c>
      <c r="Q2372" s="70">
        <v>6</v>
      </c>
      <c r="R2372" s="71">
        <v>0</v>
      </c>
      <c r="S2372" s="71">
        <v>0</v>
      </c>
      <c r="T2372" s="46" t="s">
        <v>18</v>
      </c>
      <c r="U2372" s="72">
        <v>5.0000000000000001E-3</v>
      </c>
      <c r="V2372" s="72" t="s">
        <v>18</v>
      </c>
      <c r="W2372" s="72">
        <v>6.6E-3</v>
      </c>
      <c r="X2372" s="48" t="s">
        <v>141</v>
      </c>
      <c r="Y2372" s="49">
        <v>5742.4220951300003</v>
      </c>
      <c r="Z2372" s="50" t="s">
        <v>18</v>
      </c>
      <c r="AA2372" s="73" t="s">
        <v>18</v>
      </c>
      <c r="AB2372" s="52">
        <v>41248</v>
      </c>
      <c r="AC2372" s="48" t="s">
        <v>2255</v>
      </c>
      <c r="AD2372" s="53">
        <v>10000000</v>
      </c>
      <c r="AE2372" s="46" t="s">
        <v>235</v>
      </c>
      <c r="AF2372" s="54" t="s">
        <v>18</v>
      </c>
    </row>
    <row r="2373" spans="1:32" x14ac:dyDescent="0.25">
      <c r="A2373" s="1" t="s">
        <v>2256</v>
      </c>
      <c r="B2373" s="74">
        <v>-0.56557216729707904</v>
      </c>
      <c r="C2373" s="37">
        <v>17</v>
      </c>
      <c r="D2373" s="74">
        <v>-1.4179090275438799</v>
      </c>
      <c r="E2373" s="37">
        <v>24</v>
      </c>
      <c r="F2373" s="74">
        <v>-2.2036496867974402</v>
      </c>
      <c r="G2373" s="37">
        <v>20</v>
      </c>
      <c r="H2373" s="74">
        <v>6.3006592456500199</v>
      </c>
      <c r="I2373" s="37">
        <v>29</v>
      </c>
      <c r="J2373" s="74">
        <v>2.8224963412084101</v>
      </c>
      <c r="K2373" s="37">
        <v>25</v>
      </c>
      <c r="L2373" s="74">
        <v>-9.1416962925339101E-2</v>
      </c>
      <c r="M2373" s="37">
        <v>18</v>
      </c>
      <c r="N2373" s="74">
        <v>1.9468800527616099</v>
      </c>
      <c r="O2373" s="76">
        <v>1.1401061330259801</v>
      </c>
      <c r="P2373" s="76" t="s">
        <v>18</v>
      </c>
      <c r="Q2373" s="77">
        <v>8</v>
      </c>
      <c r="R2373" s="78">
        <v>0.05</v>
      </c>
      <c r="S2373" s="78">
        <v>0.01</v>
      </c>
      <c r="T2373" s="14" t="s">
        <v>18</v>
      </c>
      <c r="U2373" s="79">
        <v>1.2E-2</v>
      </c>
      <c r="V2373" s="79" t="s">
        <v>18</v>
      </c>
      <c r="W2373" s="79">
        <v>9.6600000000000002E-3</v>
      </c>
      <c r="X2373" s="12" t="s">
        <v>141</v>
      </c>
      <c r="Y2373" s="60" t="s">
        <v>18</v>
      </c>
      <c r="Z2373" s="8" t="s">
        <v>18</v>
      </c>
      <c r="AA2373" s="80" t="s">
        <v>18</v>
      </c>
      <c r="AB2373" s="62">
        <v>41620</v>
      </c>
      <c r="AC2373" s="12" t="s">
        <v>2257</v>
      </c>
      <c r="AD2373" s="16" t="s">
        <v>56</v>
      </c>
      <c r="AE2373" s="14" t="s">
        <v>18</v>
      </c>
      <c r="AF2373" s="39" t="s">
        <v>18</v>
      </c>
    </row>
    <row r="2374" spans="1:32" x14ac:dyDescent="0.25">
      <c r="A2374" s="40" t="s">
        <v>2258</v>
      </c>
      <c r="B2374" s="67">
        <v>0.46941828472566399</v>
      </c>
      <c r="C2374" s="42">
        <v>13</v>
      </c>
      <c r="D2374" s="67">
        <v>-0.81549320286871096</v>
      </c>
      <c r="E2374" s="42">
        <v>19</v>
      </c>
      <c r="F2374" s="67">
        <v>-1.5947009960855401</v>
      </c>
      <c r="G2374" s="42">
        <v>18</v>
      </c>
      <c r="H2374" s="67">
        <v>9.2720008878036406</v>
      </c>
      <c r="I2374" s="42">
        <v>10</v>
      </c>
      <c r="J2374" s="67">
        <v>4.03063919704163</v>
      </c>
      <c r="K2374" s="42">
        <v>6</v>
      </c>
      <c r="L2374" s="67">
        <v>-0.36428029344802698</v>
      </c>
      <c r="M2374" s="42">
        <v>20</v>
      </c>
      <c r="N2374" s="67">
        <v>3.9094921987564</v>
      </c>
      <c r="O2374" s="69">
        <v>1.32779176083899</v>
      </c>
      <c r="P2374" s="69" t="s">
        <v>18</v>
      </c>
      <c r="Q2374" s="70">
        <v>8</v>
      </c>
      <c r="R2374" s="71">
        <v>0.05</v>
      </c>
      <c r="S2374" s="71">
        <v>0.01</v>
      </c>
      <c r="T2374" s="46" t="s">
        <v>18</v>
      </c>
      <c r="U2374" s="72">
        <v>8.9999999999999993E-3</v>
      </c>
      <c r="V2374" s="72" t="s">
        <v>18</v>
      </c>
      <c r="W2374" s="72">
        <v>1.00299999999999E-2</v>
      </c>
      <c r="X2374" s="48" t="s">
        <v>141</v>
      </c>
      <c r="Y2374" s="49">
        <v>43.030091479999903</v>
      </c>
      <c r="Z2374" s="50" t="s">
        <v>18</v>
      </c>
      <c r="AA2374" s="73" t="s">
        <v>18</v>
      </c>
      <c r="AB2374" s="52">
        <v>36482</v>
      </c>
      <c r="AC2374" s="48" t="s">
        <v>2259</v>
      </c>
      <c r="AD2374" s="53" t="s">
        <v>56</v>
      </c>
      <c r="AE2374" s="46" t="s">
        <v>18</v>
      </c>
      <c r="AF2374" s="54" t="s">
        <v>18</v>
      </c>
    </row>
    <row r="2375" spans="1:32" x14ac:dyDescent="0.25">
      <c r="A2375" s="1" t="s">
        <v>2260</v>
      </c>
      <c r="B2375" s="74" t="s">
        <v>18</v>
      </c>
      <c r="C2375" s="37" t="s">
        <v>18</v>
      </c>
      <c r="D2375" s="74">
        <v>-4.3242096099105301E-2</v>
      </c>
      <c r="E2375" s="37">
        <v>15</v>
      </c>
      <c r="F2375" s="74">
        <v>-0.44724230723281999</v>
      </c>
      <c r="G2375" s="37">
        <v>15</v>
      </c>
      <c r="H2375" s="74">
        <v>5.32869572527414</v>
      </c>
      <c r="I2375" s="37">
        <v>31</v>
      </c>
      <c r="J2375" s="74">
        <v>2.1690603117003802</v>
      </c>
      <c r="K2375" s="37">
        <v>32</v>
      </c>
      <c r="L2375" s="74">
        <v>-0.21304343497695599</v>
      </c>
      <c r="M2375" s="37">
        <v>19</v>
      </c>
      <c r="N2375" s="74">
        <v>3.5259444159573898</v>
      </c>
      <c r="O2375" s="76">
        <v>0.35385877394916798</v>
      </c>
      <c r="P2375" s="76" t="s">
        <v>18</v>
      </c>
      <c r="Q2375" s="77">
        <v>6</v>
      </c>
      <c r="R2375" s="78" t="s">
        <v>442</v>
      </c>
      <c r="S2375" s="78" t="s">
        <v>442</v>
      </c>
      <c r="T2375" s="14" t="s">
        <v>18</v>
      </c>
      <c r="U2375" s="79">
        <v>8.9999999999999993E-3</v>
      </c>
      <c r="V2375" s="79" t="s">
        <v>18</v>
      </c>
      <c r="W2375" s="79">
        <v>1.0999999999999999E-2</v>
      </c>
      <c r="X2375" s="12" t="s">
        <v>141</v>
      </c>
      <c r="Y2375" s="60" t="s">
        <v>18</v>
      </c>
      <c r="Z2375" s="8" t="s">
        <v>18</v>
      </c>
      <c r="AA2375" s="80" t="s">
        <v>18</v>
      </c>
      <c r="AB2375" s="62">
        <v>43186</v>
      </c>
      <c r="AC2375" s="12" t="s">
        <v>2207</v>
      </c>
      <c r="AD2375" s="16" t="s">
        <v>1708</v>
      </c>
      <c r="AE2375" s="14" t="s">
        <v>18</v>
      </c>
      <c r="AF2375" s="39" t="s">
        <v>18</v>
      </c>
    </row>
    <row r="2376" spans="1:32" x14ac:dyDescent="0.25">
      <c r="A2376" s="40" t="s">
        <v>2261</v>
      </c>
      <c r="B2376" s="67" t="s">
        <v>18</v>
      </c>
      <c r="C2376" s="42" t="s">
        <v>18</v>
      </c>
      <c r="D2376" s="68">
        <v>5.2533510935924399</v>
      </c>
      <c r="E2376" s="64">
        <v>1</v>
      </c>
      <c r="F2376" s="68">
        <v>3.25593550760756</v>
      </c>
      <c r="G2376" s="64">
        <v>3</v>
      </c>
      <c r="H2376" s="68">
        <v>14.1593050947523</v>
      </c>
      <c r="I2376" s="64">
        <v>2</v>
      </c>
      <c r="J2376" s="68">
        <v>5.5043594400259597</v>
      </c>
      <c r="K2376" s="64">
        <v>1</v>
      </c>
      <c r="L2376" s="67">
        <v>1.4776090414852601</v>
      </c>
      <c r="M2376" s="42">
        <v>4</v>
      </c>
      <c r="N2376" s="67">
        <v>5.1744248287618797</v>
      </c>
      <c r="O2376" s="69">
        <v>1.9477132379046</v>
      </c>
      <c r="P2376" s="69" t="s">
        <v>18</v>
      </c>
      <c r="Q2376" s="70">
        <v>6</v>
      </c>
      <c r="R2376" s="71">
        <v>0</v>
      </c>
      <c r="S2376" s="71">
        <v>0</v>
      </c>
      <c r="T2376" s="46" t="s">
        <v>18</v>
      </c>
      <c r="U2376" s="72">
        <v>0</v>
      </c>
      <c r="V2376" s="72" t="s">
        <v>18</v>
      </c>
      <c r="W2376" s="72">
        <v>4.0000000000000001E-3</v>
      </c>
      <c r="X2376" s="48" t="s">
        <v>1371</v>
      </c>
      <c r="Y2376" s="49" t="s">
        <v>18</v>
      </c>
      <c r="Z2376" s="50" t="s">
        <v>18</v>
      </c>
      <c r="AA2376" s="73" t="s">
        <v>18</v>
      </c>
      <c r="AB2376" s="52">
        <v>43178</v>
      </c>
      <c r="AC2376" s="48" t="s">
        <v>1478</v>
      </c>
      <c r="AD2376" s="53" t="s">
        <v>1391</v>
      </c>
      <c r="AE2376" s="46" t="s">
        <v>18</v>
      </c>
      <c r="AF2376" s="54" t="s">
        <v>18</v>
      </c>
    </row>
    <row r="2377" spans="1:32" x14ac:dyDescent="0.25">
      <c r="A2377" s="81" t="s">
        <v>2262</v>
      </c>
      <c r="B2377" s="82" t="s">
        <v>18</v>
      </c>
      <c r="C2377" s="83" t="s">
        <v>18</v>
      </c>
      <c r="D2377" s="82" t="s">
        <v>18</v>
      </c>
      <c r="E2377" s="83" t="s">
        <v>18</v>
      </c>
      <c r="F2377" s="82" t="s">
        <v>18</v>
      </c>
      <c r="G2377" s="83" t="s">
        <v>18</v>
      </c>
      <c r="H2377" s="124">
        <v>12.239479000556701</v>
      </c>
      <c r="I2377" s="125">
        <v>3</v>
      </c>
      <c r="J2377" s="82">
        <v>3.7592469258262899</v>
      </c>
      <c r="K2377" s="83">
        <v>7</v>
      </c>
      <c r="L2377" s="124">
        <v>2.00740339693894</v>
      </c>
      <c r="M2377" s="125">
        <v>3</v>
      </c>
      <c r="N2377" s="82">
        <v>5.9517617643174097</v>
      </c>
      <c r="O2377" s="84">
        <v>1.3707654920327399</v>
      </c>
      <c r="P2377" s="84" t="s">
        <v>18</v>
      </c>
      <c r="Q2377" s="85">
        <v>6</v>
      </c>
      <c r="R2377" s="86">
        <v>0</v>
      </c>
      <c r="S2377" s="86">
        <v>0</v>
      </c>
      <c r="T2377" s="87" t="s">
        <v>18</v>
      </c>
      <c r="U2377" s="88">
        <v>0</v>
      </c>
      <c r="V2377" s="88" t="s">
        <v>18</v>
      </c>
      <c r="W2377" s="88">
        <v>3.4999999999999901E-3</v>
      </c>
      <c r="X2377" s="89" t="s">
        <v>1477</v>
      </c>
      <c r="Y2377" s="90" t="s">
        <v>18</v>
      </c>
      <c r="Z2377" s="91" t="s">
        <v>18</v>
      </c>
      <c r="AA2377" s="92" t="s">
        <v>18</v>
      </c>
      <c r="AB2377" s="93">
        <v>45170</v>
      </c>
      <c r="AC2377" s="89" t="s">
        <v>1478</v>
      </c>
      <c r="AD2377" s="94" t="s">
        <v>1391</v>
      </c>
      <c r="AE2377" s="87" t="s">
        <v>18</v>
      </c>
      <c r="AF2377" s="95" t="s">
        <v>18</v>
      </c>
    </row>
    <row r="2378" spans="1:32" x14ac:dyDescent="0.25">
      <c r="A2378" s="126" t="s">
        <v>2263</v>
      </c>
      <c r="B2378" s="127" t="s">
        <v>18</v>
      </c>
      <c r="C2378" s="128" t="s">
        <v>18</v>
      </c>
      <c r="D2378" s="127">
        <v>1.5944495560128</v>
      </c>
      <c r="E2378" s="128">
        <v>7</v>
      </c>
      <c r="F2378" s="127">
        <v>-0.36104293776306701</v>
      </c>
      <c r="G2378" s="128">
        <v>14</v>
      </c>
      <c r="H2378" s="129">
        <v>15.053463505346301</v>
      </c>
      <c r="I2378" s="130">
        <v>1</v>
      </c>
      <c r="J2378" s="129">
        <v>4.7844864086713503</v>
      </c>
      <c r="K2378" s="130">
        <v>3</v>
      </c>
      <c r="L2378" s="127">
        <v>-0.83346690174708105</v>
      </c>
      <c r="M2378" s="128">
        <v>24</v>
      </c>
      <c r="N2378" s="127">
        <v>3.03911753561133</v>
      </c>
      <c r="O2378" s="131">
        <v>3.6104079620298699</v>
      </c>
      <c r="P2378" s="131" t="s">
        <v>18</v>
      </c>
      <c r="Q2378" s="132">
        <v>8</v>
      </c>
      <c r="R2378" s="133">
        <v>0.05</v>
      </c>
      <c r="S2378" s="133">
        <v>0</v>
      </c>
      <c r="T2378" s="134" t="s">
        <v>18</v>
      </c>
      <c r="U2378" s="135">
        <v>6.2500000000000003E-3</v>
      </c>
      <c r="V2378" s="135" t="s">
        <v>18</v>
      </c>
      <c r="W2378" s="135">
        <v>7.6E-3</v>
      </c>
      <c r="X2378" s="136" t="s">
        <v>141</v>
      </c>
      <c r="Y2378" s="137" t="s">
        <v>18</v>
      </c>
      <c r="Z2378" s="138" t="s">
        <v>18</v>
      </c>
      <c r="AA2378" s="139" t="s">
        <v>18</v>
      </c>
      <c r="AB2378" s="140">
        <v>42338</v>
      </c>
      <c r="AC2378" s="136" t="s">
        <v>2212</v>
      </c>
      <c r="AD2378" s="141" t="s">
        <v>1585</v>
      </c>
      <c r="AE2378" s="134" t="s">
        <v>18</v>
      </c>
      <c r="AF2378" s="142" t="s">
        <v>18</v>
      </c>
    </row>
    <row r="2379" spans="1:32" x14ac:dyDescent="0.25">
      <c r="A2379" s="96" t="s">
        <v>95</v>
      </c>
      <c r="B2379" s="97">
        <v>1.1084669548448827</v>
      </c>
      <c r="C2379" s="12"/>
      <c r="D2379" s="97">
        <v>0.28551055878069048</v>
      </c>
      <c r="E2379" s="12"/>
      <c r="F2379" s="97">
        <v>-0.78238398416276966</v>
      </c>
      <c r="G2379" s="12"/>
      <c r="H2379" s="97">
        <v>7.6721363438899131</v>
      </c>
      <c r="I2379" s="12"/>
      <c r="J2379" s="97">
        <v>3.031067289213575</v>
      </c>
      <c r="K2379" s="12"/>
      <c r="L2379" s="97">
        <v>-0.38473664242440231</v>
      </c>
      <c r="M2379" s="37"/>
      <c r="N2379" s="97">
        <v>5.1425507104850787</v>
      </c>
      <c r="O2379" s="98">
        <v>0.81903021057114112</v>
      </c>
      <c r="P2379" s="98" t="s">
        <v>18</v>
      </c>
      <c r="Q2379" s="99"/>
      <c r="R2379" s="14"/>
      <c r="S2379" s="12"/>
      <c r="T2379" s="14"/>
      <c r="U2379" s="12"/>
      <c r="V2379" s="100"/>
      <c r="X2379" s="100" t="s">
        <v>96</v>
      </c>
      <c r="Y2379" s="101">
        <v>7487.1779926296304</v>
      </c>
      <c r="Z2379" s="98">
        <v>0</v>
      </c>
      <c r="AA2379" s="102">
        <v>0</v>
      </c>
      <c r="AB2379" s="100"/>
      <c r="AC2379" s="100"/>
      <c r="AD2379" s="103"/>
      <c r="AE2379" s="104"/>
      <c r="AF2379" s="105">
        <v>0</v>
      </c>
    </row>
    <row r="2380" spans="1:32" x14ac:dyDescent="0.25">
      <c r="A2380" s="106" t="s">
        <v>1201</v>
      </c>
      <c r="B2380" s="107">
        <v>0.90233333335605304</v>
      </c>
      <c r="C2380" s="37"/>
      <c r="D2380" s="107">
        <v>-0.89744026443938596</v>
      </c>
      <c r="E2380" s="37"/>
      <c r="F2380" s="107">
        <v>-3.0641376235751299</v>
      </c>
      <c r="G2380" s="37"/>
      <c r="H2380" s="107">
        <v>10.4736655517363</v>
      </c>
      <c r="I2380" s="37"/>
      <c r="J2380" s="107">
        <v>4.5512895320340503</v>
      </c>
      <c r="K2380" s="37"/>
      <c r="L2380" s="107">
        <v>-1.7572717054582201</v>
      </c>
      <c r="M2380" s="37"/>
      <c r="N2380" s="107">
        <v>4.6430359041636002</v>
      </c>
      <c r="O2380" s="107">
        <v>1.3768267845555999</v>
      </c>
      <c r="P2380" s="107" t="s">
        <v>18</v>
      </c>
      <c r="Q2380" s="108"/>
      <c r="R2380" s="109"/>
      <c r="S2380" s="37"/>
      <c r="T2380" s="109"/>
      <c r="U2380" s="37"/>
      <c r="V2380" s="37"/>
      <c r="W2380" s="110"/>
      <c r="X2380" s="111"/>
      <c r="Y2380" s="112"/>
      <c r="Z2380" s="37"/>
      <c r="AA2380" s="37"/>
      <c r="AB2380" s="37"/>
      <c r="AC2380" s="113"/>
      <c r="AD2380" s="109"/>
      <c r="AE2380" s="110"/>
    </row>
    <row r="2381" spans="1:32" x14ac:dyDescent="0.25">
      <c r="A2381" s="1" t="s">
        <v>98</v>
      </c>
      <c r="B2381" s="55"/>
      <c r="C2381" s="37">
        <v>20</v>
      </c>
      <c r="D2381" s="55"/>
      <c r="E2381" s="37">
        <v>28</v>
      </c>
      <c r="F2381" s="55"/>
      <c r="G2381" s="37">
        <v>28</v>
      </c>
      <c r="H2381" s="55"/>
      <c r="I2381" s="37">
        <v>36</v>
      </c>
      <c r="J2381" s="55"/>
      <c r="K2381" s="37">
        <v>37</v>
      </c>
      <c r="L2381" s="55"/>
      <c r="M2381" s="37">
        <v>37</v>
      </c>
      <c r="N2381" s="55"/>
      <c r="O2381" s="56"/>
      <c r="P2381" s="56"/>
      <c r="Q2381" s="58"/>
      <c r="R2381" s="14"/>
      <c r="S2381" s="59"/>
      <c r="T2381" s="114"/>
      <c r="U2381" s="59"/>
      <c r="V2381" s="12"/>
      <c r="W2381" s="8"/>
      <c r="X2381" s="8"/>
      <c r="Y2381" s="61"/>
      <c r="Z2381" s="62"/>
      <c r="AA2381" s="12"/>
      <c r="AB2381" s="62"/>
      <c r="AC2381" s="16"/>
      <c r="AD2381" s="14"/>
      <c r="AE2381" s="8"/>
    </row>
    <row r="2382" spans="1:32" x14ac:dyDescent="0.25">
      <c r="B2382" s="74"/>
      <c r="C2382" s="37"/>
      <c r="D2382" s="74"/>
      <c r="E2382" s="37"/>
      <c r="F2382" s="74"/>
      <c r="G2382" s="37"/>
      <c r="H2382" s="74"/>
      <c r="I2382" s="37"/>
      <c r="J2382" s="74"/>
      <c r="K2382" s="37"/>
      <c r="L2382" s="74"/>
      <c r="M2382" s="37"/>
      <c r="N2382" s="74"/>
      <c r="O2382" s="76"/>
      <c r="P2382" s="76"/>
      <c r="Q2382" s="77"/>
      <c r="R2382" s="78"/>
      <c r="S2382" s="78"/>
      <c r="T2382" s="14"/>
      <c r="U2382" s="79"/>
      <c r="V2382" s="79"/>
      <c r="W2382" s="79"/>
      <c r="X2382" s="12"/>
      <c r="Y2382" s="60"/>
      <c r="Z2382" s="8"/>
      <c r="AA2382" s="80"/>
      <c r="AB2382" s="62"/>
      <c r="AC2382" s="12"/>
      <c r="AD2382" s="16"/>
      <c r="AE2382" s="14"/>
      <c r="AF2382" s="39"/>
    </row>
    <row r="2383" spans="1:32" x14ac:dyDescent="0.25">
      <c r="B2383" s="74"/>
      <c r="C2383" s="37"/>
      <c r="D2383" s="74"/>
      <c r="E2383" s="37"/>
      <c r="F2383" s="74"/>
      <c r="G2383" s="37"/>
      <c r="H2383" s="74"/>
      <c r="I2383" s="37"/>
      <c r="J2383" s="74"/>
      <c r="K2383" s="37"/>
      <c r="L2383" s="74"/>
      <c r="M2383" s="37"/>
      <c r="N2383" s="74"/>
      <c r="O2383" s="76"/>
      <c r="P2383" s="76"/>
      <c r="Q2383" s="77"/>
      <c r="R2383" s="78"/>
      <c r="S2383" s="78"/>
      <c r="T2383" s="14"/>
      <c r="U2383" s="79"/>
      <c r="V2383" s="79"/>
      <c r="W2383" s="79"/>
      <c r="X2383" s="12"/>
      <c r="Y2383" s="60"/>
      <c r="Z2383" s="8"/>
      <c r="AA2383" s="80"/>
      <c r="AB2383" s="62"/>
      <c r="AC2383" s="12"/>
      <c r="AD2383" s="16"/>
      <c r="AE2383" s="14"/>
      <c r="AF2383" s="39"/>
    </row>
    <row r="2384" spans="1:32" x14ac:dyDescent="0.25">
      <c r="B2384" s="74"/>
      <c r="C2384" s="37"/>
      <c r="D2384" s="74"/>
      <c r="E2384" s="37"/>
      <c r="F2384" s="74"/>
      <c r="G2384" s="37"/>
      <c r="H2384" s="74"/>
      <c r="I2384" s="37"/>
      <c r="J2384" s="74"/>
      <c r="K2384" s="37"/>
      <c r="L2384" s="74"/>
      <c r="M2384" s="37"/>
      <c r="N2384" s="74"/>
      <c r="O2384" s="76"/>
      <c r="P2384" s="76"/>
      <c r="Q2384" s="77"/>
      <c r="R2384" s="78"/>
      <c r="S2384" s="78"/>
      <c r="T2384" s="14"/>
      <c r="U2384" s="79"/>
      <c r="V2384" s="79"/>
      <c r="W2384" s="79"/>
      <c r="X2384" s="12"/>
      <c r="Y2384" s="60"/>
      <c r="Z2384" s="8"/>
      <c r="AA2384" s="80"/>
      <c r="AB2384" s="62"/>
      <c r="AC2384" s="12"/>
      <c r="AD2384" s="16"/>
      <c r="AE2384" s="14"/>
      <c r="AF2384" s="39"/>
    </row>
    <row r="2385" spans="1:32" ht="18" x14ac:dyDescent="0.25">
      <c r="A2385" s="143" t="s">
        <v>1202</v>
      </c>
      <c r="B2385" s="23"/>
      <c r="C2385" s="24"/>
      <c r="D2385" s="23"/>
      <c r="E2385" s="24"/>
      <c r="F2385" s="23"/>
      <c r="G2385" s="24" t="s">
        <v>1</v>
      </c>
      <c r="H2385" s="23"/>
      <c r="I2385" s="24"/>
      <c r="J2385" s="23"/>
      <c r="K2385" s="24"/>
      <c r="L2385" s="23"/>
      <c r="M2385" s="24"/>
      <c r="N2385" s="23" t="s">
        <v>4</v>
      </c>
      <c r="O2385" s="24"/>
      <c r="P2385" s="24" t="s">
        <v>5</v>
      </c>
      <c r="Q2385" s="25"/>
      <c r="R2385" s="26"/>
      <c r="S2385" s="24"/>
      <c r="T2385" s="26"/>
      <c r="U2385" s="24"/>
      <c r="V2385" s="24"/>
      <c r="W2385" s="27"/>
      <c r="X2385" s="122"/>
      <c r="Y2385" s="28"/>
      <c r="Z2385" s="24"/>
      <c r="AA2385" s="24"/>
      <c r="AB2385" s="24"/>
      <c r="AC2385" s="29"/>
      <c r="AD2385" s="26"/>
      <c r="AE2385" s="27"/>
    </row>
    <row r="2386" spans="1:32" ht="42.75" x14ac:dyDescent="0.25">
      <c r="A2386" s="30"/>
      <c r="B2386" s="31" t="s">
        <v>6</v>
      </c>
      <c r="C2386" s="32" t="s">
        <v>7</v>
      </c>
      <c r="D2386" s="31" t="s">
        <v>8</v>
      </c>
      <c r="E2386" s="32" t="s">
        <v>7</v>
      </c>
      <c r="F2386" s="31" t="s">
        <v>9</v>
      </c>
      <c r="G2386" s="24" t="s">
        <v>7</v>
      </c>
      <c r="H2386" s="31" t="s">
        <v>10</v>
      </c>
      <c r="I2386" s="32" t="s">
        <v>7</v>
      </c>
      <c r="J2386" s="31" t="s">
        <v>11</v>
      </c>
      <c r="K2386" s="32" t="s">
        <v>7</v>
      </c>
      <c r="L2386" s="31" t="s">
        <v>12</v>
      </c>
      <c r="M2386" s="32" t="s">
        <v>7</v>
      </c>
      <c r="N2386" s="31" t="s">
        <v>13</v>
      </c>
      <c r="O2386" s="32" t="s">
        <v>14</v>
      </c>
      <c r="P2386" s="32" t="s">
        <v>976</v>
      </c>
      <c r="Q2386" s="33" t="s">
        <v>2</v>
      </c>
      <c r="R2386" s="32" t="s">
        <v>16</v>
      </c>
      <c r="S2386" s="32" t="s">
        <v>17</v>
      </c>
      <c r="T2386" s="32" t="s">
        <v>18</v>
      </c>
      <c r="U2386" s="32" t="s">
        <v>19</v>
      </c>
      <c r="V2386" s="32" t="s">
        <v>18</v>
      </c>
      <c r="W2386" s="34" t="s">
        <v>20</v>
      </c>
      <c r="X2386" s="123" t="s">
        <v>21</v>
      </c>
      <c r="Y2386" s="35" t="s">
        <v>22</v>
      </c>
      <c r="Z2386" s="32" t="s">
        <v>23</v>
      </c>
      <c r="AA2386" s="32" t="s">
        <v>24</v>
      </c>
      <c r="AB2386" s="32" t="s">
        <v>25</v>
      </c>
      <c r="AC2386" s="36" t="s">
        <v>26</v>
      </c>
      <c r="AD2386" s="32" t="s">
        <v>27</v>
      </c>
      <c r="AE2386" s="34" t="s">
        <v>18</v>
      </c>
      <c r="AF2386" s="34" t="s">
        <v>28</v>
      </c>
    </row>
    <row r="2387" spans="1:32" ht="18" x14ac:dyDescent="0.25">
      <c r="A2387" s="148"/>
      <c r="B2387" s="149"/>
      <c r="C2387" s="150"/>
      <c r="D2387" s="149"/>
      <c r="E2387" s="150"/>
      <c r="F2387" s="149"/>
      <c r="G2387" s="150"/>
      <c r="H2387" s="149"/>
      <c r="I2387" s="150"/>
      <c r="J2387" s="149"/>
      <c r="K2387" s="150"/>
      <c r="L2387" s="149"/>
      <c r="M2387" s="150"/>
      <c r="N2387" s="149"/>
      <c r="O2387" s="150"/>
      <c r="P2387" s="150"/>
      <c r="Q2387" s="158"/>
      <c r="R2387" s="154"/>
      <c r="S2387" s="150"/>
      <c r="T2387" s="154"/>
      <c r="U2387" s="150"/>
      <c r="V2387" s="150"/>
      <c r="W2387" s="150"/>
      <c r="X2387" s="151"/>
      <c r="Y2387" s="152"/>
      <c r="Z2387" s="150"/>
      <c r="AA2387" s="150"/>
      <c r="AB2387" s="150"/>
      <c r="AC2387" s="153"/>
      <c r="AD2387" s="154"/>
      <c r="AE2387" s="150"/>
    </row>
    <row r="2388" spans="1:32" x14ac:dyDescent="0.25">
      <c r="A2388" s="40" t="s">
        <v>2264</v>
      </c>
      <c r="B2388" s="67" t="s">
        <v>18</v>
      </c>
      <c r="C2388" s="42" t="s">
        <v>18</v>
      </c>
      <c r="D2388" s="67" t="s">
        <v>18</v>
      </c>
      <c r="E2388" s="42" t="s">
        <v>18</v>
      </c>
      <c r="F2388" s="67" t="s">
        <v>18</v>
      </c>
      <c r="G2388" s="42" t="s">
        <v>18</v>
      </c>
      <c r="H2388" s="67">
        <v>12.071674356336199</v>
      </c>
      <c r="I2388" s="42">
        <v>4</v>
      </c>
      <c r="J2388" s="68">
        <v>4.9185337103675897</v>
      </c>
      <c r="K2388" s="64">
        <v>3</v>
      </c>
      <c r="L2388" s="67">
        <v>0.257841652562107</v>
      </c>
      <c r="M2388" s="42">
        <v>7</v>
      </c>
      <c r="N2388" s="67">
        <v>3.7452240907960301</v>
      </c>
      <c r="O2388" s="69">
        <v>2.13356125171333</v>
      </c>
      <c r="P2388" s="69" t="s">
        <v>18</v>
      </c>
      <c r="Q2388" s="70">
        <v>8</v>
      </c>
      <c r="R2388" s="71">
        <v>0</v>
      </c>
      <c r="S2388" s="71">
        <v>0</v>
      </c>
      <c r="T2388" s="46" t="s">
        <v>18</v>
      </c>
      <c r="U2388" s="72">
        <v>6.9999999999999897E-3</v>
      </c>
      <c r="V2388" s="72" t="s">
        <v>18</v>
      </c>
      <c r="W2388" s="72">
        <v>9.7000000000000003E-3</v>
      </c>
      <c r="X2388" s="48" t="s">
        <v>141</v>
      </c>
      <c r="Y2388" s="49" t="s">
        <v>18</v>
      </c>
      <c r="Z2388" s="50" t="s">
        <v>18</v>
      </c>
      <c r="AA2388" s="73" t="s">
        <v>18</v>
      </c>
      <c r="AB2388" s="52">
        <v>39388</v>
      </c>
      <c r="AC2388" s="48" t="s">
        <v>2265</v>
      </c>
      <c r="AD2388" s="53" t="s">
        <v>68</v>
      </c>
      <c r="AE2388" s="46" t="s">
        <v>18</v>
      </c>
      <c r="AF2388" s="54" t="s">
        <v>18</v>
      </c>
    </row>
    <row r="2389" spans="1:32" x14ac:dyDescent="0.25">
      <c r="A2389" s="1" t="s">
        <v>2266</v>
      </c>
      <c r="B2389" s="74" t="s">
        <v>18</v>
      </c>
      <c r="C2389" s="37" t="s">
        <v>18</v>
      </c>
      <c r="D2389" s="74" t="s">
        <v>18</v>
      </c>
      <c r="E2389" s="37" t="s">
        <v>18</v>
      </c>
      <c r="F2389" s="75">
        <v>3.1966315161387802</v>
      </c>
      <c r="G2389" s="66">
        <v>3</v>
      </c>
      <c r="H2389" s="74">
        <v>10.3282928770394</v>
      </c>
      <c r="I2389" s="37">
        <v>6</v>
      </c>
      <c r="J2389" s="74">
        <v>3.5441525218008199</v>
      </c>
      <c r="K2389" s="37">
        <v>7</v>
      </c>
      <c r="L2389" s="74">
        <v>0.113743049035885</v>
      </c>
      <c r="M2389" s="37">
        <v>8</v>
      </c>
      <c r="N2389" s="74">
        <v>1.78551071297401</v>
      </c>
      <c r="O2389" s="76">
        <v>3.4988776457147202</v>
      </c>
      <c r="P2389" s="76" t="s">
        <v>18</v>
      </c>
      <c r="Q2389" s="77">
        <v>8</v>
      </c>
      <c r="R2389" s="78">
        <v>5.0000000000000001E-3</v>
      </c>
      <c r="S2389" s="78">
        <v>5.0000000000000001E-3</v>
      </c>
      <c r="T2389" s="14" t="s">
        <v>18</v>
      </c>
      <c r="U2389" s="79">
        <v>9.4999999999999998E-3</v>
      </c>
      <c r="V2389" s="79" t="s">
        <v>18</v>
      </c>
      <c r="W2389" s="79">
        <v>1.0699999999999999E-2</v>
      </c>
      <c r="X2389" s="12" t="s">
        <v>117</v>
      </c>
      <c r="Y2389" s="60">
        <v>96.3</v>
      </c>
      <c r="Z2389" s="8" t="s">
        <v>18</v>
      </c>
      <c r="AA2389" s="80" t="s">
        <v>18</v>
      </c>
      <c r="AB2389" s="62">
        <v>43997</v>
      </c>
      <c r="AC2389" s="12" t="s">
        <v>2018</v>
      </c>
      <c r="AD2389" s="16" t="s">
        <v>129</v>
      </c>
      <c r="AE2389" s="14" t="s">
        <v>18</v>
      </c>
      <c r="AF2389" s="39" t="s">
        <v>18</v>
      </c>
    </row>
    <row r="2390" spans="1:32" x14ac:dyDescent="0.25">
      <c r="A2390" s="40" t="s">
        <v>2267</v>
      </c>
      <c r="B2390" s="68">
        <v>4.14338256949544</v>
      </c>
      <c r="C2390" s="64">
        <v>1</v>
      </c>
      <c r="D2390" s="67">
        <v>2.1320641681519401</v>
      </c>
      <c r="E2390" s="42">
        <v>4</v>
      </c>
      <c r="F2390" s="67">
        <v>1.9047551783710699</v>
      </c>
      <c r="G2390" s="42">
        <v>5</v>
      </c>
      <c r="H2390" s="68">
        <v>12.260010970927</v>
      </c>
      <c r="I2390" s="64">
        <v>3</v>
      </c>
      <c r="J2390" s="67">
        <v>4.6736142190397096</v>
      </c>
      <c r="K2390" s="42">
        <v>4</v>
      </c>
      <c r="L2390" s="68">
        <v>0.59600614439323496</v>
      </c>
      <c r="M2390" s="64">
        <v>2</v>
      </c>
      <c r="N2390" s="67">
        <v>2.4498540061528602</v>
      </c>
      <c r="O2390" s="69">
        <v>3.33856694854255</v>
      </c>
      <c r="P2390" s="69" t="s">
        <v>18</v>
      </c>
      <c r="Q2390" s="70">
        <v>8</v>
      </c>
      <c r="R2390" s="71" t="s">
        <v>1929</v>
      </c>
      <c r="S2390" s="71">
        <v>0</v>
      </c>
      <c r="T2390" s="46" t="s">
        <v>18</v>
      </c>
      <c r="U2390" s="72">
        <v>5.8999999999999999E-3</v>
      </c>
      <c r="V2390" s="72" t="s">
        <v>18</v>
      </c>
      <c r="W2390" s="72">
        <v>7.9000000000000008E-3</v>
      </c>
      <c r="X2390" s="48" t="s">
        <v>141</v>
      </c>
      <c r="Y2390" s="49">
        <v>262.42</v>
      </c>
      <c r="Z2390" s="50" t="s">
        <v>18</v>
      </c>
      <c r="AA2390" s="73" t="s">
        <v>18</v>
      </c>
      <c r="AB2390" s="52">
        <v>41518</v>
      </c>
      <c r="AC2390" s="48" t="s">
        <v>2268</v>
      </c>
      <c r="AD2390" s="53" t="s">
        <v>738</v>
      </c>
      <c r="AE2390" s="46" t="s">
        <v>18</v>
      </c>
      <c r="AF2390" s="54" t="s">
        <v>18</v>
      </c>
    </row>
    <row r="2391" spans="1:32" x14ac:dyDescent="0.25">
      <c r="A2391" s="1" t="s">
        <v>2269</v>
      </c>
      <c r="B2391" s="75">
        <v>1.8094927635278399</v>
      </c>
      <c r="C2391" s="66">
        <v>3</v>
      </c>
      <c r="D2391" s="74">
        <v>1.6385594669939101</v>
      </c>
      <c r="E2391" s="37">
        <v>5</v>
      </c>
      <c r="F2391" s="74">
        <v>2.7071597398031702</v>
      </c>
      <c r="G2391" s="37">
        <v>4</v>
      </c>
      <c r="H2391" s="74">
        <v>7.2615556486523998</v>
      </c>
      <c r="I2391" s="37">
        <v>9</v>
      </c>
      <c r="J2391" s="74">
        <v>3.0246127020320399</v>
      </c>
      <c r="K2391" s="37">
        <v>9</v>
      </c>
      <c r="L2391" s="74">
        <v>0.46432542018182099</v>
      </c>
      <c r="M2391" s="37">
        <v>4</v>
      </c>
      <c r="N2391" s="74">
        <v>1.2371925923306499</v>
      </c>
      <c r="O2391" s="76">
        <v>2.5707770246427502</v>
      </c>
      <c r="P2391" s="76" t="s">
        <v>18</v>
      </c>
      <c r="Q2391" s="77">
        <v>8</v>
      </c>
      <c r="R2391" s="78" t="s">
        <v>1929</v>
      </c>
      <c r="S2391" s="78">
        <v>0</v>
      </c>
      <c r="T2391" s="14" t="s">
        <v>18</v>
      </c>
      <c r="U2391" s="79">
        <v>4.4000000000000003E-3</v>
      </c>
      <c r="V2391" s="79" t="s">
        <v>18</v>
      </c>
      <c r="W2391" s="79">
        <v>4.7000000000000002E-3</v>
      </c>
      <c r="X2391" s="12" t="s">
        <v>141</v>
      </c>
      <c r="Y2391" s="60">
        <v>193.83</v>
      </c>
      <c r="Z2391" s="8" t="s">
        <v>18</v>
      </c>
      <c r="AA2391" s="80" t="s">
        <v>18</v>
      </c>
      <c r="AB2391" s="62">
        <v>40330</v>
      </c>
      <c r="AC2391" s="12" t="s">
        <v>2268</v>
      </c>
      <c r="AD2391" s="16" t="s">
        <v>738</v>
      </c>
      <c r="AE2391" s="14" t="s">
        <v>18</v>
      </c>
      <c r="AF2391" s="39" t="s">
        <v>18</v>
      </c>
    </row>
    <row r="2392" spans="1:32" x14ac:dyDescent="0.25">
      <c r="A2392" s="40" t="s">
        <v>2270</v>
      </c>
      <c r="B2392" s="67" t="s">
        <v>18</v>
      </c>
      <c r="C2392" s="42" t="s">
        <v>18</v>
      </c>
      <c r="D2392" s="68">
        <v>2.5858148410954098</v>
      </c>
      <c r="E2392" s="64">
        <v>2</v>
      </c>
      <c r="F2392" s="68">
        <v>3.3248123278463302</v>
      </c>
      <c r="G2392" s="64">
        <v>2</v>
      </c>
      <c r="H2392" s="67">
        <v>7.3539908852976197</v>
      </c>
      <c r="I2392" s="42">
        <v>8</v>
      </c>
      <c r="J2392" s="67">
        <v>3.4114950634697601</v>
      </c>
      <c r="K2392" s="42">
        <v>8</v>
      </c>
      <c r="L2392" s="67">
        <v>0.45642549474640398</v>
      </c>
      <c r="M2392" s="42">
        <v>5</v>
      </c>
      <c r="N2392" s="67">
        <v>2.0684375221754299</v>
      </c>
      <c r="O2392" s="69">
        <v>1.5823448825395401</v>
      </c>
      <c r="P2392" s="69" t="s">
        <v>18</v>
      </c>
      <c r="Q2392" s="70">
        <v>8</v>
      </c>
      <c r="R2392" s="71">
        <v>0.03</v>
      </c>
      <c r="S2392" s="71">
        <v>5.0000000000000001E-3</v>
      </c>
      <c r="T2392" s="46" t="s">
        <v>18</v>
      </c>
      <c r="U2392" s="72">
        <v>7.4999999999999997E-3</v>
      </c>
      <c r="V2392" s="72" t="s">
        <v>18</v>
      </c>
      <c r="W2392" s="72">
        <v>9.4999999999999998E-3</v>
      </c>
      <c r="X2392" s="48" t="s">
        <v>141</v>
      </c>
      <c r="Y2392" s="49">
        <v>20.5</v>
      </c>
      <c r="Z2392" s="50" t="s">
        <v>18</v>
      </c>
      <c r="AA2392" s="73" t="s">
        <v>18</v>
      </c>
      <c r="AB2392" s="52">
        <v>42747</v>
      </c>
      <c r="AC2392" s="48" t="s">
        <v>2271</v>
      </c>
      <c r="AD2392" s="53" t="s">
        <v>1412</v>
      </c>
      <c r="AE2392" s="46" t="s">
        <v>18</v>
      </c>
      <c r="AF2392" s="54" t="s">
        <v>18</v>
      </c>
    </row>
    <row r="2393" spans="1:32" x14ac:dyDescent="0.25">
      <c r="A2393" s="1" t="s">
        <v>2272</v>
      </c>
      <c r="B2393" s="74" t="s">
        <v>18</v>
      </c>
      <c r="C2393" s="37" t="s">
        <v>18</v>
      </c>
      <c r="D2393" s="75">
        <v>4.34930689761363</v>
      </c>
      <c r="E2393" s="66">
        <v>1</v>
      </c>
      <c r="F2393" s="75">
        <v>4.9291460379991801</v>
      </c>
      <c r="G2393" s="66">
        <v>1</v>
      </c>
      <c r="H2393" s="74">
        <v>11.1077215920392</v>
      </c>
      <c r="I2393" s="37">
        <v>5</v>
      </c>
      <c r="J2393" s="74">
        <v>4.6542030320036698</v>
      </c>
      <c r="K2393" s="37">
        <v>5</v>
      </c>
      <c r="L2393" s="74">
        <v>0.39047797889557501</v>
      </c>
      <c r="M2393" s="37">
        <v>6</v>
      </c>
      <c r="N2393" s="74">
        <v>1.5027964918976999</v>
      </c>
      <c r="O2393" s="76">
        <v>4.6757576775651799</v>
      </c>
      <c r="P2393" s="76" t="s">
        <v>18</v>
      </c>
      <c r="Q2393" s="77">
        <v>8</v>
      </c>
      <c r="R2393" s="78">
        <v>0</v>
      </c>
      <c r="S2393" s="78">
        <v>0</v>
      </c>
      <c r="T2393" s="14" t="s">
        <v>18</v>
      </c>
      <c r="U2393" s="79">
        <v>0.01</v>
      </c>
      <c r="V2393" s="79" t="s">
        <v>18</v>
      </c>
      <c r="W2393" s="79">
        <v>1.06958610189024E-2</v>
      </c>
      <c r="X2393" s="12" t="s">
        <v>141</v>
      </c>
      <c r="Y2393" s="60">
        <v>681.23941275999903</v>
      </c>
      <c r="Z2393" s="8" t="s">
        <v>18</v>
      </c>
      <c r="AA2393" s="80" t="s">
        <v>18</v>
      </c>
      <c r="AB2393" s="62">
        <v>41988</v>
      </c>
      <c r="AC2393" s="12" t="s">
        <v>2273</v>
      </c>
      <c r="AD2393" s="16" t="s">
        <v>56</v>
      </c>
      <c r="AE2393" s="14" t="s">
        <v>18</v>
      </c>
      <c r="AF2393" s="39" t="s">
        <v>18</v>
      </c>
    </row>
    <row r="2394" spans="1:32" x14ac:dyDescent="0.25">
      <c r="A2394" s="40" t="s">
        <v>2274</v>
      </c>
      <c r="B2394" s="68">
        <v>2.4214936619784799</v>
      </c>
      <c r="C2394" s="64">
        <v>2</v>
      </c>
      <c r="D2394" s="67">
        <v>1.5818418523562501</v>
      </c>
      <c r="E2394" s="42">
        <v>6</v>
      </c>
      <c r="F2394" s="67">
        <v>1.7403575622774601</v>
      </c>
      <c r="G2394" s="42">
        <v>6</v>
      </c>
      <c r="H2394" s="68">
        <v>13.2576363345594</v>
      </c>
      <c r="I2394" s="64">
        <v>1</v>
      </c>
      <c r="J2394" s="68">
        <v>5.3908255515458103</v>
      </c>
      <c r="K2394" s="64">
        <v>1</v>
      </c>
      <c r="L2394" s="68">
        <v>0.52876255367471003</v>
      </c>
      <c r="M2394" s="64">
        <v>3</v>
      </c>
      <c r="N2394" s="67">
        <v>3.3327340808124699</v>
      </c>
      <c r="O2394" s="69">
        <v>2.7534831027057902</v>
      </c>
      <c r="P2394" s="69" t="s">
        <v>18</v>
      </c>
      <c r="Q2394" s="70">
        <v>6</v>
      </c>
      <c r="R2394" s="71">
        <v>0.05</v>
      </c>
      <c r="S2394" s="71">
        <v>0.01</v>
      </c>
      <c r="T2394" s="46" t="s">
        <v>18</v>
      </c>
      <c r="U2394" s="72">
        <v>1.44999999999999E-2</v>
      </c>
      <c r="V2394" s="72" t="s">
        <v>18</v>
      </c>
      <c r="W2394" s="72">
        <v>1.3679999999999999E-2</v>
      </c>
      <c r="X2394" s="48" t="s">
        <v>141</v>
      </c>
      <c r="Y2394" s="49">
        <v>25.495096140000001</v>
      </c>
      <c r="Z2394" s="50" t="s">
        <v>18</v>
      </c>
      <c r="AA2394" s="73" t="s">
        <v>18</v>
      </c>
      <c r="AB2394" s="52">
        <v>37161</v>
      </c>
      <c r="AC2394" s="48" t="s">
        <v>2275</v>
      </c>
      <c r="AD2394" s="53" t="s">
        <v>56</v>
      </c>
      <c r="AE2394" s="46" t="s">
        <v>18</v>
      </c>
      <c r="AF2394" s="54" t="s">
        <v>18</v>
      </c>
    </row>
    <row r="2395" spans="1:32" x14ac:dyDescent="0.25">
      <c r="A2395" s="1" t="s">
        <v>2276</v>
      </c>
      <c r="B2395" s="74" t="s">
        <v>18</v>
      </c>
      <c r="C2395" s="37" t="s">
        <v>18</v>
      </c>
      <c r="D2395" s="75">
        <v>2.3243228751095302</v>
      </c>
      <c r="E2395" s="66">
        <v>3</v>
      </c>
      <c r="F2395" s="74">
        <v>1.55877902806003</v>
      </c>
      <c r="G2395" s="37">
        <v>7</v>
      </c>
      <c r="H2395" s="75">
        <v>12.388142111876901</v>
      </c>
      <c r="I2395" s="66">
        <v>2</v>
      </c>
      <c r="J2395" s="75">
        <v>5.1995152465648102</v>
      </c>
      <c r="K2395" s="66">
        <v>2</v>
      </c>
      <c r="L2395" s="75">
        <v>0.62562327932289497</v>
      </c>
      <c r="M2395" s="66">
        <v>1</v>
      </c>
      <c r="N2395" s="74">
        <v>2.7302486705901101</v>
      </c>
      <c r="O2395" s="76">
        <v>3.0426286235864701</v>
      </c>
      <c r="P2395" s="76" t="s">
        <v>18</v>
      </c>
      <c r="Q2395" s="77">
        <v>8</v>
      </c>
      <c r="R2395" s="78" t="s">
        <v>442</v>
      </c>
      <c r="S2395" s="78" t="s">
        <v>442</v>
      </c>
      <c r="T2395" s="14" t="s">
        <v>18</v>
      </c>
      <c r="U2395" s="79">
        <v>5.4999999999999997E-3</v>
      </c>
      <c r="V2395" s="79" t="s">
        <v>18</v>
      </c>
      <c r="W2395" s="79">
        <v>6.4999999999999997E-3</v>
      </c>
      <c r="X2395" s="12" t="s">
        <v>141</v>
      </c>
      <c r="Y2395" s="60" t="s">
        <v>18</v>
      </c>
      <c r="Z2395" s="8" t="s">
        <v>18</v>
      </c>
      <c r="AA2395" s="80" t="s">
        <v>18</v>
      </c>
      <c r="AB2395" s="62">
        <v>43341</v>
      </c>
      <c r="AC2395" s="12" t="s">
        <v>2277</v>
      </c>
      <c r="AD2395" s="16" t="s">
        <v>75</v>
      </c>
      <c r="AE2395" s="14" t="s">
        <v>18</v>
      </c>
      <c r="AF2395" s="39" t="s">
        <v>18</v>
      </c>
    </row>
    <row r="2396" spans="1:32" x14ac:dyDescent="0.25">
      <c r="A2396" s="126" t="s">
        <v>2278</v>
      </c>
      <c r="B2396" s="127" t="s">
        <v>18</v>
      </c>
      <c r="C2396" s="128" t="s">
        <v>18</v>
      </c>
      <c r="D2396" s="127" t="s">
        <v>18</v>
      </c>
      <c r="E2396" s="128" t="s">
        <v>18</v>
      </c>
      <c r="F2396" s="127" t="s">
        <v>18</v>
      </c>
      <c r="G2396" s="128" t="s">
        <v>18</v>
      </c>
      <c r="H2396" s="127">
        <v>8.3097917380742903</v>
      </c>
      <c r="I2396" s="128">
        <v>7</v>
      </c>
      <c r="J2396" s="127">
        <v>3.69025365112596</v>
      </c>
      <c r="K2396" s="128">
        <v>6</v>
      </c>
      <c r="L2396" s="127">
        <v>-0.131853065376452</v>
      </c>
      <c r="M2396" s="128">
        <v>9</v>
      </c>
      <c r="N2396" s="127">
        <v>2.7014551730132199</v>
      </c>
      <c r="O2396" s="131">
        <v>1.5653720347048801</v>
      </c>
      <c r="P2396" s="131" t="s">
        <v>18</v>
      </c>
      <c r="Q2396" s="132">
        <v>6</v>
      </c>
      <c r="R2396" s="133">
        <v>0.01</v>
      </c>
      <c r="S2396" s="133">
        <v>0.01</v>
      </c>
      <c r="T2396" s="134" t="s">
        <v>18</v>
      </c>
      <c r="U2396" s="135">
        <v>1.2E-2</v>
      </c>
      <c r="V2396" s="135" t="s">
        <v>18</v>
      </c>
      <c r="W2396" s="135">
        <v>1.23E-2</v>
      </c>
      <c r="X2396" s="136" t="s">
        <v>30</v>
      </c>
      <c r="Y2396" s="137">
        <v>47.378610549999998</v>
      </c>
      <c r="Z2396" s="138">
        <v>3.46543044</v>
      </c>
      <c r="AA2396" s="139">
        <v>964</v>
      </c>
      <c r="AB2396" s="140">
        <v>45170</v>
      </c>
      <c r="AC2396" s="136" t="s">
        <v>2279</v>
      </c>
      <c r="AD2396" s="141" t="s">
        <v>710</v>
      </c>
      <c r="AE2396" s="134" t="s">
        <v>18</v>
      </c>
      <c r="AF2396" s="142">
        <v>23.809888749999999</v>
      </c>
    </row>
    <row r="2397" spans="1:32" x14ac:dyDescent="0.25">
      <c r="A2397" s="96" t="s">
        <v>95</v>
      </c>
      <c r="B2397" s="97">
        <v>2.7914563316672534</v>
      </c>
      <c r="C2397" s="12"/>
      <c r="D2397" s="97">
        <v>2.4353183502201117</v>
      </c>
      <c r="E2397" s="12"/>
      <c r="F2397" s="97">
        <v>2.7659487700708598</v>
      </c>
      <c r="G2397" s="12"/>
      <c r="H2397" s="97">
        <v>10.482090723866934</v>
      </c>
      <c r="I2397" s="12"/>
      <c r="J2397" s="97">
        <v>4.2785784108833518</v>
      </c>
      <c r="K2397" s="12"/>
      <c r="L2397" s="97">
        <v>0.3668169452706867</v>
      </c>
      <c r="M2397" s="37"/>
      <c r="N2397" s="97">
        <v>2.3948281489713867</v>
      </c>
      <c r="O2397" s="98">
        <v>2.7957076879683567</v>
      </c>
      <c r="P2397" s="98" t="s">
        <v>18</v>
      </c>
      <c r="Q2397" s="99"/>
      <c r="R2397" s="14"/>
      <c r="S2397" s="12"/>
      <c r="T2397" s="14"/>
      <c r="U2397" s="12"/>
      <c r="V2397" s="100"/>
      <c r="X2397" s="100" t="s">
        <v>96</v>
      </c>
      <c r="Y2397" s="101">
        <v>1327.1631194499992</v>
      </c>
      <c r="Z2397" s="98">
        <v>3.46543044</v>
      </c>
      <c r="AA2397" s="102">
        <v>964</v>
      </c>
      <c r="AB2397" s="100"/>
      <c r="AC2397" s="100"/>
      <c r="AD2397" s="103"/>
      <c r="AE2397" s="104"/>
      <c r="AF2397" s="105">
        <v>23.809888749999999</v>
      </c>
    </row>
    <row r="2398" spans="1:32" x14ac:dyDescent="0.25">
      <c r="A2398" s="106" t="s">
        <v>1248</v>
      </c>
      <c r="B2398" s="107" t="s">
        <v>18</v>
      </c>
      <c r="C2398" s="37"/>
      <c r="D2398" s="107" t="s">
        <v>18</v>
      </c>
      <c r="E2398" s="37"/>
      <c r="F2398" s="107" t="s">
        <v>18</v>
      </c>
      <c r="G2398" s="37"/>
      <c r="H2398" s="107" t="s">
        <v>18</v>
      </c>
      <c r="I2398" s="37"/>
      <c r="J2398" s="107" t="s">
        <v>18</v>
      </c>
      <c r="K2398" s="37"/>
      <c r="L2398" s="107" t="s">
        <v>18</v>
      </c>
      <c r="M2398" s="37"/>
      <c r="N2398" s="107" t="s">
        <v>18</v>
      </c>
      <c r="O2398" s="107" t="s">
        <v>18</v>
      </c>
      <c r="P2398" s="107" t="s">
        <v>18</v>
      </c>
      <c r="Q2398" s="108"/>
      <c r="R2398" s="109"/>
      <c r="S2398" s="37"/>
      <c r="T2398" s="109"/>
      <c r="U2398" s="37"/>
      <c r="V2398" s="37"/>
      <c r="W2398" s="110"/>
      <c r="X2398" s="111"/>
      <c r="Y2398" s="112"/>
      <c r="Z2398" s="37"/>
      <c r="AA2398" s="37"/>
      <c r="AB2398" s="37"/>
      <c r="AC2398" s="113"/>
      <c r="AD2398" s="109"/>
      <c r="AE2398" s="110"/>
    </row>
    <row r="2399" spans="1:32" x14ac:dyDescent="0.25">
      <c r="A2399" s="1" t="s">
        <v>98</v>
      </c>
      <c r="B2399" s="55"/>
      <c r="C2399" s="37">
        <v>3</v>
      </c>
      <c r="D2399" s="55"/>
      <c r="E2399" s="37">
        <v>6</v>
      </c>
      <c r="F2399" s="55"/>
      <c r="G2399" s="37">
        <v>7</v>
      </c>
      <c r="H2399" s="55"/>
      <c r="I2399" s="37">
        <v>9</v>
      </c>
      <c r="J2399" s="55"/>
      <c r="K2399" s="37">
        <v>9</v>
      </c>
      <c r="L2399" s="55"/>
      <c r="M2399" s="37">
        <v>9</v>
      </c>
      <c r="N2399" s="55"/>
      <c r="O2399" s="56"/>
      <c r="P2399" s="56"/>
      <c r="Q2399" s="58"/>
      <c r="R2399" s="14"/>
      <c r="S2399" s="59"/>
      <c r="T2399" s="114"/>
      <c r="U2399" s="59"/>
      <c r="V2399" s="12"/>
      <c r="W2399" s="8"/>
      <c r="X2399" s="8"/>
      <c r="Y2399" s="61"/>
      <c r="Z2399" s="62"/>
      <c r="AA2399" s="12"/>
      <c r="AB2399" s="62"/>
      <c r="AC2399" s="16"/>
      <c r="AD2399" s="14"/>
      <c r="AE2399" s="8"/>
    </row>
    <row r="2400" spans="1:32" x14ac:dyDescent="0.25">
      <c r="B2400" s="74"/>
      <c r="C2400" s="37"/>
      <c r="D2400" s="74"/>
      <c r="E2400" s="37"/>
      <c r="F2400" s="74"/>
      <c r="G2400" s="37"/>
      <c r="H2400" s="74"/>
      <c r="I2400" s="37"/>
      <c r="J2400" s="74"/>
      <c r="K2400" s="37"/>
      <c r="L2400" s="74"/>
      <c r="M2400" s="37"/>
      <c r="N2400" s="74"/>
      <c r="O2400" s="76"/>
      <c r="P2400" s="76"/>
      <c r="Q2400" s="77"/>
      <c r="R2400" s="78"/>
      <c r="S2400" s="78"/>
      <c r="T2400" s="14"/>
      <c r="U2400" s="79"/>
      <c r="V2400" s="79"/>
      <c r="W2400" s="79"/>
      <c r="X2400" s="12"/>
      <c r="Y2400" s="60"/>
      <c r="Z2400" s="8"/>
      <c r="AA2400" s="80"/>
      <c r="AB2400" s="62"/>
      <c r="AC2400" s="12"/>
      <c r="AD2400" s="16"/>
      <c r="AE2400" s="14"/>
      <c r="AF2400" s="39"/>
    </row>
    <row r="2401" spans="1:32" x14ac:dyDescent="0.25">
      <c r="B2401" s="74"/>
      <c r="C2401" s="37"/>
      <c r="D2401" s="74"/>
      <c r="E2401" s="37"/>
      <c r="F2401" s="74"/>
      <c r="G2401" s="37"/>
      <c r="H2401" s="74"/>
      <c r="I2401" s="37"/>
      <c r="J2401" s="74"/>
      <c r="K2401" s="37"/>
      <c r="L2401" s="74"/>
      <c r="M2401" s="37"/>
      <c r="N2401" s="74"/>
      <c r="O2401" s="76"/>
      <c r="P2401" s="76"/>
      <c r="Q2401" s="77"/>
      <c r="R2401" s="78"/>
      <c r="S2401" s="78"/>
      <c r="T2401" s="14"/>
      <c r="U2401" s="79"/>
      <c r="V2401" s="79"/>
      <c r="W2401" s="79"/>
      <c r="X2401" s="12"/>
      <c r="Y2401" s="60"/>
      <c r="Z2401" s="8"/>
      <c r="AA2401" s="80"/>
      <c r="AB2401" s="62"/>
      <c r="AC2401" s="12"/>
      <c r="AD2401" s="16"/>
      <c r="AE2401" s="14"/>
      <c r="AF2401" s="39"/>
    </row>
    <row r="2402" spans="1:32" x14ac:dyDescent="0.25">
      <c r="B2402" s="74"/>
      <c r="C2402" s="37"/>
      <c r="D2402" s="74"/>
      <c r="E2402" s="37"/>
      <c r="F2402" s="74"/>
      <c r="G2402" s="37"/>
      <c r="H2402" s="74"/>
      <c r="I2402" s="37"/>
      <c r="J2402" s="74"/>
      <c r="K2402" s="37"/>
      <c r="L2402" s="74"/>
      <c r="M2402" s="37"/>
      <c r="N2402" s="74"/>
      <c r="O2402" s="76"/>
      <c r="P2402" s="76"/>
      <c r="Q2402" s="77"/>
      <c r="R2402" s="78"/>
      <c r="S2402" s="78"/>
      <c r="T2402" s="14"/>
      <c r="U2402" s="79"/>
      <c r="V2402" s="79"/>
      <c r="W2402" s="79"/>
      <c r="X2402" s="12"/>
      <c r="Y2402" s="60"/>
      <c r="Z2402" s="8"/>
      <c r="AA2402" s="80"/>
      <c r="AB2402" s="62"/>
      <c r="AC2402" s="12"/>
      <c r="AD2402" s="16"/>
      <c r="AE2402" s="14"/>
      <c r="AF2402" s="39"/>
    </row>
    <row r="2403" spans="1:32" x14ac:dyDescent="0.25">
      <c r="B2403" s="74"/>
      <c r="C2403" s="37"/>
      <c r="D2403" s="74"/>
      <c r="E2403" s="37"/>
      <c r="F2403" s="74"/>
      <c r="G2403" s="37"/>
      <c r="H2403" s="74"/>
      <c r="I2403" s="37"/>
      <c r="J2403" s="74"/>
      <c r="K2403" s="37"/>
      <c r="L2403" s="74"/>
      <c r="M2403" s="37"/>
      <c r="N2403" s="74"/>
      <c r="O2403" s="76"/>
      <c r="P2403" s="76"/>
      <c r="Q2403" s="77"/>
      <c r="R2403" s="78"/>
      <c r="S2403" s="78"/>
      <c r="T2403" s="14"/>
      <c r="U2403" s="79"/>
      <c r="V2403" s="79"/>
      <c r="W2403" s="79"/>
      <c r="X2403" s="12"/>
      <c r="Y2403" s="60"/>
      <c r="Z2403" s="8"/>
      <c r="AA2403" s="80"/>
      <c r="AB2403" s="62"/>
      <c r="AC2403" s="12"/>
      <c r="AD2403" s="16"/>
      <c r="AE2403" s="14"/>
      <c r="AF2403" s="39"/>
    </row>
    <row r="2404" spans="1:32" x14ac:dyDescent="0.25">
      <c r="B2404" s="74"/>
      <c r="C2404" s="37"/>
      <c r="D2404" s="74"/>
      <c r="E2404" s="37"/>
      <c r="F2404" s="74"/>
      <c r="G2404" s="37"/>
      <c r="H2404" s="74"/>
      <c r="I2404" s="37"/>
      <c r="J2404" s="74"/>
      <c r="K2404" s="37"/>
      <c r="L2404" s="74"/>
      <c r="M2404" s="37"/>
      <c r="N2404" s="74"/>
      <c r="O2404" s="76"/>
      <c r="P2404" s="76"/>
      <c r="Q2404" s="77"/>
      <c r="R2404" s="78"/>
      <c r="S2404" s="78"/>
      <c r="T2404" s="14"/>
      <c r="U2404" s="79"/>
      <c r="V2404" s="79"/>
      <c r="W2404" s="79"/>
      <c r="X2404" s="12"/>
      <c r="Y2404" s="60"/>
      <c r="Z2404" s="8"/>
      <c r="AA2404" s="80"/>
      <c r="AB2404" s="62"/>
      <c r="AC2404" s="12"/>
      <c r="AD2404" s="16"/>
      <c r="AE2404" s="14"/>
      <c r="AF2404" s="39"/>
    </row>
    <row r="2405" spans="1:32" x14ac:dyDescent="0.25">
      <c r="B2405" s="74"/>
      <c r="C2405" s="37"/>
      <c r="D2405" s="74"/>
      <c r="E2405" s="37"/>
      <c r="F2405" s="74"/>
      <c r="G2405" s="37"/>
      <c r="H2405" s="74"/>
      <c r="I2405" s="37"/>
      <c r="J2405" s="74"/>
      <c r="K2405" s="37"/>
      <c r="L2405" s="74"/>
      <c r="M2405" s="37"/>
      <c r="N2405" s="74"/>
      <c r="O2405" s="76"/>
      <c r="P2405" s="76"/>
      <c r="Q2405" s="77"/>
      <c r="R2405" s="78"/>
      <c r="S2405" s="78"/>
      <c r="T2405" s="14"/>
      <c r="U2405" s="79"/>
      <c r="V2405" s="79"/>
      <c r="W2405" s="79"/>
      <c r="X2405" s="12"/>
      <c r="Y2405" s="60"/>
      <c r="Z2405" s="8"/>
      <c r="AA2405" s="80"/>
      <c r="AB2405" s="62"/>
      <c r="AC2405" s="12"/>
      <c r="AD2405" s="16"/>
      <c r="AE2405" s="14"/>
      <c r="AF2405" s="39"/>
    </row>
    <row r="2406" spans="1:32" ht="18" x14ac:dyDescent="0.25">
      <c r="A2406" s="143" t="s">
        <v>1249</v>
      </c>
      <c r="B2406" s="23"/>
      <c r="C2406" s="24"/>
      <c r="D2406" s="23"/>
      <c r="E2406" s="24"/>
      <c r="F2406" s="23"/>
      <c r="G2406" s="24" t="s">
        <v>1</v>
      </c>
      <c r="H2406" s="23"/>
      <c r="I2406" s="24"/>
      <c r="J2406" s="23"/>
      <c r="K2406" s="24"/>
      <c r="L2406" s="23"/>
      <c r="M2406" s="24"/>
      <c r="N2406" s="23" t="s">
        <v>4</v>
      </c>
      <c r="O2406" s="24"/>
      <c r="P2406" s="24" t="s">
        <v>5</v>
      </c>
      <c r="Q2406" s="25"/>
      <c r="R2406" s="26"/>
      <c r="S2406" s="24"/>
      <c r="T2406" s="26"/>
      <c r="U2406" s="24"/>
      <c r="V2406" s="24"/>
      <c r="W2406" s="27"/>
      <c r="X2406" s="122"/>
      <c r="Y2406" s="28"/>
      <c r="Z2406" s="24"/>
      <c r="AA2406" s="24"/>
      <c r="AB2406" s="24"/>
      <c r="AC2406" s="29"/>
      <c r="AD2406" s="26"/>
      <c r="AE2406" s="27"/>
    </row>
    <row r="2407" spans="1:32" ht="42.75" x14ac:dyDescent="0.25">
      <c r="A2407" s="30"/>
      <c r="B2407" s="31" t="s">
        <v>6</v>
      </c>
      <c r="C2407" s="32" t="s">
        <v>7</v>
      </c>
      <c r="D2407" s="31" t="s">
        <v>8</v>
      </c>
      <c r="E2407" s="32" t="s">
        <v>7</v>
      </c>
      <c r="F2407" s="31" t="s">
        <v>9</v>
      </c>
      <c r="G2407" s="24" t="s">
        <v>7</v>
      </c>
      <c r="H2407" s="31" t="s">
        <v>10</v>
      </c>
      <c r="I2407" s="32" t="s">
        <v>7</v>
      </c>
      <c r="J2407" s="31" t="s">
        <v>11</v>
      </c>
      <c r="K2407" s="32" t="s">
        <v>7</v>
      </c>
      <c r="L2407" s="31" t="s">
        <v>12</v>
      </c>
      <c r="M2407" s="32" t="s">
        <v>7</v>
      </c>
      <c r="N2407" s="31" t="s">
        <v>13</v>
      </c>
      <c r="O2407" s="32" t="s">
        <v>14</v>
      </c>
      <c r="P2407" s="32" t="s">
        <v>976</v>
      </c>
      <c r="Q2407" s="33" t="s">
        <v>2</v>
      </c>
      <c r="R2407" s="32" t="s">
        <v>16</v>
      </c>
      <c r="S2407" s="32" t="s">
        <v>17</v>
      </c>
      <c r="T2407" s="32" t="s">
        <v>18</v>
      </c>
      <c r="U2407" s="32" t="s">
        <v>19</v>
      </c>
      <c r="V2407" s="32" t="s">
        <v>18</v>
      </c>
      <c r="W2407" s="34" t="s">
        <v>20</v>
      </c>
      <c r="X2407" s="123" t="s">
        <v>21</v>
      </c>
      <c r="Y2407" s="35" t="s">
        <v>22</v>
      </c>
      <c r="Z2407" s="32" t="s">
        <v>23</v>
      </c>
      <c r="AA2407" s="32" t="s">
        <v>24</v>
      </c>
      <c r="AB2407" s="32" t="s">
        <v>25</v>
      </c>
      <c r="AC2407" s="36" t="s">
        <v>26</v>
      </c>
      <c r="AD2407" s="32" t="s">
        <v>27</v>
      </c>
      <c r="AE2407" s="34" t="s">
        <v>18</v>
      </c>
      <c r="AF2407" s="34" t="s">
        <v>28</v>
      </c>
    </row>
    <row r="2408" spans="1:32" x14ac:dyDescent="0.25">
      <c r="B2408" s="8"/>
      <c r="C2408" s="12"/>
      <c r="D2408" s="8"/>
      <c r="E2408" s="12"/>
      <c r="F2408" s="8"/>
      <c r="G2408" s="12"/>
      <c r="H2408" s="8"/>
      <c r="I2408" s="12"/>
      <c r="J2408" s="8"/>
      <c r="K2408" s="12"/>
      <c r="L2408" s="8"/>
      <c r="M2408" s="12"/>
      <c r="N2408" s="8"/>
      <c r="O2408" s="12"/>
      <c r="P2408" s="12"/>
      <c r="Q2408" s="13"/>
      <c r="R2408" s="14"/>
      <c r="S2408" s="12"/>
      <c r="T2408" s="14"/>
      <c r="U2408" s="12"/>
      <c r="V2408" s="12"/>
      <c r="W2408" s="12"/>
      <c r="X2408" s="60"/>
      <c r="Y2408" s="20"/>
      <c r="Z2408" s="12"/>
      <c r="AA2408" s="12"/>
      <c r="AB2408" s="12"/>
      <c r="AC2408" s="16"/>
      <c r="AD2408" s="14"/>
      <c r="AE2408" s="12"/>
    </row>
    <row r="2409" spans="1:32" x14ac:dyDescent="0.25">
      <c r="A2409" s="40" t="s">
        <v>2280</v>
      </c>
      <c r="B2409" s="67" t="s">
        <v>18</v>
      </c>
      <c r="C2409" s="42" t="s">
        <v>18</v>
      </c>
      <c r="D2409" s="67">
        <v>2.9273609676208898</v>
      </c>
      <c r="E2409" s="42">
        <v>4</v>
      </c>
      <c r="F2409" s="67">
        <v>3.2321595903989002</v>
      </c>
      <c r="G2409" s="42">
        <v>5</v>
      </c>
      <c r="H2409" s="67">
        <v>8.9605541859092401</v>
      </c>
      <c r="I2409" s="42">
        <v>10</v>
      </c>
      <c r="J2409" s="67">
        <v>3.9045044970468199</v>
      </c>
      <c r="K2409" s="42">
        <v>10</v>
      </c>
      <c r="L2409" s="67">
        <v>0.97655511514886895</v>
      </c>
      <c r="M2409" s="42">
        <v>9</v>
      </c>
      <c r="N2409" s="67">
        <v>1.9165292647229599</v>
      </c>
      <c r="O2409" s="69">
        <v>2.5460319956992898</v>
      </c>
      <c r="P2409" s="69" t="s">
        <v>18</v>
      </c>
      <c r="Q2409" s="70">
        <v>6</v>
      </c>
      <c r="R2409" s="71">
        <v>0.02</v>
      </c>
      <c r="S2409" s="71">
        <v>0</v>
      </c>
      <c r="T2409" s="46" t="s">
        <v>18</v>
      </c>
      <c r="U2409" s="72">
        <v>8.0000000000000002E-3</v>
      </c>
      <c r="V2409" s="72" t="s">
        <v>18</v>
      </c>
      <c r="W2409" s="72">
        <v>4.1799999999999997E-3</v>
      </c>
      <c r="X2409" s="48" t="s">
        <v>141</v>
      </c>
      <c r="Y2409" s="49" t="s">
        <v>18</v>
      </c>
      <c r="Z2409" s="50" t="s">
        <v>18</v>
      </c>
      <c r="AA2409" s="73" t="s">
        <v>18</v>
      </c>
      <c r="AB2409" s="52">
        <v>42319</v>
      </c>
      <c r="AC2409" s="48" t="s">
        <v>2281</v>
      </c>
      <c r="AD2409" s="53" t="s">
        <v>68</v>
      </c>
      <c r="AE2409" s="46" t="s">
        <v>18</v>
      </c>
      <c r="AF2409" s="54" t="s">
        <v>18</v>
      </c>
    </row>
    <row r="2410" spans="1:32" x14ac:dyDescent="0.25">
      <c r="A2410" s="1" t="s">
        <v>2282</v>
      </c>
      <c r="B2410" s="74">
        <v>0.31507609247589602</v>
      </c>
      <c r="C2410" s="37">
        <v>8</v>
      </c>
      <c r="D2410" s="74">
        <v>-0.49887641364991703</v>
      </c>
      <c r="E2410" s="37">
        <v>10</v>
      </c>
      <c r="F2410" s="74">
        <v>-12.1010065200391</v>
      </c>
      <c r="G2410" s="37">
        <v>12</v>
      </c>
      <c r="H2410" s="74">
        <v>8.9253883371530591</v>
      </c>
      <c r="I2410" s="37">
        <v>11</v>
      </c>
      <c r="J2410" s="74">
        <v>1.3082283135759301</v>
      </c>
      <c r="K2410" s="37">
        <v>14</v>
      </c>
      <c r="L2410" s="74">
        <v>-0.79646017699110905</v>
      </c>
      <c r="M2410" s="37">
        <v>13</v>
      </c>
      <c r="N2410" s="74">
        <v>7.6160058896338301</v>
      </c>
      <c r="O2410" s="76">
        <v>0.63607868088917896</v>
      </c>
      <c r="P2410" s="76" t="s">
        <v>18</v>
      </c>
      <c r="Q2410" s="77">
        <v>8</v>
      </c>
      <c r="R2410" s="78">
        <v>0.05</v>
      </c>
      <c r="S2410" s="78">
        <v>5.0000000000000001E-3</v>
      </c>
      <c r="T2410" s="14" t="s">
        <v>18</v>
      </c>
      <c r="U2410" s="79">
        <v>1.2500000000000001E-2</v>
      </c>
      <c r="V2410" s="79" t="s">
        <v>18</v>
      </c>
      <c r="W2410" s="79">
        <v>1.55E-2</v>
      </c>
      <c r="X2410" s="12" t="s">
        <v>141</v>
      </c>
      <c r="Y2410" s="60">
        <v>56.8</v>
      </c>
      <c r="Z2410" s="8" t="s">
        <v>18</v>
      </c>
      <c r="AA2410" s="80" t="s">
        <v>18</v>
      </c>
      <c r="AB2410" s="62">
        <v>37015</v>
      </c>
      <c r="AC2410" s="12" t="s">
        <v>2283</v>
      </c>
      <c r="AD2410" s="16" t="s">
        <v>1412</v>
      </c>
      <c r="AE2410" s="14" t="s">
        <v>18</v>
      </c>
      <c r="AF2410" s="39" t="s">
        <v>18</v>
      </c>
    </row>
    <row r="2411" spans="1:32" x14ac:dyDescent="0.25">
      <c r="A2411" s="40" t="s">
        <v>2284</v>
      </c>
      <c r="B2411" s="67">
        <v>0.59988775705694897</v>
      </c>
      <c r="C2411" s="42">
        <v>7</v>
      </c>
      <c r="D2411" s="67">
        <v>5.2267113353110503E-2</v>
      </c>
      <c r="E2411" s="42">
        <v>9</v>
      </c>
      <c r="F2411" s="67">
        <v>-11.371184168580999</v>
      </c>
      <c r="G2411" s="42">
        <v>11</v>
      </c>
      <c r="H2411" s="67">
        <v>9.1880341880341696</v>
      </c>
      <c r="I2411" s="42">
        <v>9</v>
      </c>
      <c r="J2411" s="67">
        <v>1.4559894109860501</v>
      </c>
      <c r="K2411" s="42">
        <v>12</v>
      </c>
      <c r="L2411" s="67">
        <v>-0.71243523316069002</v>
      </c>
      <c r="M2411" s="42">
        <v>12</v>
      </c>
      <c r="N2411" s="67">
        <v>5.80248280440812</v>
      </c>
      <c r="O2411" s="69">
        <v>0.880144759226833</v>
      </c>
      <c r="P2411" s="69" t="s">
        <v>18</v>
      </c>
      <c r="Q2411" s="70">
        <v>8</v>
      </c>
      <c r="R2411" s="71">
        <v>0.05</v>
      </c>
      <c r="S2411" s="71">
        <v>5.0000000000000001E-3</v>
      </c>
      <c r="T2411" s="46" t="s">
        <v>18</v>
      </c>
      <c r="U2411" s="72">
        <v>1.2500000000000001E-2</v>
      </c>
      <c r="V2411" s="72" t="s">
        <v>18</v>
      </c>
      <c r="W2411" s="72">
        <v>1.55E-2</v>
      </c>
      <c r="X2411" s="48" t="s">
        <v>141</v>
      </c>
      <c r="Y2411" s="49" t="s">
        <v>18</v>
      </c>
      <c r="Z2411" s="50" t="s">
        <v>18</v>
      </c>
      <c r="AA2411" s="73" t="s">
        <v>18</v>
      </c>
      <c r="AB2411" s="52">
        <v>38442</v>
      </c>
      <c r="AC2411" s="48" t="s">
        <v>2283</v>
      </c>
      <c r="AD2411" s="53" t="s">
        <v>1412</v>
      </c>
      <c r="AE2411" s="46" t="s">
        <v>18</v>
      </c>
      <c r="AF2411" s="54" t="s">
        <v>18</v>
      </c>
    </row>
    <row r="2412" spans="1:32" x14ac:dyDescent="0.25">
      <c r="A2412" s="1" t="s">
        <v>2285</v>
      </c>
      <c r="B2412" s="74">
        <v>4.0672837002418696</v>
      </c>
      <c r="C2412" s="37">
        <v>4</v>
      </c>
      <c r="D2412" s="75">
        <v>2.93997771226153</v>
      </c>
      <c r="E2412" s="66">
        <v>3</v>
      </c>
      <c r="F2412" s="74">
        <v>0.78961288815222397</v>
      </c>
      <c r="G2412" s="37">
        <v>7</v>
      </c>
      <c r="H2412" s="74">
        <v>6.28266682089364</v>
      </c>
      <c r="I2412" s="37">
        <v>15</v>
      </c>
      <c r="J2412" s="74">
        <v>1.31473680863833</v>
      </c>
      <c r="K2412" s="37">
        <v>13</v>
      </c>
      <c r="L2412" s="75">
        <v>2.8760269306966801</v>
      </c>
      <c r="M2412" s="66">
        <v>1</v>
      </c>
      <c r="N2412" s="74">
        <v>5.8207562079726598</v>
      </c>
      <c r="O2412" s="76">
        <v>0.37824251437424899</v>
      </c>
      <c r="P2412" s="76" t="s">
        <v>18</v>
      </c>
      <c r="Q2412" s="77">
        <v>8</v>
      </c>
      <c r="R2412" s="78">
        <v>0.05</v>
      </c>
      <c r="S2412" s="78">
        <v>5.0000000000000001E-3</v>
      </c>
      <c r="T2412" s="14" t="s">
        <v>18</v>
      </c>
      <c r="U2412" s="79">
        <v>1.2500000000000001E-2</v>
      </c>
      <c r="V2412" s="79" t="s">
        <v>18</v>
      </c>
      <c r="W2412" s="79">
        <v>1.39999999999999E-2</v>
      </c>
      <c r="X2412" s="12" t="s">
        <v>141</v>
      </c>
      <c r="Y2412" s="60" t="s">
        <v>18</v>
      </c>
      <c r="Z2412" s="8" t="s">
        <v>18</v>
      </c>
      <c r="AA2412" s="80" t="s">
        <v>18</v>
      </c>
      <c r="AB2412" s="62">
        <v>38153</v>
      </c>
      <c r="AC2412" s="12" t="s">
        <v>2283</v>
      </c>
      <c r="AD2412" s="16" t="s">
        <v>1412</v>
      </c>
      <c r="AE2412" s="14" t="s">
        <v>18</v>
      </c>
      <c r="AF2412" s="39" t="s">
        <v>18</v>
      </c>
    </row>
    <row r="2413" spans="1:32" x14ac:dyDescent="0.25">
      <c r="A2413" s="40" t="s">
        <v>2286</v>
      </c>
      <c r="B2413" s="67" t="s">
        <v>18</v>
      </c>
      <c r="C2413" s="42" t="s">
        <v>18</v>
      </c>
      <c r="D2413" s="67">
        <v>2.3034602447305299</v>
      </c>
      <c r="E2413" s="42">
        <v>5</v>
      </c>
      <c r="F2413" s="67">
        <v>-7.4292759181498402</v>
      </c>
      <c r="G2413" s="42">
        <v>10</v>
      </c>
      <c r="H2413" s="67">
        <v>8.3073555281328204</v>
      </c>
      <c r="I2413" s="42">
        <v>12</v>
      </c>
      <c r="J2413" s="67">
        <v>0.76255976105394896</v>
      </c>
      <c r="K2413" s="42">
        <v>15</v>
      </c>
      <c r="L2413" s="67">
        <v>2.2649705295671501</v>
      </c>
      <c r="M2413" s="42">
        <v>5</v>
      </c>
      <c r="N2413" s="67">
        <v>7.2482894561407196</v>
      </c>
      <c r="O2413" s="69">
        <v>0.583081870070976</v>
      </c>
      <c r="P2413" s="69" t="s">
        <v>18</v>
      </c>
      <c r="Q2413" s="70">
        <v>8</v>
      </c>
      <c r="R2413" s="71">
        <v>0.05</v>
      </c>
      <c r="S2413" s="71">
        <v>5.0000000000000001E-3</v>
      </c>
      <c r="T2413" s="46" t="s">
        <v>18</v>
      </c>
      <c r="U2413" s="72">
        <v>1.2500000000000001E-2</v>
      </c>
      <c r="V2413" s="72" t="s">
        <v>18</v>
      </c>
      <c r="W2413" s="72">
        <v>1.55E-2</v>
      </c>
      <c r="X2413" s="48" t="s">
        <v>141</v>
      </c>
      <c r="Y2413" s="49" t="s">
        <v>18</v>
      </c>
      <c r="Z2413" s="50" t="s">
        <v>18</v>
      </c>
      <c r="AA2413" s="73" t="s">
        <v>18</v>
      </c>
      <c r="AB2413" s="52">
        <v>43123</v>
      </c>
      <c r="AC2413" s="48" t="s">
        <v>2283</v>
      </c>
      <c r="AD2413" s="53" t="s">
        <v>1426</v>
      </c>
      <c r="AE2413" s="46" t="s">
        <v>235</v>
      </c>
      <c r="AF2413" s="54" t="s">
        <v>18</v>
      </c>
    </row>
    <row r="2414" spans="1:32" x14ac:dyDescent="0.25">
      <c r="A2414" s="1" t="s">
        <v>2287</v>
      </c>
      <c r="B2414" s="75">
        <v>4.9083535583015401</v>
      </c>
      <c r="C2414" s="66">
        <v>1</v>
      </c>
      <c r="D2414" s="75">
        <v>3.8038236704741801</v>
      </c>
      <c r="E2414" s="66">
        <v>1</v>
      </c>
      <c r="F2414" s="75">
        <v>4.5542629576902298</v>
      </c>
      <c r="G2414" s="66">
        <v>2</v>
      </c>
      <c r="H2414" s="74">
        <v>11.769769756559199</v>
      </c>
      <c r="I2414" s="37">
        <v>7</v>
      </c>
      <c r="J2414" s="74">
        <v>4.3370877999727497</v>
      </c>
      <c r="K2414" s="37">
        <v>9</v>
      </c>
      <c r="L2414" s="74">
        <v>2.0985114905142299</v>
      </c>
      <c r="M2414" s="37">
        <v>6</v>
      </c>
      <c r="N2414" s="74">
        <v>5.4374410283043497</v>
      </c>
      <c r="O2414" s="76">
        <v>1.4140402368145499</v>
      </c>
      <c r="P2414" s="76" t="s">
        <v>18</v>
      </c>
      <c r="Q2414" s="77">
        <v>6</v>
      </c>
      <c r="R2414" s="78">
        <v>0.03</v>
      </c>
      <c r="S2414" s="78">
        <v>5.0000000000000001E-3</v>
      </c>
      <c r="T2414" s="14" t="s">
        <v>18</v>
      </c>
      <c r="U2414" s="79">
        <v>8.0000000000000002E-3</v>
      </c>
      <c r="V2414" s="79" t="s">
        <v>18</v>
      </c>
      <c r="W2414" s="79">
        <v>0.01</v>
      </c>
      <c r="X2414" s="12" t="s">
        <v>141</v>
      </c>
      <c r="Y2414" s="60">
        <v>2.7313358715444398</v>
      </c>
      <c r="Z2414" s="8" t="s">
        <v>18</v>
      </c>
      <c r="AA2414" s="80" t="s">
        <v>18</v>
      </c>
      <c r="AB2414" s="62">
        <v>40198</v>
      </c>
      <c r="AC2414" s="12" t="s">
        <v>2288</v>
      </c>
      <c r="AD2414" s="16" t="s">
        <v>1412</v>
      </c>
      <c r="AE2414" s="14" t="s">
        <v>18</v>
      </c>
      <c r="AF2414" s="39" t="s">
        <v>18</v>
      </c>
    </row>
    <row r="2415" spans="1:32" x14ac:dyDescent="0.25">
      <c r="A2415" s="40" t="s">
        <v>2289</v>
      </c>
      <c r="B2415" s="67">
        <v>1.6301672625413699</v>
      </c>
      <c r="C2415" s="42">
        <v>6</v>
      </c>
      <c r="D2415" s="67">
        <v>1.4877771180358701</v>
      </c>
      <c r="E2415" s="42">
        <v>8</v>
      </c>
      <c r="F2415" s="67">
        <v>0.11600938476690099</v>
      </c>
      <c r="G2415" s="42">
        <v>9</v>
      </c>
      <c r="H2415" s="67">
        <v>12.5</v>
      </c>
      <c r="I2415" s="42">
        <v>6</v>
      </c>
      <c r="J2415" s="67">
        <v>5.0136736554238803</v>
      </c>
      <c r="K2415" s="42">
        <v>5</v>
      </c>
      <c r="L2415" s="67">
        <v>-0.94582975064488795</v>
      </c>
      <c r="M2415" s="42">
        <v>14</v>
      </c>
      <c r="N2415" s="67">
        <v>2.9665230292965798</v>
      </c>
      <c r="O2415" s="69">
        <v>2.8379994220930498</v>
      </c>
      <c r="P2415" s="69" t="s">
        <v>18</v>
      </c>
      <c r="Q2415" s="70">
        <v>6</v>
      </c>
      <c r="R2415" s="71">
        <v>0.03</v>
      </c>
      <c r="S2415" s="71">
        <v>5.0000000000000001E-3</v>
      </c>
      <c r="T2415" s="46" t="s">
        <v>18</v>
      </c>
      <c r="U2415" s="72">
        <v>8.0000000000000002E-3</v>
      </c>
      <c r="V2415" s="72" t="s">
        <v>18</v>
      </c>
      <c r="W2415" s="72">
        <v>0.01</v>
      </c>
      <c r="X2415" s="48" t="s">
        <v>141</v>
      </c>
      <c r="Y2415" s="49" t="s">
        <v>18</v>
      </c>
      <c r="Z2415" s="50" t="s">
        <v>18</v>
      </c>
      <c r="AA2415" s="73" t="s">
        <v>18</v>
      </c>
      <c r="AB2415" s="52">
        <v>40198</v>
      </c>
      <c r="AC2415" s="48" t="s">
        <v>2288</v>
      </c>
      <c r="AD2415" s="53" t="s">
        <v>1412</v>
      </c>
      <c r="AE2415" s="46" t="s">
        <v>18</v>
      </c>
      <c r="AF2415" s="54" t="s">
        <v>18</v>
      </c>
    </row>
    <row r="2416" spans="1:32" x14ac:dyDescent="0.25">
      <c r="A2416" s="1" t="s">
        <v>2290</v>
      </c>
      <c r="B2416" s="74">
        <v>2.1445469642462101</v>
      </c>
      <c r="C2416" s="37">
        <v>5</v>
      </c>
      <c r="D2416" s="74">
        <v>1.73593238461233</v>
      </c>
      <c r="E2416" s="37">
        <v>6</v>
      </c>
      <c r="F2416" s="74">
        <v>0.43110884824613099</v>
      </c>
      <c r="G2416" s="37">
        <v>8</v>
      </c>
      <c r="H2416" s="75">
        <v>14.359649521042201</v>
      </c>
      <c r="I2416" s="66">
        <v>1</v>
      </c>
      <c r="J2416" s="75">
        <v>6.3632141198327297</v>
      </c>
      <c r="K2416" s="66">
        <v>2</v>
      </c>
      <c r="L2416" s="74">
        <v>-0.59979480703968802</v>
      </c>
      <c r="M2416" s="37">
        <v>11</v>
      </c>
      <c r="N2416" s="74">
        <v>3.6087804025642498</v>
      </c>
      <c r="O2416" s="76">
        <v>2.8482309858776902</v>
      </c>
      <c r="P2416" s="76" t="s">
        <v>18</v>
      </c>
      <c r="Q2416" s="77">
        <v>6</v>
      </c>
      <c r="R2416" s="78">
        <v>0.03</v>
      </c>
      <c r="S2416" s="78">
        <v>0</v>
      </c>
      <c r="T2416" s="14" t="s">
        <v>18</v>
      </c>
      <c r="U2416" s="79">
        <v>0.03</v>
      </c>
      <c r="V2416" s="79" t="s">
        <v>18</v>
      </c>
      <c r="W2416" s="79">
        <v>1.15E-2</v>
      </c>
      <c r="X2416" s="12" t="s">
        <v>141</v>
      </c>
      <c r="Y2416" s="60">
        <v>59.9</v>
      </c>
      <c r="Z2416" s="8" t="s">
        <v>18</v>
      </c>
      <c r="AA2416" s="80" t="s">
        <v>18</v>
      </c>
      <c r="AB2416" s="62">
        <v>36609</v>
      </c>
      <c r="AC2416" s="12" t="s">
        <v>2291</v>
      </c>
      <c r="AD2416" s="16" t="s">
        <v>1412</v>
      </c>
      <c r="AE2416" s="14" t="s">
        <v>18</v>
      </c>
      <c r="AF2416" s="39" t="s">
        <v>18</v>
      </c>
    </row>
    <row r="2417" spans="1:32" x14ac:dyDescent="0.25">
      <c r="A2417" s="40" t="s">
        <v>2292</v>
      </c>
      <c r="B2417" s="68">
        <v>4.2095355708534798</v>
      </c>
      <c r="C2417" s="64">
        <v>3</v>
      </c>
      <c r="D2417" s="67">
        <v>1.66515540429041</v>
      </c>
      <c r="E2417" s="42">
        <v>7</v>
      </c>
      <c r="F2417" s="67">
        <v>1.9210276449997501</v>
      </c>
      <c r="G2417" s="42">
        <v>6</v>
      </c>
      <c r="H2417" s="67">
        <v>7.9198858418448603</v>
      </c>
      <c r="I2417" s="42">
        <v>13</v>
      </c>
      <c r="J2417" s="68">
        <v>5.6838036479797696</v>
      </c>
      <c r="K2417" s="64">
        <v>3</v>
      </c>
      <c r="L2417" s="67">
        <v>2.4244655943529398</v>
      </c>
      <c r="M2417" s="42">
        <v>4</v>
      </c>
      <c r="N2417" s="67">
        <v>7.7295182391527</v>
      </c>
      <c r="O2417" s="69">
        <v>0.49665145560677598</v>
      </c>
      <c r="P2417" s="69" t="s">
        <v>18</v>
      </c>
      <c r="Q2417" s="70">
        <v>6</v>
      </c>
      <c r="R2417" s="71">
        <v>0.03</v>
      </c>
      <c r="S2417" s="71">
        <v>5.0000000000000001E-3</v>
      </c>
      <c r="T2417" s="46" t="s">
        <v>18</v>
      </c>
      <c r="U2417" s="72">
        <v>8.5000000000000006E-3</v>
      </c>
      <c r="V2417" s="72" t="s">
        <v>18</v>
      </c>
      <c r="W2417" s="72">
        <v>1.15E-2</v>
      </c>
      <c r="X2417" s="48" t="s">
        <v>141</v>
      </c>
      <c r="Y2417" s="49" t="s">
        <v>18</v>
      </c>
      <c r="Z2417" s="50" t="s">
        <v>18</v>
      </c>
      <c r="AA2417" s="73" t="s">
        <v>18</v>
      </c>
      <c r="AB2417" s="52">
        <v>41199</v>
      </c>
      <c r="AC2417" s="48" t="s">
        <v>2291</v>
      </c>
      <c r="AD2417" s="53" t="s">
        <v>1412</v>
      </c>
      <c r="AE2417" s="46" t="s">
        <v>18</v>
      </c>
      <c r="AF2417" s="54" t="s">
        <v>18</v>
      </c>
    </row>
    <row r="2418" spans="1:32" x14ac:dyDescent="0.25">
      <c r="A2418" s="1" t="s">
        <v>2293</v>
      </c>
      <c r="B2418" s="74" t="s">
        <v>18</v>
      </c>
      <c r="C2418" s="37" t="s">
        <v>18</v>
      </c>
      <c r="D2418" s="74" t="s">
        <v>18</v>
      </c>
      <c r="E2418" s="37" t="s">
        <v>18</v>
      </c>
      <c r="F2418" s="75">
        <v>4.5318146866923001</v>
      </c>
      <c r="G2418" s="66">
        <v>3</v>
      </c>
      <c r="H2418" s="75">
        <v>13.4845197260282</v>
      </c>
      <c r="I2418" s="66">
        <v>2</v>
      </c>
      <c r="J2418" s="74">
        <v>4.94697361524263</v>
      </c>
      <c r="K2418" s="37">
        <v>6</v>
      </c>
      <c r="L2418" s="74">
        <v>1.7558976521482901</v>
      </c>
      <c r="M2418" s="37">
        <v>7</v>
      </c>
      <c r="N2418" s="74">
        <v>5.2273678351092698</v>
      </c>
      <c r="O2418" s="76">
        <v>1.7988996882216</v>
      </c>
      <c r="P2418" s="76" t="s">
        <v>18</v>
      </c>
      <c r="Q2418" s="77">
        <v>8</v>
      </c>
      <c r="R2418" s="78">
        <v>0</v>
      </c>
      <c r="S2418" s="78">
        <v>0</v>
      </c>
      <c r="T2418" s="14" t="s">
        <v>18</v>
      </c>
      <c r="U2418" s="79">
        <v>0</v>
      </c>
      <c r="V2418" s="79" t="s">
        <v>18</v>
      </c>
      <c r="W2418" s="79">
        <v>3.4999999999999901E-3</v>
      </c>
      <c r="X2418" s="12" t="s">
        <v>1371</v>
      </c>
      <c r="Y2418" s="60" t="s">
        <v>18</v>
      </c>
      <c r="Z2418" s="8" t="s">
        <v>18</v>
      </c>
      <c r="AA2418" s="80" t="s">
        <v>18</v>
      </c>
      <c r="AB2418" s="62">
        <v>43865</v>
      </c>
      <c r="AC2418" s="12" t="s">
        <v>2294</v>
      </c>
      <c r="AD2418" s="16" t="s">
        <v>1776</v>
      </c>
      <c r="AE2418" s="14" t="s">
        <v>18</v>
      </c>
      <c r="AF2418" s="39" t="s">
        <v>18</v>
      </c>
    </row>
    <row r="2419" spans="1:32" x14ac:dyDescent="0.25">
      <c r="A2419" s="40" t="s">
        <v>2295</v>
      </c>
      <c r="B2419" s="67" t="s">
        <v>18</v>
      </c>
      <c r="C2419" s="42" t="s">
        <v>18</v>
      </c>
      <c r="D2419" s="67" t="s">
        <v>18</v>
      </c>
      <c r="E2419" s="42" t="s">
        <v>18</v>
      </c>
      <c r="F2419" s="67" t="s">
        <v>18</v>
      </c>
      <c r="G2419" s="42" t="s">
        <v>18</v>
      </c>
      <c r="H2419" s="67">
        <v>6.40135480228221</v>
      </c>
      <c r="I2419" s="42">
        <v>14</v>
      </c>
      <c r="J2419" s="67">
        <v>1.4744996419662999</v>
      </c>
      <c r="K2419" s="42">
        <v>11</v>
      </c>
      <c r="L2419" s="67">
        <v>1.7558854630595799</v>
      </c>
      <c r="M2419" s="42">
        <v>8</v>
      </c>
      <c r="N2419" s="67">
        <v>6.9956306424237704</v>
      </c>
      <c r="O2419" s="69">
        <v>0.33168495646129897</v>
      </c>
      <c r="P2419" s="69" t="s">
        <v>18</v>
      </c>
      <c r="Q2419" s="70">
        <v>8</v>
      </c>
      <c r="R2419" s="71">
        <v>0.05</v>
      </c>
      <c r="S2419" s="71">
        <v>0.03</v>
      </c>
      <c r="T2419" s="46" t="s">
        <v>18</v>
      </c>
      <c r="U2419" s="72">
        <v>0</v>
      </c>
      <c r="V2419" s="72" t="s">
        <v>18</v>
      </c>
      <c r="W2419" s="72">
        <v>3.4999999999999901E-3</v>
      </c>
      <c r="X2419" s="48" t="s">
        <v>1371</v>
      </c>
      <c r="Y2419" s="49" t="s">
        <v>18</v>
      </c>
      <c r="Z2419" s="50" t="s">
        <v>18</v>
      </c>
      <c r="AA2419" s="73" t="s">
        <v>18</v>
      </c>
      <c r="AB2419" s="52">
        <v>44860</v>
      </c>
      <c r="AC2419" s="48" t="s">
        <v>2294</v>
      </c>
      <c r="AD2419" s="53" t="s">
        <v>68</v>
      </c>
      <c r="AE2419" s="46" t="s">
        <v>18</v>
      </c>
      <c r="AF2419" s="54" t="s">
        <v>18</v>
      </c>
    </row>
    <row r="2420" spans="1:32" x14ac:dyDescent="0.25">
      <c r="A2420" s="1" t="s">
        <v>2296</v>
      </c>
      <c r="B2420" s="74" t="s">
        <v>18</v>
      </c>
      <c r="C2420" s="37" t="s">
        <v>18</v>
      </c>
      <c r="D2420" s="74" t="s">
        <v>18</v>
      </c>
      <c r="E2420" s="37" t="s">
        <v>18</v>
      </c>
      <c r="F2420" s="74" t="s">
        <v>18</v>
      </c>
      <c r="G2420" s="37" t="s">
        <v>18</v>
      </c>
      <c r="H2420" s="75">
        <v>13.354693184263001</v>
      </c>
      <c r="I2420" s="66">
        <v>3</v>
      </c>
      <c r="J2420" s="75">
        <v>8.1687606294019695</v>
      </c>
      <c r="K2420" s="66">
        <v>1</v>
      </c>
      <c r="L2420" s="74">
        <v>-0.55634279635420303</v>
      </c>
      <c r="M2420" s="37">
        <v>10</v>
      </c>
      <c r="N2420" s="74">
        <v>5.8765278070564397</v>
      </c>
      <c r="O2420" s="76">
        <v>1.57808898919814</v>
      </c>
      <c r="P2420" s="76" t="s">
        <v>18</v>
      </c>
      <c r="Q2420" s="77">
        <v>8</v>
      </c>
      <c r="R2420" s="78">
        <v>0.05</v>
      </c>
      <c r="S2420" s="78">
        <v>0.03</v>
      </c>
      <c r="T2420" s="14" t="s">
        <v>18</v>
      </c>
      <c r="U2420" s="79">
        <v>0</v>
      </c>
      <c r="V2420" s="79" t="s">
        <v>18</v>
      </c>
      <c r="W2420" s="79">
        <v>3.4999999999999901E-3</v>
      </c>
      <c r="X2420" s="12" t="s">
        <v>1371</v>
      </c>
      <c r="Y2420" s="60" t="s">
        <v>18</v>
      </c>
      <c r="Z2420" s="8" t="s">
        <v>18</v>
      </c>
      <c r="AA2420" s="80" t="s">
        <v>18</v>
      </c>
      <c r="AB2420" s="62">
        <v>44698</v>
      </c>
      <c r="AC2420" s="12" t="s">
        <v>2294</v>
      </c>
      <c r="AD2420" s="16">
        <v>1000000</v>
      </c>
      <c r="AE2420" s="14" t="s">
        <v>18</v>
      </c>
      <c r="AF2420" s="39" t="s">
        <v>18</v>
      </c>
    </row>
    <row r="2421" spans="1:32" x14ac:dyDescent="0.25">
      <c r="A2421" s="40" t="s">
        <v>2297</v>
      </c>
      <c r="B2421" s="67" t="s">
        <v>18</v>
      </c>
      <c r="C2421" s="42" t="s">
        <v>18</v>
      </c>
      <c r="D2421" s="67" t="s">
        <v>18</v>
      </c>
      <c r="E2421" s="42" t="s">
        <v>18</v>
      </c>
      <c r="F2421" s="68">
        <v>5.2816980115814696</v>
      </c>
      <c r="G2421" s="64">
        <v>1</v>
      </c>
      <c r="H2421" s="67">
        <v>13.0909614991161</v>
      </c>
      <c r="I2421" s="42">
        <v>4</v>
      </c>
      <c r="J2421" s="67">
        <v>4.7552166245906404</v>
      </c>
      <c r="K2421" s="42">
        <v>7</v>
      </c>
      <c r="L2421" s="68">
        <v>2.4416627218083198</v>
      </c>
      <c r="M2421" s="64">
        <v>3</v>
      </c>
      <c r="N2421" s="67">
        <v>5.6073291847304203</v>
      </c>
      <c r="O2421" s="69">
        <v>1.60681705051685</v>
      </c>
      <c r="P2421" s="69" t="s">
        <v>18</v>
      </c>
      <c r="Q2421" s="70">
        <v>8</v>
      </c>
      <c r="R2421" s="71">
        <v>0.05</v>
      </c>
      <c r="S2421" s="71">
        <v>0.03</v>
      </c>
      <c r="T2421" s="46" t="s">
        <v>18</v>
      </c>
      <c r="U2421" s="72">
        <v>0</v>
      </c>
      <c r="V2421" s="72" t="s">
        <v>18</v>
      </c>
      <c r="W2421" s="72">
        <v>3.4999999999999901E-3</v>
      </c>
      <c r="X2421" s="48" t="s">
        <v>1371</v>
      </c>
      <c r="Y2421" s="49" t="s">
        <v>18</v>
      </c>
      <c r="Z2421" s="50" t="s">
        <v>18</v>
      </c>
      <c r="AA2421" s="73" t="s">
        <v>18</v>
      </c>
      <c r="AB2421" s="52">
        <v>43964</v>
      </c>
      <c r="AC2421" s="48" t="s">
        <v>2294</v>
      </c>
      <c r="AD2421" s="53" t="s">
        <v>1776</v>
      </c>
      <c r="AE2421" s="46" t="s">
        <v>18</v>
      </c>
      <c r="AF2421" s="54" t="s">
        <v>18</v>
      </c>
    </row>
    <row r="2422" spans="1:32" x14ac:dyDescent="0.25">
      <c r="A2422" s="1" t="s">
        <v>2298</v>
      </c>
      <c r="B2422" s="75">
        <v>4.2379811998348504</v>
      </c>
      <c r="C2422" s="66">
        <v>2</v>
      </c>
      <c r="D2422" s="75">
        <v>3.5226212127310998</v>
      </c>
      <c r="E2422" s="66">
        <v>2</v>
      </c>
      <c r="F2422" s="74">
        <v>3.6779339960624799</v>
      </c>
      <c r="G2422" s="37">
        <v>4</v>
      </c>
      <c r="H2422" s="74">
        <v>12.862402744593499</v>
      </c>
      <c r="I2422" s="37">
        <v>5</v>
      </c>
      <c r="J2422" s="74">
        <v>5.3768675645451598</v>
      </c>
      <c r="K2422" s="37">
        <v>4</v>
      </c>
      <c r="L2422" s="75">
        <v>2.6509535274951501</v>
      </c>
      <c r="M2422" s="66">
        <v>2</v>
      </c>
      <c r="N2422" s="74">
        <v>6.5599922811642397</v>
      </c>
      <c r="O2422" s="76">
        <v>1.3386286158563101</v>
      </c>
      <c r="P2422" s="76" t="s">
        <v>18</v>
      </c>
      <c r="Q2422" s="77">
        <v>8</v>
      </c>
      <c r="R2422" s="78">
        <v>0.05</v>
      </c>
      <c r="S2422" s="78">
        <v>0.01</v>
      </c>
      <c r="T2422" s="14" t="s">
        <v>18</v>
      </c>
      <c r="U2422" s="79">
        <v>1.44999999999999E-2</v>
      </c>
      <c r="V2422" s="79" t="s">
        <v>18</v>
      </c>
      <c r="W2422" s="79">
        <v>6.2399999999999999E-3</v>
      </c>
      <c r="X2422" s="12" t="s">
        <v>141</v>
      </c>
      <c r="Y2422" s="60">
        <v>6.0257477327859599</v>
      </c>
      <c r="Z2422" s="8" t="s">
        <v>18</v>
      </c>
      <c r="AA2422" s="80" t="s">
        <v>18</v>
      </c>
      <c r="AB2422" s="62">
        <v>40126</v>
      </c>
      <c r="AC2422" s="12" t="s">
        <v>2275</v>
      </c>
      <c r="AD2422" s="16" t="s">
        <v>56</v>
      </c>
      <c r="AE2422" s="14" t="s">
        <v>18</v>
      </c>
      <c r="AF2422" s="39" t="s">
        <v>18</v>
      </c>
    </row>
    <row r="2423" spans="1:32" x14ac:dyDescent="0.25">
      <c r="A2423" s="126" t="s">
        <v>2299</v>
      </c>
      <c r="B2423" s="127" t="s">
        <v>18</v>
      </c>
      <c r="C2423" s="128" t="s">
        <v>18</v>
      </c>
      <c r="D2423" s="127" t="s">
        <v>18</v>
      </c>
      <c r="E2423" s="128" t="s">
        <v>18</v>
      </c>
      <c r="F2423" s="127" t="s">
        <v>18</v>
      </c>
      <c r="G2423" s="128" t="s">
        <v>18</v>
      </c>
      <c r="H2423" s="127">
        <v>10.1948418720928</v>
      </c>
      <c r="I2423" s="128">
        <v>8</v>
      </c>
      <c r="J2423" s="127">
        <v>4.3660569748617402</v>
      </c>
      <c r="K2423" s="128">
        <v>8</v>
      </c>
      <c r="L2423" s="127">
        <v>-1.7396750317523</v>
      </c>
      <c r="M2423" s="128">
        <v>15</v>
      </c>
      <c r="N2423" s="127">
        <v>5.0461897300999201</v>
      </c>
      <c r="O2423" s="131">
        <v>1.2115740473240699</v>
      </c>
      <c r="P2423" s="131" t="s">
        <v>18</v>
      </c>
      <c r="Q2423" s="132">
        <v>8</v>
      </c>
      <c r="R2423" s="133">
        <v>0</v>
      </c>
      <c r="S2423" s="133">
        <v>0</v>
      </c>
      <c r="T2423" s="134" t="s">
        <v>18</v>
      </c>
      <c r="U2423" s="135">
        <v>2E-3</v>
      </c>
      <c r="V2423" s="135" t="s">
        <v>18</v>
      </c>
      <c r="W2423" s="135">
        <v>2E-3</v>
      </c>
      <c r="X2423" s="136" t="s">
        <v>1371</v>
      </c>
      <c r="Y2423" s="137">
        <v>330.7</v>
      </c>
      <c r="Z2423" s="138" t="s">
        <v>18</v>
      </c>
      <c r="AA2423" s="139" t="s">
        <v>18</v>
      </c>
      <c r="AB2423" s="140">
        <v>44859</v>
      </c>
      <c r="AC2423" s="136" t="s">
        <v>2130</v>
      </c>
      <c r="AD2423" s="141" t="s">
        <v>68</v>
      </c>
      <c r="AE2423" s="134" t="s">
        <v>18</v>
      </c>
      <c r="AF2423" s="142" t="s">
        <v>18</v>
      </c>
    </row>
    <row r="2424" spans="1:32" x14ac:dyDescent="0.25">
      <c r="A2424" s="96" t="s">
        <v>95</v>
      </c>
      <c r="B2424" s="97">
        <v>2.7641040131940207</v>
      </c>
      <c r="C2424" s="12"/>
      <c r="D2424" s="97">
        <v>1.9939499414460033</v>
      </c>
      <c r="E2424" s="12"/>
      <c r="F2424" s="97">
        <v>-0.53048654984829635</v>
      </c>
      <c r="G2424" s="12"/>
      <c r="H2424" s="97">
        <v>10.506805200529667</v>
      </c>
      <c r="I2424" s="12"/>
      <c r="J2424" s="97">
        <v>3.9488115376745756</v>
      </c>
      <c r="K2424" s="12"/>
      <c r="L2424" s="97">
        <v>0.92629274858988864</v>
      </c>
      <c r="M2424" s="37"/>
      <c r="N2424" s="97">
        <v>5.5639575868520152</v>
      </c>
      <c r="O2424" s="98">
        <v>1.3657463512153909</v>
      </c>
      <c r="P2424" s="98" t="s">
        <v>18</v>
      </c>
      <c r="Q2424" s="99"/>
      <c r="R2424" s="14"/>
      <c r="S2424" s="12"/>
      <c r="T2424" s="14"/>
      <c r="U2424" s="12"/>
      <c r="V2424" s="100"/>
      <c r="X2424" s="100" t="s">
        <v>96</v>
      </c>
      <c r="Y2424" s="101">
        <v>456.15708360433041</v>
      </c>
      <c r="Z2424" s="98">
        <v>0</v>
      </c>
      <c r="AA2424" s="102">
        <v>0</v>
      </c>
      <c r="AB2424" s="100"/>
      <c r="AC2424" s="100"/>
      <c r="AD2424" s="103"/>
      <c r="AE2424" s="104"/>
      <c r="AF2424" s="105">
        <v>0</v>
      </c>
    </row>
    <row r="2425" spans="1:32" x14ac:dyDescent="0.25">
      <c r="A2425" s="106" t="s">
        <v>1272</v>
      </c>
      <c r="B2425" s="107" t="s">
        <v>18</v>
      </c>
      <c r="C2425" s="37"/>
      <c r="D2425" s="107" t="s">
        <v>18</v>
      </c>
      <c r="E2425" s="37"/>
      <c r="F2425" s="107" t="s">
        <v>18</v>
      </c>
      <c r="G2425" s="37"/>
      <c r="H2425" s="107" t="s">
        <v>18</v>
      </c>
      <c r="I2425" s="37"/>
      <c r="J2425" s="107" t="s">
        <v>18</v>
      </c>
      <c r="K2425" s="37"/>
      <c r="L2425" s="107" t="s">
        <v>18</v>
      </c>
      <c r="M2425" s="37"/>
      <c r="N2425" s="107" t="s">
        <v>18</v>
      </c>
      <c r="O2425" s="107" t="s">
        <v>18</v>
      </c>
      <c r="P2425" s="107" t="s">
        <v>18</v>
      </c>
      <c r="Q2425" s="108"/>
      <c r="R2425" s="109"/>
      <c r="S2425" s="37"/>
      <c r="T2425" s="109"/>
      <c r="U2425" s="37"/>
      <c r="V2425" s="37"/>
      <c r="W2425" s="110"/>
      <c r="X2425" s="111"/>
      <c r="Y2425" s="112"/>
      <c r="Z2425" s="37"/>
      <c r="AA2425" s="37"/>
      <c r="AB2425" s="37"/>
      <c r="AC2425" s="113"/>
      <c r="AD2425" s="109"/>
      <c r="AE2425" s="110"/>
    </row>
    <row r="2426" spans="1:32" x14ac:dyDescent="0.25">
      <c r="A2426" s="1" t="s">
        <v>98</v>
      </c>
      <c r="B2426" s="55"/>
      <c r="C2426" s="37">
        <v>8</v>
      </c>
      <c r="D2426" s="55"/>
      <c r="E2426" s="37">
        <v>10</v>
      </c>
      <c r="F2426" s="55"/>
      <c r="G2426" s="37">
        <v>12</v>
      </c>
      <c r="H2426" s="55"/>
      <c r="I2426" s="37">
        <v>15</v>
      </c>
      <c r="J2426" s="55"/>
      <c r="K2426" s="37">
        <v>15</v>
      </c>
      <c r="L2426" s="55"/>
      <c r="M2426" s="37">
        <v>15</v>
      </c>
      <c r="N2426" s="55"/>
      <c r="O2426" s="56"/>
      <c r="P2426" s="56"/>
      <c r="Q2426" s="58"/>
      <c r="R2426" s="14"/>
      <c r="S2426" s="59"/>
      <c r="T2426" s="114"/>
      <c r="U2426" s="59"/>
      <c r="V2426" s="12"/>
      <c r="W2426" s="8"/>
      <c r="X2426" s="8"/>
      <c r="Y2426" s="61"/>
      <c r="Z2426" s="62"/>
      <c r="AA2426" s="12"/>
      <c r="AB2426" s="62"/>
      <c r="AC2426" s="16"/>
      <c r="AD2426" s="14"/>
      <c r="AE2426" s="8"/>
    </row>
    <row r="2427" spans="1:32" x14ac:dyDescent="0.25">
      <c r="B2427" s="74"/>
      <c r="C2427" s="37"/>
      <c r="D2427" s="74"/>
      <c r="E2427" s="37"/>
      <c r="F2427" s="74"/>
      <c r="G2427" s="37"/>
      <c r="H2427" s="74"/>
      <c r="I2427" s="37"/>
      <c r="J2427" s="74"/>
      <c r="K2427" s="37"/>
      <c r="L2427" s="74"/>
      <c r="M2427" s="37"/>
      <c r="N2427" s="74"/>
      <c r="O2427" s="76"/>
      <c r="P2427" s="76"/>
      <c r="Q2427" s="77"/>
      <c r="R2427" s="78"/>
      <c r="S2427" s="78"/>
      <c r="T2427" s="14"/>
      <c r="U2427" s="79"/>
      <c r="V2427" s="79"/>
      <c r="W2427" s="79"/>
      <c r="X2427" s="12"/>
      <c r="Y2427" s="60"/>
      <c r="Z2427" s="8"/>
      <c r="AA2427" s="80"/>
      <c r="AB2427" s="62"/>
      <c r="AC2427" s="12"/>
      <c r="AD2427" s="16"/>
      <c r="AE2427" s="14"/>
      <c r="AF2427" s="39"/>
    </row>
    <row r="2428" spans="1:32" x14ac:dyDescent="0.25">
      <c r="B2428" s="74"/>
      <c r="C2428" s="37"/>
      <c r="D2428" s="74"/>
      <c r="E2428" s="37"/>
      <c r="F2428" s="74"/>
      <c r="G2428" s="37"/>
      <c r="H2428" s="74"/>
      <c r="I2428" s="37"/>
      <c r="J2428" s="74"/>
      <c r="K2428" s="37"/>
      <c r="L2428" s="74"/>
      <c r="M2428" s="37"/>
      <c r="N2428" s="74"/>
      <c r="O2428" s="76"/>
      <c r="P2428" s="76"/>
      <c r="Q2428" s="77"/>
      <c r="R2428" s="78"/>
      <c r="S2428" s="78"/>
      <c r="T2428" s="14"/>
      <c r="U2428" s="79"/>
      <c r="V2428" s="79"/>
      <c r="W2428" s="79"/>
      <c r="X2428" s="12"/>
      <c r="Y2428" s="60"/>
      <c r="Z2428" s="8"/>
      <c r="AA2428" s="80"/>
      <c r="AB2428" s="62"/>
      <c r="AC2428" s="12"/>
      <c r="AD2428" s="16"/>
      <c r="AE2428" s="14"/>
      <c r="AF2428" s="39"/>
    </row>
    <row r="2429" spans="1:32" x14ac:dyDescent="0.25">
      <c r="B2429" s="74"/>
      <c r="C2429" s="37"/>
      <c r="D2429" s="74"/>
      <c r="E2429" s="37"/>
      <c r="F2429" s="74"/>
      <c r="G2429" s="37"/>
      <c r="H2429" s="74"/>
      <c r="I2429" s="37"/>
      <c r="J2429" s="74"/>
      <c r="K2429" s="37"/>
      <c r="L2429" s="74"/>
      <c r="M2429" s="37"/>
      <c r="N2429" s="74"/>
      <c r="O2429" s="76"/>
      <c r="P2429" s="76"/>
      <c r="Q2429" s="77"/>
      <c r="R2429" s="78"/>
      <c r="S2429" s="78"/>
      <c r="T2429" s="14"/>
      <c r="U2429" s="79"/>
      <c r="V2429" s="79"/>
      <c r="W2429" s="79"/>
      <c r="X2429" s="12"/>
      <c r="Y2429" s="60"/>
      <c r="Z2429" s="8"/>
      <c r="AA2429" s="80"/>
      <c r="AB2429" s="62"/>
      <c r="AC2429" s="12"/>
      <c r="AD2429" s="16"/>
      <c r="AE2429" s="14"/>
      <c r="AF2429" s="39"/>
    </row>
    <row r="2430" spans="1:32" x14ac:dyDescent="0.25">
      <c r="A2430" s="96"/>
      <c r="B2430" s="97"/>
      <c r="C2430" s="12"/>
      <c r="D2430" s="97"/>
      <c r="E2430" s="12"/>
      <c r="F2430" s="97"/>
      <c r="G2430" s="12"/>
      <c r="H2430" s="97"/>
      <c r="I2430" s="12"/>
      <c r="J2430" s="97"/>
      <c r="K2430" s="12"/>
      <c r="L2430" s="97"/>
      <c r="M2430" s="37"/>
      <c r="N2430" s="97"/>
      <c r="O2430" s="98"/>
      <c r="P2430" s="98"/>
      <c r="Q2430" s="99"/>
      <c r="R2430" s="14"/>
      <c r="S2430" s="12"/>
      <c r="T2430" s="14"/>
      <c r="U2430" s="12"/>
      <c r="V2430" s="100"/>
      <c r="X2430" s="100"/>
      <c r="Y2430" s="101"/>
      <c r="Z2430" s="98"/>
      <c r="AA2430" s="102"/>
      <c r="AB2430" s="100"/>
      <c r="AC2430" s="100"/>
      <c r="AD2430" s="103"/>
      <c r="AE2430" s="104"/>
      <c r="AF2430" s="105"/>
    </row>
    <row r="2431" spans="1:32" x14ac:dyDescent="0.25">
      <c r="A2431" s="106"/>
      <c r="B2431" s="155"/>
      <c r="C2431" s="37"/>
      <c r="D2431" s="155"/>
      <c r="E2431" s="37"/>
      <c r="F2431" s="155"/>
      <c r="G2431" s="37"/>
      <c r="H2431" s="155"/>
      <c r="I2431" s="37"/>
      <c r="J2431" s="155"/>
      <c r="K2431" s="37"/>
      <c r="L2431" s="155"/>
      <c r="M2431" s="37"/>
      <c r="N2431" s="155"/>
      <c r="O2431" s="155"/>
      <c r="P2431" s="155"/>
      <c r="Q2431" s="156"/>
      <c r="R2431" s="109"/>
      <c r="S2431" s="37"/>
      <c r="T2431" s="109"/>
      <c r="U2431" s="37"/>
      <c r="V2431" s="37"/>
      <c r="W2431" s="110"/>
      <c r="X2431" s="111"/>
      <c r="Y2431" s="157"/>
      <c r="Z2431" s="37"/>
      <c r="AA2431" s="37"/>
      <c r="AB2431" s="37"/>
      <c r="AC2431" s="113"/>
      <c r="AD2431" s="109"/>
      <c r="AE2431" s="110"/>
    </row>
    <row r="2432" spans="1:32" x14ac:dyDescent="0.25">
      <c r="B2432" s="74"/>
      <c r="C2432" s="37"/>
      <c r="D2432" s="74"/>
      <c r="E2432" s="37"/>
      <c r="F2432" s="74"/>
      <c r="G2432" s="37"/>
      <c r="H2432" s="74"/>
      <c r="I2432" s="37"/>
      <c r="J2432" s="74"/>
      <c r="K2432" s="37"/>
      <c r="L2432" s="74"/>
      <c r="M2432" s="37"/>
      <c r="N2432" s="74"/>
      <c r="O2432" s="76"/>
      <c r="P2432" s="76"/>
      <c r="Q2432" s="78"/>
      <c r="R2432" s="14"/>
      <c r="S2432" s="79"/>
      <c r="T2432" s="114"/>
      <c r="U2432" s="79"/>
      <c r="V2432" s="12"/>
      <c r="W2432" s="8"/>
      <c r="X2432" s="8"/>
      <c r="Y2432" s="80"/>
      <c r="Z2432" s="62"/>
      <c r="AA2432" s="12"/>
      <c r="AB2432" s="62"/>
      <c r="AC2432" s="16"/>
      <c r="AD2432" s="14"/>
      <c r="AE2432" s="8"/>
    </row>
    <row r="2433" spans="1:32" x14ac:dyDescent="0.25">
      <c r="B2433" s="8"/>
      <c r="C2433" s="12"/>
      <c r="D2433" s="8"/>
      <c r="E2433" s="12"/>
      <c r="F2433" s="8"/>
      <c r="G2433" s="12"/>
      <c r="H2433" s="8"/>
      <c r="I2433" s="12"/>
      <c r="J2433" s="8"/>
      <c r="K2433" s="12"/>
      <c r="L2433" s="8"/>
      <c r="M2433" s="12"/>
      <c r="N2433" s="8"/>
      <c r="O2433" s="12"/>
      <c r="P2433" s="12"/>
      <c r="Q2433" s="13"/>
      <c r="R2433" s="14"/>
      <c r="S2433" s="12"/>
      <c r="T2433" s="14"/>
      <c r="U2433" s="12"/>
      <c r="V2433" s="12"/>
      <c r="W2433" s="12"/>
      <c r="X2433" s="60"/>
      <c r="Y2433" s="20"/>
      <c r="Z2433" s="12"/>
      <c r="AA2433" s="12"/>
      <c r="AB2433" s="12"/>
      <c r="AC2433" s="16"/>
      <c r="AD2433" s="14"/>
      <c r="AE2433" s="12"/>
    </row>
    <row r="2434" spans="1:32" x14ac:dyDescent="0.25">
      <c r="B2434" s="8"/>
      <c r="C2434" s="12"/>
      <c r="D2434" s="8"/>
      <c r="E2434" s="12"/>
      <c r="F2434" s="8"/>
      <c r="G2434" s="12"/>
      <c r="H2434" s="8"/>
      <c r="I2434" s="12"/>
      <c r="J2434" s="8"/>
      <c r="K2434" s="12"/>
      <c r="L2434" s="8"/>
      <c r="M2434" s="12"/>
      <c r="N2434" s="8"/>
      <c r="O2434" s="12"/>
      <c r="P2434" s="12"/>
      <c r="Q2434" s="13"/>
      <c r="R2434" s="14"/>
      <c r="S2434" s="12"/>
      <c r="T2434" s="14"/>
      <c r="U2434" s="12"/>
      <c r="V2434" s="12"/>
      <c r="W2434" s="12"/>
      <c r="X2434" s="60"/>
      <c r="Y2434" s="20"/>
      <c r="Z2434" s="12"/>
      <c r="AA2434" s="12"/>
      <c r="AB2434" s="12"/>
      <c r="AC2434" s="16"/>
      <c r="AD2434" s="14"/>
      <c r="AE2434" s="12"/>
    </row>
    <row r="2435" spans="1:32" x14ac:dyDescent="0.25">
      <c r="B2435" s="8"/>
      <c r="C2435" s="12"/>
      <c r="D2435" s="8"/>
      <c r="E2435" s="12"/>
      <c r="F2435" s="8"/>
      <c r="G2435" s="12"/>
      <c r="H2435" s="8"/>
      <c r="I2435" s="12"/>
      <c r="J2435" s="8"/>
      <c r="K2435" s="12"/>
      <c r="L2435" s="8"/>
      <c r="M2435" s="12"/>
      <c r="N2435" s="8"/>
      <c r="O2435" s="12"/>
      <c r="P2435" s="12"/>
      <c r="Q2435" s="13"/>
      <c r="R2435" s="14"/>
      <c r="S2435" s="12"/>
      <c r="T2435" s="14"/>
      <c r="U2435" s="12"/>
      <c r="V2435" s="12"/>
      <c r="W2435" s="12"/>
      <c r="X2435" s="60"/>
      <c r="Y2435" s="20"/>
      <c r="Z2435" s="12"/>
      <c r="AA2435" s="12"/>
      <c r="AB2435" s="12"/>
      <c r="AC2435" s="16"/>
      <c r="AD2435" s="14"/>
      <c r="AE2435" s="12"/>
    </row>
    <row r="2436" spans="1:32" x14ac:dyDescent="0.25">
      <c r="B2436" s="8"/>
      <c r="C2436" s="12"/>
      <c r="D2436" s="8"/>
      <c r="E2436" s="12"/>
      <c r="F2436" s="8"/>
      <c r="G2436" s="12"/>
      <c r="H2436" s="8"/>
      <c r="I2436" s="12"/>
      <c r="J2436" s="8"/>
      <c r="K2436" s="12"/>
      <c r="L2436" s="8"/>
      <c r="M2436" s="12"/>
      <c r="N2436" s="8"/>
      <c r="O2436" s="12"/>
      <c r="P2436" s="12"/>
      <c r="Q2436" s="13"/>
      <c r="R2436" s="14"/>
      <c r="S2436" s="12"/>
      <c r="T2436" s="14"/>
      <c r="U2436" s="12"/>
      <c r="V2436" s="12"/>
      <c r="W2436" s="12"/>
      <c r="X2436" s="60"/>
      <c r="Y2436" s="20"/>
      <c r="Z2436" s="12"/>
      <c r="AA2436" s="12"/>
      <c r="AB2436" s="12"/>
      <c r="AC2436" s="16"/>
      <c r="AD2436" s="14"/>
      <c r="AE2436" s="12"/>
    </row>
    <row r="2437" spans="1:32" ht="18" x14ac:dyDescent="0.25">
      <c r="A2437" s="143"/>
      <c r="B2437" s="23"/>
      <c r="C2437" s="24"/>
      <c r="D2437" s="23"/>
      <c r="E2437" s="24"/>
      <c r="F2437" s="23"/>
      <c r="G2437" s="24"/>
      <c r="H2437" s="23"/>
      <c r="I2437" s="24"/>
      <c r="J2437" s="23"/>
      <c r="K2437" s="24"/>
      <c r="L2437" s="23"/>
      <c r="M2437" s="24"/>
      <c r="N2437" s="23"/>
      <c r="O2437" s="24"/>
      <c r="P2437" s="24"/>
      <c r="Q2437" s="25"/>
      <c r="R2437" s="26"/>
      <c r="S2437" s="24"/>
      <c r="T2437" s="26"/>
      <c r="U2437" s="24"/>
      <c r="V2437" s="24"/>
      <c r="W2437" s="27"/>
      <c r="X2437" s="122"/>
      <c r="Y2437" s="28"/>
      <c r="Z2437" s="24"/>
      <c r="AA2437" s="24"/>
      <c r="AB2437" s="24"/>
      <c r="AC2437" s="29"/>
      <c r="AD2437" s="26"/>
      <c r="AE2437" s="27"/>
    </row>
    <row r="2438" spans="1:32" ht="18" x14ac:dyDescent="0.25">
      <c r="A2438" s="30"/>
      <c r="B2438" s="31"/>
      <c r="C2438" s="32"/>
      <c r="D2438" s="31"/>
      <c r="E2438" s="32"/>
      <c r="F2438" s="31"/>
      <c r="G2438" s="24"/>
      <c r="H2438" s="31"/>
      <c r="I2438" s="32"/>
      <c r="J2438" s="31"/>
      <c r="K2438" s="32"/>
      <c r="L2438" s="31"/>
      <c r="M2438" s="32"/>
      <c r="N2438" s="31"/>
      <c r="O2438" s="32"/>
      <c r="P2438" s="32"/>
      <c r="Q2438" s="33"/>
      <c r="R2438" s="32"/>
      <c r="S2438" s="32"/>
      <c r="T2438" s="32"/>
      <c r="U2438" s="32"/>
      <c r="V2438" s="32"/>
      <c r="W2438" s="34"/>
      <c r="X2438" s="123"/>
      <c r="Y2438" s="35"/>
      <c r="Z2438" s="32"/>
      <c r="AA2438" s="32"/>
      <c r="AB2438" s="32"/>
      <c r="AC2438" s="36"/>
      <c r="AD2438" s="32"/>
      <c r="AE2438" s="34"/>
      <c r="AF2438" s="34"/>
    </row>
    <row r="2439" spans="1:32" x14ac:dyDescent="0.25">
      <c r="B2439" s="8"/>
      <c r="C2439" s="12"/>
      <c r="D2439" s="8"/>
      <c r="E2439" s="12"/>
      <c r="F2439" s="8"/>
      <c r="G2439" s="12"/>
      <c r="H2439" s="8"/>
      <c r="I2439" s="12"/>
      <c r="J2439" s="8"/>
      <c r="K2439" s="12"/>
      <c r="L2439" s="8"/>
      <c r="M2439" s="12"/>
      <c r="N2439" s="8"/>
      <c r="O2439" s="12"/>
      <c r="P2439" s="12"/>
      <c r="Q2439" s="13"/>
      <c r="R2439" s="14"/>
      <c r="S2439" s="12"/>
      <c r="T2439" s="14"/>
      <c r="U2439" s="12"/>
      <c r="V2439" s="12"/>
      <c r="W2439" s="12"/>
      <c r="X2439" s="60"/>
      <c r="Y2439" s="20"/>
      <c r="Z2439" s="12"/>
      <c r="AA2439" s="12"/>
      <c r="AB2439" s="12"/>
      <c r="AC2439" s="16"/>
      <c r="AD2439" s="14"/>
      <c r="AE2439" s="12"/>
    </row>
    <row r="2440" spans="1:32" x14ac:dyDescent="0.25">
      <c r="B2440" s="74"/>
      <c r="C2440" s="37"/>
      <c r="D2440" s="74"/>
      <c r="E2440" s="37"/>
      <c r="F2440" s="74"/>
      <c r="G2440" s="37"/>
      <c r="H2440" s="74"/>
      <c r="I2440" s="37"/>
      <c r="J2440" s="74"/>
      <c r="K2440" s="37"/>
      <c r="L2440" s="74"/>
      <c r="M2440" s="37"/>
      <c r="N2440" s="74"/>
      <c r="O2440" s="76"/>
      <c r="P2440" s="76"/>
      <c r="Q2440" s="77"/>
      <c r="R2440" s="78"/>
      <c r="S2440" s="78"/>
      <c r="T2440" s="14"/>
      <c r="U2440" s="79"/>
      <c r="V2440" s="79"/>
      <c r="W2440" s="79"/>
      <c r="X2440" s="12"/>
      <c r="Y2440" s="60"/>
      <c r="Z2440" s="8"/>
      <c r="AA2440" s="80"/>
      <c r="AB2440" s="62"/>
      <c r="AC2440" s="12"/>
      <c r="AD2440" s="16"/>
      <c r="AE2440" s="14"/>
      <c r="AF2440" s="39"/>
    </row>
    <row r="2441" spans="1:32" x14ac:dyDescent="0.25">
      <c r="B2441" s="74"/>
      <c r="C2441" s="37"/>
      <c r="D2441" s="74"/>
      <c r="E2441" s="37"/>
      <c r="F2441" s="74"/>
      <c r="G2441" s="37"/>
      <c r="H2441" s="74"/>
      <c r="I2441" s="37"/>
      <c r="J2441" s="74"/>
      <c r="K2441" s="37"/>
      <c r="L2441" s="74"/>
      <c r="M2441" s="37"/>
      <c r="N2441" s="74"/>
      <c r="O2441" s="76"/>
      <c r="P2441" s="76"/>
      <c r="Q2441" s="77"/>
      <c r="R2441" s="78"/>
      <c r="S2441" s="78"/>
      <c r="T2441" s="14"/>
      <c r="U2441" s="79"/>
      <c r="V2441" s="79"/>
      <c r="W2441" s="79"/>
      <c r="X2441" s="12"/>
      <c r="Y2441" s="60"/>
      <c r="Z2441" s="8"/>
      <c r="AA2441" s="80"/>
      <c r="AB2441" s="62"/>
      <c r="AC2441" s="12"/>
      <c r="AD2441" s="16"/>
      <c r="AE2441" s="14"/>
      <c r="AF2441" s="39"/>
    </row>
    <row r="2442" spans="1:32" x14ac:dyDescent="0.25">
      <c r="B2442" s="74"/>
      <c r="C2442" s="37"/>
      <c r="D2442" s="74"/>
      <c r="E2442" s="37"/>
      <c r="F2442" s="74"/>
      <c r="G2442" s="37"/>
      <c r="H2442" s="74"/>
      <c r="I2442" s="37"/>
      <c r="J2442" s="74"/>
      <c r="K2442" s="37"/>
      <c r="L2442" s="74"/>
      <c r="M2442" s="37"/>
      <c r="N2442" s="74"/>
      <c r="O2442" s="76"/>
      <c r="P2442" s="76"/>
      <c r="Q2442" s="77"/>
      <c r="R2442" s="78"/>
      <c r="S2442" s="78"/>
      <c r="T2442" s="14"/>
      <c r="U2442" s="79"/>
      <c r="V2442" s="79"/>
      <c r="W2442" s="79"/>
      <c r="X2442" s="12"/>
      <c r="Y2442" s="60"/>
      <c r="Z2442" s="8"/>
      <c r="AA2442" s="80"/>
      <c r="AB2442" s="62"/>
      <c r="AC2442" s="12"/>
      <c r="AD2442" s="16"/>
      <c r="AE2442" s="14"/>
      <c r="AF2442" s="39"/>
    </row>
    <row r="2443" spans="1:32" x14ac:dyDescent="0.25">
      <c r="B2443" s="74"/>
      <c r="C2443" s="37"/>
      <c r="D2443" s="74"/>
      <c r="E2443" s="37"/>
      <c r="F2443" s="74"/>
      <c r="G2443" s="37"/>
      <c r="H2443" s="74"/>
      <c r="I2443" s="37"/>
      <c r="J2443" s="74"/>
      <c r="K2443" s="37"/>
      <c r="L2443" s="74"/>
      <c r="M2443" s="37"/>
      <c r="N2443" s="74"/>
      <c r="O2443" s="76"/>
      <c r="P2443" s="76"/>
      <c r="Q2443" s="77"/>
      <c r="R2443" s="78"/>
      <c r="S2443" s="78"/>
      <c r="T2443" s="14"/>
      <c r="U2443" s="79"/>
      <c r="V2443" s="79"/>
      <c r="W2443" s="79"/>
      <c r="X2443" s="12"/>
      <c r="Y2443" s="60"/>
      <c r="Z2443" s="8"/>
      <c r="AA2443" s="80"/>
      <c r="AB2443" s="62"/>
      <c r="AC2443" s="12"/>
      <c r="AD2443" s="16"/>
      <c r="AE2443" s="14"/>
      <c r="AF2443" s="39"/>
    </row>
    <row r="2444" spans="1:32" x14ac:dyDescent="0.25">
      <c r="B2444" s="74"/>
      <c r="C2444" s="37"/>
      <c r="D2444" s="74"/>
      <c r="E2444" s="37"/>
      <c r="F2444" s="74"/>
      <c r="G2444" s="37"/>
      <c r="H2444" s="74"/>
      <c r="I2444" s="37"/>
      <c r="J2444" s="74"/>
      <c r="K2444" s="37"/>
      <c r="L2444" s="74"/>
      <c r="M2444" s="37"/>
      <c r="N2444" s="74"/>
      <c r="O2444" s="76"/>
      <c r="P2444" s="76"/>
      <c r="Q2444" s="77"/>
      <c r="R2444" s="78"/>
      <c r="S2444" s="78"/>
      <c r="T2444" s="14"/>
      <c r="U2444" s="79"/>
      <c r="V2444" s="79"/>
      <c r="W2444" s="79"/>
      <c r="X2444" s="12"/>
      <c r="Y2444" s="60"/>
      <c r="Z2444" s="8"/>
      <c r="AA2444" s="80"/>
      <c r="AB2444" s="62"/>
      <c r="AC2444" s="12"/>
      <c r="AD2444" s="16"/>
      <c r="AE2444" s="14"/>
      <c r="AF2444" s="39"/>
    </row>
    <row r="2445" spans="1:32" x14ac:dyDescent="0.25">
      <c r="B2445" s="74"/>
      <c r="C2445" s="37"/>
      <c r="D2445" s="74"/>
      <c r="E2445" s="37"/>
      <c r="F2445" s="74"/>
      <c r="G2445" s="37"/>
      <c r="H2445" s="74"/>
      <c r="I2445" s="37"/>
      <c r="J2445" s="74"/>
      <c r="K2445" s="37"/>
      <c r="L2445" s="74"/>
      <c r="M2445" s="37"/>
      <c r="N2445" s="74"/>
      <c r="O2445" s="76"/>
      <c r="P2445" s="76"/>
      <c r="Q2445" s="77"/>
      <c r="R2445" s="78"/>
      <c r="S2445" s="78"/>
      <c r="T2445" s="14"/>
      <c r="U2445" s="79"/>
      <c r="V2445" s="79"/>
      <c r="W2445" s="79"/>
      <c r="X2445" s="12"/>
      <c r="Y2445" s="60"/>
      <c r="Z2445" s="8"/>
      <c r="AA2445" s="80"/>
      <c r="AB2445" s="62"/>
      <c r="AC2445" s="12"/>
      <c r="AD2445" s="16"/>
      <c r="AE2445" s="14"/>
      <c r="AF2445" s="39"/>
    </row>
    <row r="2446" spans="1:32" x14ac:dyDescent="0.25">
      <c r="B2446" s="74"/>
      <c r="C2446" s="37"/>
      <c r="D2446" s="74"/>
      <c r="E2446" s="37"/>
      <c r="F2446" s="74"/>
      <c r="G2446" s="37"/>
      <c r="H2446" s="74"/>
      <c r="I2446" s="37"/>
      <c r="J2446" s="74"/>
      <c r="K2446" s="37"/>
      <c r="L2446" s="74"/>
      <c r="M2446" s="37"/>
      <c r="N2446" s="74"/>
      <c r="O2446" s="76"/>
      <c r="P2446" s="76"/>
      <c r="Q2446" s="77"/>
      <c r="R2446" s="78"/>
      <c r="S2446" s="78"/>
      <c r="T2446" s="14"/>
      <c r="U2446" s="79"/>
      <c r="V2446" s="79"/>
      <c r="W2446" s="79"/>
      <c r="X2446" s="12"/>
      <c r="Y2446" s="60"/>
      <c r="Z2446" s="8"/>
      <c r="AA2446" s="80"/>
      <c r="AB2446" s="62"/>
      <c r="AC2446" s="12"/>
      <c r="AD2446" s="16"/>
      <c r="AE2446" s="14"/>
      <c r="AF2446" s="39"/>
    </row>
    <row r="2447" spans="1:32" x14ac:dyDescent="0.25">
      <c r="B2447" s="74"/>
      <c r="C2447" s="37"/>
      <c r="D2447" s="74"/>
      <c r="E2447" s="37"/>
      <c r="F2447" s="74"/>
      <c r="G2447" s="37"/>
      <c r="H2447" s="74"/>
      <c r="I2447" s="37"/>
      <c r="J2447" s="74"/>
      <c r="K2447" s="37"/>
      <c r="L2447" s="74"/>
      <c r="M2447" s="37"/>
      <c r="N2447" s="74"/>
      <c r="O2447" s="76"/>
      <c r="P2447" s="76"/>
      <c r="Q2447" s="77"/>
      <c r="R2447" s="78"/>
      <c r="S2447" s="78"/>
      <c r="T2447" s="14"/>
      <c r="U2447" s="79"/>
      <c r="V2447" s="79"/>
      <c r="W2447" s="79"/>
      <c r="X2447" s="12"/>
      <c r="Y2447" s="60"/>
      <c r="Z2447" s="8"/>
      <c r="AA2447" s="80"/>
      <c r="AB2447" s="62"/>
      <c r="AC2447" s="12"/>
      <c r="AD2447" s="16"/>
      <c r="AE2447" s="14"/>
      <c r="AF2447" s="39"/>
    </row>
    <row r="2448" spans="1:32" x14ac:dyDescent="0.25">
      <c r="B2448" s="74"/>
      <c r="C2448" s="37"/>
      <c r="D2448" s="74"/>
      <c r="E2448" s="37"/>
      <c r="F2448" s="74"/>
      <c r="G2448" s="37"/>
      <c r="H2448" s="74"/>
      <c r="I2448" s="37"/>
      <c r="J2448" s="74"/>
      <c r="K2448" s="37"/>
      <c r="L2448" s="74"/>
      <c r="M2448" s="37"/>
      <c r="N2448" s="74"/>
      <c r="O2448" s="76"/>
      <c r="P2448" s="76"/>
      <c r="Q2448" s="77"/>
      <c r="R2448" s="78"/>
      <c r="S2448" s="78"/>
      <c r="T2448" s="14"/>
      <c r="U2448" s="79"/>
      <c r="V2448" s="79"/>
      <c r="W2448" s="79"/>
      <c r="X2448" s="12"/>
      <c r="Y2448" s="60"/>
      <c r="Z2448" s="8"/>
      <c r="AA2448" s="80"/>
      <c r="AB2448" s="62"/>
      <c r="AC2448" s="12"/>
      <c r="AD2448" s="16"/>
      <c r="AE2448" s="14"/>
      <c r="AF2448" s="39"/>
    </row>
    <row r="2449" spans="1:32" x14ac:dyDescent="0.25">
      <c r="A2449" s="96"/>
      <c r="B2449" s="97"/>
      <c r="C2449" s="12"/>
      <c r="D2449" s="97"/>
      <c r="E2449" s="12"/>
      <c r="F2449" s="97"/>
      <c r="G2449" s="12"/>
      <c r="H2449" s="97"/>
      <c r="I2449" s="12"/>
      <c r="J2449" s="97"/>
      <c r="K2449" s="12"/>
      <c r="L2449" s="97"/>
      <c r="M2449" s="37"/>
      <c r="N2449" s="97"/>
      <c r="O2449" s="98"/>
      <c r="P2449" s="98"/>
      <c r="Q2449" s="99"/>
      <c r="R2449" s="14"/>
      <c r="S2449" s="12"/>
      <c r="T2449" s="14"/>
      <c r="U2449" s="12"/>
      <c r="V2449" s="100"/>
      <c r="X2449" s="100"/>
      <c r="Y2449" s="101"/>
      <c r="Z2449" s="98"/>
      <c r="AA2449" s="102"/>
      <c r="AB2449" s="100"/>
      <c r="AC2449" s="100"/>
      <c r="AD2449" s="103"/>
      <c r="AE2449" s="104"/>
      <c r="AF2449" s="105"/>
    </row>
    <row r="2450" spans="1:32" x14ac:dyDescent="0.25">
      <c r="A2450" s="106"/>
      <c r="B2450" s="107"/>
      <c r="C2450" s="37"/>
      <c r="D2450" s="107"/>
      <c r="E2450" s="37"/>
      <c r="F2450" s="107"/>
      <c r="G2450" s="37"/>
      <c r="H2450" s="107"/>
      <c r="I2450" s="37"/>
      <c r="J2450" s="107"/>
      <c r="K2450" s="37"/>
      <c r="L2450" s="107"/>
      <c r="M2450" s="37"/>
      <c r="N2450" s="107"/>
      <c r="O2450" s="107"/>
      <c r="P2450" s="107"/>
      <c r="Q2450" s="108"/>
      <c r="R2450" s="109"/>
      <c r="S2450" s="37"/>
      <c r="T2450" s="109"/>
      <c r="U2450" s="37"/>
      <c r="V2450" s="37"/>
      <c r="W2450" s="110"/>
      <c r="X2450" s="111"/>
      <c r="Y2450" s="112"/>
      <c r="Z2450" s="37"/>
      <c r="AA2450" s="37"/>
      <c r="AB2450" s="37"/>
      <c r="AC2450" s="113"/>
      <c r="AD2450" s="109"/>
      <c r="AE2450" s="110"/>
    </row>
    <row r="2451" spans="1:32" x14ac:dyDescent="0.25">
      <c r="B2451" s="55"/>
      <c r="C2451" s="37"/>
      <c r="D2451" s="55"/>
      <c r="E2451" s="37"/>
      <c r="F2451" s="55"/>
      <c r="G2451" s="37"/>
      <c r="H2451" s="55"/>
      <c r="I2451" s="37"/>
      <c r="J2451" s="55"/>
      <c r="K2451" s="37"/>
      <c r="L2451" s="55"/>
      <c r="M2451" s="37"/>
      <c r="N2451" s="55"/>
      <c r="O2451" s="56"/>
      <c r="P2451" s="56"/>
      <c r="Q2451" s="58"/>
      <c r="R2451" s="14"/>
      <c r="S2451" s="59"/>
      <c r="T2451" s="114"/>
      <c r="U2451" s="59"/>
      <c r="V2451" s="12"/>
      <c r="W2451" s="8"/>
      <c r="X2451" s="8"/>
      <c r="Y2451" s="61"/>
      <c r="Z2451" s="62"/>
      <c r="AA2451" s="12"/>
      <c r="AB2451" s="62"/>
      <c r="AC2451" s="16"/>
      <c r="AD2451" s="14"/>
      <c r="AE2451" s="8"/>
    </row>
    <row r="2452" spans="1:32" x14ac:dyDescent="0.25">
      <c r="B2452" s="115"/>
      <c r="C2452" s="37"/>
      <c r="D2452" s="115"/>
      <c r="E2452" s="37"/>
      <c r="F2452" s="115"/>
      <c r="G2452" s="37"/>
      <c r="H2452" s="115"/>
      <c r="I2452" s="37"/>
      <c r="J2452" s="115"/>
      <c r="K2452" s="37"/>
      <c r="L2452" s="115"/>
      <c r="M2452" s="37"/>
      <c r="N2452" s="115"/>
      <c r="O2452" s="116"/>
      <c r="P2452" s="116"/>
      <c r="Q2452" s="13"/>
      <c r="R2452" s="14"/>
      <c r="S2452" s="117"/>
      <c r="T2452" s="114"/>
      <c r="U2452" s="117"/>
      <c r="V2452" s="12"/>
      <c r="W2452" s="39"/>
      <c r="X2452" s="60"/>
      <c r="Y2452" s="20"/>
      <c r="Z2452" s="62"/>
      <c r="AA2452" s="12"/>
      <c r="AB2452" s="62"/>
      <c r="AC2452" s="16"/>
      <c r="AD2452" s="14"/>
      <c r="AE2452" s="39"/>
    </row>
    <row r="2453" spans="1:32" x14ac:dyDescent="0.25">
      <c r="B2453" s="115"/>
      <c r="C2453" s="12"/>
      <c r="D2453" s="115"/>
      <c r="E2453" s="12"/>
      <c r="F2453" s="115"/>
      <c r="G2453" s="12"/>
      <c r="H2453" s="115"/>
      <c r="I2453" s="12"/>
      <c r="J2453" s="115"/>
      <c r="K2453" s="12"/>
      <c r="L2453" s="115"/>
      <c r="M2453" s="12"/>
      <c r="N2453" s="115"/>
      <c r="O2453" s="116"/>
      <c r="P2453" s="116"/>
      <c r="Q2453" s="13"/>
      <c r="R2453" s="14"/>
      <c r="S2453" s="13"/>
      <c r="T2453" s="14"/>
      <c r="U2453" s="13"/>
      <c r="V2453" s="12"/>
      <c r="W2453" s="8"/>
      <c r="X2453" s="60"/>
      <c r="Y2453" s="20"/>
      <c r="Z2453" s="62"/>
      <c r="AA2453" s="12"/>
      <c r="AB2453" s="62"/>
      <c r="AC2453" s="16"/>
      <c r="AD2453" s="14"/>
      <c r="AE2453" s="8"/>
    </row>
    <row r="2454" spans="1:32" x14ac:dyDescent="0.25">
      <c r="B2454" s="8"/>
      <c r="C2454" s="12"/>
      <c r="D2454" s="8"/>
      <c r="E2454" s="12"/>
      <c r="F2454" s="8"/>
      <c r="G2454" s="12"/>
      <c r="H2454" s="8"/>
      <c r="I2454" s="12"/>
      <c r="J2454" s="8"/>
      <c r="K2454" s="12"/>
      <c r="L2454" s="8"/>
      <c r="M2454" s="12"/>
      <c r="N2454" s="8"/>
      <c r="O2454" s="12"/>
      <c r="P2454" s="12"/>
      <c r="Q2454" s="13"/>
      <c r="R2454" s="14"/>
      <c r="S2454" s="12"/>
      <c r="T2454" s="14"/>
      <c r="U2454" s="12"/>
      <c r="V2454" s="12"/>
      <c r="W2454" s="39"/>
      <c r="X2454" s="60"/>
      <c r="Y2454" s="20"/>
      <c r="Z2454" s="12"/>
      <c r="AA2454" s="12"/>
      <c r="AB2454" s="12"/>
      <c r="AC2454" s="16"/>
      <c r="AD2454" s="14"/>
      <c r="AE2454" s="39"/>
    </row>
    <row r="2455" spans="1:32" x14ac:dyDescent="0.25">
      <c r="B2455" s="8"/>
      <c r="C2455" s="12"/>
      <c r="D2455" s="8"/>
      <c r="E2455" s="12"/>
      <c r="F2455" s="8"/>
      <c r="G2455" s="12"/>
      <c r="H2455" s="8"/>
      <c r="I2455" s="12"/>
      <c r="J2455" s="8"/>
      <c r="K2455" s="12"/>
      <c r="L2455" s="8"/>
      <c r="M2455" s="12"/>
      <c r="N2455" s="8"/>
      <c r="O2455" s="12"/>
      <c r="P2455" s="12"/>
      <c r="Q2455" s="13"/>
      <c r="R2455" s="14"/>
      <c r="S2455" s="12"/>
      <c r="T2455" s="14"/>
      <c r="U2455" s="12"/>
      <c r="V2455" s="12"/>
      <c r="W2455" s="39"/>
      <c r="X2455" s="60"/>
      <c r="Y2455" s="20"/>
      <c r="Z2455" s="12"/>
      <c r="AA2455" s="12"/>
      <c r="AB2455" s="12"/>
      <c r="AC2455" s="16"/>
      <c r="AD2455" s="14"/>
      <c r="AE2455" s="39"/>
    </row>
    <row r="2456" spans="1:32" x14ac:dyDescent="0.25">
      <c r="A2456" s="1" t="s">
        <v>185</v>
      </c>
      <c r="B2456" s="8"/>
      <c r="C2456" s="12"/>
      <c r="D2456" s="8"/>
      <c r="E2456" s="12"/>
      <c r="F2456" s="8"/>
      <c r="G2456" s="12"/>
      <c r="H2456" s="8"/>
      <c r="I2456" s="12"/>
      <c r="J2456" s="8"/>
      <c r="K2456" s="12"/>
      <c r="L2456" s="8"/>
      <c r="M2456" s="12"/>
      <c r="N2456" s="8"/>
      <c r="O2456" s="12"/>
      <c r="P2456" s="12"/>
      <c r="Q2456" s="13"/>
      <c r="R2456" s="14"/>
      <c r="S2456" s="12"/>
      <c r="T2456" s="14"/>
      <c r="U2456" s="12"/>
      <c r="V2456" s="12"/>
      <c r="W2456" s="39"/>
      <c r="X2456" s="60"/>
      <c r="Y2456" s="20"/>
      <c r="Z2456" s="12"/>
      <c r="AA2456" s="12"/>
      <c r="AB2456" s="12"/>
      <c r="AC2456" s="16"/>
      <c r="AD2456" s="14"/>
      <c r="AE2456" s="39"/>
    </row>
    <row r="2457" spans="1:32" x14ac:dyDescent="0.25">
      <c r="B2457" s="8"/>
      <c r="C2457" s="12"/>
      <c r="D2457" s="8"/>
      <c r="E2457" s="12"/>
      <c r="F2457" s="8"/>
      <c r="G2457" s="12"/>
      <c r="H2457" s="8"/>
      <c r="I2457" s="12"/>
      <c r="J2457" s="8"/>
      <c r="K2457" s="12"/>
      <c r="L2457" s="8"/>
      <c r="M2457" s="12"/>
      <c r="N2457" s="8"/>
      <c r="O2457" s="12"/>
      <c r="P2457" s="12"/>
      <c r="Q2457" s="13"/>
      <c r="R2457" s="14"/>
      <c r="S2457" s="12"/>
      <c r="T2457" s="14"/>
      <c r="U2457" s="12"/>
      <c r="V2457" s="12"/>
      <c r="W2457" s="12"/>
      <c r="X2457" s="60"/>
      <c r="Y2457" s="20"/>
      <c r="Z2457" s="12"/>
      <c r="AA2457" s="12"/>
      <c r="AB2457" s="12"/>
      <c r="AC2457" s="16"/>
      <c r="AD2457" s="14"/>
      <c r="AE2457" s="12"/>
    </row>
    <row r="2458" spans="1:32" x14ac:dyDescent="0.25">
      <c r="B2458" s="8"/>
      <c r="C2458" s="12"/>
      <c r="D2458" s="8"/>
      <c r="E2458" s="12"/>
      <c r="F2458" s="8"/>
      <c r="G2458" s="12"/>
      <c r="H2458" s="8"/>
      <c r="I2458" s="12"/>
      <c r="J2458" s="8"/>
      <c r="K2458" s="12"/>
      <c r="L2458" s="8"/>
      <c r="M2458" s="12"/>
      <c r="N2458" s="8"/>
      <c r="O2458" s="12"/>
      <c r="P2458" s="12"/>
      <c r="Q2458" s="13"/>
      <c r="R2458" s="14"/>
      <c r="S2458" s="12"/>
      <c r="T2458" s="14"/>
      <c r="U2458" s="12"/>
      <c r="V2458" s="12"/>
      <c r="W2458" s="12"/>
      <c r="X2458" s="60"/>
      <c r="Y2458" s="20"/>
      <c r="Z2458" s="12"/>
      <c r="AA2458" s="12"/>
      <c r="AB2458" s="12"/>
      <c r="AC2458" s="16"/>
      <c r="AD2458" s="14"/>
      <c r="AE2458" s="12"/>
    </row>
    <row r="2459" spans="1:32" x14ac:dyDescent="0.25">
      <c r="B2459" s="8"/>
      <c r="C2459" s="12"/>
      <c r="D2459" s="8"/>
      <c r="E2459" s="12"/>
      <c r="F2459" s="8"/>
      <c r="G2459" s="12"/>
      <c r="H2459" s="8"/>
      <c r="I2459" s="12"/>
      <c r="J2459" s="8"/>
      <c r="K2459" s="12"/>
      <c r="L2459" s="8"/>
      <c r="M2459" s="12"/>
      <c r="N2459" s="8"/>
      <c r="O2459" s="12"/>
      <c r="P2459" s="12"/>
      <c r="Q2459" s="13"/>
      <c r="R2459" s="14"/>
      <c r="S2459" s="12"/>
      <c r="T2459" s="14"/>
      <c r="U2459" s="12"/>
      <c r="V2459" s="12"/>
      <c r="W2459" s="12"/>
      <c r="X2459" s="60"/>
      <c r="Y2459" s="20"/>
      <c r="Z2459" s="12"/>
      <c r="AA2459" s="12"/>
      <c r="AB2459" s="12"/>
      <c r="AC2459" s="16"/>
      <c r="AD2459" s="14"/>
      <c r="AE2459" s="12"/>
    </row>
    <row r="2460" spans="1:32" x14ac:dyDescent="0.25">
      <c r="A2460" s="7">
        <v>47</v>
      </c>
      <c r="B2460" s="8"/>
      <c r="C2460" s="9"/>
      <c r="D2460" s="10"/>
      <c r="E2460" s="11" t="s">
        <v>0</v>
      </c>
      <c r="F2460" s="8"/>
      <c r="G2460" s="12"/>
      <c r="H2460" s="8"/>
      <c r="I2460" s="12"/>
      <c r="J2460" s="8"/>
      <c r="K2460" s="12"/>
      <c r="L2460" s="8"/>
      <c r="M2460" s="12"/>
      <c r="N2460" s="8"/>
      <c r="O2460" s="12"/>
      <c r="P2460" s="12"/>
      <c r="Q2460" s="13"/>
      <c r="R2460" s="14"/>
      <c r="S2460" s="12"/>
      <c r="T2460" s="14"/>
      <c r="U2460" s="12"/>
      <c r="V2460" s="12"/>
      <c r="W2460" s="12"/>
      <c r="X2460" s="60"/>
      <c r="Y2460" s="146" t="s">
        <v>1326</v>
      </c>
      <c r="Z2460" s="12"/>
      <c r="AA2460" s="12"/>
      <c r="AB2460" s="12"/>
      <c r="AC2460" s="16"/>
      <c r="AD2460" s="14"/>
      <c r="AE2460" s="21">
        <v>48</v>
      </c>
      <c r="AF2460" s="21"/>
    </row>
    <row r="2461" spans="1:32" ht="15.75" thickBot="1" x14ac:dyDescent="0.3">
      <c r="A2461" s="17"/>
      <c r="B2461" s="18"/>
      <c r="C2461" s="19"/>
      <c r="D2461" s="18"/>
      <c r="E2461" s="19"/>
      <c r="F2461" s="18"/>
      <c r="G2461" s="19"/>
      <c r="H2461" s="18"/>
      <c r="I2461" s="19"/>
      <c r="J2461" s="18"/>
      <c r="K2461" s="19"/>
      <c r="L2461" s="18"/>
      <c r="M2461" s="19"/>
      <c r="N2461" s="18"/>
      <c r="O2461" s="19"/>
      <c r="P2461" s="19"/>
      <c r="Q2461" s="18"/>
      <c r="R2461" s="19"/>
      <c r="S2461" s="18"/>
      <c r="T2461" s="19"/>
      <c r="U2461" s="18"/>
      <c r="V2461" s="19"/>
      <c r="W2461" s="18"/>
      <c r="X2461" s="121"/>
      <c r="Y2461" s="18"/>
      <c r="Z2461" s="19"/>
      <c r="AA2461" s="18"/>
      <c r="AB2461" s="19"/>
      <c r="AC2461" s="18"/>
      <c r="AD2461" s="19"/>
      <c r="AE2461" s="19"/>
      <c r="AF2461" s="19"/>
    </row>
    <row r="2462" spans="1:32" x14ac:dyDescent="0.25">
      <c r="B2462" s="8"/>
      <c r="C2462" s="12"/>
      <c r="D2462" s="8"/>
      <c r="E2462" s="12"/>
      <c r="F2462" s="8"/>
      <c r="G2462" s="12"/>
      <c r="H2462" s="8"/>
      <c r="I2462" s="12"/>
      <c r="J2462" s="8"/>
      <c r="K2462" s="12"/>
      <c r="L2462" s="8"/>
      <c r="M2462" s="12"/>
      <c r="N2462" s="8"/>
      <c r="O2462" s="12"/>
      <c r="P2462" s="12"/>
      <c r="Q2462" s="13"/>
      <c r="R2462" s="14"/>
      <c r="S2462" s="12"/>
      <c r="T2462" s="14"/>
      <c r="U2462" s="12"/>
      <c r="V2462" s="12"/>
      <c r="W2462" s="12"/>
      <c r="X2462" s="60"/>
      <c r="Y2462" s="20"/>
      <c r="Z2462" s="12"/>
      <c r="AA2462" s="12"/>
      <c r="AB2462" s="12"/>
      <c r="AC2462" s="16"/>
      <c r="AD2462" s="14"/>
      <c r="AE2462" s="12"/>
    </row>
    <row r="2463" spans="1:32" ht="18" x14ac:dyDescent="0.25">
      <c r="A2463" s="143" t="s">
        <v>2300</v>
      </c>
      <c r="B2463" s="23"/>
      <c r="C2463" s="24"/>
      <c r="D2463" s="23"/>
      <c r="E2463" s="24"/>
      <c r="F2463" s="23"/>
      <c r="G2463" s="24" t="s">
        <v>1</v>
      </c>
      <c r="H2463" s="23"/>
      <c r="I2463" s="24"/>
      <c r="J2463" s="23"/>
      <c r="K2463" s="24"/>
      <c r="L2463" s="23"/>
      <c r="M2463" s="24"/>
      <c r="N2463" s="23" t="s">
        <v>4</v>
      </c>
      <c r="O2463" s="24"/>
      <c r="P2463" s="24" t="s">
        <v>5</v>
      </c>
      <c r="Q2463" s="25"/>
      <c r="R2463" s="26"/>
      <c r="S2463" s="24"/>
      <c r="T2463" s="26"/>
      <c r="U2463" s="24"/>
      <c r="V2463" s="24"/>
      <c r="W2463" s="27"/>
      <c r="X2463" s="122"/>
      <c r="Y2463" s="28"/>
      <c r="Z2463" s="24"/>
      <c r="AA2463" s="24"/>
      <c r="AB2463" s="24"/>
      <c r="AC2463" s="29"/>
      <c r="AD2463" s="26"/>
      <c r="AE2463" s="27"/>
    </row>
    <row r="2464" spans="1:32" ht="42.75" x14ac:dyDescent="0.25">
      <c r="A2464" s="30"/>
      <c r="B2464" s="31" t="s">
        <v>6</v>
      </c>
      <c r="C2464" s="32" t="s">
        <v>7</v>
      </c>
      <c r="D2464" s="31" t="s">
        <v>8</v>
      </c>
      <c r="E2464" s="32" t="s">
        <v>7</v>
      </c>
      <c r="F2464" s="31" t="s">
        <v>9</v>
      </c>
      <c r="G2464" s="24" t="s">
        <v>7</v>
      </c>
      <c r="H2464" s="31" t="s">
        <v>10</v>
      </c>
      <c r="I2464" s="32" t="s">
        <v>7</v>
      </c>
      <c r="J2464" s="31" t="s">
        <v>11</v>
      </c>
      <c r="K2464" s="32" t="s">
        <v>7</v>
      </c>
      <c r="L2464" s="31" t="s">
        <v>12</v>
      </c>
      <c r="M2464" s="32" t="s">
        <v>7</v>
      </c>
      <c r="N2464" s="31" t="s">
        <v>13</v>
      </c>
      <c r="O2464" s="32" t="s">
        <v>18</v>
      </c>
      <c r="P2464" s="32" t="s">
        <v>976</v>
      </c>
      <c r="Q2464" s="33" t="s">
        <v>2</v>
      </c>
      <c r="R2464" s="32" t="s">
        <v>16</v>
      </c>
      <c r="S2464" s="32" t="s">
        <v>17</v>
      </c>
      <c r="T2464" s="32" t="s">
        <v>18</v>
      </c>
      <c r="U2464" s="32" t="s">
        <v>19</v>
      </c>
      <c r="V2464" s="32" t="s">
        <v>18</v>
      </c>
      <c r="W2464" s="34" t="s">
        <v>20</v>
      </c>
      <c r="X2464" s="123" t="s">
        <v>21</v>
      </c>
      <c r="Y2464" s="35" t="s">
        <v>22</v>
      </c>
      <c r="Z2464" s="32" t="s">
        <v>23</v>
      </c>
      <c r="AA2464" s="32" t="s">
        <v>24</v>
      </c>
      <c r="AB2464" s="32" t="s">
        <v>25</v>
      </c>
      <c r="AC2464" s="36" t="s">
        <v>26</v>
      </c>
      <c r="AD2464" s="32" t="s">
        <v>27</v>
      </c>
      <c r="AE2464" s="34" t="s">
        <v>18</v>
      </c>
      <c r="AF2464" s="34" t="s">
        <v>28</v>
      </c>
    </row>
    <row r="2465" spans="1:32" ht="18" x14ac:dyDescent="0.25">
      <c r="A2465" s="30"/>
      <c r="B2465" s="31"/>
      <c r="C2465" s="32"/>
      <c r="D2465" s="31"/>
      <c r="E2465" s="32"/>
      <c r="F2465" s="31"/>
      <c r="G2465" s="24"/>
      <c r="H2465" s="31"/>
      <c r="I2465" s="32"/>
      <c r="J2465" s="31"/>
      <c r="K2465" s="32"/>
      <c r="L2465" s="31"/>
      <c r="M2465" s="32"/>
      <c r="N2465" s="31"/>
      <c r="O2465" s="32"/>
      <c r="P2465" s="32"/>
      <c r="Q2465" s="33"/>
      <c r="R2465" s="32"/>
      <c r="S2465" s="32"/>
      <c r="T2465" s="32"/>
      <c r="U2465" s="32"/>
      <c r="V2465" s="32"/>
      <c r="W2465" s="34"/>
      <c r="X2465" s="123"/>
      <c r="Y2465" s="35"/>
      <c r="Z2465" s="32"/>
      <c r="AA2465" s="32"/>
      <c r="AB2465" s="32"/>
      <c r="AC2465" s="36"/>
      <c r="AD2465" s="32"/>
      <c r="AE2465" s="34"/>
      <c r="AF2465" s="34"/>
    </row>
    <row r="2466" spans="1:32" x14ac:dyDescent="0.25">
      <c r="A2466" s="40" t="s">
        <v>2301</v>
      </c>
      <c r="B2466" s="68">
        <v>2.9914600222427898</v>
      </c>
      <c r="C2466" s="64">
        <v>2</v>
      </c>
      <c r="D2466" s="68">
        <v>2.7760747177242702</v>
      </c>
      <c r="E2466" s="64">
        <v>3</v>
      </c>
      <c r="F2466" s="68">
        <v>5.9555064592299001</v>
      </c>
      <c r="G2466" s="64">
        <v>2</v>
      </c>
      <c r="H2466" s="67">
        <v>2.8128647227568799</v>
      </c>
      <c r="I2466" s="42">
        <v>5</v>
      </c>
      <c r="J2466" s="67">
        <v>1.1115506004111699</v>
      </c>
      <c r="K2466" s="42">
        <v>6</v>
      </c>
      <c r="L2466" s="68">
        <v>3.2467953708855002</v>
      </c>
      <c r="M2466" s="64">
        <v>2</v>
      </c>
      <c r="N2466" s="67">
        <v>5.8659046388976002</v>
      </c>
      <c r="O2466" s="69" t="s">
        <v>18</v>
      </c>
      <c r="P2466" s="69" t="s">
        <v>18</v>
      </c>
      <c r="Q2466" s="70">
        <v>8</v>
      </c>
      <c r="R2466" s="71">
        <v>0</v>
      </c>
      <c r="S2466" s="71">
        <v>0</v>
      </c>
      <c r="T2466" s="46" t="s">
        <v>18</v>
      </c>
      <c r="U2466" s="72">
        <v>4.0000000000000001E-3</v>
      </c>
      <c r="V2466" s="72" t="s">
        <v>18</v>
      </c>
      <c r="W2466" s="72">
        <v>5.4999999999999997E-3</v>
      </c>
      <c r="X2466" s="48" t="s">
        <v>141</v>
      </c>
      <c r="Y2466" s="49" t="s">
        <v>18</v>
      </c>
      <c r="Z2466" s="50" t="s">
        <v>18</v>
      </c>
      <c r="AA2466" s="73" t="s">
        <v>18</v>
      </c>
      <c r="AB2466" s="52">
        <v>31789</v>
      </c>
      <c r="AC2466" s="48" t="s">
        <v>2302</v>
      </c>
      <c r="AD2466" s="53" t="s">
        <v>2303</v>
      </c>
      <c r="AE2466" s="46" t="s">
        <v>18</v>
      </c>
      <c r="AF2466" s="54" t="s">
        <v>18</v>
      </c>
    </row>
    <row r="2467" spans="1:32" x14ac:dyDescent="0.25">
      <c r="A2467" s="1" t="s">
        <v>2304</v>
      </c>
      <c r="B2467" s="75">
        <v>2.1303902154276599</v>
      </c>
      <c r="C2467" s="66">
        <v>3</v>
      </c>
      <c r="D2467" s="75">
        <v>3.2509509382706101</v>
      </c>
      <c r="E2467" s="66">
        <v>1</v>
      </c>
      <c r="F2467" s="75">
        <v>4.7199376178140398</v>
      </c>
      <c r="G2467" s="66">
        <v>3</v>
      </c>
      <c r="H2467" s="75">
        <v>3.4955700486322701</v>
      </c>
      <c r="I2467" s="66">
        <v>3</v>
      </c>
      <c r="J2467" s="75">
        <v>4.6355413854485699</v>
      </c>
      <c r="K2467" s="66">
        <v>1</v>
      </c>
      <c r="L2467" s="75">
        <v>0.376933876832241</v>
      </c>
      <c r="M2467" s="66">
        <v>3</v>
      </c>
      <c r="N2467" s="74">
        <v>5.5573071794584301</v>
      </c>
      <c r="O2467" s="76" t="s">
        <v>18</v>
      </c>
      <c r="P2467" s="76" t="s">
        <v>18</v>
      </c>
      <c r="Q2467" s="77">
        <v>8</v>
      </c>
      <c r="R2467" s="78">
        <v>0.05</v>
      </c>
      <c r="S2467" s="78">
        <v>0.01</v>
      </c>
      <c r="T2467" s="14" t="s">
        <v>18</v>
      </c>
      <c r="U2467" s="79">
        <v>1.8E-3</v>
      </c>
      <c r="V2467" s="79" t="s">
        <v>18</v>
      </c>
      <c r="W2467" s="79">
        <v>1.65E-3</v>
      </c>
      <c r="X2467" s="12" t="s">
        <v>141</v>
      </c>
      <c r="Y2467" s="60">
        <v>309.67055038936701</v>
      </c>
      <c r="Z2467" s="8" t="s">
        <v>18</v>
      </c>
      <c r="AA2467" s="80" t="s">
        <v>18</v>
      </c>
      <c r="AB2467" s="62">
        <v>35738</v>
      </c>
      <c r="AC2467" s="12" t="s">
        <v>2305</v>
      </c>
      <c r="AD2467" s="16" t="s">
        <v>56</v>
      </c>
      <c r="AE2467" s="14" t="s">
        <v>18</v>
      </c>
      <c r="AF2467" s="39" t="s">
        <v>18</v>
      </c>
    </row>
    <row r="2468" spans="1:32" x14ac:dyDescent="0.25">
      <c r="A2468" s="40" t="s">
        <v>2306</v>
      </c>
      <c r="B2468" s="67">
        <v>0.28054030083475201</v>
      </c>
      <c r="C2468" s="42">
        <v>4</v>
      </c>
      <c r="D2468" s="67">
        <v>0.95601044384323597</v>
      </c>
      <c r="E2468" s="42">
        <v>4</v>
      </c>
      <c r="F2468" s="67">
        <v>2.0040267152623801</v>
      </c>
      <c r="G2468" s="42">
        <v>4</v>
      </c>
      <c r="H2468" s="68">
        <v>3.8149771603870999</v>
      </c>
      <c r="I2468" s="64">
        <v>1</v>
      </c>
      <c r="J2468" s="68">
        <v>1.8355143464002299</v>
      </c>
      <c r="K2468" s="64">
        <v>2</v>
      </c>
      <c r="L2468" s="67">
        <v>0.28289303770374602</v>
      </c>
      <c r="M2468" s="42">
        <v>4</v>
      </c>
      <c r="N2468" s="67">
        <v>0.121096808239151</v>
      </c>
      <c r="O2468" s="69" t="s">
        <v>18</v>
      </c>
      <c r="P2468" s="69" t="s">
        <v>18</v>
      </c>
      <c r="Q2468" s="70">
        <v>8</v>
      </c>
      <c r="R2468" s="71">
        <v>0.05</v>
      </c>
      <c r="S2468" s="71">
        <v>0.01</v>
      </c>
      <c r="T2468" s="46" t="s">
        <v>18</v>
      </c>
      <c r="U2468" s="72">
        <v>3.0000000000000001E-3</v>
      </c>
      <c r="V2468" s="72" t="s">
        <v>18</v>
      </c>
      <c r="W2468" s="72">
        <v>2.4599999999999999E-3</v>
      </c>
      <c r="X2468" s="48" t="s">
        <v>141</v>
      </c>
      <c r="Y2468" s="49">
        <v>23.11</v>
      </c>
      <c r="Z2468" s="50" t="s">
        <v>18</v>
      </c>
      <c r="AA2468" s="73" t="s">
        <v>18</v>
      </c>
      <c r="AB2468" s="52">
        <v>36076</v>
      </c>
      <c r="AC2468" s="48" t="s">
        <v>2307</v>
      </c>
      <c r="AD2468" s="53" t="s">
        <v>56</v>
      </c>
      <c r="AE2468" s="46" t="s">
        <v>18</v>
      </c>
      <c r="AF2468" s="54" t="s">
        <v>18</v>
      </c>
    </row>
    <row r="2469" spans="1:32" x14ac:dyDescent="0.25">
      <c r="A2469" s="1" t="s">
        <v>2308</v>
      </c>
      <c r="B2469" s="74">
        <v>-2.06657711362746</v>
      </c>
      <c r="C2469" s="37">
        <v>6</v>
      </c>
      <c r="D2469" s="74">
        <v>-6.36200623680823</v>
      </c>
      <c r="E2469" s="37">
        <v>6</v>
      </c>
      <c r="F2469" s="74">
        <v>-7.4116588453176098</v>
      </c>
      <c r="G2469" s="37">
        <v>6</v>
      </c>
      <c r="H2469" s="74">
        <v>-3.7058120542214898</v>
      </c>
      <c r="I2469" s="37">
        <v>6</v>
      </c>
      <c r="J2469" s="74">
        <v>1.2050370364879099</v>
      </c>
      <c r="K2469" s="37">
        <v>4</v>
      </c>
      <c r="L2469" s="74">
        <v>-3.8885604297054699</v>
      </c>
      <c r="M2469" s="37">
        <v>6</v>
      </c>
      <c r="N2469" s="74">
        <v>9.4476691347943795</v>
      </c>
      <c r="O2469" s="76" t="s">
        <v>18</v>
      </c>
      <c r="P2469" s="76" t="s">
        <v>18</v>
      </c>
      <c r="Q2469" s="77">
        <v>8</v>
      </c>
      <c r="R2469" s="78">
        <v>0.05</v>
      </c>
      <c r="S2469" s="78">
        <v>0.01</v>
      </c>
      <c r="T2469" s="14" t="s">
        <v>18</v>
      </c>
      <c r="U2469" s="79">
        <v>3.0000000000000001E-3</v>
      </c>
      <c r="V2469" s="79" t="s">
        <v>18</v>
      </c>
      <c r="W2469" s="79">
        <v>1.6000000000000001E-3</v>
      </c>
      <c r="X2469" s="12" t="s">
        <v>141</v>
      </c>
      <c r="Y2469" s="60">
        <v>50.759805505858999</v>
      </c>
      <c r="Z2469" s="8" t="s">
        <v>18</v>
      </c>
      <c r="AA2469" s="80" t="s">
        <v>18</v>
      </c>
      <c r="AB2469" s="62">
        <v>39269</v>
      </c>
      <c r="AC2469" s="12" t="s">
        <v>2309</v>
      </c>
      <c r="AD2469" s="16" t="s">
        <v>56</v>
      </c>
      <c r="AE2469" s="14" t="s">
        <v>18</v>
      </c>
      <c r="AF2469" s="39" t="s">
        <v>18</v>
      </c>
    </row>
    <row r="2470" spans="1:32" x14ac:dyDescent="0.25">
      <c r="A2470" s="40" t="s">
        <v>2310</v>
      </c>
      <c r="B2470" s="68">
        <v>3.3328775350519799</v>
      </c>
      <c r="C2470" s="64">
        <v>1</v>
      </c>
      <c r="D2470" s="68">
        <v>2.9862603136708099</v>
      </c>
      <c r="E2470" s="64">
        <v>2</v>
      </c>
      <c r="F2470" s="68">
        <v>6.1964563262313099</v>
      </c>
      <c r="G2470" s="64">
        <v>1</v>
      </c>
      <c r="H2470" s="67">
        <v>2.9081521774404702</v>
      </c>
      <c r="I2470" s="42">
        <v>4</v>
      </c>
      <c r="J2470" s="67">
        <v>1.1372410889945499</v>
      </c>
      <c r="K2470" s="42">
        <v>5</v>
      </c>
      <c r="L2470" s="68">
        <v>3.31691361568264</v>
      </c>
      <c r="M2470" s="64">
        <v>1</v>
      </c>
      <c r="N2470" s="67">
        <v>5.6299369945750897</v>
      </c>
      <c r="O2470" s="69" t="s">
        <v>18</v>
      </c>
      <c r="P2470" s="69" t="s">
        <v>18</v>
      </c>
      <c r="Q2470" s="70">
        <v>8</v>
      </c>
      <c r="R2470" s="71">
        <v>0.05</v>
      </c>
      <c r="S2470" s="71">
        <v>0.01</v>
      </c>
      <c r="T2470" s="46" t="s">
        <v>18</v>
      </c>
      <c r="U2470" s="72">
        <v>3.0000000000000001E-3</v>
      </c>
      <c r="V2470" s="72" t="s">
        <v>18</v>
      </c>
      <c r="W2470" s="72">
        <v>3.16E-3</v>
      </c>
      <c r="X2470" s="48" t="s">
        <v>141</v>
      </c>
      <c r="Y2470" s="49">
        <v>27.529577962210801</v>
      </c>
      <c r="Z2470" s="50" t="s">
        <v>18</v>
      </c>
      <c r="AA2470" s="73" t="s">
        <v>18</v>
      </c>
      <c r="AB2470" s="52">
        <v>35668</v>
      </c>
      <c r="AC2470" s="48" t="s">
        <v>2311</v>
      </c>
      <c r="AD2470" s="53" t="s">
        <v>56</v>
      </c>
      <c r="AE2470" s="46" t="s">
        <v>18</v>
      </c>
      <c r="AF2470" s="54" t="s">
        <v>18</v>
      </c>
    </row>
    <row r="2471" spans="1:32" x14ac:dyDescent="0.25">
      <c r="A2471" s="81" t="s">
        <v>2312</v>
      </c>
      <c r="B2471" s="82">
        <v>0.146068582190572</v>
      </c>
      <c r="C2471" s="83">
        <v>5</v>
      </c>
      <c r="D2471" s="82">
        <v>0.84941259867712304</v>
      </c>
      <c r="E2471" s="83">
        <v>5</v>
      </c>
      <c r="F2471" s="82">
        <v>1.86681934538905</v>
      </c>
      <c r="G2471" s="83">
        <v>5</v>
      </c>
      <c r="H2471" s="124">
        <v>3.7035745909126101</v>
      </c>
      <c r="I2471" s="125">
        <v>2</v>
      </c>
      <c r="J2471" s="124">
        <v>1.7976126343246699</v>
      </c>
      <c r="K2471" s="125">
        <v>3</v>
      </c>
      <c r="L2471" s="82">
        <v>0.27891987891641701</v>
      </c>
      <c r="M2471" s="83">
        <v>5</v>
      </c>
      <c r="N2471" s="82">
        <v>9.2520676476905497E-2</v>
      </c>
      <c r="O2471" s="84" t="s">
        <v>18</v>
      </c>
      <c r="P2471" s="84" t="s">
        <v>18</v>
      </c>
      <c r="Q2471" s="85">
        <v>8</v>
      </c>
      <c r="R2471" s="86">
        <v>0.05</v>
      </c>
      <c r="S2471" s="86">
        <v>0.01</v>
      </c>
      <c r="T2471" s="87" t="s">
        <v>18</v>
      </c>
      <c r="U2471" s="88">
        <v>3.0000000000000001E-3</v>
      </c>
      <c r="V2471" s="88" t="s">
        <v>18</v>
      </c>
      <c r="W2471" s="88">
        <v>1.73999999999999E-3</v>
      </c>
      <c r="X2471" s="89" t="s">
        <v>141</v>
      </c>
      <c r="Y2471" s="90">
        <v>22.44</v>
      </c>
      <c r="Z2471" s="91" t="s">
        <v>18</v>
      </c>
      <c r="AA2471" s="92" t="s">
        <v>18</v>
      </c>
      <c r="AB2471" s="93">
        <v>39615</v>
      </c>
      <c r="AC2471" s="89" t="s">
        <v>2307</v>
      </c>
      <c r="AD2471" s="94" t="s">
        <v>56</v>
      </c>
      <c r="AE2471" s="87" t="s">
        <v>18</v>
      </c>
      <c r="AF2471" s="95" t="s">
        <v>18</v>
      </c>
    </row>
    <row r="2472" spans="1:32" x14ac:dyDescent="0.25">
      <c r="A2472" s="96" t="s">
        <v>95</v>
      </c>
      <c r="B2472" s="97">
        <v>1.1357932570200489</v>
      </c>
      <c r="C2472" s="12"/>
      <c r="D2472" s="97">
        <v>0.74278379589630317</v>
      </c>
      <c r="E2472" s="12"/>
      <c r="F2472" s="97">
        <v>2.2218479364348451</v>
      </c>
      <c r="G2472" s="12"/>
      <c r="H2472" s="97">
        <v>2.1715544409846399</v>
      </c>
      <c r="I2472" s="12"/>
      <c r="J2472" s="97">
        <v>1.9537495153445166</v>
      </c>
      <c r="K2472" s="12"/>
      <c r="L2472" s="97">
        <v>0.6023158917191791</v>
      </c>
      <c r="M2472" s="37"/>
      <c r="N2472" s="97">
        <v>4.452405905406926</v>
      </c>
      <c r="O2472" s="98" t="s">
        <v>18</v>
      </c>
      <c r="P2472" s="98" t="s">
        <v>18</v>
      </c>
      <c r="Q2472" s="99"/>
      <c r="R2472" s="14"/>
      <c r="S2472" s="12"/>
      <c r="T2472" s="14"/>
      <c r="U2472" s="12"/>
      <c r="V2472" s="100"/>
      <c r="X2472" s="100" t="s">
        <v>96</v>
      </c>
      <c r="Y2472" s="101">
        <v>433.50993385743681</v>
      </c>
      <c r="Z2472" s="98">
        <v>0</v>
      </c>
      <c r="AA2472" s="102">
        <v>0</v>
      </c>
      <c r="AB2472" s="100"/>
      <c r="AC2472" s="100"/>
      <c r="AD2472" s="103"/>
      <c r="AE2472" s="104"/>
      <c r="AF2472" s="105">
        <v>0</v>
      </c>
    </row>
    <row r="2473" spans="1:32" x14ac:dyDescent="0.25">
      <c r="A2473" s="106" t="s">
        <v>2313</v>
      </c>
      <c r="B2473" s="107" t="s">
        <v>18</v>
      </c>
      <c r="C2473" s="37"/>
      <c r="D2473" s="107" t="s">
        <v>18</v>
      </c>
      <c r="E2473" s="37"/>
      <c r="F2473" s="107" t="s">
        <v>18</v>
      </c>
      <c r="G2473" s="37"/>
      <c r="H2473" s="107" t="s">
        <v>18</v>
      </c>
      <c r="I2473" s="37"/>
      <c r="J2473" s="107" t="s">
        <v>18</v>
      </c>
      <c r="K2473" s="37"/>
      <c r="L2473" s="107" t="s">
        <v>18</v>
      </c>
      <c r="M2473" s="37"/>
      <c r="N2473" s="107" t="s">
        <v>18</v>
      </c>
      <c r="O2473" s="107" t="s">
        <v>18</v>
      </c>
      <c r="P2473" s="107" t="s">
        <v>18</v>
      </c>
      <c r="Q2473" s="108"/>
      <c r="R2473" s="109"/>
      <c r="S2473" s="37"/>
      <c r="T2473" s="109"/>
      <c r="U2473" s="37"/>
      <c r="V2473" s="37"/>
      <c r="W2473" s="110"/>
      <c r="X2473" s="111"/>
      <c r="Y2473" s="112"/>
      <c r="Z2473" s="37"/>
      <c r="AA2473" s="37"/>
      <c r="AB2473" s="37"/>
      <c r="AC2473" s="113"/>
      <c r="AD2473" s="109"/>
      <c r="AE2473" s="110"/>
    </row>
    <row r="2474" spans="1:32" x14ac:dyDescent="0.25">
      <c r="A2474" s="1" t="s">
        <v>98</v>
      </c>
      <c r="B2474" s="55"/>
      <c r="C2474" s="37">
        <v>6</v>
      </c>
      <c r="D2474" s="55"/>
      <c r="E2474" s="37">
        <v>6</v>
      </c>
      <c r="F2474" s="55"/>
      <c r="G2474" s="37">
        <v>6</v>
      </c>
      <c r="H2474" s="55"/>
      <c r="I2474" s="37">
        <v>6</v>
      </c>
      <c r="J2474" s="55"/>
      <c r="K2474" s="37">
        <v>6</v>
      </c>
      <c r="L2474" s="55"/>
      <c r="M2474" s="37">
        <v>6</v>
      </c>
      <c r="N2474" s="55"/>
      <c r="O2474" s="56"/>
      <c r="P2474" s="56"/>
      <c r="Q2474" s="58"/>
      <c r="R2474" s="14"/>
      <c r="S2474" s="59"/>
      <c r="T2474" s="114"/>
      <c r="U2474" s="59"/>
      <c r="V2474" s="12"/>
      <c r="W2474" s="8"/>
      <c r="X2474" s="8"/>
      <c r="Y2474" s="61"/>
      <c r="Z2474" s="62"/>
      <c r="AA2474" s="12"/>
      <c r="AB2474" s="62"/>
      <c r="AC2474" s="16"/>
      <c r="AD2474" s="14"/>
      <c r="AE2474" s="8"/>
    </row>
    <row r="2475" spans="1:32" x14ac:dyDescent="0.25">
      <c r="B2475" s="74"/>
      <c r="C2475" s="37"/>
      <c r="D2475" s="74"/>
      <c r="E2475" s="37"/>
      <c r="F2475" s="74"/>
      <c r="G2475" s="37"/>
      <c r="H2475" s="74"/>
      <c r="I2475" s="37"/>
      <c r="J2475" s="74"/>
      <c r="K2475" s="37"/>
      <c r="L2475" s="74"/>
      <c r="M2475" s="37"/>
      <c r="N2475" s="74"/>
      <c r="O2475" s="76"/>
      <c r="P2475" s="76"/>
      <c r="Q2475" s="77"/>
      <c r="R2475" s="78"/>
      <c r="S2475" s="78"/>
      <c r="T2475" s="14"/>
      <c r="U2475" s="79"/>
      <c r="V2475" s="79"/>
      <c r="W2475" s="79"/>
      <c r="X2475" s="12"/>
      <c r="Y2475" s="60"/>
      <c r="Z2475" s="8"/>
      <c r="AA2475" s="80"/>
      <c r="AB2475" s="62"/>
      <c r="AC2475" s="12"/>
      <c r="AD2475" s="16"/>
      <c r="AE2475" s="14"/>
      <c r="AF2475" s="39"/>
    </row>
    <row r="2476" spans="1:32" x14ac:dyDescent="0.25">
      <c r="B2476" s="74"/>
      <c r="C2476" s="37"/>
      <c r="D2476" s="74"/>
      <c r="E2476" s="37"/>
      <c r="F2476" s="74"/>
      <c r="G2476" s="37"/>
      <c r="H2476" s="74"/>
      <c r="I2476" s="37"/>
      <c r="J2476" s="74"/>
      <c r="K2476" s="37"/>
      <c r="L2476" s="74"/>
      <c r="M2476" s="37"/>
      <c r="N2476" s="74"/>
      <c r="O2476" s="76"/>
      <c r="P2476" s="76"/>
      <c r="Q2476" s="77"/>
      <c r="R2476" s="78"/>
      <c r="S2476" s="78"/>
      <c r="T2476" s="14"/>
      <c r="U2476" s="79"/>
      <c r="V2476" s="79"/>
      <c r="W2476" s="79"/>
      <c r="X2476" s="12"/>
      <c r="Y2476" s="60"/>
      <c r="Z2476" s="8"/>
      <c r="AA2476" s="80"/>
      <c r="AB2476" s="62"/>
      <c r="AC2476" s="12"/>
      <c r="AD2476" s="16"/>
      <c r="AE2476" s="14"/>
      <c r="AF2476" s="39"/>
    </row>
    <row r="2477" spans="1:32" x14ac:dyDescent="0.25">
      <c r="B2477" s="74"/>
      <c r="C2477" s="37"/>
      <c r="D2477" s="74"/>
      <c r="E2477" s="37"/>
      <c r="F2477" s="74"/>
      <c r="G2477" s="37"/>
      <c r="H2477" s="74"/>
      <c r="I2477" s="37"/>
      <c r="J2477" s="74"/>
      <c r="K2477" s="37"/>
      <c r="L2477" s="74"/>
      <c r="M2477" s="37"/>
      <c r="N2477" s="74"/>
      <c r="O2477" s="76"/>
      <c r="P2477" s="76"/>
      <c r="Q2477" s="77"/>
      <c r="R2477" s="78"/>
      <c r="S2477" s="78"/>
      <c r="T2477" s="14"/>
      <c r="U2477" s="79"/>
      <c r="V2477" s="79"/>
      <c r="W2477" s="79"/>
      <c r="X2477" s="12"/>
      <c r="Y2477" s="60"/>
      <c r="Z2477" s="8"/>
      <c r="AA2477" s="80"/>
      <c r="AB2477" s="62"/>
      <c r="AC2477" s="12"/>
      <c r="AD2477" s="16"/>
      <c r="AE2477" s="14"/>
      <c r="AF2477" s="39"/>
    </row>
    <row r="2478" spans="1:32" x14ac:dyDescent="0.25">
      <c r="B2478" s="74"/>
      <c r="C2478" s="37"/>
      <c r="D2478" s="74"/>
      <c r="E2478" s="37"/>
      <c r="F2478" s="74"/>
      <c r="G2478" s="37"/>
      <c r="H2478" s="74"/>
      <c r="I2478" s="37"/>
      <c r="J2478" s="74"/>
      <c r="K2478" s="37"/>
      <c r="L2478" s="74"/>
      <c r="M2478" s="37"/>
      <c r="N2478" s="74"/>
      <c r="O2478" s="76"/>
      <c r="P2478" s="76"/>
      <c r="Q2478" s="77"/>
      <c r="R2478" s="78"/>
      <c r="S2478" s="78"/>
      <c r="T2478" s="14"/>
      <c r="U2478" s="79"/>
      <c r="V2478" s="79"/>
      <c r="W2478" s="79"/>
      <c r="X2478" s="12"/>
      <c r="Y2478" s="60"/>
      <c r="Z2478" s="8"/>
      <c r="AA2478" s="80"/>
      <c r="AB2478" s="62"/>
      <c r="AC2478" s="12"/>
      <c r="AD2478" s="16"/>
      <c r="AE2478" s="14"/>
      <c r="AF2478" s="39"/>
    </row>
    <row r="2479" spans="1:32" x14ac:dyDescent="0.25">
      <c r="B2479" s="74"/>
      <c r="C2479" s="37"/>
      <c r="D2479" s="74"/>
      <c r="E2479" s="37"/>
      <c r="F2479" s="74"/>
      <c r="G2479" s="37"/>
      <c r="H2479" s="74"/>
      <c r="I2479" s="37"/>
      <c r="J2479" s="74"/>
      <c r="K2479" s="37"/>
      <c r="L2479" s="74"/>
      <c r="M2479" s="37"/>
      <c r="N2479" s="74"/>
      <c r="O2479" s="76"/>
      <c r="P2479" s="76"/>
      <c r="Q2479" s="77"/>
      <c r="R2479" s="78"/>
      <c r="S2479" s="78"/>
      <c r="T2479" s="14"/>
      <c r="U2479" s="79"/>
      <c r="V2479" s="79"/>
      <c r="W2479" s="79"/>
      <c r="X2479" s="12"/>
      <c r="Y2479" s="60"/>
      <c r="Z2479" s="8"/>
      <c r="AA2479" s="80"/>
      <c r="AB2479" s="62"/>
      <c r="AC2479" s="12"/>
      <c r="AD2479" s="16"/>
      <c r="AE2479" s="14"/>
      <c r="AF2479" s="39"/>
    </row>
    <row r="2480" spans="1:32" x14ac:dyDescent="0.25">
      <c r="B2480" s="74"/>
      <c r="C2480" s="37"/>
      <c r="D2480" s="74"/>
      <c r="E2480" s="37"/>
      <c r="F2480" s="74"/>
      <c r="G2480" s="37"/>
      <c r="H2480" s="74"/>
      <c r="I2480" s="37"/>
      <c r="J2480" s="74"/>
      <c r="K2480" s="37"/>
      <c r="L2480" s="74"/>
      <c r="M2480" s="37"/>
      <c r="N2480" s="74"/>
      <c r="O2480" s="76"/>
      <c r="P2480" s="76"/>
      <c r="Q2480" s="77"/>
      <c r="R2480" s="78"/>
      <c r="S2480" s="78"/>
      <c r="T2480" s="14"/>
      <c r="U2480" s="79"/>
      <c r="V2480" s="79"/>
      <c r="W2480" s="79"/>
      <c r="X2480" s="12"/>
      <c r="Y2480" s="60"/>
      <c r="Z2480" s="8"/>
      <c r="AA2480" s="80"/>
      <c r="AB2480" s="62"/>
      <c r="AC2480" s="12"/>
      <c r="AD2480" s="16"/>
      <c r="AE2480" s="14"/>
      <c r="AF2480" s="39"/>
    </row>
    <row r="2481" spans="1:32" x14ac:dyDescent="0.25">
      <c r="A2481" s="96"/>
      <c r="B2481" s="97"/>
      <c r="C2481" s="12"/>
      <c r="D2481" s="97"/>
      <c r="E2481" s="12"/>
      <c r="F2481" s="97"/>
      <c r="G2481" s="12"/>
      <c r="H2481" s="97"/>
      <c r="I2481" s="12"/>
      <c r="J2481" s="97"/>
      <c r="K2481" s="12"/>
      <c r="L2481" s="97"/>
      <c r="M2481" s="37"/>
      <c r="N2481" s="97"/>
      <c r="O2481" s="98"/>
      <c r="P2481" s="98"/>
      <c r="Q2481" s="99"/>
      <c r="R2481" s="14"/>
      <c r="S2481" s="12"/>
      <c r="T2481" s="14"/>
      <c r="U2481" s="12"/>
      <c r="V2481" s="100"/>
      <c r="X2481" s="100"/>
      <c r="Y2481" s="101"/>
      <c r="Z2481" s="98"/>
      <c r="AA2481" s="102"/>
      <c r="AB2481" s="100"/>
      <c r="AC2481" s="100"/>
      <c r="AD2481" s="103"/>
      <c r="AE2481" s="104"/>
      <c r="AF2481" s="105"/>
    </row>
    <row r="2482" spans="1:32" x14ac:dyDescent="0.25">
      <c r="A2482" s="106"/>
      <c r="B2482" s="107"/>
      <c r="C2482" s="37"/>
      <c r="D2482" s="107"/>
      <c r="E2482" s="37"/>
      <c r="F2482" s="107"/>
      <c r="G2482" s="37"/>
      <c r="H2482" s="107"/>
      <c r="I2482" s="37"/>
      <c r="J2482" s="107"/>
      <c r="K2482" s="37"/>
      <c r="L2482" s="107"/>
      <c r="M2482" s="37"/>
      <c r="N2482" s="107"/>
      <c r="O2482" s="107"/>
      <c r="P2482" s="107"/>
      <c r="Q2482" s="108"/>
      <c r="R2482" s="109"/>
      <c r="S2482" s="37"/>
      <c r="T2482" s="109"/>
      <c r="U2482" s="37"/>
      <c r="V2482" s="37"/>
      <c r="W2482" s="110"/>
      <c r="X2482" s="111"/>
      <c r="Y2482" s="112"/>
      <c r="Z2482" s="37"/>
      <c r="AA2482" s="37"/>
      <c r="AB2482" s="37"/>
      <c r="AC2482" s="113"/>
      <c r="AD2482" s="109"/>
      <c r="AE2482" s="110"/>
    </row>
    <row r="2483" spans="1:32" x14ac:dyDescent="0.25">
      <c r="B2483" s="55"/>
      <c r="C2483" s="37"/>
      <c r="D2483" s="55"/>
      <c r="E2483" s="37"/>
      <c r="F2483" s="55"/>
      <c r="G2483" s="37"/>
      <c r="H2483" s="55"/>
      <c r="I2483" s="37"/>
      <c r="J2483" s="55"/>
      <c r="K2483" s="37"/>
      <c r="L2483" s="55"/>
      <c r="M2483" s="37"/>
      <c r="N2483" s="55"/>
      <c r="O2483" s="56"/>
      <c r="P2483" s="56"/>
      <c r="Q2483" s="58"/>
      <c r="R2483" s="14"/>
      <c r="S2483" s="59"/>
      <c r="T2483" s="114"/>
      <c r="U2483" s="59"/>
      <c r="V2483" s="12"/>
      <c r="W2483" s="8"/>
      <c r="X2483" s="8"/>
      <c r="Y2483" s="61"/>
      <c r="Z2483" s="62"/>
      <c r="AA2483" s="12"/>
      <c r="AB2483" s="62"/>
      <c r="AC2483" s="16"/>
      <c r="AD2483" s="14"/>
      <c r="AE2483" s="8"/>
    </row>
    <row r="2484" spans="1:32" x14ac:dyDescent="0.25">
      <c r="B2484" s="8"/>
      <c r="C2484" s="12"/>
      <c r="D2484" s="8"/>
      <c r="E2484" s="12"/>
      <c r="F2484" s="8"/>
      <c r="G2484" s="12"/>
      <c r="H2484" s="8"/>
      <c r="I2484" s="12"/>
      <c r="J2484" s="8"/>
      <c r="K2484" s="12"/>
      <c r="L2484" s="8"/>
      <c r="M2484" s="12"/>
      <c r="N2484" s="8"/>
      <c r="O2484" s="12"/>
      <c r="P2484" s="12"/>
      <c r="Q2484" s="13"/>
      <c r="R2484" s="14"/>
      <c r="S2484" s="12"/>
      <c r="T2484" s="14"/>
      <c r="U2484" s="12"/>
      <c r="V2484" s="12"/>
      <c r="W2484" s="12"/>
      <c r="X2484" s="60"/>
      <c r="Y2484" s="20"/>
      <c r="Z2484" s="12"/>
      <c r="AA2484" s="12"/>
      <c r="AB2484" s="12"/>
      <c r="AC2484" s="16"/>
      <c r="AD2484" s="14"/>
      <c r="AE2484" s="12"/>
    </row>
    <row r="2485" spans="1:32" x14ac:dyDescent="0.25">
      <c r="B2485" s="8"/>
      <c r="C2485" s="12"/>
      <c r="D2485" s="8"/>
      <c r="E2485" s="12"/>
      <c r="F2485" s="8"/>
      <c r="G2485" s="12"/>
      <c r="H2485" s="8"/>
      <c r="I2485" s="12"/>
      <c r="J2485" s="8"/>
      <c r="K2485" s="12"/>
      <c r="L2485" s="8"/>
      <c r="M2485" s="12"/>
      <c r="N2485" s="8"/>
      <c r="O2485" s="12"/>
      <c r="P2485" s="12"/>
      <c r="Q2485" s="13"/>
      <c r="R2485" s="14"/>
      <c r="S2485" s="12"/>
      <c r="T2485" s="14"/>
      <c r="U2485" s="12"/>
      <c r="V2485" s="12"/>
      <c r="W2485" s="12"/>
      <c r="X2485" s="60"/>
      <c r="Y2485" s="20"/>
      <c r="Z2485" s="12"/>
      <c r="AA2485" s="12"/>
      <c r="AB2485" s="12"/>
      <c r="AC2485" s="16"/>
      <c r="AD2485" s="14"/>
      <c r="AE2485" s="12"/>
    </row>
    <row r="2486" spans="1:32" x14ac:dyDescent="0.25">
      <c r="B2486" s="8"/>
      <c r="C2486" s="12"/>
      <c r="D2486" s="8"/>
      <c r="E2486" s="12"/>
      <c r="F2486" s="8"/>
      <c r="G2486" s="12"/>
      <c r="H2486" s="8"/>
      <c r="I2486" s="12"/>
      <c r="J2486" s="8"/>
      <c r="K2486" s="12"/>
      <c r="L2486" s="8"/>
      <c r="M2486" s="12"/>
      <c r="N2486" s="8"/>
      <c r="O2486" s="12"/>
      <c r="P2486" s="12"/>
      <c r="Q2486" s="13"/>
      <c r="R2486" s="14"/>
      <c r="S2486" s="12"/>
      <c r="T2486" s="14"/>
      <c r="U2486" s="12"/>
      <c r="V2486" s="12"/>
      <c r="W2486" s="12"/>
      <c r="X2486" s="60"/>
      <c r="Y2486" s="20"/>
      <c r="Z2486" s="12"/>
      <c r="AA2486" s="12"/>
      <c r="AB2486" s="12"/>
      <c r="AC2486" s="16"/>
      <c r="AD2486" s="14"/>
      <c r="AE2486" s="12"/>
    </row>
    <row r="2487" spans="1:32" x14ac:dyDescent="0.25">
      <c r="B2487" s="8"/>
      <c r="C2487" s="12"/>
      <c r="D2487" s="8"/>
      <c r="E2487" s="12"/>
      <c r="F2487" s="8"/>
      <c r="G2487" s="12"/>
      <c r="H2487" s="8"/>
      <c r="I2487" s="12"/>
      <c r="J2487" s="8"/>
      <c r="K2487" s="12"/>
      <c r="L2487" s="8"/>
      <c r="M2487" s="12"/>
      <c r="N2487" s="8"/>
      <c r="O2487" s="12"/>
      <c r="P2487" s="12"/>
      <c r="Q2487" s="13"/>
      <c r="R2487" s="14"/>
      <c r="S2487" s="12"/>
      <c r="T2487" s="14"/>
      <c r="U2487" s="12"/>
      <c r="V2487" s="12"/>
      <c r="W2487" s="12"/>
      <c r="X2487" s="60"/>
      <c r="Y2487" s="20"/>
      <c r="Z2487" s="12"/>
      <c r="AA2487" s="12"/>
      <c r="AB2487" s="12"/>
      <c r="AC2487" s="16"/>
      <c r="AD2487" s="14"/>
      <c r="AE2487" s="12"/>
    </row>
    <row r="2488" spans="1:32" ht="18" x14ac:dyDescent="0.25">
      <c r="A2488" s="143" t="s">
        <v>1273</v>
      </c>
      <c r="B2488" s="23"/>
      <c r="C2488" s="24"/>
      <c r="D2488" s="23"/>
      <c r="E2488" s="24"/>
      <c r="F2488" s="23"/>
      <c r="G2488" s="24" t="s">
        <v>1</v>
      </c>
      <c r="H2488" s="23"/>
      <c r="I2488" s="24"/>
      <c r="J2488" s="23"/>
      <c r="K2488" s="24"/>
      <c r="L2488" s="23"/>
      <c r="M2488" s="24"/>
      <c r="N2488" s="23" t="s">
        <v>4</v>
      </c>
      <c r="O2488" s="24"/>
      <c r="P2488" s="24" t="s">
        <v>5</v>
      </c>
      <c r="Q2488" s="25"/>
      <c r="R2488" s="26"/>
      <c r="S2488" s="24"/>
      <c r="T2488" s="26"/>
      <c r="U2488" s="24"/>
      <c r="V2488" s="24"/>
      <c r="W2488" s="27"/>
      <c r="X2488" s="122"/>
      <c r="Y2488" s="28"/>
      <c r="Z2488" s="24"/>
      <c r="AA2488" s="24"/>
      <c r="AB2488" s="24"/>
      <c r="AC2488" s="29"/>
      <c r="AD2488" s="26"/>
      <c r="AE2488" s="27"/>
    </row>
    <row r="2489" spans="1:32" ht="42.75" x14ac:dyDescent="0.25">
      <c r="A2489" s="30"/>
      <c r="B2489" s="31" t="s">
        <v>6</v>
      </c>
      <c r="C2489" s="32" t="s">
        <v>7</v>
      </c>
      <c r="D2489" s="31" t="s">
        <v>8</v>
      </c>
      <c r="E2489" s="32" t="s">
        <v>7</v>
      </c>
      <c r="F2489" s="31" t="s">
        <v>9</v>
      </c>
      <c r="G2489" s="24" t="s">
        <v>7</v>
      </c>
      <c r="H2489" s="31" t="s">
        <v>10</v>
      </c>
      <c r="I2489" s="32" t="s">
        <v>7</v>
      </c>
      <c r="J2489" s="31" t="s">
        <v>11</v>
      </c>
      <c r="K2489" s="32" t="s">
        <v>7</v>
      </c>
      <c r="L2489" s="31" t="s">
        <v>12</v>
      </c>
      <c r="M2489" s="32" t="s">
        <v>7</v>
      </c>
      <c r="N2489" s="31" t="s">
        <v>13</v>
      </c>
      <c r="O2489" s="32" t="s">
        <v>18</v>
      </c>
      <c r="P2489" s="32" t="s">
        <v>976</v>
      </c>
      <c r="Q2489" s="33" t="s">
        <v>2</v>
      </c>
      <c r="R2489" s="32" t="s">
        <v>16</v>
      </c>
      <c r="S2489" s="32" t="s">
        <v>17</v>
      </c>
      <c r="T2489" s="32" t="s">
        <v>18</v>
      </c>
      <c r="U2489" s="32" t="s">
        <v>19</v>
      </c>
      <c r="V2489" s="32" t="s">
        <v>18</v>
      </c>
      <c r="W2489" s="34" t="s">
        <v>20</v>
      </c>
      <c r="X2489" s="123" t="s">
        <v>21</v>
      </c>
      <c r="Y2489" s="35" t="s">
        <v>22</v>
      </c>
      <c r="Z2489" s="32" t="s">
        <v>23</v>
      </c>
      <c r="AA2489" s="32" t="s">
        <v>24</v>
      </c>
      <c r="AB2489" s="32" t="s">
        <v>25</v>
      </c>
      <c r="AC2489" s="36" t="s">
        <v>26</v>
      </c>
      <c r="AD2489" s="32" t="s">
        <v>27</v>
      </c>
      <c r="AE2489" s="34" t="s">
        <v>18</v>
      </c>
      <c r="AF2489" s="34" t="s">
        <v>28</v>
      </c>
    </row>
    <row r="2490" spans="1:32" x14ac:dyDescent="0.25">
      <c r="B2490" s="8"/>
      <c r="C2490" s="12"/>
      <c r="D2490" s="8"/>
      <c r="E2490" s="12"/>
      <c r="F2490" s="8"/>
      <c r="G2490" s="12"/>
      <c r="H2490" s="8"/>
      <c r="I2490" s="12"/>
      <c r="J2490" s="8"/>
      <c r="K2490" s="12"/>
      <c r="L2490" s="8"/>
      <c r="M2490" s="12"/>
      <c r="N2490" s="8"/>
      <c r="O2490" s="12"/>
      <c r="P2490" s="12"/>
      <c r="Q2490" s="13"/>
      <c r="R2490" s="14"/>
      <c r="S2490" s="12"/>
      <c r="T2490" s="14"/>
      <c r="U2490" s="12"/>
      <c r="V2490" s="12"/>
      <c r="W2490" s="12"/>
      <c r="X2490" s="60"/>
      <c r="Y2490" s="20"/>
      <c r="Z2490" s="12"/>
      <c r="AA2490" s="12"/>
      <c r="AB2490" s="12"/>
      <c r="AC2490" s="16"/>
      <c r="AD2490" s="14"/>
      <c r="AE2490" s="12"/>
    </row>
    <row r="2491" spans="1:32" x14ac:dyDescent="0.25">
      <c r="A2491" s="40" t="s">
        <v>2314</v>
      </c>
      <c r="B2491" s="67" t="s">
        <v>18</v>
      </c>
      <c r="C2491" s="42" t="s">
        <v>18</v>
      </c>
      <c r="D2491" s="67" t="s">
        <v>18</v>
      </c>
      <c r="E2491" s="42" t="s">
        <v>18</v>
      </c>
      <c r="F2491" s="67" t="s">
        <v>18</v>
      </c>
      <c r="G2491" s="42" t="s">
        <v>18</v>
      </c>
      <c r="H2491" s="67">
        <v>3.62187902639443</v>
      </c>
      <c r="I2491" s="42">
        <v>4</v>
      </c>
      <c r="J2491" s="67">
        <v>1.77190811080378</v>
      </c>
      <c r="K2491" s="42">
        <v>4</v>
      </c>
      <c r="L2491" s="68">
        <v>0.27303361567241302</v>
      </c>
      <c r="M2491" s="64">
        <v>3</v>
      </c>
      <c r="N2491" s="67">
        <v>0.108905870474797</v>
      </c>
      <c r="O2491" s="69" t="s">
        <v>18</v>
      </c>
      <c r="P2491" s="69" t="s">
        <v>18</v>
      </c>
      <c r="Q2491" s="70">
        <v>8</v>
      </c>
      <c r="R2491" s="71">
        <v>0</v>
      </c>
      <c r="S2491" s="71">
        <v>0.02</v>
      </c>
      <c r="T2491" s="46" t="s">
        <v>18</v>
      </c>
      <c r="U2491" s="72">
        <v>4.0000000000000001E-3</v>
      </c>
      <c r="V2491" s="72" t="s">
        <v>18</v>
      </c>
      <c r="W2491" s="72">
        <v>4.4999999999999997E-3</v>
      </c>
      <c r="X2491" s="48" t="s">
        <v>141</v>
      </c>
      <c r="Y2491" s="49" t="s">
        <v>18</v>
      </c>
      <c r="Z2491" s="50" t="s">
        <v>18</v>
      </c>
      <c r="AA2491" s="73" t="s">
        <v>18</v>
      </c>
      <c r="AB2491" s="52">
        <v>44767</v>
      </c>
      <c r="AC2491" s="48" t="s">
        <v>2315</v>
      </c>
      <c r="AD2491" s="53" t="s">
        <v>693</v>
      </c>
      <c r="AE2491" s="46" t="s">
        <v>18</v>
      </c>
      <c r="AF2491" s="54" t="s">
        <v>18</v>
      </c>
    </row>
    <row r="2492" spans="1:32" x14ac:dyDescent="0.25">
      <c r="A2492" s="1" t="s">
        <v>2316</v>
      </c>
      <c r="B2492" s="75">
        <v>0.231342935873768</v>
      </c>
      <c r="C2492" s="66">
        <v>2</v>
      </c>
      <c r="D2492" s="74">
        <v>0.85164569617406305</v>
      </c>
      <c r="E2492" s="37">
        <v>4</v>
      </c>
      <c r="F2492" s="74">
        <v>1.8522715223547599</v>
      </c>
      <c r="G2492" s="37">
        <v>5</v>
      </c>
      <c r="H2492" s="74">
        <v>3.5674051821253401</v>
      </c>
      <c r="I2492" s="37">
        <v>5</v>
      </c>
      <c r="J2492" s="74">
        <v>1.7242969110187401</v>
      </c>
      <c r="K2492" s="37">
        <v>5</v>
      </c>
      <c r="L2492" s="74">
        <v>0.263564482413847</v>
      </c>
      <c r="M2492" s="37">
        <v>4</v>
      </c>
      <c r="N2492" s="74">
        <v>0.110945947413264</v>
      </c>
      <c r="O2492" s="76" t="s">
        <v>18</v>
      </c>
      <c r="P2492" s="76" t="s">
        <v>18</v>
      </c>
      <c r="Q2492" s="77">
        <v>8</v>
      </c>
      <c r="R2492" s="78">
        <v>0</v>
      </c>
      <c r="S2492" s="78">
        <v>0</v>
      </c>
      <c r="T2492" s="14" t="s">
        <v>18</v>
      </c>
      <c r="U2492" s="79">
        <v>2.5000000000000001E-3</v>
      </c>
      <c r="V2492" s="79" t="s">
        <v>18</v>
      </c>
      <c r="W2492" s="79">
        <v>4.0000000000000001E-3</v>
      </c>
      <c r="X2492" s="12" t="s">
        <v>141</v>
      </c>
      <c r="Y2492" s="60">
        <v>88.9</v>
      </c>
      <c r="Z2492" s="8" t="s">
        <v>18</v>
      </c>
      <c r="AA2492" s="80" t="s">
        <v>18</v>
      </c>
      <c r="AB2492" s="62">
        <v>38859</v>
      </c>
      <c r="AC2492" s="12" t="s">
        <v>2317</v>
      </c>
      <c r="AD2492" s="16" t="s">
        <v>1412</v>
      </c>
      <c r="AE2492" s="14" t="s">
        <v>18</v>
      </c>
      <c r="AF2492" s="39" t="s">
        <v>18</v>
      </c>
    </row>
    <row r="2493" spans="1:32" x14ac:dyDescent="0.25">
      <c r="A2493" s="40" t="s">
        <v>2318</v>
      </c>
      <c r="B2493" s="67" t="s">
        <v>18</v>
      </c>
      <c r="C2493" s="42" t="s">
        <v>18</v>
      </c>
      <c r="D2493" s="67" t="s">
        <v>18</v>
      </c>
      <c r="E2493" s="42" t="s">
        <v>18</v>
      </c>
      <c r="F2493" s="68">
        <v>3.9509218302831299</v>
      </c>
      <c r="G2493" s="64">
        <v>2</v>
      </c>
      <c r="H2493" s="68">
        <v>17.188529005217099</v>
      </c>
      <c r="I2493" s="64">
        <v>2</v>
      </c>
      <c r="J2493" s="68">
        <v>5.9312166658366898</v>
      </c>
      <c r="K2493" s="64">
        <v>2</v>
      </c>
      <c r="L2493" s="68">
        <v>1.3147280122227201</v>
      </c>
      <c r="M2493" s="64">
        <v>2</v>
      </c>
      <c r="N2493" s="67">
        <v>7.3255492434680898</v>
      </c>
      <c r="O2493" s="69" t="s">
        <v>18</v>
      </c>
      <c r="P2493" s="69" t="s">
        <v>18</v>
      </c>
      <c r="Q2493" s="70">
        <v>8</v>
      </c>
      <c r="R2493" s="71">
        <v>0.05</v>
      </c>
      <c r="S2493" s="71">
        <v>5.0000000000000001E-3</v>
      </c>
      <c r="T2493" s="46" t="s">
        <v>18</v>
      </c>
      <c r="U2493" s="72">
        <v>1.2500000000000001E-2</v>
      </c>
      <c r="V2493" s="72" t="s">
        <v>18</v>
      </c>
      <c r="W2493" s="72">
        <v>1.44999999999999E-2</v>
      </c>
      <c r="X2493" s="48" t="s">
        <v>141</v>
      </c>
      <c r="Y2493" s="49">
        <v>0.16553550736632999</v>
      </c>
      <c r="Z2493" s="50" t="s">
        <v>18</v>
      </c>
      <c r="AA2493" s="73" t="s">
        <v>18</v>
      </c>
      <c r="AB2493" s="52">
        <v>44249</v>
      </c>
      <c r="AC2493" s="48" t="s">
        <v>2069</v>
      </c>
      <c r="AD2493" s="53" t="s">
        <v>1426</v>
      </c>
      <c r="AE2493" s="46" t="s">
        <v>18</v>
      </c>
      <c r="AF2493" s="54" t="s">
        <v>18</v>
      </c>
    </row>
    <row r="2494" spans="1:32" x14ac:dyDescent="0.25">
      <c r="A2494" s="1" t="s">
        <v>2319</v>
      </c>
      <c r="B2494" s="74" t="s">
        <v>18</v>
      </c>
      <c r="C2494" s="37" t="s">
        <v>18</v>
      </c>
      <c r="D2494" s="74" t="s">
        <v>18</v>
      </c>
      <c r="E2494" s="37" t="s">
        <v>18</v>
      </c>
      <c r="F2494" s="74">
        <v>-0.71841561203924698</v>
      </c>
      <c r="G2494" s="37">
        <v>6</v>
      </c>
      <c r="H2494" s="75">
        <v>17.761501487754501</v>
      </c>
      <c r="I2494" s="66">
        <v>1</v>
      </c>
      <c r="J2494" s="75">
        <v>6.5107131766897997</v>
      </c>
      <c r="K2494" s="66">
        <v>1</v>
      </c>
      <c r="L2494" s="74">
        <v>-1.67224080267553</v>
      </c>
      <c r="M2494" s="37">
        <v>7</v>
      </c>
      <c r="N2494" s="74">
        <v>6.1891936899045996</v>
      </c>
      <c r="O2494" s="76" t="s">
        <v>18</v>
      </c>
      <c r="P2494" s="76" t="s">
        <v>18</v>
      </c>
      <c r="Q2494" s="77">
        <v>8</v>
      </c>
      <c r="R2494" s="78">
        <v>0.05</v>
      </c>
      <c r="S2494" s="78">
        <v>5.0000000000000001E-3</v>
      </c>
      <c r="T2494" s="14" t="s">
        <v>18</v>
      </c>
      <c r="U2494" s="79">
        <v>1.2500000000000001E-2</v>
      </c>
      <c r="V2494" s="79" t="s">
        <v>18</v>
      </c>
      <c r="W2494" s="79">
        <v>1.44999999999999E-2</v>
      </c>
      <c r="X2494" s="12" t="s">
        <v>141</v>
      </c>
      <c r="Y2494" s="60" t="s">
        <v>18</v>
      </c>
      <c r="Z2494" s="8" t="s">
        <v>18</v>
      </c>
      <c r="AA2494" s="80" t="s">
        <v>18</v>
      </c>
      <c r="AB2494" s="62">
        <v>44249</v>
      </c>
      <c r="AC2494" s="12" t="s">
        <v>2069</v>
      </c>
      <c r="AD2494" s="16" t="s">
        <v>1426</v>
      </c>
      <c r="AE2494" s="14" t="s">
        <v>235</v>
      </c>
      <c r="AF2494" s="39" t="s">
        <v>18</v>
      </c>
    </row>
    <row r="2495" spans="1:32" x14ac:dyDescent="0.25">
      <c r="A2495" s="40" t="s">
        <v>2320</v>
      </c>
      <c r="B2495" s="67" t="s">
        <v>18</v>
      </c>
      <c r="C2495" s="42" t="s">
        <v>18</v>
      </c>
      <c r="D2495" s="68">
        <v>2.6962701031057299</v>
      </c>
      <c r="E2495" s="64">
        <v>1</v>
      </c>
      <c r="F2495" s="68">
        <v>5.8287794938298498</v>
      </c>
      <c r="G2495" s="64">
        <v>1</v>
      </c>
      <c r="H2495" s="67">
        <v>2.5558247575714499</v>
      </c>
      <c r="I2495" s="42">
        <v>7</v>
      </c>
      <c r="J2495" s="67">
        <v>0.97144404307447596</v>
      </c>
      <c r="K2495" s="42">
        <v>7</v>
      </c>
      <c r="L2495" s="68">
        <v>3.2589403257187399</v>
      </c>
      <c r="M2495" s="64">
        <v>1</v>
      </c>
      <c r="N2495" s="67">
        <v>5.8762477173768497</v>
      </c>
      <c r="O2495" s="69" t="s">
        <v>18</v>
      </c>
      <c r="P2495" s="69" t="s">
        <v>18</v>
      </c>
      <c r="Q2495" s="70">
        <v>8</v>
      </c>
      <c r="R2495" s="71">
        <v>0</v>
      </c>
      <c r="S2495" s="71">
        <v>0.02</v>
      </c>
      <c r="T2495" s="46" t="s">
        <v>18</v>
      </c>
      <c r="U2495" s="72">
        <v>4.0000000000000001E-3</v>
      </c>
      <c r="V2495" s="72" t="s">
        <v>18</v>
      </c>
      <c r="W2495" s="72">
        <v>5.4999999999999997E-3</v>
      </c>
      <c r="X2495" s="48" t="s">
        <v>141</v>
      </c>
      <c r="Y2495" s="49" t="s">
        <v>18</v>
      </c>
      <c r="Z2495" s="50" t="s">
        <v>18</v>
      </c>
      <c r="AA2495" s="73" t="s">
        <v>18</v>
      </c>
      <c r="AB2495" s="52">
        <v>43437</v>
      </c>
      <c r="AC2495" s="48" t="s">
        <v>2321</v>
      </c>
      <c r="AD2495" s="53" t="s">
        <v>2322</v>
      </c>
      <c r="AE2495" s="46" t="s">
        <v>18</v>
      </c>
      <c r="AF2495" s="54" t="s">
        <v>18</v>
      </c>
    </row>
    <row r="2496" spans="1:32" x14ac:dyDescent="0.25">
      <c r="A2496" s="1" t="s">
        <v>2323</v>
      </c>
      <c r="B2496" s="74" t="s">
        <v>18</v>
      </c>
      <c r="C2496" s="37" t="s">
        <v>18</v>
      </c>
      <c r="D2496" s="75">
        <v>1.25070225784365</v>
      </c>
      <c r="E2496" s="66">
        <v>3</v>
      </c>
      <c r="F2496" s="74">
        <v>2.0931820483465802</v>
      </c>
      <c r="G2496" s="37">
        <v>4</v>
      </c>
      <c r="H2496" s="74">
        <v>3.46232517269158</v>
      </c>
      <c r="I2496" s="37">
        <v>6</v>
      </c>
      <c r="J2496" s="74">
        <v>1.6757466259587701</v>
      </c>
      <c r="K2496" s="37">
        <v>6</v>
      </c>
      <c r="L2496" s="74">
        <v>0.26312652213160698</v>
      </c>
      <c r="M2496" s="37">
        <v>5</v>
      </c>
      <c r="N2496" s="74">
        <v>9.9997567906564694E-2</v>
      </c>
      <c r="O2496" s="76" t="s">
        <v>18</v>
      </c>
      <c r="P2496" s="76" t="s">
        <v>18</v>
      </c>
      <c r="Q2496" s="77">
        <v>8</v>
      </c>
      <c r="R2496" s="78">
        <v>0</v>
      </c>
      <c r="S2496" s="78">
        <v>0.02</v>
      </c>
      <c r="T2496" s="14" t="s">
        <v>18</v>
      </c>
      <c r="U2496" s="79">
        <v>4.0000000000000001E-3</v>
      </c>
      <c r="V2496" s="79" t="s">
        <v>18</v>
      </c>
      <c r="W2496" s="79">
        <v>4.4999999999999997E-3</v>
      </c>
      <c r="X2496" s="12" t="s">
        <v>141</v>
      </c>
      <c r="Y2496" s="60" t="s">
        <v>18</v>
      </c>
      <c r="Z2496" s="8" t="s">
        <v>18</v>
      </c>
      <c r="AA2496" s="80" t="s">
        <v>18</v>
      </c>
      <c r="AB2496" s="62">
        <v>43437</v>
      </c>
      <c r="AC2496" s="12" t="s">
        <v>2321</v>
      </c>
      <c r="AD2496" s="16" t="s">
        <v>693</v>
      </c>
      <c r="AE2496" s="14" t="s">
        <v>18</v>
      </c>
      <c r="AF2496" s="39" t="s">
        <v>18</v>
      </c>
    </row>
    <row r="2497" spans="1:32" x14ac:dyDescent="0.25">
      <c r="A2497" s="126" t="s">
        <v>2324</v>
      </c>
      <c r="B2497" s="129">
        <v>0.35367854215031502</v>
      </c>
      <c r="C2497" s="130">
        <v>1</v>
      </c>
      <c r="D2497" s="129">
        <v>2.4467586939016699</v>
      </c>
      <c r="E2497" s="130">
        <v>2</v>
      </c>
      <c r="F2497" s="129">
        <v>3.4187703279792099</v>
      </c>
      <c r="G2497" s="130">
        <v>3</v>
      </c>
      <c r="H2497" s="129">
        <v>9.5212081606273102</v>
      </c>
      <c r="I2497" s="130">
        <v>3</v>
      </c>
      <c r="J2497" s="129">
        <v>4.56014636975328</v>
      </c>
      <c r="K2497" s="130">
        <v>3</v>
      </c>
      <c r="L2497" s="127">
        <v>0.13475691042059701</v>
      </c>
      <c r="M2497" s="128">
        <v>6</v>
      </c>
      <c r="N2497" s="127">
        <v>3.9818065435256398</v>
      </c>
      <c r="O2497" s="131" t="s">
        <v>18</v>
      </c>
      <c r="P2497" s="131" t="s">
        <v>18</v>
      </c>
      <c r="Q2497" s="132">
        <v>8</v>
      </c>
      <c r="R2497" s="133">
        <v>0</v>
      </c>
      <c r="S2497" s="133">
        <v>0.02</v>
      </c>
      <c r="T2497" s="134" t="s">
        <v>18</v>
      </c>
      <c r="U2497" s="135">
        <v>4.0000000000000001E-3</v>
      </c>
      <c r="V2497" s="135" t="s">
        <v>18</v>
      </c>
      <c r="W2497" s="135">
        <v>5.4999999999999997E-3</v>
      </c>
      <c r="X2497" s="136" t="s">
        <v>141</v>
      </c>
      <c r="Y2497" s="137" t="s">
        <v>18</v>
      </c>
      <c r="Z2497" s="138" t="s">
        <v>18</v>
      </c>
      <c r="AA2497" s="139" t="s">
        <v>18</v>
      </c>
      <c r="AB2497" s="140">
        <v>35170</v>
      </c>
      <c r="AC2497" s="136" t="s">
        <v>2315</v>
      </c>
      <c r="AD2497" s="141" t="s">
        <v>2325</v>
      </c>
      <c r="AE2497" s="134" t="s">
        <v>18</v>
      </c>
      <c r="AF2497" s="142" t="s">
        <v>18</v>
      </c>
    </row>
    <row r="2498" spans="1:32" x14ac:dyDescent="0.25">
      <c r="A2498" s="96" t="s">
        <v>95</v>
      </c>
      <c r="B2498" s="97">
        <v>0.2925107390120415</v>
      </c>
      <c r="C2498" s="12"/>
      <c r="D2498" s="97">
        <v>1.8113441877562781</v>
      </c>
      <c r="E2498" s="12"/>
      <c r="F2498" s="97">
        <v>2.7375849351257138</v>
      </c>
      <c r="G2498" s="12"/>
      <c r="H2498" s="97">
        <v>8.2398103989116738</v>
      </c>
      <c r="I2498" s="12"/>
      <c r="J2498" s="97">
        <v>3.3064959861622194</v>
      </c>
      <c r="K2498" s="12"/>
      <c r="L2498" s="97">
        <v>0.54798700941491341</v>
      </c>
      <c r="M2498" s="37"/>
      <c r="N2498" s="97">
        <v>3.3846637971528293</v>
      </c>
      <c r="O2498" s="98" t="s">
        <v>18</v>
      </c>
      <c r="P2498" s="98" t="s">
        <v>18</v>
      </c>
      <c r="Q2498" s="99"/>
      <c r="R2498" s="14"/>
      <c r="S2498" s="12"/>
      <c r="T2498" s="14"/>
      <c r="U2498" s="12"/>
      <c r="V2498" s="100"/>
      <c r="X2498" s="100" t="s">
        <v>96</v>
      </c>
      <c r="Y2498" s="101">
        <v>89.065535507366334</v>
      </c>
      <c r="Z2498" s="98">
        <v>0</v>
      </c>
      <c r="AA2498" s="102">
        <v>0</v>
      </c>
      <c r="AB2498" s="100"/>
      <c r="AC2498" s="100"/>
      <c r="AD2498" s="103"/>
      <c r="AE2498" s="104"/>
      <c r="AF2498" s="105">
        <v>0</v>
      </c>
    </row>
    <row r="2499" spans="1:32" x14ac:dyDescent="0.25">
      <c r="A2499" s="106" t="s">
        <v>636</v>
      </c>
      <c r="B2499" s="107" t="s">
        <v>18</v>
      </c>
      <c r="C2499" s="37"/>
      <c r="D2499" s="107" t="s">
        <v>18</v>
      </c>
      <c r="E2499" s="37"/>
      <c r="F2499" s="107" t="s">
        <v>18</v>
      </c>
      <c r="G2499" s="37"/>
      <c r="H2499" s="107" t="s">
        <v>18</v>
      </c>
      <c r="I2499" s="37"/>
      <c r="J2499" s="107" t="s">
        <v>18</v>
      </c>
      <c r="K2499" s="37"/>
      <c r="L2499" s="107" t="s">
        <v>18</v>
      </c>
      <c r="M2499" s="37"/>
      <c r="N2499" s="107" t="s">
        <v>18</v>
      </c>
      <c r="O2499" s="107" t="s">
        <v>18</v>
      </c>
      <c r="P2499" s="107" t="s">
        <v>18</v>
      </c>
      <c r="Q2499" s="108"/>
      <c r="R2499" s="109"/>
      <c r="S2499" s="37"/>
      <c r="T2499" s="109"/>
      <c r="U2499" s="37"/>
      <c r="V2499" s="37"/>
      <c r="W2499" s="110"/>
      <c r="X2499" s="111"/>
      <c r="Y2499" s="112"/>
      <c r="Z2499" s="37"/>
      <c r="AA2499" s="37"/>
      <c r="AB2499" s="37"/>
      <c r="AC2499" s="113"/>
      <c r="AD2499" s="109"/>
      <c r="AE2499" s="110"/>
    </row>
    <row r="2500" spans="1:32" x14ac:dyDescent="0.25">
      <c r="A2500" s="1" t="s">
        <v>98</v>
      </c>
      <c r="B2500" s="55"/>
      <c r="C2500" s="37">
        <v>2</v>
      </c>
      <c r="D2500" s="55"/>
      <c r="E2500" s="37">
        <v>4</v>
      </c>
      <c r="F2500" s="55"/>
      <c r="G2500" s="37">
        <v>6</v>
      </c>
      <c r="H2500" s="55"/>
      <c r="I2500" s="37">
        <v>7</v>
      </c>
      <c r="J2500" s="55"/>
      <c r="K2500" s="37">
        <v>7</v>
      </c>
      <c r="L2500" s="55"/>
      <c r="M2500" s="37">
        <v>7</v>
      </c>
      <c r="N2500" s="55"/>
      <c r="O2500" s="56"/>
      <c r="P2500" s="56"/>
      <c r="Q2500" s="58"/>
      <c r="R2500" s="14"/>
      <c r="S2500" s="59"/>
      <c r="T2500" s="114"/>
      <c r="U2500" s="59"/>
      <c r="V2500" s="12"/>
      <c r="W2500" s="8"/>
      <c r="X2500" s="8"/>
      <c r="Y2500" s="61"/>
      <c r="Z2500" s="62"/>
      <c r="AA2500" s="12"/>
      <c r="AB2500" s="62"/>
      <c r="AC2500" s="16"/>
      <c r="AD2500" s="14"/>
      <c r="AE2500" s="8"/>
    </row>
    <row r="2501" spans="1:32" x14ac:dyDescent="0.25">
      <c r="B2501" s="55"/>
      <c r="C2501" s="37"/>
      <c r="D2501" s="55"/>
      <c r="E2501" s="37"/>
      <c r="F2501" s="55"/>
      <c r="G2501" s="37"/>
      <c r="H2501" s="55"/>
      <c r="I2501" s="37"/>
      <c r="J2501" s="55"/>
      <c r="K2501" s="37"/>
      <c r="L2501" s="55"/>
      <c r="M2501" s="37"/>
      <c r="N2501" s="55"/>
      <c r="O2501" s="56"/>
      <c r="P2501" s="56"/>
      <c r="Q2501" s="58"/>
      <c r="R2501" s="14"/>
      <c r="S2501" s="59"/>
      <c r="T2501" s="114"/>
      <c r="U2501" s="59"/>
      <c r="V2501" s="12"/>
      <c r="W2501" s="8"/>
      <c r="X2501" s="8"/>
      <c r="Y2501" s="61"/>
      <c r="Z2501" s="62"/>
      <c r="AA2501" s="12"/>
      <c r="AB2501" s="62"/>
      <c r="AC2501" s="16"/>
      <c r="AD2501" s="14"/>
      <c r="AE2501" s="8"/>
    </row>
    <row r="2502" spans="1:32" x14ac:dyDescent="0.25">
      <c r="B2502" s="8"/>
      <c r="C2502" s="12"/>
      <c r="D2502" s="8"/>
      <c r="E2502" s="12"/>
      <c r="F2502" s="8"/>
      <c r="G2502" s="12"/>
      <c r="H2502" s="8"/>
      <c r="I2502" s="12"/>
      <c r="J2502" s="8"/>
      <c r="K2502" s="12"/>
      <c r="L2502" s="8"/>
      <c r="M2502" s="12"/>
      <c r="N2502" s="8"/>
      <c r="O2502" s="12"/>
      <c r="P2502" s="12"/>
      <c r="Q2502" s="13"/>
      <c r="R2502" s="14"/>
      <c r="S2502" s="12"/>
      <c r="T2502" s="14"/>
      <c r="U2502" s="12"/>
      <c r="V2502" s="12"/>
      <c r="W2502" s="12"/>
      <c r="X2502" s="60"/>
      <c r="Y2502" s="20"/>
      <c r="Z2502" s="12"/>
      <c r="AA2502" s="12"/>
      <c r="AB2502" s="12"/>
      <c r="AC2502" s="16"/>
      <c r="AD2502" s="14"/>
      <c r="AE2502" s="12"/>
    </row>
    <row r="2503" spans="1:32" x14ac:dyDescent="0.25">
      <c r="B2503" s="8"/>
      <c r="C2503" s="12"/>
      <c r="D2503" s="8"/>
      <c r="E2503" s="12"/>
      <c r="F2503" s="8"/>
      <c r="G2503" s="12"/>
      <c r="H2503" s="8"/>
      <c r="I2503" s="12"/>
      <c r="J2503" s="8"/>
      <c r="K2503" s="12"/>
      <c r="L2503" s="8"/>
      <c r="M2503" s="12"/>
      <c r="N2503" s="8"/>
      <c r="O2503" s="12"/>
      <c r="P2503" s="12"/>
      <c r="Q2503" s="13"/>
      <c r="R2503" s="14"/>
      <c r="S2503" s="12"/>
      <c r="T2503" s="14"/>
      <c r="U2503" s="12"/>
      <c r="V2503" s="12"/>
      <c r="W2503" s="12"/>
      <c r="X2503" s="60"/>
      <c r="Y2503" s="20"/>
      <c r="Z2503" s="12"/>
      <c r="AA2503" s="12"/>
      <c r="AB2503" s="12"/>
      <c r="AC2503" s="16"/>
      <c r="AD2503" s="14"/>
      <c r="AE2503" s="12"/>
    </row>
    <row r="2504" spans="1:32" x14ac:dyDescent="0.25">
      <c r="B2504" s="8"/>
      <c r="C2504" s="12"/>
      <c r="D2504" s="8"/>
      <c r="E2504" s="12"/>
      <c r="F2504" s="8"/>
      <c r="G2504" s="12"/>
      <c r="H2504" s="8"/>
      <c r="I2504" s="12"/>
      <c r="J2504" s="8"/>
      <c r="K2504" s="12"/>
      <c r="L2504" s="8"/>
      <c r="M2504" s="12"/>
      <c r="N2504" s="8"/>
      <c r="O2504" s="12"/>
      <c r="P2504" s="12"/>
      <c r="Q2504" s="13"/>
      <c r="R2504" s="14"/>
      <c r="S2504" s="12"/>
      <c r="T2504" s="14"/>
      <c r="U2504" s="12"/>
      <c r="V2504" s="12"/>
      <c r="W2504" s="12"/>
      <c r="X2504" s="60"/>
      <c r="Y2504" s="20"/>
      <c r="Z2504" s="12"/>
      <c r="AA2504" s="12"/>
      <c r="AB2504" s="12"/>
      <c r="AC2504" s="16"/>
      <c r="AD2504" s="14"/>
      <c r="AE2504" s="12"/>
    </row>
    <row r="2505" spans="1:32" x14ac:dyDescent="0.25">
      <c r="B2505" s="8"/>
      <c r="C2505" s="12"/>
      <c r="D2505" s="8"/>
      <c r="E2505" s="12"/>
      <c r="F2505" s="8"/>
      <c r="G2505" s="12"/>
      <c r="H2505" s="8"/>
      <c r="I2505" s="12"/>
      <c r="J2505" s="8"/>
      <c r="K2505" s="12"/>
      <c r="L2505" s="8"/>
      <c r="M2505" s="12"/>
      <c r="N2505" s="8"/>
      <c r="O2505" s="12"/>
      <c r="P2505" s="12"/>
      <c r="Q2505" s="13"/>
      <c r="R2505" s="14"/>
      <c r="S2505" s="12"/>
      <c r="T2505" s="14"/>
      <c r="U2505" s="12"/>
      <c r="V2505" s="12"/>
      <c r="W2505" s="12"/>
      <c r="X2505" s="60"/>
      <c r="Y2505" s="20"/>
      <c r="Z2505" s="12"/>
      <c r="AA2505" s="12"/>
      <c r="AB2505" s="12"/>
      <c r="AC2505" s="16"/>
      <c r="AD2505" s="14"/>
      <c r="AE2505" s="12"/>
    </row>
    <row r="2506" spans="1:32" ht="18" x14ac:dyDescent="0.25">
      <c r="A2506" s="143" t="s">
        <v>1275</v>
      </c>
      <c r="B2506" s="23"/>
      <c r="C2506" s="24"/>
      <c r="D2506" s="23"/>
      <c r="E2506" s="24"/>
      <c r="F2506" s="23"/>
      <c r="G2506" s="24" t="s">
        <v>1</v>
      </c>
      <c r="H2506" s="23"/>
      <c r="I2506" s="24"/>
      <c r="J2506" s="23"/>
      <c r="K2506" s="24"/>
      <c r="L2506" s="23"/>
      <c r="M2506" s="24"/>
      <c r="N2506" s="23" t="s">
        <v>4</v>
      </c>
      <c r="O2506" s="24"/>
      <c r="P2506" s="24" t="s">
        <v>5</v>
      </c>
      <c r="Q2506" s="25"/>
      <c r="R2506" s="26"/>
      <c r="S2506" s="24"/>
      <c r="T2506" s="26"/>
      <c r="U2506" s="24"/>
      <c r="V2506" s="24"/>
      <c r="W2506" s="27"/>
      <c r="X2506" s="122"/>
      <c r="Y2506" s="28"/>
      <c r="Z2506" s="24"/>
      <c r="AA2506" s="24"/>
      <c r="AB2506" s="24"/>
      <c r="AC2506" s="29"/>
      <c r="AD2506" s="26"/>
      <c r="AE2506" s="27"/>
    </row>
    <row r="2507" spans="1:32" ht="42.75" x14ac:dyDescent="0.25">
      <c r="A2507" s="30"/>
      <c r="B2507" s="31" t="s">
        <v>6</v>
      </c>
      <c r="C2507" s="32" t="s">
        <v>7</v>
      </c>
      <c r="D2507" s="31" t="s">
        <v>8</v>
      </c>
      <c r="E2507" s="32" t="s">
        <v>7</v>
      </c>
      <c r="F2507" s="31" t="s">
        <v>9</v>
      </c>
      <c r="G2507" s="24" t="s">
        <v>7</v>
      </c>
      <c r="H2507" s="31" t="s">
        <v>10</v>
      </c>
      <c r="I2507" s="32" t="s">
        <v>7</v>
      </c>
      <c r="J2507" s="31" t="s">
        <v>11</v>
      </c>
      <c r="K2507" s="32" t="s">
        <v>7</v>
      </c>
      <c r="L2507" s="31" t="s">
        <v>12</v>
      </c>
      <c r="M2507" s="32" t="s">
        <v>7</v>
      </c>
      <c r="N2507" s="31" t="s">
        <v>13</v>
      </c>
      <c r="O2507" s="32" t="s">
        <v>18</v>
      </c>
      <c r="P2507" s="32" t="s">
        <v>976</v>
      </c>
      <c r="Q2507" s="33" t="s">
        <v>2</v>
      </c>
      <c r="R2507" s="32" t="s">
        <v>16</v>
      </c>
      <c r="S2507" s="32" t="s">
        <v>17</v>
      </c>
      <c r="T2507" s="32" t="s">
        <v>18</v>
      </c>
      <c r="U2507" s="32" t="s">
        <v>19</v>
      </c>
      <c r="V2507" s="32" t="s">
        <v>18</v>
      </c>
      <c r="W2507" s="34" t="s">
        <v>20</v>
      </c>
      <c r="X2507" s="123" t="s">
        <v>21</v>
      </c>
      <c r="Y2507" s="35" t="s">
        <v>22</v>
      </c>
      <c r="Z2507" s="32" t="s">
        <v>23</v>
      </c>
      <c r="AA2507" s="32" t="s">
        <v>24</v>
      </c>
      <c r="AB2507" s="32" t="s">
        <v>25</v>
      </c>
      <c r="AC2507" s="36" t="s">
        <v>26</v>
      </c>
      <c r="AD2507" s="32" t="s">
        <v>27</v>
      </c>
      <c r="AE2507" s="34" t="s">
        <v>18</v>
      </c>
      <c r="AF2507" s="34" t="s">
        <v>28</v>
      </c>
    </row>
    <row r="2508" spans="1:32" x14ac:dyDescent="0.25">
      <c r="B2508" s="8"/>
      <c r="C2508" s="12"/>
      <c r="D2508" s="8"/>
      <c r="E2508" s="12"/>
      <c r="F2508" s="8"/>
      <c r="G2508" s="12"/>
      <c r="H2508" s="8"/>
      <c r="I2508" s="12"/>
      <c r="J2508" s="8"/>
      <c r="K2508" s="12"/>
      <c r="L2508" s="8"/>
      <c r="M2508" s="12"/>
      <c r="N2508" s="8"/>
      <c r="O2508" s="12"/>
      <c r="P2508" s="12"/>
      <c r="Q2508" s="13"/>
      <c r="R2508" s="14"/>
      <c r="S2508" s="12"/>
      <c r="T2508" s="14"/>
      <c r="U2508" s="12"/>
      <c r="V2508" s="12"/>
      <c r="W2508" s="12"/>
      <c r="X2508" s="60"/>
      <c r="Y2508" s="20"/>
      <c r="Z2508" s="12"/>
      <c r="AA2508" s="12"/>
      <c r="AB2508" s="12"/>
      <c r="AC2508" s="16"/>
      <c r="AD2508" s="14"/>
      <c r="AE2508" s="12"/>
    </row>
    <row r="2509" spans="1:32" x14ac:dyDescent="0.25">
      <c r="A2509" s="40" t="s">
        <v>2326</v>
      </c>
      <c r="B2509" s="68">
        <v>1.3032017881826801</v>
      </c>
      <c r="C2509" s="64">
        <v>3</v>
      </c>
      <c r="D2509" s="67">
        <v>1.5597125389883799</v>
      </c>
      <c r="E2509" s="42">
        <v>5</v>
      </c>
      <c r="F2509" s="67">
        <v>1.5742473234468799</v>
      </c>
      <c r="G2509" s="42">
        <v>10</v>
      </c>
      <c r="H2509" s="67">
        <v>7.80555555555559</v>
      </c>
      <c r="I2509" s="42">
        <v>4</v>
      </c>
      <c r="J2509" s="67">
        <v>3.2272364571327601</v>
      </c>
      <c r="K2509" s="42">
        <v>4</v>
      </c>
      <c r="L2509" s="67">
        <v>0.15483870967742899</v>
      </c>
      <c r="M2509" s="42">
        <v>10</v>
      </c>
      <c r="N2509" s="67">
        <v>1.1898966202966801</v>
      </c>
      <c r="O2509" s="69" t="s">
        <v>18</v>
      </c>
      <c r="P2509" s="69" t="s">
        <v>18</v>
      </c>
      <c r="Q2509" s="70">
        <v>8</v>
      </c>
      <c r="R2509" s="71">
        <v>0</v>
      </c>
      <c r="S2509" s="71">
        <v>0</v>
      </c>
      <c r="T2509" s="46" t="s">
        <v>18</v>
      </c>
      <c r="U2509" s="72">
        <v>5.4999999999999997E-3</v>
      </c>
      <c r="V2509" s="72" t="s">
        <v>18</v>
      </c>
      <c r="W2509" s="72">
        <v>5.4999999999999997E-3</v>
      </c>
      <c r="X2509" s="48" t="s">
        <v>141</v>
      </c>
      <c r="Y2509" s="49">
        <v>2460.1831976799999</v>
      </c>
      <c r="Z2509" s="50" t="s">
        <v>18</v>
      </c>
      <c r="AA2509" s="73" t="s">
        <v>18</v>
      </c>
      <c r="AB2509" s="52">
        <v>41603</v>
      </c>
      <c r="AC2509" s="48" t="s">
        <v>2327</v>
      </c>
      <c r="AD2509" s="53" t="s">
        <v>1391</v>
      </c>
      <c r="AE2509" s="46" t="s">
        <v>18</v>
      </c>
      <c r="AF2509" s="54" t="s">
        <v>18</v>
      </c>
    </row>
    <row r="2510" spans="1:32" x14ac:dyDescent="0.25">
      <c r="A2510" s="1" t="s">
        <v>2328</v>
      </c>
      <c r="B2510" s="74">
        <v>0.46949433765777199</v>
      </c>
      <c r="C2510" s="37">
        <v>6</v>
      </c>
      <c r="D2510" s="74">
        <v>1.17772421730215</v>
      </c>
      <c r="E2510" s="37">
        <v>7</v>
      </c>
      <c r="F2510" s="74">
        <v>1.95144089451881</v>
      </c>
      <c r="G2510" s="37">
        <v>8</v>
      </c>
      <c r="H2510" s="74">
        <v>4.7424035593307696</v>
      </c>
      <c r="I2510" s="37">
        <v>7</v>
      </c>
      <c r="J2510" s="74">
        <v>2.28596820381166</v>
      </c>
      <c r="K2510" s="37">
        <v>8</v>
      </c>
      <c r="L2510" s="74">
        <v>0.32445520581112403</v>
      </c>
      <c r="M2510" s="37">
        <v>6</v>
      </c>
      <c r="N2510" s="74">
        <v>0.24284064917836801</v>
      </c>
      <c r="O2510" s="76" t="s">
        <v>18</v>
      </c>
      <c r="P2510" s="76" t="s">
        <v>18</v>
      </c>
      <c r="Q2510" s="77">
        <v>8</v>
      </c>
      <c r="R2510" s="78">
        <v>0</v>
      </c>
      <c r="S2510" s="78">
        <v>0</v>
      </c>
      <c r="T2510" s="14" t="s">
        <v>18</v>
      </c>
      <c r="U2510" s="79">
        <v>2E-3</v>
      </c>
      <c r="V2510" s="79" t="s">
        <v>18</v>
      </c>
      <c r="W2510" s="79">
        <v>2E-3</v>
      </c>
      <c r="X2510" s="12" t="s">
        <v>1328</v>
      </c>
      <c r="Y2510" s="60">
        <v>192.91644135999999</v>
      </c>
      <c r="Z2510" s="8" t="s">
        <v>18</v>
      </c>
      <c r="AA2510" s="80" t="s">
        <v>18</v>
      </c>
      <c r="AB2510" s="62">
        <v>41908</v>
      </c>
      <c r="AC2510" s="12" t="s">
        <v>2329</v>
      </c>
      <c r="AD2510" s="16" t="s">
        <v>56</v>
      </c>
      <c r="AE2510" s="14" t="s">
        <v>18</v>
      </c>
      <c r="AF2510" s="39">
        <v>23.08392018</v>
      </c>
    </row>
    <row r="2511" spans="1:32" x14ac:dyDescent="0.25">
      <c r="A2511" s="40" t="s">
        <v>2330</v>
      </c>
      <c r="B2511" s="67" t="s">
        <v>18</v>
      </c>
      <c r="C2511" s="42" t="s">
        <v>18</v>
      </c>
      <c r="D2511" s="67">
        <v>1.1050684313968799</v>
      </c>
      <c r="E2511" s="42">
        <v>9</v>
      </c>
      <c r="F2511" s="67">
        <v>2.0270011370824199</v>
      </c>
      <c r="G2511" s="42">
        <v>7</v>
      </c>
      <c r="H2511" s="67">
        <v>4.2941036896428004</v>
      </c>
      <c r="I2511" s="42">
        <v>11</v>
      </c>
      <c r="J2511" s="67">
        <v>2.1714411899730099</v>
      </c>
      <c r="K2511" s="42">
        <v>10</v>
      </c>
      <c r="L2511" s="67">
        <v>0.24088279982779001</v>
      </c>
      <c r="M2511" s="42">
        <v>7</v>
      </c>
      <c r="N2511" s="67">
        <v>0.263096994400769</v>
      </c>
      <c r="O2511" s="69" t="s">
        <v>18</v>
      </c>
      <c r="P2511" s="69" t="s">
        <v>18</v>
      </c>
      <c r="Q2511" s="70">
        <v>8</v>
      </c>
      <c r="R2511" s="71">
        <v>0.05</v>
      </c>
      <c r="S2511" s="71">
        <v>0.03</v>
      </c>
      <c r="T2511" s="46" t="s">
        <v>18</v>
      </c>
      <c r="U2511" s="72">
        <v>0</v>
      </c>
      <c r="V2511" s="72" t="s">
        <v>18</v>
      </c>
      <c r="W2511" s="72">
        <v>1.8E-3</v>
      </c>
      <c r="X2511" s="48" t="s">
        <v>1371</v>
      </c>
      <c r="Y2511" s="49" t="s">
        <v>18</v>
      </c>
      <c r="Z2511" s="50" t="s">
        <v>18</v>
      </c>
      <c r="AA2511" s="73" t="s">
        <v>18</v>
      </c>
      <c r="AB2511" s="52">
        <v>43257</v>
      </c>
      <c r="AC2511" s="48" t="s">
        <v>2331</v>
      </c>
      <c r="AD2511" s="53">
        <v>497000</v>
      </c>
      <c r="AE2511" s="46" t="s">
        <v>18</v>
      </c>
      <c r="AF2511" s="54" t="s">
        <v>18</v>
      </c>
    </row>
    <row r="2512" spans="1:32" x14ac:dyDescent="0.25">
      <c r="A2512" s="1" t="s">
        <v>2332</v>
      </c>
      <c r="B2512" s="74" t="s">
        <v>18</v>
      </c>
      <c r="C2512" s="37" t="s">
        <v>18</v>
      </c>
      <c r="D2512" s="74" t="s">
        <v>18</v>
      </c>
      <c r="E2512" s="37" t="s">
        <v>18</v>
      </c>
      <c r="F2512" s="74" t="s">
        <v>18</v>
      </c>
      <c r="G2512" s="37" t="s">
        <v>18</v>
      </c>
      <c r="H2512" s="75">
        <v>9.3967789585637203</v>
      </c>
      <c r="I2512" s="66">
        <v>2</v>
      </c>
      <c r="J2512" s="75">
        <v>4.5127758101819904</v>
      </c>
      <c r="K2512" s="66">
        <v>2</v>
      </c>
      <c r="L2512" s="74">
        <v>0.13485327403914801</v>
      </c>
      <c r="M2512" s="37">
        <v>11</v>
      </c>
      <c r="N2512" s="74">
        <v>4.0201712346119498</v>
      </c>
      <c r="O2512" s="76" t="s">
        <v>18</v>
      </c>
      <c r="P2512" s="76" t="s">
        <v>18</v>
      </c>
      <c r="Q2512" s="77">
        <v>8</v>
      </c>
      <c r="R2512" s="78">
        <v>0</v>
      </c>
      <c r="S2512" s="78">
        <v>0</v>
      </c>
      <c r="T2512" s="14" t="s">
        <v>18</v>
      </c>
      <c r="U2512" s="79">
        <v>4.0000000000000001E-3</v>
      </c>
      <c r="V2512" s="79" t="s">
        <v>18</v>
      </c>
      <c r="W2512" s="79">
        <v>4.4999999999999997E-3</v>
      </c>
      <c r="X2512" s="12" t="s">
        <v>141</v>
      </c>
      <c r="Y2512" s="60" t="s">
        <v>18</v>
      </c>
      <c r="Z2512" s="8" t="s">
        <v>18</v>
      </c>
      <c r="AA2512" s="80" t="s">
        <v>18</v>
      </c>
      <c r="AB2512" s="62">
        <v>43437</v>
      </c>
      <c r="AC2512" s="12" t="s">
        <v>2333</v>
      </c>
      <c r="AD2512" s="16" t="s">
        <v>73</v>
      </c>
      <c r="AE2512" s="14" t="s">
        <v>235</v>
      </c>
      <c r="AF2512" s="39" t="s">
        <v>18</v>
      </c>
    </row>
    <row r="2513" spans="1:32" x14ac:dyDescent="0.25">
      <c r="A2513" s="40" t="s">
        <v>2334</v>
      </c>
      <c r="B2513" s="68">
        <v>3.10525998595174</v>
      </c>
      <c r="C2513" s="64">
        <v>2</v>
      </c>
      <c r="D2513" s="67">
        <v>2.6141886380018202</v>
      </c>
      <c r="E2513" s="42">
        <v>4</v>
      </c>
      <c r="F2513" s="68">
        <v>5.4992416836995899</v>
      </c>
      <c r="G2513" s="64">
        <v>3</v>
      </c>
      <c r="H2513" s="67">
        <v>2.91738009213879</v>
      </c>
      <c r="I2513" s="42">
        <v>14</v>
      </c>
      <c r="J2513" s="67">
        <v>1.1568613229926601</v>
      </c>
      <c r="K2513" s="42">
        <v>14</v>
      </c>
      <c r="L2513" s="68">
        <v>2.9857753270485499</v>
      </c>
      <c r="M2513" s="64">
        <v>3</v>
      </c>
      <c r="N2513" s="67">
        <v>5.8150173802853402</v>
      </c>
      <c r="O2513" s="69" t="s">
        <v>18</v>
      </c>
      <c r="P2513" s="69" t="s">
        <v>18</v>
      </c>
      <c r="Q2513" s="70">
        <v>8</v>
      </c>
      <c r="R2513" s="71">
        <v>0</v>
      </c>
      <c r="S2513" s="71">
        <v>0</v>
      </c>
      <c r="T2513" s="46" t="s">
        <v>18</v>
      </c>
      <c r="U2513" s="72">
        <v>4.0000000000000001E-3</v>
      </c>
      <c r="V2513" s="72" t="s">
        <v>18</v>
      </c>
      <c r="W2513" s="72">
        <v>6.0000000000000001E-3</v>
      </c>
      <c r="X2513" s="48" t="s">
        <v>141</v>
      </c>
      <c r="Y2513" s="49">
        <v>182.25459361032901</v>
      </c>
      <c r="Z2513" s="50" t="s">
        <v>18</v>
      </c>
      <c r="AA2513" s="73" t="s">
        <v>18</v>
      </c>
      <c r="AB2513" s="52">
        <v>40339</v>
      </c>
      <c r="AC2513" s="48" t="s">
        <v>2335</v>
      </c>
      <c r="AD2513" s="53" t="s">
        <v>1412</v>
      </c>
      <c r="AE2513" s="46" t="s">
        <v>18</v>
      </c>
      <c r="AF2513" s="54" t="s">
        <v>18</v>
      </c>
    </row>
    <row r="2514" spans="1:32" x14ac:dyDescent="0.25">
      <c r="A2514" s="1" t="s">
        <v>2336</v>
      </c>
      <c r="B2514" s="74">
        <v>0</v>
      </c>
      <c r="C2514" s="37">
        <v>7</v>
      </c>
      <c r="D2514" s="74">
        <v>0.51212687866306605</v>
      </c>
      <c r="E2514" s="37">
        <v>12</v>
      </c>
      <c r="F2514" s="74">
        <v>1.2701134915591601</v>
      </c>
      <c r="G2514" s="37">
        <v>11</v>
      </c>
      <c r="H2514" s="74">
        <v>3.7908791455191602</v>
      </c>
      <c r="I2514" s="37">
        <v>12</v>
      </c>
      <c r="J2514" s="74">
        <v>1.84476546583489</v>
      </c>
      <c r="K2514" s="37">
        <v>12</v>
      </c>
      <c r="L2514" s="74">
        <v>-4.5454057400950897E-2</v>
      </c>
      <c r="M2514" s="37">
        <v>13</v>
      </c>
      <c r="N2514" s="74">
        <v>0.37397349184912498</v>
      </c>
      <c r="O2514" s="76" t="s">
        <v>18</v>
      </c>
      <c r="P2514" s="76" t="s">
        <v>18</v>
      </c>
      <c r="Q2514" s="77">
        <v>8</v>
      </c>
      <c r="R2514" s="78">
        <v>0</v>
      </c>
      <c r="S2514" s="78">
        <v>0</v>
      </c>
      <c r="T2514" s="14" t="s">
        <v>18</v>
      </c>
      <c r="U2514" s="79">
        <v>4.0000000000000001E-3</v>
      </c>
      <c r="V2514" s="79" t="s">
        <v>18</v>
      </c>
      <c r="W2514" s="79">
        <v>6.0000000000000001E-3</v>
      </c>
      <c r="X2514" s="12" t="s">
        <v>141</v>
      </c>
      <c r="Y2514" s="60" t="s">
        <v>18</v>
      </c>
      <c r="Z2514" s="8" t="s">
        <v>18</v>
      </c>
      <c r="AA2514" s="80" t="s">
        <v>18</v>
      </c>
      <c r="AB2514" s="62">
        <v>40339</v>
      </c>
      <c r="AC2514" s="12" t="s">
        <v>2335</v>
      </c>
      <c r="AD2514" s="16" t="s">
        <v>1524</v>
      </c>
      <c r="AE2514" s="14" t="s">
        <v>18</v>
      </c>
      <c r="AF2514" s="39" t="s">
        <v>18</v>
      </c>
    </row>
    <row r="2515" spans="1:32" x14ac:dyDescent="0.25">
      <c r="A2515" s="40" t="s">
        <v>2337</v>
      </c>
      <c r="B2515" s="67" t="s">
        <v>18</v>
      </c>
      <c r="C2515" s="42" t="s">
        <v>18</v>
      </c>
      <c r="D2515" s="67">
        <v>0.641221509054967</v>
      </c>
      <c r="E2515" s="42">
        <v>10</v>
      </c>
      <c r="F2515" s="67">
        <v>0.42720306608674502</v>
      </c>
      <c r="G2515" s="42">
        <v>12</v>
      </c>
      <c r="H2515" s="67">
        <v>4.6003514274458501</v>
      </c>
      <c r="I2515" s="42">
        <v>9</v>
      </c>
      <c r="J2515" s="67">
        <v>2.0733779940608401</v>
      </c>
      <c r="K2515" s="42">
        <v>11</v>
      </c>
      <c r="L2515" s="67">
        <v>-0.40069196928256201</v>
      </c>
      <c r="M2515" s="42">
        <v>14</v>
      </c>
      <c r="N2515" s="67">
        <v>4.2633696711714402</v>
      </c>
      <c r="O2515" s="69" t="s">
        <v>18</v>
      </c>
      <c r="P2515" s="69" t="s">
        <v>18</v>
      </c>
      <c r="Q2515" s="70">
        <v>8</v>
      </c>
      <c r="R2515" s="71">
        <v>0</v>
      </c>
      <c r="S2515" s="71">
        <v>0</v>
      </c>
      <c r="T2515" s="46" t="s">
        <v>18</v>
      </c>
      <c r="U2515" s="72">
        <v>0</v>
      </c>
      <c r="V2515" s="72" t="s">
        <v>18</v>
      </c>
      <c r="W2515" s="72">
        <v>1.8E-3</v>
      </c>
      <c r="X2515" s="48" t="s">
        <v>1371</v>
      </c>
      <c r="Y2515" s="49" t="s">
        <v>18</v>
      </c>
      <c r="Z2515" s="50" t="s">
        <v>18</v>
      </c>
      <c r="AA2515" s="73" t="s">
        <v>18</v>
      </c>
      <c r="AB2515" s="52">
        <v>43257</v>
      </c>
      <c r="AC2515" s="48" t="s">
        <v>2331</v>
      </c>
      <c r="AD2515" s="53">
        <v>504000</v>
      </c>
      <c r="AE2515" s="46" t="s">
        <v>18</v>
      </c>
      <c r="AF2515" s="54" t="s">
        <v>18</v>
      </c>
    </row>
    <row r="2516" spans="1:32" x14ac:dyDescent="0.25">
      <c r="A2516" s="1" t="s">
        <v>2338</v>
      </c>
      <c r="B2516" s="74" t="s">
        <v>18</v>
      </c>
      <c r="C2516" s="37" t="s">
        <v>18</v>
      </c>
      <c r="D2516" s="75">
        <v>2.75944883061609</v>
      </c>
      <c r="E2516" s="66">
        <v>3</v>
      </c>
      <c r="F2516" s="74">
        <v>3.545712896305</v>
      </c>
      <c r="G2516" s="37">
        <v>4</v>
      </c>
      <c r="H2516" s="75">
        <v>10.0289567089262</v>
      </c>
      <c r="I2516" s="66">
        <v>1</v>
      </c>
      <c r="J2516" s="75">
        <v>4.78931488721725</v>
      </c>
      <c r="K2516" s="66">
        <v>1</v>
      </c>
      <c r="L2516" s="74">
        <v>-5.7589366136423497E-3</v>
      </c>
      <c r="M2516" s="37">
        <v>12</v>
      </c>
      <c r="N2516" s="74">
        <v>3.9516789102454801</v>
      </c>
      <c r="O2516" s="76" t="s">
        <v>18</v>
      </c>
      <c r="P2516" s="76" t="s">
        <v>18</v>
      </c>
      <c r="Q2516" s="77">
        <v>8</v>
      </c>
      <c r="R2516" s="78">
        <v>0</v>
      </c>
      <c r="S2516" s="78">
        <v>0</v>
      </c>
      <c r="T2516" s="14" t="s">
        <v>18</v>
      </c>
      <c r="U2516" s="79">
        <v>0</v>
      </c>
      <c r="V2516" s="79" t="s">
        <v>18</v>
      </c>
      <c r="W2516" s="79">
        <v>1.8E-3</v>
      </c>
      <c r="X2516" s="12" t="s">
        <v>1371</v>
      </c>
      <c r="Y2516" s="60" t="s">
        <v>18</v>
      </c>
      <c r="Z2516" s="8" t="s">
        <v>18</v>
      </c>
      <c r="AA2516" s="80" t="s">
        <v>18</v>
      </c>
      <c r="AB2516" s="62">
        <v>43558</v>
      </c>
      <c r="AC2516" s="12" t="s">
        <v>2331</v>
      </c>
      <c r="AD2516" s="16">
        <v>509000</v>
      </c>
      <c r="AE2516" s="14" t="s">
        <v>18</v>
      </c>
      <c r="AF2516" s="39" t="s">
        <v>18</v>
      </c>
    </row>
    <row r="2517" spans="1:32" x14ac:dyDescent="0.25">
      <c r="A2517" s="40" t="s">
        <v>2339</v>
      </c>
      <c r="B2517" s="67" t="s">
        <v>18</v>
      </c>
      <c r="C2517" s="42" t="s">
        <v>18</v>
      </c>
      <c r="D2517" s="67">
        <v>0.58810559330253398</v>
      </c>
      <c r="E2517" s="42">
        <v>11</v>
      </c>
      <c r="F2517" s="67">
        <v>2.4903756868651401</v>
      </c>
      <c r="G2517" s="42">
        <v>5</v>
      </c>
      <c r="H2517" s="67">
        <v>-1.8444294475657901</v>
      </c>
      <c r="I2517" s="42">
        <v>16</v>
      </c>
      <c r="J2517" s="67">
        <v>-1.20116305868155</v>
      </c>
      <c r="K2517" s="42">
        <v>16</v>
      </c>
      <c r="L2517" s="67">
        <v>2.66897725142571</v>
      </c>
      <c r="M2517" s="42">
        <v>4</v>
      </c>
      <c r="N2517" s="67">
        <v>6.1294144979010001</v>
      </c>
      <c r="O2517" s="69" t="s">
        <v>18</v>
      </c>
      <c r="P2517" s="69" t="s">
        <v>18</v>
      </c>
      <c r="Q2517" s="70">
        <v>8</v>
      </c>
      <c r="R2517" s="71">
        <v>0.05</v>
      </c>
      <c r="S2517" s="71">
        <v>0.03</v>
      </c>
      <c r="T2517" s="46" t="s">
        <v>18</v>
      </c>
      <c r="U2517" s="72">
        <v>0</v>
      </c>
      <c r="V2517" s="72" t="s">
        <v>18</v>
      </c>
      <c r="W2517" s="72">
        <v>1.8E-3</v>
      </c>
      <c r="X2517" s="48" t="s">
        <v>1371</v>
      </c>
      <c r="Y2517" s="49" t="s">
        <v>18</v>
      </c>
      <c r="Z2517" s="50" t="s">
        <v>18</v>
      </c>
      <c r="AA2517" s="73" t="s">
        <v>18</v>
      </c>
      <c r="AB2517" s="52">
        <v>43146</v>
      </c>
      <c r="AC2517" s="48" t="s">
        <v>2340</v>
      </c>
      <c r="AD2517" s="53">
        <v>505000</v>
      </c>
      <c r="AE2517" s="46" t="s">
        <v>18</v>
      </c>
      <c r="AF2517" s="54" t="s">
        <v>18</v>
      </c>
    </row>
    <row r="2518" spans="1:32" x14ac:dyDescent="0.25">
      <c r="A2518" s="1" t="s">
        <v>2341</v>
      </c>
      <c r="B2518" s="74" t="s">
        <v>18</v>
      </c>
      <c r="C2518" s="37" t="s">
        <v>18</v>
      </c>
      <c r="D2518" s="75">
        <v>3.2219860991378799</v>
      </c>
      <c r="E2518" s="66">
        <v>1</v>
      </c>
      <c r="F2518" s="75">
        <v>5.9614569756123599</v>
      </c>
      <c r="G2518" s="66">
        <v>2</v>
      </c>
      <c r="H2518" s="74">
        <v>3.4983484521950698</v>
      </c>
      <c r="I2518" s="37">
        <v>13</v>
      </c>
      <c r="J2518" s="74">
        <v>1.4154060292639901</v>
      </c>
      <c r="K2518" s="37">
        <v>13</v>
      </c>
      <c r="L2518" s="75">
        <v>3.04635803532515</v>
      </c>
      <c r="M2518" s="66">
        <v>2</v>
      </c>
      <c r="N2518" s="74">
        <v>5.8705009907658896</v>
      </c>
      <c r="O2518" s="76" t="s">
        <v>18</v>
      </c>
      <c r="P2518" s="76" t="s">
        <v>18</v>
      </c>
      <c r="Q2518" s="77">
        <v>8</v>
      </c>
      <c r="R2518" s="78">
        <v>0.05</v>
      </c>
      <c r="S2518" s="78">
        <v>0.03</v>
      </c>
      <c r="T2518" s="14" t="s">
        <v>18</v>
      </c>
      <c r="U2518" s="79">
        <v>0</v>
      </c>
      <c r="V2518" s="79" t="s">
        <v>18</v>
      </c>
      <c r="W2518" s="79">
        <v>1.8E-3</v>
      </c>
      <c r="X2518" s="12" t="s">
        <v>1371</v>
      </c>
      <c r="Y2518" s="60" t="s">
        <v>18</v>
      </c>
      <c r="Z2518" s="8" t="s">
        <v>18</v>
      </c>
      <c r="AA2518" s="80" t="s">
        <v>18</v>
      </c>
      <c r="AB2518" s="62">
        <v>43558</v>
      </c>
      <c r="AC2518" s="12" t="s">
        <v>2340</v>
      </c>
      <c r="AD2518" s="16">
        <v>523000</v>
      </c>
      <c r="AE2518" s="14" t="s">
        <v>18</v>
      </c>
      <c r="AF2518" s="39" t="s">
        <v>18</v>
      </c>
    </row>
    <row r="2519" spans="1:32" x14ac:dyDescent="0.25">
      <c r="A2519" s="40" t="s">
        <v>2342</v>
      </c>
      <c r="B2519" s="67" t="s">
        <v>18</v>
      </c>
      <c r="C2519" s="42" t="s">
        <v>18</v>
      </c>
      <c r="D2519" s="67" t="s">
        <v>18</v>
      </c>
      <c r="E2519" s="42" t="s">
        <v>18</v>
      </c>
      <c r="F2519" s="67" t="s">
        <v>18</v>
      </c>
      <c r="G2519" s="42" t="s">
        <v>18</v>
      </c>
      <c r="H2519" s="67">
        <v>6.6906690669067599</v>
      </c>
      <c r="I2519" s="42">
        <v>5</v>
      </c>
      <c r="J2519" s="67">
        <v>3.16217000290108</v>
      </c>
      <c r="K2519" s="42">
        <v>5</v>
      </c>
      <c r="L2519" s="67">
        <v>-0.81814801041274399</v>
      </c>
      <c r="M2519" s="42">
        <v>15</v>
      </c>
      <c r="N2519" s="67">
        <v>2.38997267822098</v>
      </c>
      <c r="O2519" s="69" t="s">
        <v>18</v>
      </c>
      <c r="P2519" s="69" t="s">
        <v>18</v>
      </c>
      <c r="Q2519" s="70">
        <v>8</v>
      </c>
      <c r="R2519" s="71">
        <v>0.03</v>
      </c>
      <c r="S2519" s="71">
        <v>5.0000000000000001E-3</v>
      </c>
      <c r="T2519" s="46" t="s">
        <v>18</v>
      </c>
      <c r="U2519" s="72">
        <v>6.9999999999999897E-3</v>
      </c>
      <c r="V2519" s="72" t="s">
        <v>18</v>
      </c>
      <c r="W2519" s="72">
        <v>8.9999999999999993E-3</v>
      </c>
      <c r="X2519" s="48" t="s">
        <v>141</v>
      </c>
      <c r="Y2519" s="49" t="s">
        <v>18</v>
      </c>
      <c r="Z2519" s="50" t="s">
        <v>18</v>
      </c>
      <c r="AA2519" s="73" t="s">
        <v>18</v>
      </c>
      <c r="AB2519" s="52">
        <v>45175</v>
      </c>
      <c r="AC2519" s="48" t="s">
        <v>2343</v>
      </c>
      <c r="AD2519" s="53" t="s">
        <v>1562</v>
      </c>
      <c r="AE2519" s="46" t="s">
        <v>18</v>
      </c>
      <c r="AF2519" s="54" t="s">
        <v>18</v>
      </c>
    </row>
    <row r="2520" spans="1:32" x14ac:dyDescent="0.25">
      <c r="A2520" s="1" t="s">
        <v>2344</v>
      </c>
      <c r="B2520" s="74" t="s">
        <v>18</v>
      </c>
      <c r="C2520" s="37" t="s">
        <v>18</v>
      </c>
      <c r="D2520" s="74" t="s">
        <v>18</v>
      </c>
      <c r="E2520" s="37" t="s">
        <v>18</v>
      </c>
      <c r="F2520" s="74" t="s">
        <v>18</v>
      </c>
      <c r="G2520" s="37" t="s">
        <v>18</v>
      </c>
      <c r="H2520" s="75">
        <v>8.3031451242994994</v>
      </c>
      <c r="I2520" s="66">
        <v>3</v>
      </c>
      <c r="J2520" s="75">
        <v>4.1396073861176204</v>
      </c>
      <c r="K2520" s="66">
        <v>3</v>
      </c>
      <c r="L2520" s="74">
        <v>-3.6643389310402799</v>
      </c>
      <c r="M2520" s="37">
        <v>16</v>
      </c>
      <c r="N2520" s="74">
        <v>7.1700665458232598</v>
      </c>
      <c r="O2520" s="76" t="s">
        <v>18</v>
      </c>
      <c r="P2520" s="76" t="s">
        <v>18</v>
      </c>
      <c r="Q2520" s="77">
        <v>8</v>
      </c>
      <c r="R2520" s="78">
        <v>0.03</v>
      </c>
      <c r="S2520" s="78">
        <v>5.0000000000000001E-3</v>
      </c>
      <c r="T2520" s="14" t="s">
        <v>18</v>
      </c>
      <c r="U2520" s="79">
        <v>6.9999999999999897E-3</v>
      </c>
      <c r="V2520" s="79" t="s">
        <v>18</v>
      </c>
      <c r="W2520" s="79">
        <v>8.9999999999999993E-3</v>
      </c>
      <c r="X2520" s="12" t="s">
        <v>141</v>
      </c>
      <c r="Y2520" s="60" t="s">
        <v>18</v>
      </c>
      <c r="Z2520" s="8" t="s">
        <v>18</v>
      </c>
      <c r="AA2520" s="80" t="s">
        <v>18</v>
      </c>
      <c r="AB2520" s="62">
        <v>45175</v>
      </c>
      <c r="AC2520" s="12" t="s">
        <v>2343</v>
      </c>
      <c r="AD2520" s="16" t="s">
        <v>1562</v>
      </c>
      <c r="AE2520" s="14" t="s">
        <v>18</v>
      </c>
      <c r="AF2520" s="39" t="s">
        <v>18</v>
      </c>
    </row>
    <row r="2521" spans="1:32" x14ac:dyDescent="0.25">
      <c r="A2521" s="40" t="s">
        <v>2345</v>
      </c>
      <c r="B2521" s="67" t="s">
        <v>18</v>
      </c>
      <c r="C2521" s="42" t="s">
        <v>18</v>
      </c>
      <c r="D2521" s="67" t="s">
        <v>18</v>
      </c>
      <c r="E2521" s="42" t="s">
        <v>18</v>
      </c>
      <c r="F2521" s="67" t="s">
        <v>18</v>
      </c>
      <c r="G2521" s="42" t="s">
        <v>18</v>
      </c>
      <c r="H2521" s="67">
        <v>5.8879079128848</v>
      </c>
      <c r="I2521" s="42">
        <v>6</v>
      </c>
      <c r="J2521" s="67">
        <v>2.5080423402327598</v>
      </c>
      <c r="K2521" s="42">
        <v>6</v>
      </c>
      <c r="L2521" s="67">
        <v>2.20886801297637</v>
      </c>
      <c r="M2521" s="42">
        <v>5</v>
      </c>
      <c r="N2521" s="67">
        <v>5.7018303310487903</v>
      </c>
      <c r="O2521" s="69" t="s">
        <v>18</v>
      </c>
      <c r="P2521" s="69" t="s">
        <v>18</v>
      </c>
      <c r="Q2521" s="70">
        <v>8</v>
      </c>
      <c r="R2521" s="71">
        <v>0.03</v>
      </c>
      <c r="S2521" s="71">
        <v>5.0000000000000001E-3</v>
      </c>
      <c r="T2521" s="46" t="s">
        <v>18</v>
      </c>
      <c r="U2521" s="72">
        <v>6.9999999999999897E-3</v>
      </c>
      <c r="V2521" s="72" t="s">
        <v>18</v>
      </c>
      <c r="W2521" s="72">
        <v>8.9999999999999993E-3</v>
      </c>
      <c r="X2521" s="48" t="s">
        <v>141</v>
      </c>
      <c r="Y2521" s="49" t="s">
        <v>18</v>
      </c>
      <c r="Z2521" s="50" t="s">
        <v>18</v>
      </c>
      <c r="AA2521" s="73" t="s">
        <v>18</v>
      </c>
      <c r="AB2521" s="52">
        <v>45175</v>
      </c>
      <c r="AC2521" s="48" t="s">
        <v>2343</v>
      </c>
      <c r="AD2521" s="53" t="s">
        <v>1562</v>
      </c>
      <c r="AE2521" s="46" t="s">
        <v>18</v>
      </c>
      <c r="AF2521" s="54" t="s">
        <v>18</v>
      </c>
    </row>
    <row r="2522" spans="1:32" x14ac:dyDescent="0.25">
      <c r="A2522" s="1" t="s">
        <v>2346</v>
      </c>
      <c r="B2522" s="75">
        <v>3.1903785600328498</v>
      </c>
      <c r="C2522" s="66">
        <v>1</v>
      </c>
      <c r="D2522" s="75">
        <v>2.8643202657459002</v>
      </c>
      <c r="E2522" s="66">
        <v>2</v>
      </c>
      <c r="F2522" s="75">
        <v>6.0066868912882896</v>
      </c>
      <c r="G2522" s="66">
        <v>1</v>
      </c>
      <c r="H2522" s="74">
        <v>2.7637401630660801</v>
      </c>
      <c r="I2522" s="37">
        <v>15</v>
      </c>
      <c r="J2522" s="74">
        <v>1.0523971930248099</v>
      </c>
      <c r="K2522" s="37">
        <v>15</v>
      </c>
      <c r="L2522" s="75">
        <v>3.3021128654224099</v>
      </c>
      <c r="M2522" s="66">
        <v>1</v>
      </c>
      <c r="N2522" s="74">
        <v>5.7267694348773697</v>
      </c>
      <c r="O2522" s="76" t="s">
        <v>18</v>
      </c>
      <c r="P2522" s="76" t="s">
        <v>18</v>
      </c>
      <c r="Q2522" s="77">
        <v>8</v>
      </c>
      <c r="R2522" s="78">
        <v>0.05</v>
      </c>
      <c r="S2522" s="78">
        <v>0.01</v>
      </c>
      <c r="T2522" s="14" t="s">
        <v>18</v>
      </c>
      <c r="U2522" s="79">
        <v>3.0000000000000001E-3</v>
      </c>
      <c r="V2522" s="79" t="s">
        <v>18</v>
      </c>
      <c r="W2522" s="79">
        <v>2.5000000000000001E-3</v>
      </c>
      <c r="X2522" s="12" t="s">
        <v>141</v>
      </c>
      <c r="Y2522" s="60">
        <v>46.856789687444802</v>
      </c>
      <c r="Z2522" s="8" t="s">
        <v>18</v>
      </c>
      <c r="AA2522" s="80" t="s">
        <v>18</v>
      </c>
      <c r="AB2522" s="62">
        <v>39615</v>
      </c>
      <c r="AC2522" s="12" t="s">
        <v>2347</v>
      </c>
      <c r="AD2522" s="16" t="s">
        <v>56</v>
      </c>
      <c r="AE2522" s="14" t="s">
        <v>18</v>
      </c>
      <c r="AF2522" s="39" t="s">
        <v>18</v>
      </c>
    </row>
    <row r="2523" spans="1:32" x14ac:dyDescent="0.25">
      <c r="A2523" s="40" t="s">
        <v>2348</v>
      </c>
      <c r="B2523" s="67">
        <v>0.59054428471232401</v>
      </c>
      <c r="C2523" s="42">
        <v>5</v>
      </c>
      <c r="D2523" s="67">
        <v>1.1448916970821601</v>
      </c>
      <c r="E2523" s="42">
        <v>8</v>
      </c>
      <c r="F2523" s="67">
        <v>1.93858960818054</v>
      </c>
      <c r="G2523" s="42">
        <v>9</v>
      </c>
      <c r="H2523" s="67">
        <v>4.5776663075680402</v>
      </c>
      <c r="I2523" s="42">
        <v>10</v>
      </c>
      <c r="J2523" s="67">
        <v>2.2624397149112001</v>
      </c>
      <c r="K2523" s="42">
        <v>9</v>
      </c>
      <c r="L2523" s="67">
        <v>0.17252360106738601</v>
      </c>
      <c r="M2523" s="42">
        <v>9</v>
      </c>
      <c r="N2523" s="67">
        <v>0.62267914875251296</v>
      </c>
      <c r="O2523" s="69" t="s">
        <v>18</v>
      </c>
      <c r="P2523" s="69" t="s">
        <v>18</v>
      </c>
      <c r="Q2523" s="70">
        <v>8</v>
      </c>
      <c r="R2523" s="71">
        <v>0</v>
      </c>
      <c r="S2523" s="71">
        <v>0</v>
      </c>
      <c r="T2523" s="46" t="s">
        <v>18</v>
      </c>
      <c r="U2523" s="72">
        <v>3.0000000000000001E-3</v>
      </c>
      <c r="V2523" s="72" t="s">
        <v>18</v>
      </c>
      <c r="W2523" s="72">
        <v>3.5999999999999999E-3</v>
      </c>
      <c r="X2523" s="48" t="s">
        <v>141</v>
      </c>
      <c r="Y2523" s="49" t="s">
        <v>18</v>
      </c>
      <c r="Z2523" s="50" t="s">
        <v>18</v>
      </c>
      <c r="AA2523" s="73" t="s">
        <v>18</v>
      </c>
      <c r="AB2523" s="52">
        <v>44694</v>
      </c>
      <c r="AC2523" s="48" t="s">
        <v>2096</v>
      </c>
      <c r="AD2523" s="53">
        <v>0</v>
      </c>
      <c r="AE2523" s="46" t="s">
        <v>18</v>
      </c>
      <c r="AF2523" s="54" t="s">
        <v>18</v>
      </c>
    </row>
    <row r="2524" spans="1:32" x14ac:dyDescent="0.25">
      <c r="A2524" s="81" t="s">
        <v>2349</v>
      </c>
      <c r="B2524" s="82">
        <v>0.81499222886058897</v>
      </c>
      <c r="C2524" s="83">
        <v>4</v>
      </c>
      <c r="D2524" s="82">
        <v>1.3541855008747301</v>
      </c>
      <c r="E2524" s="83">
        <v>6</v>
      </c>
      <c r="F2524" s="82">
        <v>2.1658101730027002</v>
      </c>
      <c r="G2524" s="83">
        <v>6</v>
      </c>
      <c r="H2524" s="82">
        <v>4.7374433848372099</v>
      </c>
      <c r="I2524" s="83">
        <v>8</v>
      </c>
      <c r="J2524" s="82">
        <v>2.3386164637332101</v>
      </c>
      <c r="K2524" s="83">
        <v>7</v>
      </c>
      <c r="L2524" s="82">
        <v>0.18367679084869601</v>
      </c>
      <c r="M2524" s="83">
        <v>8</v>
      </c>
      <c r="N2524" s="82">
        <v>0.61433167046840997</v>
      </c>
      <c r="O2524" s="84" t="s">
        <v>18</v>
      </c>
      <c r="P2524" s="84" t="s">
        <v>18</v>
      </c>
      <c r="Q2524" s="85">
        <v>8</v>
      </c>
      <c r="R2524" s="86">
        <v>0</v>
      </c>
      <c r="S2524" s="86">
        <v>0</v>
      </c>
      <c r="T2524" s="87" t="s">
        <v>18</v>
      </c>
      <c r="U2524" s="88">
        <v>1.5E-3</v>
      </c>
      <c r="V2524" s="88" t="s">
        <v>18</v>
      </c>
      <c r="W2524" s="88">
        <v>2.0999999999999999E-3</v>
      </c>
      <c r="X2524" s="89" t="s">
        <v>141</v>
      </c>
      <c r="Y2524" s="90" t="s">
        <v>18</v>
      </c>
      <c r="Z2524" s="91" t="s">
        <v>18</v>
      </c>
      <c r="AA2524" s="92" t="s">
        <v>18</v>
      </c>
      <c r="AB2524" s="93">
        <v>44694</v>
      </c>
      <c r="AC2524" s="89" t="s">
        <v>2096</v>
      </c>
      <c r="AD2524" s="94" t="s">
        <v>75</v>
      </c>
      <c r="AE2524" s="87" t="s">
        <v>18</v>
      </c>
      <c r="AF2524" s="95" t="s">
        <v>18</v>
      </c>
    </row>
    <row r="2525" spans="1:32" x14ac:dyDescent="0.25">
      <c r="A2525" s="96" t="s">
        <v>95</v>
      </c>
      <c r="B2525" s="97">
        <v>1.3534101693425651</v>
      </c>
      <c r="C2525" s="12"/>
      <c r="D2525" s="97">
        <v>1.6285816833472131</v>
      </c>
      <c r="E2525" s="12"/>
      <c r="F2525" s="97">
        <v>2.9048233189706365</v>
      </c>
      <c r="G2525" s="12"/>
      <c r="H2525" s="97">
        <v>5.1369312563321587</v>
      </c>
      <c r="I2525" s="12"/>
      <c r="J2525" s="97">
        <v>2.3587035876692615</v>
      </c>
      <c r="K2525" s="12"/>
      <c r="L2525" s="97">
        <v>0.65555812304497396</v>
      </c>
      <c r="M2525" s="37"/>
      <c r="N2525" s="97">
        <v>3.3966006406185847</v>
      </c>
      <c r="O2525" s="98" t="s">
        <v>18</v>
      </c>
      <c r="P2525" s="98" t="s">
        <v>18</v>
      </c>
      <c r="Q2525" s="99"/>
      <c r="R2525" s="14"/>
      <c r="S2525" s="12"/>
      <c r="T2525" s="14"/>
      <c r="U2525" s="12"/>
      <c r="V2525" s="100"/>
      <c r="X2525" s="100" t="s">
        <v>96</v>
      </c>
      <c r="Y2525" s="101">
        <v>2882.2110223377736</v>
      </c>
      <c r="Z2525" s="98">
        <v>0</v>
      </c>
      <c r="AA2525" s="102">
        <v>0</v>
      </c>
      <c r="AB2525" s="100"/>
      <c r="AC2525" s="100"/>
      <c r="AD2525" s="103"/>
      <c r="AE2525" s="104"/>
      <c r="AF2525" s="105">
        <v>23.08392018</v>
      </c>
    </row>
    <row r="2526" spans="1:32" x14ac:dyDescent="0.25">
      <c r="A2526" s="106" t="s">
        <v>636</v>
      </c>
      <c r="B2526" s="107" t="s">
        <v>18</v>
      </c>
      <c r="C2526" s="37"/>
      <c r="D2526" s="107" t="s">
        <v>18</v>
      </c>
      <c r="E2526" s="37"/>
      <c r="F2526" s="107" t="s">
        <v>18</v>
      </c>
      <c r="G2526" s="37"/>
      <c r="H2526" s="107" t="s">
        <v>18</v>
      </c>
      <c r="I2526" s="37"/>
      <c r="J2526" s="107" t="s">
        <v>18</v>
      </c>
      <c r="K2526" s="37"/>
      <c r="L2526" s="107" t="s">
        <v>18</v>
      </c>
      <c r="M2526" s="37"/>
      <c r="N2526" s="107" t="s">
        <v>18</v>
      </c>
      <c r="O2526" s="107" t="s">
        <v>18</v>
      </c>
      <c r="P2526" s="107" t="s">
        <v>18</v>
      </c>
      <c r="Q2526" s="108"/>
      <c r="R2526" s="109"/>
      <c r="S2526" s="37"/>
      <c r="T2526" s="109"/>
      <c r="U2526" s="37"/>
      <c r="V2526" s="37"/>
      <c r="W2526" s="110"/>
      <c r="X2526" s="111"/>
      <c r="Y2526" s="112"/>
      <c r="Z2526" s="37"/>
      <c r="AA2526" s="37"/>
      <c r="AB2526" s="37"/>
      <c r="AC2526" s="113"/>
      <c r="AD2526" s="109"/>
      <c r="AE2526" s="110"/>
    </row>
    <row r="2527" spans="1:32" x14ac:dyDescent="0.25">
      <c r="A2527" s="1" t="s">
        <v>98</v>
      </c>
      <c r="B2527" s="55"/>
      <c r="C2527" s="37">
        <v>7</v>
      </c>
      <c r="D2527" s="55"/>
      <c r="E2527" s="37">
        <v>12</v>
      </c>
      <c r="F2527" s="55"/>
      <c r="G2527" s="37">
        <v>12</v>
      </c>
      <c r="H2527" s="55"/>
      <c r="I2527" s="37">
        <v>16</v>
      </c>
      <c r="J2527" s="55"/>
      <c r="K2527" s="37">
        <v>16</v>
      </c>
      <c r="L2527" s="55"/>
      <c r="M2527" s="37">
        <v>16</v>
      </c>
      <c r="N2527" s="55"/>
      <c r="O2527" s="56"/>
      <c r="P2527" s="56"/>
      <c r="Q2527" s="58"/>
      <c r="R2527" s="14"/>
      <c r="S2527" s="59"/>
      <c r="T2527" s="114"/>
      <c r="U2527" s="59"/>
      <c r="V2527" s="12"/>
      <c r="W2527" s="8"/>
      <c r="X2527" s="8"/>
      <c r="Y2527" s="61"/>
      <c r="Z2527" s="62"/>
      <c r="AA2527" s="12"/>
      <c r="AB2527" s="62"/>
      <c r="AC2527" s="16"/>
      <c r="AD2527" s="14"/>
      <c r="AE2527" s="8"/>
    </row>
    <row r="2528" spans="1:32" x14ac:dyDescent="0.25">
      <c r="B2528" s="55"/>
      <c r="C2528" s="37"/>
      <c r="D2528" s="55"/>
      <c r="E2528" s="37"/>
      <c r="F2528" s="55"/>
      <c r="G2528" s="37"/>
      <c r="H2528" s="55"/>
      <c r="I2528" s="37"/>
      <c r="J2528" s="55"/>
      <c r="K2528" s="37"/>
      <c r="L2528" s="55"/>
      <c r="M2528" s="37"/>
      <c r="N2528" s="55"/>
      <c r="O2528" s="56"/>
      <c r="P2528" s="56"/>
      <c r="Q2528" s="58"/>
      <c r="R2528" s="14"/>
      <c r="S2528" s="59"/>
      <c r="T2528" s="114"/>
      <c r="U2528" s="59"/>
      <c r="V2528" s="12"/>
      <c r="W2528" s="8"/>
      <c r="X2528" s="8"/>
      <c r="Y2528" s="61"/>
      <c r="Z2528" s="62"/>
      <c r="AA2528" s="12"/>
      <c r="AB2528" s="62"/>
      <c r="AC2528" s="16"/>
      <c r="AD2528" s="14"/>
      <c r="AE2528" s="8"/>
    </row>
    <row r="2529" spans="1:32" x14ac:dyDescent="0.25">
      <c r="B2529" s="55"/>
      <c r="C2529" s="37"/>
      <c r="D2529" s="55"/>
      <c r="E2529" s="37"/>
      <c r="F2529" s="55"/>
      <c r="G2529" s="37"/>
      <c r="H2529" s="55"/>
      <c r="I2529" s="37"/>
      <c r="J2529" s="55"/>
      <c r="K2529" s="37"/>
      <c r="L2529" s="55"/>
      <c r="M2529" s="37"/>
      <c r="N2529" s="55"/>
      <c r="O2529" s="56"/>
      <c r="P2529" s="56"/>
      <c r="Q2529" s="58"/>
      <c r="R2529" s="14"/>
      <c r="S2529" s="59"/>
      <c r="T2529" s="114"/>
      <c r="U2529" s="59"/>
      <c r="V2529" s="12"/>
      <c r="W2529" s="8"/>
      <c r="X2529" s="8"/>
      <c r="Y2529" s="61"/>
      <c r="Z2529" s="62"/>
      <c r="AA2529" s="12"/>
      <c r="AB2529" s="62"/>
      <c r="AC2529" s="16"/>
      <c r="AD2529" s="14"/>
      <c r="AE2529" s="8"/>
    </row>
    <row r="2530" spans="1:32" ht="18" x14ac:dyDescent="0.25">
      <c r="A2530" s="143"/>
      <c r="B2530" s="23"/>
      <c r="C2530" s="24"/>
      <c r="D2530" s="23"/>
      <c r="E2530" s="24"/>
      <c r="F2530" s="23"/>
      <c r="G2530" s="24"/>
      <c r="H2530" s="23"/>
      <c r="I2530" s="24"/>
      <c r="J2530" s="23"/>
      <c r="K2530" s="24"/>
      <c r="L2530" s="23"/>
      <c r="M2530" s="24"/>
      <c r="N2530" s="23"/>
      <c r="O2530" s="24"/>
      <c r="P2530" s="24"/>
      <c r="Q2530" s="25"/>
      <c r="R2530" s="26"/>
      <c r="S2530" s="24"/>
      <c r="T2530" s="26"/>
      <c r="U2530" s="24"/>
      <c r="V2530" s="24"/>
      <c r="W2530" s="27"/>
      <c r="X2530" s="122"/>
      <c r="Y2530" s="28"/>
      <c r="Z2530" s="24"/>
      <c r="AA2530" s="24"/>
      <c r="AB2530" s="24"/>
      <c r="AC2530" s="29"/>
      <c r="AD2530" s="26"/>
      <c r="AE2530" s="27"/>
    </row>
    <row r="2531" spans="1:32" ht="18" x14ac:dyDescent="0.25">
      <c r="A2531" s="30"/>
      <c r="B2531" s="31"/>
      <c r="C2531" s="32"/>
      <c r="D2531" s="31"/>
      <c r="E2531" s="32"/>
      <c r="F2531" s="31"/>
      <c r="G2531" s="24"/>
      <c r="H2531" s="31"/>
      <c r="I2531" s="32"/>
      <c r="J2531" s="31"/>
      <c r="K2531" s="32"/>
      <c r="L2531" s="31"/>
      <c r="M2531" s="32"/>
      <c r="N2531" s="31"/>
      <c r="O2531" s="32"/>
      <c r="P2531" s="32"/>
      <c r="Q2531" s="33"/>
      <c r="R2531" s="32"/>
      <c r="S2531" s="32"/>
      <c r="T2531" s="32"/>
      <c r="U2531" s="32"/>
      <c r="V2531" s="32"/>
      <c r="W2531" s="34"/>
      <c r="X2531" s="123"/>
      <c r="Y2531" s="35"/>
      <c r="Z2531" s="32"/>
      <c r="AA2531" s="32"/>
      <c r="AB2531" s="32"/>
      <c r="AC2531" s="36"/>
      <c r="AD2531" s="32"/>
      <c r="AE2531" s="34"/>
      <c r="AF2531" s="34"/>
    </row>
    <row r="2532" spans="1:32" x14ac:dyDescent="0.25">
      <c r="B2532" s="8"/>
      <c r="C2532" s="12"/>
      <c r="D2532" s="8"/>
      <c r="E2532" s="12"/>
      <c r="F2532" s="8"/>
      <c r="G2532" s="12"/>
      <c r="H2532" s="8"/>
      <c r="I2532" s="12"/>
      <c r="J2532" s="8"/>
      <c r="K2532" s="12"/>
      <c r="L2532" s="8"/>
      <c r="M2532" s="12"/>
      <c r="N2532" s="8"/>
      <c r="O2532" s="12"/>
      <c r="P2532" s="12"/>
      <c r="Q2532" s="13"/>
      <c r="R2532" s="14"/>
      <c r="S2532" s="12"/>
      <c r="T2532" s="14"/>
      <c r="U2532" s="12"/>
      <c r="V2532" s="12"/>
      <c r="W2532" s="12"/>
      <c r="X2532" s="60"/>
      <c r="Y2532" s="20"/>
      <c r="Z2532" s="12"/>
      <c r="AA2532" s="12"/>
      <c r="AB2532" s="12"/>
      <c r="AC2532" s="16"/>
      <c r="AD2532" s="14"/>
      <c r="AE2532" s="12"/>
    </row>
    <row r="2533" spans="1:32" x14ac:dyDescent="0.25">
      <c r="B2533" s="74"/>
      <c r="C2533" s="37"/>
      <c r="D2533" s="74"/>
      <c r="E2533" s="37"/>
      <c r="F2533" s="74"/>
      <c r="G2533" s="37"/>
      <c r="H2533" s="74"/>
      <c r="I2533" s="37"/>
      <c r="J2533" s="74"/>
      <c r="K2533" s="37"/>
      <c r="L2533" s="74"/>
      <c r="M2533" s="37"/>
      <c r="N2533" s="74"/>
      <c r="O2533" s="76"/>
      <c r="P2533" s="76"/>
      <c r="Q2533" s="77"/>
      <c r="R2533" s="78"/>
      <c r="S2533" s="78"/>
      <c r="T2533" s="14"/>
      <c r="U2533" s="79"/>
      <c r="V2533" s="79"/>
      <c r="W2533" s="79"/>
      <c r="X2533" s="12"/>
      <c r="Y2533" s="60"/>
      <c r="Z2533" s="8"/>
      <c r="AA2533" s="80"/>
      <c r="AB2533" s="62"/>
      <c r="AC2533" s="12"/>
      <c r="AD2533" s="16"/>
      <c r="AE2533" s="14"/>
      <c r="AF2533" s="39"/>
    </row>
    <row r="2534" spans="1:32" x14ac:dyDescent="0.25">
      <c r="B2534" s="74"/>
      <c r="C2534" s="37"/>
      <c r="D2534" s="74"/>
      <c r="E2534" s="37"/>
      <c r="F2534" s="74"/>
      <c r="G2534" s="37"/>
      <c r="H2534" s="74"/>
      <c r="I2534" s="37"/>
      <c r="J2534" s="74"/>
      <c r="K2534" s="37"/>
      <c r="L2534" s="74"/>
      <c r="M2534" s="37"/>
      <c r="N2534" s="74"/>
      <c r="O2534" s="76"/>
      <c r="P2534" s="76"/>
      <c r="Q2534" s="77"/>
      <c r="R2534" s="78"/>
      <c r="S2534" s="78"/>
      <c r="T2534" s="14"/>
      <c r="U2534" s="79"/>
      <c r="V2534" s="79"/>
      <c r="W2534" s="79"/>
      <c r="X2534" s="12"/>
      <c r="Y2534" s="60"/>
      <c r="Z2534" s="8"/>
      <c r="AA2534" s="80"/>
      <c r="AB2534" s="62"/>
      <c r="AC2534" s="12"/>
      <c r="AD2534" s="16"/>
      <c r="AE2534" s="14"/>
      <c r="AF2534" s="39"/>
    </row>
    <row r="2535" spans="1:32" x14ac:dyDescent="0.25">
      <c r="B2535" s="74"/>
      <c r="C2535" s="37"/>
      <c r="D2535" s="74"/>
      <c r="E2535" s="37"/>
      <c r="F2535" s="74"/>
      <c r="G2535" s="37"/>
      <c r="H2535" s="74"/>
      <c r="I2535" s="37"/>
      <c r="J2535" s="74"/>
      <c r="K2535" s="37"/>
      <c r="L2535" s="74"/>
      <c r="M2535" s="37"/>
      <c r="N2535" s="74"/>
      <c r="O2535" s="76"/>
      <c r="P2535" s="76"/>
      <c r="Q2535" s="77"/>
      <c r="R2535" s="78"/>
      <c r="S2535" s="78"/>
      <c r="T2535" s="14"/>
      <c r="U2535" s="79"/>
      <c r="V2535" s="79"/>
      <c r="W2535" s="79"/>
      <c r="X2535" s="12"/>
      <c r="Y2535" s="60"/>
      <c r="Z2535" s="8"/>
      <c r="AA2535" s="80"/>
      <c r="AB2535" s="62"/>
      <c r="AC2535" s="12"/>
      <c r="AD2535" s="16"/>
      <c r="AE2535" s="14"/>
      <c r="AF2535" s="39"/>
    </row>
    <row r="2536" spans="1:32" x14ac:dyDescent="0.25">
      <c r="B2536" s="74"/>
      <c r="C2536" s="37"/>
      <c r="D2536" s="74"/>
      <c r="E2536" s="37"/>
      <c r="F2536" s="74"/>
      <c r="G2536" s="37"/>
      <c r="H2536" s="74"/>
      <c r="I2536" s="37"/>
      <c r="J2536" s="74"/>
      <c r="K2536" s="37"/>
      <c r="L2536" s="74"/>
      <c r="M2536" s="37"/>
      <c r="N2536" s="74"/>
      <c r="O2536" s="76"/>
      <c r="P2536" s="76"/>
      <c r="Q2536" s="77"/>
      <c r="R2536" s="78"/>
      <c r="S2536" s="78"/>
      <c r="T2536" s="14"/>
      <c r="U2536" s="79"/>
      <c r="V2536" s="79"/>
      <c r="W2536" s="79"/>
      <c r="X2536" s="12"/>
      <c r="Y2536" s="60"/>
      <c r="Z2536" s="8"/>
      <c r="AA2536" s="80"/>
      <c r="AB2536" s="62"/>
      <c r="AC2536" s="12"/>
      <c r="AD2536" s="16"/>
      <c r="AE2536" s="14"/>
      <c r="AF2536" s="39"/>
    </row>
    <row r="2537" spans="1:32" x14ac:dyDescent="0.25">
      <c r="B2537" s="74"/>
      <c r="C2537" s="37"/>
      <c r="D2537" s="74"/>
      <c r="E2537" s="37"/>
      <c r="F2537" s="74"/>
      <c r="G2537" s="37"/>
      <c r="H2537" s="74"/>
      <c r="I2537" s="37"/>
      <c r="J2537" s="74"/>
      <c r="K2537" s="37"/>
      <c r="L2537" s="74"/>
      <c r="M2537" s="37"/>
      <c r="N2537" s="74"/>
      <c r="O2537" s="76"/>
      <c r="P2537" s="76"/>
      <c r="Q2537" s="77"/>
      <c r="R2537" s="78"/>
      <c r="S2537" s="78"/>
      <c r="T2537" s="14"/>
      <c r="U2537" s="79"/>
      <c r="V2537" s="79"/>
      <c r="W2537" s="79"/>
      <c r="X2537" s="12"/>
      <c r="Y2537" s="60"/>
      <c r="Z2537" s="8"/>
      <c r="AA2537" s="80"/>
      <c r="AB2537" s="62"/>
      <c r="AC2537" s="12"/>
      <c r="AD2537" s="16"/>
      <c r="AE2537" s="14"/>
      <c r="AF2537" s="39"/>
    </row>
    <row r="2538" spans="1:32" x14ac:dyDescent="0.25">
      <c r="B2538" s="74"/>
      <c r="C2538" s="37"/>
      <c r="D2538" s="74"/>
      <c r="E2538" s="37"/>
      <c r="F2538" s="74"/>
      <c r="G2538" s="37"/>
      <c r="H2538" s="74"/>
      <c r="I2538" s="37"/>
      <c r="J2538" s="74"/>
      <c r="K2538" s="37"/>
      <c r="L2538" s="74"/>
      <c r="M2538" s="37"/>
      <c r="N2538" s="74"/>
      <c r="O2538" s="76"/>
      <c r="P2538" s="76"/>
      <c r="Q2538" s="77"/>
      <c r="R2538" s="78"/>
      <c r="S2538" s="78"/>
      <c r="T2538" s="14"/>
      <c r="U2538" s="79"/>
      <c r="V2538" s="79"/>
      <c r="W2538" s="79"/>
      <c r="X2538" s="12"/>
      <c r="Y2538" s="60"/>
      <c r="Z2538" s="8"/>
      <c r="AA2538" s="80"/>
      <c r="AB2538" s="62"/>
      <c r="AC2538" s="12"/>
      <c r="AD2538" s="16"/>
      <c r="AE2538" s="14"/>
      <c r="AF2538" s="39"/>
    </row>
    <row r="2539" spans="1:32" x14ac:dyDescent="0.25">
      <c r="B2539" s="74"/>
      <c r="C2539" s="37"/>
      <c r="D2539" s="74"/>
      <c r="E2539" s="37"/>
      <c r="F2539" s="74"/>
      <c r="G2539" s="37"/>
      <c r="H2539" s="74"/>
      <c r="I2539" s="37"/>
      <c r="J2539" s="74"/>
      <c r="K2539" s="37"/>
      <c r="L2539" s="74"/>
      <c r="M2539" s="37"/>
      <c r="N2539" s="74"/>
      <c r="O2539" s="76"/>
      <c r="P2539" s="76"/>
      <c r="Q2539" s="77"/>
      <c r="R2539" s="78"/>
      <c r="S2539" s="78"/>
      <c r="T2539" s="14"/>
      <c r="U2539" s="79"/>
      <c r="V2539" s="79"/>
      <c r="W2539" s="79"/>
      <c r="X2539" s="12"/>
      <c r="Y2539" s="60"/>
      <c r="Z2539" s="8"/>
      <c r="AA2539" s="80"/>
      <c r="AB2539" s="62"/>
      <c r="AC2539" s="12"/>
      <c r="AD2539" s="16"/>
      <c r="AE2539" s="14"/>
      <c r="AF2539" s="39"/>
    </row>
    <row r="2540" spans="1:32" x14ac:dyDescent="0.25">
      <c r="B2540" s="74"/>
      <c r="C2540" s="37"/>
      <c r="D2540" s="74"/>
      <c r="E2540" s="37"/>
      <c r="F2540" s="74"/>
      <c r="G2540" s="37"/>
      <c r="H2540" s="74"/>
      <c r="I2540" s="37"/>
      <c r="J2540" s="74"/>
      <c r="K2540" s="37"/>
      <c r="L2540" s="74"/>
      <c r="M2540" s="37"/>
      <c r="N2540" s="74"/>
      <c r="O2540" s="76"/>
      <c r="P2540" s="76"/>
      <c r="Q2540" s="77"/>
      <c r="R2540" s="78"/>
      <c r="S2540" s="78"/>
      <c r="T2540" s="14"/>
      <c r="U2540" s="79"/>
      <c r="V2540" s="79"/>
      <c r="W2540" s="79"/>
      <c r="X2540" s="12"/>
      <c r="Y2540" s="60"/>
      <c r="Z2540" s="8"/>
      <c r="AA2540" s="80"/>
      <c r="AB2540" s="62"/>
      <c r="AC2540" s="12"/>
      <c r="AD2540" s="16"/>
      <c r="AE2540" s="14"/>
      <c r="AF2540" s="39"/>
    </row>
    <row r="2541" spans="1:32" x14ac:dyDescent="0.25">
      <c r="B2541" s="74"/>
      <c r="C2541" s="37"/>
      <c r="D2541" s="74"/>
      <c r="E2541" s="37"/>
      <c r="F2541" s="74"/>
      <c r="G2541" s="37"/>
      <c r="H2541" s="74"/>
      <c r="I2541" s="37"/>
      <c r="J2541" s="74"/>
      <c r="K2541" s="37"/>
      <c r="L2541" s="74"/>
      <c r="M2541" s="37"/>
      <c r="N2541" s="74"/>
      <c r="O2541" s="76"/>
      <c r="P2541" s="76"/>
      <c r="Q2541" s="77"/>
      <c r="R2541" s="78"/>
      <c r="S2541" s="78"/>
      <c r="T2541" s="14"/>
      <c r="U2541" s="79"/>
      <c r="V2541" s="79"/>
      <c r="W2541" s="79"/>
      <c r="X2541" s="12"/>
      <c r="Y2541" s="60"/>
      <c r="Z2541" s="8"/>
      <c r="AA2541" s="80"/>
      <c r="AB2541" s="62"/>
      <c r="AC2541" s="12"/>
      <c r="AD2541" s="16"/>
      <c r="AE2541" s="14"/>
      <c r="AF2541" s="39"/>
    </row>
    <row r="2542" spans="1:32" x14ac:dyDescent="0.25">
      <c r="B2542" s="74"/>
      <c r="C2542" s="37"/>
      <c r="D2542" s="74"/>
      <c r="E2542" s="37"/>
      <c r="F2542" s="74"/>
      <c r="G2542" s="37"/>
      <c r="H2542" s="74"/>
      <c r="I2542" s="37"/>
      <c r="J2542" s="74"/>
      <c r="K2542" s="37"/>
      <c r="L2542" s="74"/>
      <c r="M2542" s="37"/>
      <c r="N2542" s="74"/>
      <c r="O2542" s="76"/>
      <c r="P2542" s="76"/>
      <c r="Q2542" s="77"/>
      <c r="R2542" s="78"/>
      <c r="S2542" s="78"/>
      <c r="T2542" s="14"/>
      <c r="U2542" s="79"/>
      <c r="V2542" s="79"/>
      <c r="W2542" s="79"/>
      <c r="X2542" s="12"/>
      <c r="Y2542" s="60"/>
      <c r="Z2542" s="8"/>
      <c r="AA2542" s="80"/>
      <c r="AB2542" s="62"/>
      <c r="AC2542" s="12"/>
      <c r="AD2542" s="16"/>
      <c r="AE2542" s="14"/>
      <c r="AF2542" s="39"/>
    </row>
    <row r="2543" spans="1:32" x14ac:dyDescent="0.25">
      <c r="B2543" s="74"/>
      <c r="C2543" s="37"/>
      <c r="D2543" s="74"/>
      <c r="E2543" s="37"/>
      <c r="F2543" s="74"/>
      <c r="G2543" s="37"/>
      <c r="H2543" s="74"/>
      <c r="I2543" s="37"/>
      <c r="J2543" s="74"/>
      <c r="K2543" s="37"/>
      <c r="L2543" s="74"/>
      <c r="M2543" s="37"/>
      <c r="N2543" s="74"/>
      <c r="O2543" s="76"/>
      <c r="P2543" s="76"/>
      <c r="Q2543" s="77"/>
      <c r="R2543" s="78"/>
      <c r="S2543" s="78"/>
      <c r="T2543" s="14"/>
      <c r="U2543" s="79"/>
      <c r="V2543" s="79"/>
      <c r="W2543" s="79"/>
      <c r="X2543" s="12"/>
      <c r="Y2543" s="60"/>
      <c r="Z2543" s="8"/>
      <c r="AA2543" s="80"/>
      <c r="AB2543" s="62"/>
      <c r="AC2543" s="12"/>
      <c r="AD2543" s="16"/>
      <c r="AE2543" s="14"/>
      <c r="AF2543" s="39"/>
    </row>
    <row r="2544" spans="1:32" x14ac:dyDescent="0.25">
      <c r="B2544" s="74"/>
      <c r="C2544" s="37"/>
      <c r="D2544" s="74"/>
      <c r="E2544" s="37"/>
      <c r="F2544" s="74"/>
      <c r="G2544" s="37"/>
      <c r="H2544" s="74"/>
      <c r="I2544" s="37"/>
      <c r="J2544" s="74"/>
      <c r="K2544" s="37"/>
      <c r="L2544" s="74"/>
      <c r="M2544" s="37"/>
      <c r="N2544" s="74"/>
      <c r="O2544" s="76"/>
      <c r="P2544" s="76"/>
      <c r="Q2544" s="77"/>
      <c r="R2544" s="78"/>
      <c r="S2544" s="78"/>
      <c r="T2544" s="14"/>
      <c r="U2544" s="79"/>
      <c r="V2544" s="79"/>
      <c r="W2544" s="79"/>
      <c r="X2544" s="12"/>
      <c r="Y2544" s="60"/>
      <c r="Z2544" s="8"/>
      <c r="AA2544" s="80"/>
      <c r="AB2544" s="62"/>
      <c r="AC2544" s="12"/>
      <c r="AD2544" s="16"/>
      <c r="AE2544" s="14"/>
      <c r="AF2544" s="39"/>
    </row>
    <row r="2545" spans="1:32" x14ac:dyDescent="0.25">
      <c r="B2545" s="74"/>
      <c r="C2545" s="37"/>
      <c r="D2545" s="74"/>
      <c r="E2545" s="37"/>
      <c r="F2545" s="74"/>
      <c r="G2545" s="37"/>
      <c r="H2545" s="74"/>
      <c r="I2545" s="37"/>
      <c r="J2545" s="74"/>
      <c r="K2545" s="37"/>
      <c r="L2545" s="74"/>
      <c r="M2545" s="37"/>
      <c r="N2545" s="74"/>
      <c r="O2545" s="76"/>
      <c r="P2545" s="76"/>
      <c r="Q2545" s="77"/>
      <c r="R2545" s="78"/>
      <c r="S2545" s="78"/>
      <c r="T2545" s="14"/>
      <c r="U2545" s="79"/>
      <c r="V2545" s="79"/>
      <c r="W2545" s="79"/>
      <c r="X2545" s="12"/>
      <c r="Y2545" s="60"/>
      <c r="Z2545" s="8"/>
      <c r="AA2545" s="80"/>
      <c r="AB2545" s="62"/>
      <c r="AC2545" s="12"/>
      <c r="AD2545" s="16"/>
      <c r="AE2545" s="14"/>
      <c r="AF2545" s="39"/>
    </row>
    <row r="2546" spans="1:32" x14ac:dyDescent="0.25">
      <c r="B2546" s="74"/>
      <c r="C2546" s="37"/>
      <c r="D2546" s="74"/>
      <c r="E2546" s="37"/>
      <c r="F2546" s="74"/>
      <c r="G2546" s="37"/>
      <c r="H2546" s="74"/>
      <c r="I2546" s="37"/>
      <c r="J2546" s="74"/>
      <c r="K2546" s="37"/>
      <c r="L2546" s="74"/>
      <c r="M2546" s="37"/>
      <c r="N2546" s="74"/>
      <c r="O2546" s="76"/>
      <c r="P2546" s="76"/>
      <c r="Q2546" s="77"/>
      <c r="R2546" s="78"/>
      <c r="S2546" s="78"/>
      <c r="T2546" s="14"/>
      <c r="U2546" s="79"/>
      <c r="V2546" s="79"/>
      <c r="W2546" s="79"/>
      <c r="X2546" s="12"/>
      <c r="Y2546" s="60"/>
      <c r="Z2546" s="8"/>
      <c r="AA2546" s="80"/>
      <c r="AB2546" s="62"/>
      <c r="AC2546" s="12"/>
      <c r="AD2546" s="16"/>
      <c r="AE2546" s="14"/>
      <c r="AF2546" s="39"/>
    </row>
    <row r="2547" spans="1:32" x14ac:dyDescent="0.25">
      <c r="B2547" s="74"/>
      <c r="C2547" s="37"/>
      <c r="D2547" s="74"/>
      <c r="E2547" s="37"/>
      <c r="F2547" s="74"/>
      <c r="G2547" s="37"/>
      <c r="H2547" s="74"/>
      <c r="I2547" s="37"/>
      <c r="J2547" s="74"/>
      <c r="K2547" s="37"/>
      <c r="L2547" s="74"/>
      <c r="M2547" s="37"/>
      <c r="N2547" s="74"/>
      <c r="O2547" s="76"/>
      <c r="P2547" s="76"/>
      <c r="Q2547" s="77"/>
      <c r="R2547" s="78"/>
      <c r="S2547" s="78"/>
      <c r="T2547" s="14"/>
      <c r="U2547" s="79"/>
      <c r="V2547" s="79"/>
      <c r="W2547" s="79"/>
      <c r="X2547" s="12"/>
      <c r="Y2547" s="60"/>
      <c r="Z2547" s="8"/>
      <c r="AA2547" s="80"/>
      <c r="AB2547" s="62"/>
      <c r="AC2547" s="12"/>
      <c r="AD2547" s="16"/>
      <c r="AE2547" s="14"/>
      <c r="AF2547" s="39"/>
    </row>
    <row r="2548" spans="1:32" x14ac:dyDescent="0.25">
      <c r="B2548" s="74"/>
      <c r="C2548" s="37"/>
      <c r="D2548" s="74"/>
      <c r="E2548" s="37"/>
      <c r="F2548" s="74"/>
      <c r="G2548" s="37"/>
      <c r="H2548" s="74"/>
      <c r="I2548" s="37"/>
      <c r="J2548" s="74"/>
      <c r="K2548" s="37"/>
      <c r="L2548" s="74"/>
      <c r="M2548" s="37"/>
      <c r="N2548" s="74"/>
      <c r="O2548" s="76"/>
      <c r="P2548" s="76"/>
      <c r="Q2548" s="77"/>
      <c r="R2548" s="78"/>
      <c r="S2548" s="78"/>
      <c r="T2548" s="14"/>
      <c r="U2548" s="79"/>
      <c r="V2548" s="79"/>
      <c r="W2548" s="79"/>
      <c r="X2548" s="12"/>
      <c r="Y2548" s="60"/>
      <c r="Z2548" s="8"/>
      <c r="AA2548" s="80"/>
      <c r="AB2548" s="62"/>
      <c r="AC2548" s="12"/>
      <c r="AD2548" s="16"/>
      <c r="AE2548" s="14"/>
      <c r="AF2548" s="39"/>
    </row>
    <row r="2549" spans="1:32" x14ac:dyDescent="0.25">
      <c r="A2549" s="96"/>
      <c r="B2549" s="97"/>
      <c r="C2549" s="12"/>
      <c r="D2549" s="97"/>
      <c r="E2549" s="12"/>
      <c r="F2549" s="97"/>
      <c r="G2549" s="12"/>
      <c r="H2549" s="97"/>
      <c r="I2549" s="12"/>
      <c r="J2549" s="97"/>
      <c r="K2549" s="12"/>
      <c r="L2549" s="97"/>
      <c r="M2549" s="37"/>
      <c r="N2549" s="97"/>
      <c r="O2549" s="98"/>
      <c r="P2549" s="98"/>
      <c r="Q2549" s="99"/>
      <c r="R2549" s="14"/>
      <c r="S2549" s="12"/>
      <c r="T2549" s="14"/>
      <c r="U2549" s="12"/>
      <c r="V2549" s="100"/>
      <c r="X2549" s="100"/>
      <c r="Y2549" s="101"/>
      <c r="Z2549" s="98"/>
      <c r="AA2549" s="102"/>
      <c r="AB2549" s="100"/>
      <c r="AC2549" s="100"/>
      <c r="AD2549" s="103"/>
      <c r="AE2549" s="104"/>
      <c r="AF2549" s="105"/>
    </row>
    <row r="2550" spans="1:32" x14ac:dyDescent="0.25">
      <c r="A2550" s="106"/>
      <c r="B2550" s="107"/>
      <c r="C2550" s="37"/>
      <c r="D2550" s="107"/>
      <c r="E2550" s="37"/>
      <c r="F2550" s="107"/>
      <c r="G2550" s="37"/>
      <c r="H2550" s="107"/>
      <c r="I2550" s="37"/>
      <c r="J2550" s="107"/>
      <c r="K2550" s="37"/>
      <c r="L2550" s="107"/>
      <c r="M2550" s="37"/>
      <c r="N2550" s="107"/>
      <c r="O2550" s="107"/>
      <c r="P2550" s="107"/>
      <c r="Q2550" s="108"/>
      <c r="R2550" s="109"/>
      <c r="S2550" s="37"/>
      <c r="T2550" s="109"/>
      <c r="U2550" s="37"/>
      <c r="V2550" s="37"/>
      <c r="W2550" s="110"/>
      <c r="X2550" s="111"/>
      <c r="Y2550" s="112"/>
      <c r="Z2550" s="37"/>
      <c r="AA2550" s="37"/>
      <c r="AB2550" s="37"/>
      <c r="AC2550" s="113"/>
      <c r="AD2550" s="109"/>
      <c r="AE2550" s="110"/>
    </row>
    <row r="2551" spans="1:32" x14ac:dyDescent="0.25">
      <c r="B2551" s="55"/>
      <c r="C2551" s="37"/>
      <c r="D2551" s="55"/>
      <c r="E2551" s="37"/>
      <c r="F2551" s="55"/>
      <c r="G2551" s="37"/>
      <c r="H2551" s="55"/>
      <c r="I2551" s="37"/>
      <c r="J2551" s="55"/>
      <c r="K2551" s="37"/>
      <c r="L2551" s="55"/>
      <c r="M2551" s="37"/>
      <c r="N2551" s="55"/>
      <c r="O2551" s="56"/>
      <c r="P2551" s="56"/>
      <c r="Q2551" s="58"/>
      <c r="R2551" s="14"/>
      <c r="S2551" s="59"/>
      <c r="T2551" s="114"/>
      <c r="U2551" s="59"/>
      <c r="V2551" s="12"/>
      <c r="W2551" s="8"/>
      <c r="X2551" s="8"/>
      <c r="Y2551" s="61"/>
      <c r="Z2551" s="62"/>
      <c r="AA2551" s="12"/>
      <c r="AB2551" s="62"/>
      <c r="AC2551" s="16"/>
      <c r="AD2551" s="14"/>
      <c r="AE2551" s="8"/>
    </row>
    <row r="2552" spans="1:32" x14ac:dyDescent="0.25">
      <c r="B2552" s="74"/>
      <c r="C2552" s="37"/>
      <c r="D2552" s="74"/>
      <c r="E2552" s="37"/>
      <c r="F2552" s="74"/>
      <c r="G2552" s="37"/>
      <c r="H2552" s="74"/>
      <c r="I2552" s="37"/>
      <c r="J2552" s="74"/>
      <c r="K2552" s="37"/>
      <c r="L2552" s="74"/>
      <c r="M2552" s="37"/>
      <c r="N2552" s="74"/>
      <c r="O2552" s="76"/>
      <c r="P2552" s="76"/>
      <c r="Q2552" s="77"/>
      <c r="R2552" s="78"/>
      <c r="S2552" s="78"/>
      <c r="T2552" s="14"/>
      <c r="U2552" s="79"/>
      <c r="V2552" s="79"/>
      <c r="W2552" s="79"/>
      <c r="X2552" s="12"/>
      <c r="Y2552" s="60"/>
      <c r="Z2552" s="8"/>
      <c r="AA2552" s="80"/>
      <c r="AB2552" s="62"/>
      <c r="AC2552" s="12"/>
      <c r="AD2552" s="16"/>
      <c r="AE2552" s="14"/>
      <c r="AF2552" s="39"/>
    </row>
    <row r="2553" spans="1:32" x14ac:dyDescent="0.25">
      <c r="B2553" s="74"/>
      <c r="C2553" s="37"/>
      <c r="D2553" s="74"/>
      <c r="E2553" s="37"/>
      <c r="F2553" s="74"/>
      <c r="G2553" s="37"/>
      <c r="H2553" s="74"/>
      <c r="I2553" s="37"/>
      <c r="J2553" s="74"/>
      <c r="K2553" s="37"/>
      <c r="L2553" s="74"/>
      <c r="M2553" s="37"/>
      <c r="N2553" s="74"/>
      <c r="O2553" s="76"/>
      <c r="P2553" s="76"/>
      <c r="Q2553" s="77"/>
      <c r="R2553" s="78"/>
      <c r="S2553" s="78"/>
      <c r="T2553" s="14"/>
      <c r="U2553" s="79"/>
      <c r="V2553" s="79"/>
      <c r="W2553" s="79"/>
      <c r="X2553" s="12"/>
      <c r="Y2553" s="60"/>
      <c r="Z2553" s="8"/>
      <c r="AA2553" s="80"/>
      <c r="AB2553" s="62"/>
      <c r="AC2553" s="12"/>
      <c r="AD2553" s="16"/>
      <c r="AE2553" s="14"/>
      <c r="AF2553" s="39"/>
    </row>
    <row r="2554" spans="1:32" x14ac:dyDescent="0.25">
      <c r="B2554" s="74"/>
      <c r="C2554" s="37"/>
      <c r="D2554" s="74"/>
      <c r="E2554" s="37"/>
      <c r="F2554" s="74"/>
      <c r="G2554" s="37"/>
      <c r="H2554" s="74"/>
      <c r="I2554" s="37"/>
      <c r="J2554" s="74"/>
      <c r="K2554" s="37"/>
      <c r="L2554" s="74"/>
      <c r="M2554" s="37"/>
      <c r="N2554" s="74"/>
      <c r="O2554" s="76"/>
      <c r="P2554" s="76"/>
      <c r="Q2554" s="77"/>
      <c r="R2554" s="78"/>
      <c r="S2554" s="78"/>
      <c r="T2554" s="14"/>
      <c r="U2554" s="79"/>
      <c r="V2554" s="79"/>
      <c r="W2554" s="79"/>
      <c r="X2554" s="12"/>
      <c r="Y2554" s="60"/>
      <c r="Z2554" s="8"/>
      <c r="AA2554" s="80"/>
      <c r="AB2554" s="62"/>
      <c r="AC2554" s="12"/>
      <c r="AD2554" s="16"/>
      <c r="AE2554" s="14"/>
      <c r="AF2554" s="39"/>
    </row>
    <row r="2555" spans="1:32" x14ac:dyDescent="0.25">
      <c r="B2555" s="74"/>
      <c r="C2555" s="37"/>
      <c r="D2555" s="74"/>
      <c r="E2555" s="37"/>
      <c r="F2555" s="74"/>
      <c r="G2555" s="37"/>
      <c r="H2555" s="74"/>
      <c r="I2555" s="37"/>
      <c r="J2555" s="74"/>
      <c r="K2555" s="37"/>
      <c r="L2555" s="74"/>
      <c r="M2555" s="37"/>
      <c r="N2555" s="74"/>
      <c r="O2555" s="76"/>
      <c r="P2555" s="76"/>
      <c r="Q2555" s="77"/>
      <c r="R2555" s="78"/>
      <c r="S2555" s="78"/>
      <c r="T2555" s="14"/>
      <c r="U2555" s="79"/>
      <c r="V2555" s="79"/>
      <c r="W2555" s="79"/>
      <c r="X2555" s="12"/>
      <c r="Y2555" s="60"/>
      <c r="Z2555" s="8"/>
      <c r="AA2555" s="80"/>
      <c r="AB2555" s="62"/>
      <c r="AC2555" s="12"/>
      <c r="AD2555" s="16"/>
      <c r="AE2555" s="14"/>
      <c r="AF2555" s="39"/>
    </row>
    <row r="2556" spans="1:32" x14ac:dyDescent="0.25">
      <c r="B2556" s="74"/>
      <c r="C2556" s="37"/>
      <c r="D2556" s="74"/>
      <c r="E2556" s="37"/>
      <c r="F2556" s="74"/>
      <c r="G2556" s="37"/>
      <c r="H2556" s="74"/>
      <c r="I2556" s="37"/>
      <c r="J2556" s="74"/>
      <c r="K2556" s="37"/>
      <c r="L2556" s="74"/>
      <c r="M2556" s="37"/>
      <c r="N2556" s="74"/>
      <c r="O2556" s="76"/>
      <c r="P2556" s="76"/>
      <c r="Q2556" s="77"/>
      <c r="R2556" s="78"/>
      <c r="S2556" s="78"/>
      <c r="T2556" s="14"/>
      <c r="U2556" s="79"/>
      <c r="V2556" s="79"/>
      <c r="W2556" s="79"/>
      <c r="X2556" s="12"/>
      <c r="Y2556" s="60"/>
      <c r="Z2556" s="8"/>
      <c r="AA2556" s="80"/>
      <c r="AB2556" s="62"/>
      <c r="AC2556" s="12"/>
      <c r="AD2556" s="16"/>
      <c r="AE2556" s="14"/>
      <c r="AF2556" s="39"/>
    </row>
    <row r="2557" spans="1:32" x14ac:dyDescent="0.25">
      <c r="B2557" s="74"/>
      <c r="C2557" s="37"/>
      <c r="D2557" s="74"/>
      <c r="E2557" s="37"/>
      <c r="F2557" s="74"/>
      <c r="G2557" s="37"/>
      <c r="H2557" s="74"/>
      <c r="I2557" s="37"/>
      <c r="J2557" s="74"/>
      <c r="K2557" s="37"/>
      <c r="L2557" s="74"/>
      <c r="M2557" s="37"/>
      <c r="N2557" s="74"/>
      <c r="O2557" s="76"/>
      <c r="P2557" s="76"/>
      <c r="Q2557" s="77"/>
      <c r="R2557" s="78"/>
      <c r="S2557" s="78"/>
      <c r="T2557" s="14"/>
      <c r="U2557" s="79"/>
      <c r="V2557" s="79"/>
      <c r="W2557" s="79"/>
      <c r="X2557" s="12"/>
      <c r="Y2557" s="60"/>
      <c r="Z2557" s="8"/>
      <c r="AA2557" s="80"/>
      <c r="AB2557" s="62"/>
      <c r="AC2557" s="12"/>
      <c r="AD2557" s="16"/>
      <c r="AE2557" s="14"/>
      <c r="AF2557" s="39"/>
    </row>
    <row r="2558" spans="1:32" x14ac:dyDescent="0.25">
      <c r="B2558" s="74"/>
      <c r="C2558" s="37"/>
      <c r="D2558" s="74"/>
      <c r="E2558" s="37"/>
      <c r="F2558" s="74"/>
      <c r="G2558" s="37"/>
      <c r="H2558" s="74"/>
      <c r="I2558" s="37"/>
      <c r="J2558" s="74"/>
      <c r="K2558" s="37"/>
      <c r="L2558" s="74"/>
      <c r="M2558" s="37"/>
      <c r="N2558" s="74"/>
      <c r="O2558" s="76"/>
      <c r="P2558" s="76"/>
      <c r="Q2558" s="77"/>
      <c r="R2558" s="78"/>
      <c r="S2558" s="78"/>
      <c r="T2558" s="14"/>
      <c r="U2558" s="79"/>
      <c r="V2558" s="79"/>
      <c r="W2558" s="79"/>
      <c r="X2558" s="12"/>
      <c r="Y2558" s="60"/>
      <c r="Z2558" s="8"/>
      <c r="AA2558" s="80"/>
      <c r="AB2558" s="62"/>
      <c r="AC2558" s="12"/>
      <c r="AD2558" s="16"/>
      <c r="AE2558" s="14"/>
      <c r="AF2558" s="39"/>
    </row>
    <row r="2559" spans="1:32" x14ac:dyDescent="0.25">
      <c r="B2559" s="74"/>
      <c r="C2559" s="37"/>
      <c r="D2559" s="74"/>
      <c r="E2559" s="37"/>
      <c r="F2559" s="74"/>
      <c r="G2559" s="37"/>
      <c r="H2559" s="74"/>
      <c r="I2559" s="37"/>
      <c r="J2559" s="74"/>
      <c r="K2559" s="37"/>
      <c r="L2559" s="74"/>
      <c r="M2559" s="37"/>
      <c r="N2559" s="74"/>
      <c r="O2559" s="76"/>
      <c r="P2559" s="76"/>
      <c r="Q2559" s="77"/>
      <c r="R2559" s="78"/>
      <c r="S2559" s="78"/>
      <c r="T2559" s="14"/>
      <c r="U2559" s="79"/>
      <c r="V2559" s="79"/>
      <c r="W2559" s="79"/>
      <c r="X2559" s="12"/>
      <c r="Y2559" s="60"/>
      <c r="Z2559" s="8"/>
      <c r="AA2559" s="80"/>
      <c r="AB2559" s="62"/>
      <c r="AC2559" s="12"/>
      <c r="AD2559" s="16"/>
      <c r="AE2559" s="14"/>
      <c r="AF2559" s="39"/>
    </row>
    <row r="2560" spans="1:32" x14ac:dyDescent="0.25">
      <c r="B2560" s="74"/>
      <c r="C2560" s="37"/>
      <c r="D2560" s="74"/>
      <c r="E2560" s="37"/>
      <c r="F2560" s="74"/>
      <c r="G2560" s="37"/>
      <c r="H2560" s="74"/>
      <c r="I2560" s="37"/>
      <c r="J2560" s="74"/>
      <c r="K2560" s="37"/>
      <c r="L2560" s="74"/>
      <c r="M2560" s="37"/>
      <c r="N2560" s="74"/>
      <c r="O2560" s="76"/>
      <c r="P2560" s="76"/>
      <c r="Q2560" s="77"/>
      <c r="R2560" s="78"/>
      <c r="S2560" s="78"/>
      <c r="T2560" s="14"/>
      <c r="U2560" s="79"/>
      <c r="V2560" s="79"/>
      <c r="W2560" s="79"/>
      <c r="X2560" s="12"/>
      <c r="Y2560" s="60"/>
      <c r="Z2560" s="8"/>
      <c r="AA2560" s="80"/>
      <c r="AB2560" s="62"/>
      <c r="AC2560" s="12"/>
      <c r="AD2560" s="16"/>
      <c r="AE2560" s="14"/>
      <c r="AF2560" s="39"/>
    </row>
    <row r="2561" spans="1:32" x14ac:dyDescent="0.25">
      <c r="A2561" s="96"/>
      <c r="B2561" s="97"/>
      <c r="C2561" s="12"/>
      <c r="D2561" s="97"/>
      <c r="E2561" s="12"/>
      <c r="F2561" s="97"/>
      <c r="G2561" s="12"/>
      <c r="H2561" s="97"/>
      <c r="I2561" s="12"/>
      <c r="J2561" s="97"/>
      <c r="K2561" s="12"/>
      <c r="L2561" s="97"/>
      <c r="M2561" s="37"/>
      <c r="N2561" s="97"/>
      <c r="O2561" s="98"/>
      <c r="P2561" s="98"/>
      <c r="Q2561" s="99"/>
      <c r="R2561" s="14"/>
      <c r="S2561" s="12"/>
      <c r="T2561" s="14"/>
      <c r="U2561" s="12"/>
      <c r="V2561" s="100"/>
      <c r="X2561" s="100"/>
      <c r="Y2561" s="101"/>
      <c r="Z2561" s="98"/>
      <c r="AA2561" s="102"/>
      <c r="AB2561" s="100"/>
      <c r="AC2561" s="100"/>
      <c r="AD2561" s="103"/>
      <c r="AE2561" s="104"/>
      <c r="AF2561" s="105"/>
    </row>
    <row r="2562" spans="1:32" x14ac:dyDescent="0.25">
      <c r="A2562" s="106"/>
      <c r="B2562" s="155"/>
      <c r="C2562" s="37"/>
      <c r="D2562" s="155"/>
      <c r="E2562" s="37"/>
      <c r="F2562" s="155"/>
      <c r="G2562" s="37"/>
      <c r="H2562" s="155"/>
      <c r="I2562" s="37"/>
      <c r="J2562" s="155"/>
      <c r="K2562" s="37"/>
      <c r="L2562" s="155"/>
      <c r="M2562" s="37"/>
      <c r="N2562" s="155"/>
      <c r="O2562" s="155"/>
      <c r="P2562" s="155"/>
      <c r="Q2562" s="156"/>
      <c r="R2562" s="109"/>
      <c r="S2562" s="37"/>
      <c r="T2562" s="109"/>
      <c r="U2562" s="37"/>
      <c r="V2562" s="37"/>
      <c r="W2562" s="110"/>
      <c r="X2562" s="111"/>
      <c r="Y2562" s="157"/>
      <c r="Z2562" s="37"/>
      <c r="AA2562" s="37"/>
      <c r="AB2562" s="37"/>
      <c r="AC2562" s="113"/>
      <c r="AD2562" s="109"/>
      <c r="AE2562" s="110"/>
    </row>
    <row r="2563" spans="1:32" x14ac:dyDescent="0.25">
      <c r="B2563" s="74"/>
      <c r="C2563" s="37"/>
      <c r="D2563" s="74"/>
      <c r="E2563" s="37"/>
      <c r="F2563" s="74"/>
      <c r="G2563" s="37"/>
      <c r="H2563" s="74"/>
      <c r="I2563" s="37"/>
      <c r="J2563" s="74"/>
      <c r="K2563" s="37"/>
      <c r="L2563" s="74"/>
      <c r="M2563" s="37"/>
      <c r="N2563" s="74"/>
      <c r="O2563" s="76"/>
      <c r="P2563" s="76"/>
      <c r="Q2563" s="78"/>
      <c r="R2563" s="14"/>
      <c r="S2563" s="79"/>
      <c r="T2563" s="114"/>
      <c r="U2563" s="79"/>
      <c r="V2563" s="12"/>
      <c r="W2563" s="8"/>
      <c r="X2563" s="8"/>
      <c r="Y2563" s="80"/>
      <c r="Z2563" s="62"/>
      <c r="AA2563" s="12"/>
      <c r="AB2563" s="62"/>
      <c r="AC2563" s="16"/>
      <c r="AD2563" s="14"/>
      <c r="AE2563" s="8"/>
    </row>
    <row r="2564" spans="1:32" x14ac:dyDescent="0.25">
      <c r="B2564" s="8"/>
      <c r="C2564" s="12"/>
      <c r="D2564" s="8"/>
      <c r="E2564" s="12"/>
      <c r="F2564" s="8"/>
      <c r="G2564" s="12"/>
      <c r="H2564" s="8"/>
      <c r="I2564" s="12"/>
      <c r="J2564" s="8"/>
      <c r="K2564" s="12"/>
      <c r="L2564" s="8"/>
      <c r="M2564" s="12"/>
      <c r="N2564" s="8"/>
      <c r="O2564" s="12"/>
      <c r="P2564" s="12"/>
      <c r="Q2564" s="99"/>
      <c r="R2564" s="14"/>
      <c r="S2564" s="12"/>
      <c r="T2564" s="14"/>
      <c r="U2564" s="12"/>
      <c r="V2564" s="12"/>
      <c r="W2564" s="12"/>
      <c r="X2564" s="60"/>
      <c r="Y2564" s="159"/>
      <c r="Z2564" s="12"/>
      <c r="AA2564" s="12"/>
      <c r="AB2564" s="12"/>
      <c r="AC2564" s="16"/>
      <c r="AD2564" s="14"/>
      <c r="AE2564" s="12"/>
    </row>
    <row r="2565" spans="1:32" x14ac:dyDescent="0.25">
      <c r="B2565" s="8"/>
      <c r="C2565" s="12"/>
      <c r="D2565" s="8"/>
      <c r="E2565" s="12"/>
      <c r="F2565" s="8"/>
      <c r="G2565" s="12"/>
      <c r="H2565" s="8"/>
      <c r="I2565" s="12"/>
      <c r="J2565" s="8"/>
      <c r="K2565" s="12"/>
      <c r="L2565" s="8"/>
      <c r="M2565" s="12"/>
      <c r="N2565" s="8"/>
      <c r="O2565" s="12"/>
      <c r="P2565" s="12"/>
      <c r="Q2565" s="99"/>
      <c r="R2565" s="14"/>
      <c r="S2565" s="12"/>
      <c r="T2565" s="14"/>
      <c r="U2565" s="12"/>
      <c r="V2565" s="12"/>
      <c r="W2565" s="12"/>
      <c r="X2565" s="60"/>
      <c r="Y2565" s="159"/>
      <c r="Z2565" s="12"/>
      <c r="AA2565" s="12"/>
      <c r="AB2565" s="12"/>
      <c r="AC2565" s="16"/>
      <c r="AD2565" s="14"/>
      <c r="AE2565" s="12"/>
    </row>
    <row r="2566" spans="1:32" x14ac:dyDescent="0.25">
      <c r="B2566" s="8"/>
      <c r="C2566" s="12"/>
      <c r="D2566" s="8"/>
      <c r="E2566" s="12"/>
      <c r="F2566" s="8"/>
      <c r="G2566" s="12"/>
      <c r="H2566" s="8"/>
      <c r="I2566" s="12"/>
      <c r="J2566" s="8"/>
      <c r="K2566" s="12"/>
      <c r="L2566" s="8"/>
      <c r="M2566" s="12"/>
      <c r="N2566" s="8"/>
      <c r="O2566" s="12"/>
      <c r="P2566" s="12"/>
      <c r="Q2566" s="99"/>
      <c r="R2566" s="14"/>
      <c r="S2566" s="12"/>
      <c r="T2566" s="14"/>
      <c r="U2566" s="12"/>
      <c r="V2566" s="12"/>
      <c r="W2566" s="12"/>
      <c r="X2566" s="60"/>
      <c r="Y2566" s="159"/>
      <c r="Z2566" s="12"/>
      <c r="AA2566" s="12"/>
      <c r="AB2566" s="12"/>
      <c r="AC2566" s="16"/>
      <c r="AD2566" s="14"/>
      <c r="AE2566" s="12"/>
    </row>
    <row r="2567" spans="1:32" x14ac:dyDescent="0.25">
      <c r="B2567" s="8"/>
      <c r="C2567" s="12"/>
      <c r="D2567" s="8"/>
      <c r="E2567" s="12"/>
      <c r="F2567" s="8"/>
      <c r="G2567" s="12"/>
      <c r="H2567" s="8"/>
      <c r="I2567" s="12"/>
      <c r="J2567" s="8"/>
      <c r="K2567" s="12"/>
      <c r="L2567" s="8"/>
      <c r="M2567" s="12"/>
      <c r="N2567" s="8"/>
      <c r="O2567" s="12"/>
      <c r="P2567" s="12"/>
      <c r="Q2567" s="99"/>
      <c r="R2567" s="14"/>
      <c r="S2567" s="12"/>
      <c r="T2567" s="14"/>
      <c r="U2567" s="12"/>
      <c r="V2567" s="12"/>
      <c r="W2567" s="12"/>
      <c r="X2567" s="60"/>
      <c r="Y2567" s="159"/>
      <c r="Z2567" s="12"/>
      <c r="AA2567" s="12"/>
      <c r="AB2567" s="12"/>
      <c r="AC2567" s="16"/>
      <c r="AD2567" s="14"/>
      <c r="AE2567" s="12"/>
    </row>
    <row r="2568" spans="1:32" x14ac:dyDescent="0.25">
      <c r="B2568" s="8"/>
      <c r="C2568" s="12"/>
      <c r="D2568" s="8"/>
      <c r="E2568" s="12"/>
      <c r="F2568" s="8"/>
      <c r="G2568" s="12"/>
      <c r="H2568" s="8"/>
      <c r="I2568" s="12"/>
      <c r="J2568" s="8"/>
      <c r="K2568" s="12"/>
      <c r="L2568" s="8"/>
      <c r="M2568" s="12"/>
      <c r="N2568" s="8"/>
      <c r="O2568" s="12"/>
      <c r="P2568" s="12"/>
      <c r="Q2568" s="99"/>
      <c r="R2568" s="14"/>
      <c r="S2568" s="12"/>
      <c r="T2568" s="14"/>
      <c r="U2568" s="12"/>
      <c r="V2568" s="12"/>
      <c r="W2568" s="12"/>
      <c r="X2568" s="60"/>
      <c r="Y2568" s="159"/>
      <c r="Z2568" s="12"/>
      <c r="AA2568" s="12"/>
      <c r="AB2568" s="12"/>
      <c r="AC2568" s="16"/>
      <c r="AD2568" s="14"/>
      <c r="AE2568" s="12"/>
    </row>
    <row r="2569" spans="1:32" x14ac:dyDescent="0.25">
      <c r="B2569" s="8"/>
      <c r="C2569" s="12"/>
      <c r="D2569" s="8"/>
      <c r="E2569" s="12"/>
      <c r="F2569" s="8"/>
      <c r="G2569" s="12"/>
      <c r="H2569" s="8"/>
      <c r="I2569" s="12"/>
      <c r="J2569" s="8"/>
      <c r="K2569" s="12"/>
      <c r="L2569" s="8"/>
      <c r="M2569" s="12"/>
      <c r="N2569" s="8"/>
      <c r="O2569" s="12"/>
      <c r="P2569" s="12"/>
      <c r="Q2569" s="99"/>
      <c r="R2569" s="14"/>
      <c r="S2569" s="12"/>
      <c r="T2569" s="14"/>
      <c r="U2569" s="12"/>
      <c r="V2569" s="12"/>
      <c r="W2569" s="12"/>
      <c r="X2569" s="60"/>
      <c r="Y2569" s="159"/>
      <c r="Z2569" s="12"/>
      <c r="AA2569" s="12"/>
      <c r="AB2569" s="12"/>
      <c r="AC2569" s="16"/>
      <c r="AD2569" s="14"/>
      <c r="AE2569" s="12"/>
    </row>
    <row r="2570" spans="1:32" x14ac:dyDescent="0.25">
      <c r="B2570" s="8"/>
      <c r="C2570" s="12"/>
      <c r="D2570" s="8"/>
      <c r="E2570" s="12"/>
      <c r="F2570" s="8"/>
      <c r="G2570" s="12"/>
      <c r="H2570" s="8"/>
      <c r="I2570" s="12"/>
      <c r="J2570" s="8"/>
      <c r="K2570" s="12"/>
      <c r="L2570" s="8"/>
      <c r="M2570" s="12"/>
      <c r="N2570" s="8"/>
      <c r="O2570" s="12"/>
      <c r="P2570" s="12"/>
      <c r="Q2570" s="99"/>
      <c r="R2570" s="14"/>
      <c r="S2570" s="12"/>
      <c r="T2570" s="14"/>
      <c r="U2570" s="12"/>
      <c r="V2570" s="12"/>
      <c r="W2570" s="12"/>
      <c r="X2570" s="60"/>
      <c r="Y2570" s="159"/>
      <c r="Z2570" s="12"/>
      <c r="AA2570" s="12"/>
      <c r="AB2570" s="12"/>
      <c r="AC2570" s="16"/>
      <c r="AD2570" s="14"/>
      <c r="AE2570" s="12"/>
    </row>
    <row r="2571" spans="1:32" x14ac:dyDescent="0.25">
      <c r="B2571" s="8"/>
      <c r="C2571" s="12"/>
      <c r="D2571" s="8"/>
      <c r="E2571" s="12"/>
      <c r="F2571" s="8"/>
      <c r="G2571" s="12"/>
      <c r="H2571" s="8"/>
      <c r="I2571" s="12"/>
      <c r="J2571" s="8"/>
      <c r="K2571" s="12"/>
      <c r="L2571" s="8"/>
      <c r="M2571" s="12"/>
      <c r="N2571" s="8"/>
      <c r="O2571" s="12"/>
      <c r="P2571" s="12"/>
      <c r="Q2571" s="99"/>
      <c r="R2571" s="14"/>
      <c r="S2571" s="12"/>
      <c r="T2571" s="14"/>
      <c r="U2571" s="12"/>
      <c r="V2571" s="12"/>
      <c r="W2571" s="12"/>
      <c r="X2571" s="60"/>
      <c r="Y2571" s="159"/>
      <c r="Z2571" s="12"/>
      <c r="AA2571" s="12"/>
      <c r="AB2571" s="12"/>
      <c r="AC2571" s="16"/>
      <c r="AD2571" s="14"/>
      <c r="AE2571" s="12"/>
    </row>
    <row r="2572" spans="1:32" x14ac:dyDescent="0.25">
      <c r="B2572" s="8"/>
      <c r="C2572" s="12"/>
      <c r="D2572" s="8"/>
      <c r="E2572" s="12"/>
      <c r="F2572" s="8"/>
      <c r="G2572" s="12"/>
      <c r="H2572" s="8"/>
      <c r="I2572" s="12"/>
      <c r="J2572" s="8"/>
      <c r="K2572" s="12"/>
      <c r="L2572" s="8"/>
      <c r="M2572" s="12"/>
      <c r="N2572" s="8"/>
      <c r="O2572" s="12"/>
      <c r="P2572" s="12"/>
      <c r="Q2572" s="99"/>
      <c r="R2572" s="14"/>
      <c r="S2572" s="12"/>
      <c r="T2572" s="14"/>
      <c r="U2572" s="12"/>
      <c r="V2572" s="12"/>
      <c r="W2572" s="12"/>
      <c r="X2572" s="60"/>
      <c r="Y2572" s="159"/>
      <c r="Z2572" s="12"/>
      <c r="AA2572" s="12"/>
      <c r="AB2572" s="12"/>
      <c r="AC2572" s="16"/>
      <c r="AD2572" s="14"/>
      <c r="AE2572" s="12"/>
    </row>
    <row r="2573" spans="1:32" x14ac:dyDescent="0.25">
      <c r="B2573" s="8"/>
      <c r="C2573" s="12"/>
      <c r="D2573" s="8"/>
      <c r="E2573" s="12"/>
      <c r="F2573" s="8"/>
      <c r="G2573" s="12"/>
      <c r="H2573" s="8"/>
      <c r="I2573" s="12"/>
      <c r="J2573" s="8"/>
      <c r="K2573" s="12"/>
      <c r="L2573" s="8"/>
      <c r="M2573" s="12"/>
      <c r="N2573" s="8"/>
      <c r="O2573" s="12"/>
      <c r="P2573" s="12"/>
      <c r="Q2573" s="99"/>
      <c r="R2573" s="14"/>
      <c r="S2573" s="12"/>
      <c r="T2573" s="14"/>
      <c r="U2573" s="12"/>
      <c r="V2573" s="12"/>
      <c r="W2573" s="12"/>
      <c r="X2573" s="60"/>
      <c r="Y2573" s="159"/>
      <c r="Z2573" s="12"/>
      <c r="AA2573" s="12"/>
      <c r="AB2573" s="12"/>
      <c r="AC2573" s="16"/>
      <c r="AD2573" s="14"/>
      <c r="AE2573" s="12"/>
    </row>
    <row r="2574" spans="1:32" x14ac:dyDescent="0.25">
      <c r="B2574" s="8"/>
      <c r="C2574" s="12"/>
      <c r="D2574" s="8"/>
      <c r="E2574" s="12"/>
      <c r="F2574" s="8"/>
      <c r="G2574" s="12"/>
      <c r="H2574" s="8"/>
      <c r="I2574" s="12"/>
      <c r="J2574" s="8"/>
      <c r="K2574" s="12"/>
      <c r="L2574" s="8"/>
      <c r="M2574" s="12"/>
      <c r="N2574" s="8"/>
      <c r="O2574" s="12"/>
      <c r="P2574" s="12"/>
      <c r="Q2574" s="99"/>
      <c r="R2574" s="14"/>
      <c r="S2574" s="12"/>
      <c r="T2574" s="14"/>
      <c r="U2574" s="12"/>
      <c r="V2574" s="12"/>
      <c r="W2574" s="12"/>
      <c r="X2574" s="60"/>
      <c r="Y2574" s="159"/>
      <c r="Z2574" s="12"/>
      <c r="AA2574" s="12"/>
      <c r="AB2574" s="12"/>
      <c r="AC2574" s="16"/>
      <c r="AD2574" s="14"/>
      <c r="AE2574" s="12"/>
    </row>
    <row r="2575" spans="1:32" x14ac:dyDescent="0.25">
      <c r="B2575" s="8"/>
      <c r="C2575" s="12"/>
      <c r="D2575" s="8"/>
      <c r="E2575" s="12"/>
      <c r="F2575" s="8"/>
      <c r="G2575" s="12"/>
      <c r="H2575" s="8"/>
      <c r="I2575" s="12"/>
      <c r="J2575" s="8"/>
      <c r="K2575" s="12"/>
      <c r="L2575" s="8"/>
      <c r="M2575" s="12"/>
      <c r="N2575" s="8"/>
      <c r="O2575" s="12"/>
      <c r="P2575" s="12"/>
      <c r="Q2575" s="99"/>
      <c r="R2575" s="14"/>
      <c r="S2575" s="12"/>
      <c r="T2575" s="14"/>
      <c r="U2575" s="12"/>
      <c r="V2575" s="12"/>
      <c r="W2575" s="12"/>
      <c r="X2575" s="60"/>
      <c r="Y2575" s="159"/>
      <c r="Z2575" s="12"/>
      <c r="AA2575" s="12"/>
      <c r="AB2575" s="12"/>
      <c r="AC2575" s="16"/>
      <c r="AD2575" s="14"/>
      <c r="AE2575" s="12"/>
    </row>
    <row r="2576" spans="1:32" x14ac:dyDescent="0.25">
      <c r="B2576" s="8"/>
      <c r="C2576" s="12"/>
      <c r="D2576" s="8"/>
      <c r="E2576" s="12"/>
      <c r="F2576" s="8"/>
      <c r="G2576" s="12"/>
      <c r="H2576" s="8"/>
      <c r="I2576" s="12"/>
      <c r="J2576" s="8"/>
      <c r="K2576" s="12"/>
      <c r="L2576" s="8"/>
      <c r="M2576" s="12"/>
      <c r="N2576" s="8"/>
      <c r="O2576" s="12"/>
      <c r="P2576" s="12"/>
      <c r="Q2576" s="99"/>
      <c r="R2576" s="14"/>
      <c r="S2576" s="12"/>
      <c r="T2576" s="14"/>
      <c r="U2576" s="12"/>
      <c r="V2576" s="12"/>
      <c r="W2576" s="12"/>
      <c r="X2576" s="60"/>
      <c r="Y2576" s="159"/>
      <c r="Z2576" s="12"/>
      <c r="AA2576" s="12"/>
      <c r="AB2576" s="12"/>
      <c r="AC2576" s="16"/>
      <c r="AD2576" s="14"/>
      <c r="AE2576" s="12"/>
    </row>
    <row r="2577" spans="1:31" x14ac:dyDescent="0.25">
      <c r="B2577" s="8"/>
      <c r="C2577" s="12"/>
      <c r="D2577" s="8"/>
      <c r="E2577" s="12"/>
      <c r="F2577" s="8"/>
      <c r="G2577" s="12"/>
      <c r="H2577" s="8"/>
      <c r="I2577" s="12"/>
      <c r="J2577" s="8"/>
      <c r="K2577" s="12"/>
      <c r="L2577" s="8"/>
      <c r="M2577" s="12"/>
      <c r="N2577" s="8"/>
      <c r="O2577" s="12"/>
      <c r="P2577" s="12"/>
      <c r="Q2577" s="99"/>
      <c r="R2577" s="14"/>
      <c r="S2577" s="12"/>
      <c r="T2577" s="14"/>
      <c r="U2577" s="12"/>
      <c r="V2577" s="12"/>
      <c r="W2577" s="12"/>
      <c r="X2577" s="60"/>
      <c r="Y2577" s="159"/>
      <c r="Z2577" s="12"/>
      <c r="AA2577" s="12"/>
      <c r="AB2577" s="12"/>
      <c r="AC2577" s="16"/>
      <c r="AD2577" s="14"/>
      <c r="AE2577" s="12"/>
    </row>
    <row r="2578" spans="1:31" x14ac:dyDescent="0.25">
      <c r="B2578" s="8"/>
      <c r="C2578" s="12"/>
      <c r="D2578" s="8"/>
      <c r="E2578" s="12"/>
      <c r="F2578" s="8"/>
      <c r="G2578" s="12"/>
      <c r="H2578" s="8"/>
      <c r="I2578" s="12"/>
      <c r="J2578" s="8"/>
      <c r="K2578" s="12"/>
      <c r="L2578" s="8"/>
      <c r="M2578" s="12"/>
      <c r="N2578" s="8"/>
      <c r="O2578" s="12"/>
      <c r="P2578" s="12"/>
      <c r="Q2578" s="99"/>
      <c r="R2578" s="14"/>
      <c r="S2578" s="12"/>
      <c r="T2578" s="14"/>
      <c r="U2578" s="12"/>
      <c r="V2578" s="12"/>
      <c r="W2578" s="12"/>
      <c r="X2578" s="60"/>
      <c r="Y2578" s="159"/>
      <c r="Z2578" s="12"/>
      <c r="AA2578" s="12"/>
      <c r="AB2578" s="12"/>
      <c r="AC2578" s="16"/>
      <c r="AD2578" s="14"/>
      <c r="AE2578" s="12"/>
    </row>
    <row r="2579" spans="1:31" x14ac:dyDescent="0.25">
      <c r="B2579" s="8"/>
      <c r="C2579" s="12"/>
      <c r="D2579" s="8"/>
      <c r="E2579" s="12"/>
      <c r="F2579" s="8"/>
      <c r="G2579" s="12"/>
      <c r="H2579" s="8"/>
      <c r="I2579" s="12"/>
      <c r="J2579" s="8"/>
      <c r="K2579" s="12"/>
      <c r="L2579" s="8"/>
      <c r="M2579" s="12"/>
      <c r="N2579" s="8"/>
      <c r="O2579" s="12"/>
      <c r="P2579" s="12"/>
      <c r="Q2579" s="99"/>
      <c r="R2579" s="14"/>
      <c r="S2579" s="12"/>
      <c r="T2579" s="14"/>
      <c r="U2579" s="12"/>
      <c r="V2579" s="12"/>
      <c r="W2579" s="12"/>
      <c r="X2579" s="60"/>
      <c r="Y2579" s="159"/>
      <c r="Z2579" s="12"/>
      <c r="AA2579" s="12"/>
      <c r="AB2579" s="12"/>
      <c r="AC2579" s="16"/>
      <c r="AD2579" s="14"/>
      <c r="AE2579" s="12"/>
    </row>
    <row r="2580" spans="1:31" x14ac:dyDescent="0.25">
      <c r="B2580" s="8"/>
      <c r="C2580" s="12"/>
      <c r="D2580" s="8"/>
      <c r="E2580" s="12"/>
      <c r="F2580" s="8"/>
      <c r="G2580" s="12"/>
      <c r="H2580" s="8"/>
      <c r="I2580" s="12"/>
      <c r="J2580" s="8"/>
      <c r="K2580" s="12"/>
      <c r="L2580" s="8"/>
      <c r="M2580" s="12"/>
      <c r="N2580" s="8"/>
      <c r="O2580" s="12"/>
      <c r="P2580" s="12"/>
      <c r="Q2580" s="99"/>
      <c r="R2580" s="14"/>
      <c r="S2580" s="12"/>
      <c r="T2580" s="14"/>
      <c r="U2580" s="12"/>
      <c r="V2580" s="12"/>
      <c r="W2580" s="12"/>
      <c r="X2580" s="60"/>
      <c r="Y2580" s="159"/>
      <c r="Z2580" s="12"/>
      <c r="AA2580" s="12"/>
      <c r="AB2580" s="12"/>
      <c r="AC2580" s="16"/>
      <c r="AD2580" s="14"/>
      <c r="AE2580" s="12"/>
    </row>
    <row r="2581" spans="1:31" x14ac:dyDescent="0.25">
      <c r="B2581" s="8"/>
      <c r="C2581" s="12"/>
      <c r="D2581" s="8"/>
      <c r="E2581" s="12"/>
      <c r="F2581" s="8"/>
      <c r="G2581" s="12"/>
      <c r="H2581" s="8"/>
      <c r="I2581" s="12"/>
      <c r="J2581" s="8"/>
      <c r="K2581" s="12"/>
      <c r="L2581" s="8"/>
      <c r="M2581" s="12"/>
      <c r="N2581" s="8"/>
      <c r="O2581" s="12"/>
      <c r="P2581" s="12"/>
      <c r="Q2581" s="99"/>
      <c r="R2581" s="14"/>
      <c r="S2581" s="12"/>
      <c r="T2581" s="14"/>
      <c r="U2581" s="12"/>
      <c r="V2581" s="12"/>
      <c r="W2581" s="12"/>
      <c r="X2581" s="60"/>
      <c r="Y2581" s="159"/>
      <c r="Z2581" s="12"/>
      <c r="AA2581" s="12"/>
      <c r="AB2581" s="12"/>
      <c r="AC2581" s="16"/>
      <c r="AD2581" s="14"/>
      <c r="AE2581" s="12"/>
    </row>
    <row r="2582" spans="1:31" x14ac:dyDescent="0.25">
      <c r="B2582" s="8"/>
      <c r="C2582" s="12"/>
      <c r="D2582" s="8"/>
      <c r="E2582" s="12"/>
      <c r="F2582" s="8"/>
      <c r="G2582" s="12"/>
      <c r="H2582" s="8"/>
      <c r="I2582" s="12"/>
      <c r="J2582" s="8"/>
      <c r="K2582" s="12"/>
      <c r="L2582" s="8"/>
      <c r="M2582" s="12"/>
      <c r="N2582" s="8"/>
      <c r="O2582" s="12"/>
      <c r="P2582" s="12"/>
      <c r="Q2582" s="99"/>
      <c r="R2582" s="14"/>
      <c r="S2582" s="12"/>
      <c r="T2582" s="14"/>
      <c r="U2582" s="12"/>
      <c r="V2582" s="12"/>
      <c r="W2582" s="12"/>
      <c r="X2582" s="60"/>
      <c r="Y2582" s="159"/>
      <c r="Z2582" s="12"/>
      <c r="AA2582" s="12"/>
      <c r="AB2582" s="12"/>
      <c r="AC2582" s="16"/>
      <c r="AD2582" s="14"/>
      <c r="AE2582" s="12"/>
    </row>
    <row r="2583" spans="1:31" x14ac:dyDescent="0.25">
      <c r="B2583" s="8"/>
      <c r="C2583" s="12"/>
      <c r="D2583" s="8"/>
      <c r="E2583" s="12"/>
      <c r="F2583" s="8"/>
      <c r="G2583" s="12"/>
      <c r="H2583" s="8"/>
      <c r="I2583" s="12"/>
      <c r="J2583" s="8"/>
      <c r="K2583" s="12"/>
      <c r="L2583" s="8"/>
      <c r="M2583" s="12"/>
      <c r="N2583" s="8"/>
      <c r="O2583" s="12"/>
      <c r="P2583" s="12"/>
      <c r="Q2583" s="99"/>
      <c r="R2583" s="14"/>
      <c r="S2583" s="12"/>
      <c r="T2583" s="14"/>
      <c r="U2583" s="12"/>
      <c r="V2583" s="12"/>
      <c r="W2583" s="12"/>
      <c r="X2583" s="60"/>
      <c r="Y2583" s="159"/>
      <c r="Z2583" s="12"/>
      <c r="AA2583" s="12"/>
      <c r="AB2583" s="12"/>
      <c r="AC2583" s="16"/>
      <c r="AD2583" s="14"/>
      <c r="AE2583" s="12"/>
    </row>
    <row r="2584" spans="1:31" x14ac:dyDescent="0.25">
      <c r="B2584" s="8"/>
      <c r="C2584" s="12"/>
      <c r="D2584" s="8"/>
      <c r="E2584" s="12"/>
      <c r="F2584" s="8"/>
      <c r="G2584" s="12"/>
      <c r="H2584" s="8"/>
      <c r="I2584" s="12"/>
      <c r="J2584" s="8"/>
      <c r="K2584" s="12"/>
      <c r="L2584" s="8"/>
      <c r="M2584" s="12"/>
      <c r="N2584" s="8"/>
      <c r="O2584" s="12"/>
      <c r="P2584" s="12"/>
      <c r="Q2584" s="99"/>
      <c r="R2584" s="14"/>
      <c r="S2584" s="12"/>
      <c r="T2584" s="14"/>
      <c r="U2584" s="12"/>
      <c r="V2584" s="12"/>
      <c r="W2584" s="12"/>
      <c r="X2584" s="60"/>
      <c r="Y2584" s="159"/>
      <c r="Z2584" s="12"/>
      <c r="AA2584" s="12"/>
      <c r="AB2584" s="12"/>
      <c r="AC2584" s="16"/>
      <c r="AD2584" s="14"/>
      <c r="AE2584" s="12"/>
    </row>
    <row r="2585" spans="1:31" x14ac:dyDescent="0.25">
      <c r="B2585" s="8"/>
      <c r="C2585" s="12"/>
      <c r="D2585" s="8"/>
      <c r="E2585" s="12"/>
      <c r="F2585" s="8"/>
      <c r="G2585" s="12"/>
      <c r="H2585" s="8"/>
      <c r="I2585" s="12"/>
      <c r="J2585" s="8"/>
      <c r="K2585" s="12"/>
      <c r="L2585" s="8"/>
      <c r="M2585" s="12"/>
      <c r="N2585" s="8"/>
      <c r="O2585" s="12"/>
      <c r="P2585" s="12"/>
      <c r="Q2585" s="99"/>
      <c r="R2585" s="14"/>
      <c r="S2585" s="12"/>
      <c r="T2585" s="14"/>
      <c r="U2585" s="12"/>
      <c r="V2585" s="12"/>
      <c r="W2585" s="12"/>
      <c r="X2585" s="60"/>
      <c r="Y2585" s="159"/>
      <c r="Z2585" s="12"/>
      <c r="AA2585" s="12"/>
      <c r="AB2585" s="12"/>
      <c r="AC2585" s="16"/>
      <c r="AD2585" s="14"/>
      <c r="AE2585" s="12"/>
    </row>
    <row r="2586" spans="1:31" x14ac:dyDescent="0.25">
      <c r="B2586" s="8"/>
      <c r="C2586" s="12"/>
      <c r="D2586" s="8"/>
      <c r="E2586" s="12"/>
      <c r="F2586" s="8"/>
      <c r="G2586" s="12"/>
      <c r="H2586" s="8"/>
      <c r="I2586" s="12"/>
      <c r="J2586" s="8"/>
      <c r="K2586" s="12"/>
      <c r="L2586" s="8"/>
      <c r="M2586" s="12"/>
      <c r="N2586" s="8"/>
      <c r="O2586" s="12"/>
      <c r="P2586" s="12"/>
      <c r="Q2586" s="99"/>
      <c r="R2586" s="14"/>
      <c r="S2586" s="12"/>
      <c r="T2586" s="14"/>
      <c r="U2586" s="12"/>
      <c r="V2586" s="12"/>
      <c r="W2586" s="39"/>
      <c r="X2586" s="60"/>
      <c r="Y2586" s="159"/>
      <c r="Z2586" s="12"/>
      <c r="AA2586" s="12"/>
      <c r="AB2586" s="12"/>
      <c r="AC2586" s="16"/>
      <c r="AD2586" s="14"/>
      <c r="AE2586" s="39"/>
    </row>
    <row r="2587" spans="1:31" x14ac:dyDescent="0.25">
      <c r="B2587" s="8"/>
      <c r="C2587" s="12"/>
      <c r="D2587" s="8"/>
      <c r="E2587" s="12"/>
      <c r="F2587" s="8"/>
      <c r="G2587" s="12"/>
      <c r="H2587" s="8"/>
      <c r="I2587" s="12"/>
      <c r="J2587" s="8"/>
      <c r="K2587" s="12"/>
      <c r="L2587" s="8"/>
      <c r="M2587" s="12"/>
      <c r="N2587" s="8"/>
      <c r="O2587" s="12"/>
      <c r="P2587" s="12"/>
      <c r="Q2587" s="13"/>
      <c r="R2587" s="14"/>
      <c r="S2587" s="12"/>
      <c r="T2587" s="14"/>
      <c r="U2587" s="12"/>
      <c r="V2587" s="12"/>
      <c r="W2587" s="39"/>
      <c r="X2587" s="60"/>
      <c r="Y2587" s="20"/>
      <c r="Z2587" s="12"/>
      <c r="AA2587" s="12"/>
      <c r="AB2587" s="12"/>
      <c r="AC2587" s="16"/>
      <c r="AD2587" s="14"/>
      <c r="AE2587" s="39"/>
    </row>
    <row r="2588" spans="1:31" x14ac:dyDescent="0.25">
      <c r="B2588" s="8"/>
      <c r="C2588" s="12"/>
      <c r="D2588" s="8"/>
      <c r="E2588" s="12"/>
      <c r="F2588" s="8"/>
      <c r="G2588" s="12"/>
      <c r="H2588" s="8"/>
      <c r="I2588" s="12"/>
      <c r="J2588" s="8"/>
      <c r="K2588" s="12"/>
      <c r="L2588" s="8"/>
      <c r="M2588" s="12"/>
      <c r="N2588" s="8"/>
      <c r="O2588" s="12"/>
      <c r="P2588" s="12"/>
      <c r="Q2588" s="13"/>
      <c r="R2588" s="14"/>
      <c r="S2588" s="12"/>
      <c r="T2588" s="14"/>
      <c r="U2588" s="12"/>
      <c r="V2588" s="12"/>
      <c r="W2588" s="39"/>
      <c r="X2588" s="60"/>
      <c r="Y2588" s="20"/>
      <c r="Z2588" s="12"/>
      <c r="AA2588" s="12"/>
      <c r="AB2588" s="12"/>
      <c r="AC2588" s="16"/>
      <c r="AD2588" s="14"/>
      <c r="AE2588" s="39"/>
    </row>
    <row r="2589" spans="1:31" x14ac:dyDescent="0.25">
      <c r="A2589" s="1" t="s">
        <v>185</v>
      </c>
      <c r="B2589" s="8"/>
      <c r="C2589" s="12"/>
      <c r="D2589" s="8"/>
      <c r="E2589" s="12"/>
      <c r="F2589" s="8"/>
      <c r="G2589" s="12"/>
      <c r="H2589" s="8"/>
      <c r="I2589" s="12"/>
      <c r="J2589" s="8"/>
      <c r="K2589" s="12"/>
      <c r="L2589" s="8"/>
      <c r="M2589" s="12"/>
      <c r="N2589" s="8"/>
      <c r="O2589" s="12"/>
      <c r="P2589" s="12"/>
      <c r="Q2589" s="13"/>
      <c r="R2589" s="14"/>
      <c r="S2589" s="12"/>
      <c r="T2589" s="14"/>
      <c r="U2589" s="12"/>
      <c r="V2589" s="12"/>
      <c r="W2589" s="39"/>
      <c r="X2589" s="60"/>
      <c r="Y2589" s="20"/>
      <c r="Z2589" s="12"/>
      <c r="AA2589" s="12"/>
      <c r="AB2589" s="12"/>
      <c r="AC2589" s="16"/>
      <c r="AD2589" s="14"/>
      <c r="AE2589" s="39"/>
    </row>
    <row r="2590" spans="1:31" x14ac:dyDescent="0.25">
      <c r="B2590" s="115"/>
      <c r="C2590" s="37"/>
      <c r="D2590" s="115"/>
      <c r="E2590" s="37"/>
      <c r="F2590" s="115"/>
      <c r="G2590" s="37"/>
      <c r="H2590" s="115"/>
      <c r="I2590" s="37"/>
      <c r="J2590" s="115"/>
      <c r="K2590" s="37"/>
      <c r="L2590" s="115"/>
      <c r="M2590" s="37"/>
      <c r="N2590" s="115"/>
      <c r="O2590" s="116"/>
      <c r="P2590" s="116"/>
      <c r="Q2590" s="13"/>
      <c r="R2590" s="14"/>
      <c r="S2590" s="117"/>
      <c r="T2590" s="114"/>
      <c r="U2590" s="117"/>
      <c r="V2590" s="12"/>
      <c r="W2590" s="8"/>
      <c r="X2590" s="8"/>
      <c r="Y2590" s="20"/>
      <c r="Z2590" s="62"/>
      <c r="AA2590" s="12"/>
      <c r="AB2590" s="62"/>
      <c r="AC2590" s="16"/>
      <c r="AD2590" s="14"/>
      <c r="AE2590" s="8"/>
    </row>
    <row r="2591" spans="1:31" x14ac:dyDescent="0.25">
      <c r="B2591" s="1"/>
      <c r="D2591" s="1"/>
      <c r="F2591" s="1"/>
      <c r="H2591" s="1"/>
      <c r="J2591" s="1"/>
      <c r="L2591" s="1"/>
      <c r="N2591" s="1"/>
      <c r="Q2591" s="1"/>
      <c r="R2591" s="1"/>
      <c r="T2591" s="1"/>
      <c r="Y2591" s="1"/>
      <c r="AC2591" s="1"/>
      <c r="AD2591" s="1"/>
    </row>
    <row r="2592" spans="1:31" x14ac:dyDescent="0.25">
      <c r="B2592" s="1"/>
      <c r="D2592" s="1"/>
      <c r="F2592" s="1"/>
      <c r="H2592" s="1"/>
      <c r="J2592" s="1"/>
      <c r="L2592" s="1"/>
      <c r="N2592" s="1"/>
      <c r="Q2592" s="1"/>
      <c r="R2592" s="1"/>
      <c r="T2592" s="1"/>
      <c r="Y2592" s="1"/>
      <c r="AC2592" s="1"/>
      <c r="AD2592" s="1"/>
    </row>
    <row r="2593" spans="1:31" x14ac:dyDescent="0.25">
      <c r="A2593" s="106"/>
      <c r="B2593" s="107"/>
      <c r="C2593" s="37"/>
      <c r="D2593" s="107"/>
      <c r="E2593" s="37"/>
      <c r="F2593" s="107"/>
      <c r="G2593" s="37"/>
      <c r="H2593" s="107"/>
      <c r="I2593" s="37"/>
      <c r="J2593" s="107"/>
      <c r="K2593" s="37"/>
      <c r="L2593" s="107"/>
      <c r="M2593" s="37"/>
      <c r="N2593" s="107"/>
      <c r="O2593" s="107"/>
      <c r="P2593" s="107"/>
      <c r="Q2593" s="108"/>
      <c r="R2593" s="109"/>
      <c r="S2593" s="37"/>
      <c r="T2593" s="109"/>
      <c r="U2593" s="37"/>
      <c r="V2593" s="37"/>
      <c r="W2593" s="110"/>
      <c r="X2593" s="111"/>
      <c r="Y2593" s="112"/>
      <c r="Z2593" s="37"/>
      <c r="AA2593" s="37"/>
      <c r="AB2593" s="37"/>
      <c r="AC2593" s="113"/>
      <c r="AD2593" s="109"/>
      <c r="AE2593" s="110"/>
    </row>
    <row r="2594" spans="1:31" x14ac:dyDescent="0.25">
      <c r="B2594" s="8"/>
      <c r="C2594" s="12"/>
      <c r="D2594" s="8"/>
      <c r="E2594" s="12"/>
      <c r="F2594" s="8"/>
      <c r="G2594" s="12"/>
      <c r="H2594" s="8"/>
      <c r="I2594" s="12"/>
      <c r="J2594" s="8"/>
      <c r="K2594" s="12"/>
      <c r="L2594" s="8"/>
      <c r="M2594" s="12"/>
      <c r="N2594" s="8"/>
      <c r="O2594" s="12"/>
      <c r="P2594" s="12"/>
      <c r="Q2594" s="13"/>
      <c r="R2594" s="14"/>
      <c r="S2594" s="12"/>
      <c r="T2594" s="14"/>
      <c r="U2594" s="12"/>
      <c r="V2594" s="12"/>
      <c r="W2594" s="12"/>
      <c r="X2594" s="12"/>
      <c r="Y2594" s="20"/>
      <c r="Z2594" s="12"/>
      <c r="AA2594" s="12"/>
      <c r="AB2594" s="12"/>
      <c r="AC2594" s="16"/>
      <c r="AD2594" s="14"/>
      <c r="AE2594" s="12"/>
    </row>
    <row r="2595" spans="1:31" x14ac:dyDescent="0.25">
      <c r="B2595" s="1"/>
      <c r="D2595" s="1"/>
      <c r="F2595" s="1"/>
      <c r="H2595" s="1"/>
      <c r="J2595" s="1"/>
      <c r="L2595" s="1"/>
      <c r="N2595" s="1"/>
      <c r="Q2595" s="1"/>
      <c r="R2595" s="1"/>
      <c r="T2595" s="1"/>
      <c r="Y2595" s="1"/>
      <c r="AC2595" s="1"/>
      <c r="AD2595" s="1"/>
    </row>
    <row r="2596" spans="1:31" x14ac:dyDescent="0.25">
      <c r="B2596" s="1"/>
      <c r="D2596" s="1"/>
      <c r="F2596" s="1"/>
      <c r="H2596" s="1"/>
      <c r="J2596" s="1"/>
      <c r="L2596" s="1"/>
      <c r="N2596" s="1"/>
      <c r="Q2596" s="1"/>
      <c r="R2596" s="1"/>
      <c r="T2596" s="1"/>
      <c r="Y2596" s="1"/>
      <c r="AC2596" s="1"/>
      <c r="AD2596" s="1"/>
    </row>
    <row r="2597" spans="1:31" x14ac:dyDescent="0.25">
      <c r="B2597" s="1"/>
      <c r="D2597" s="1"/>
      <c r="F2597" s="1"/>
      <c r="H2597" s="1"/>
      <c r="J2597" s="1"/>
      <c r="L2597" s="1"/>
      <c r="N2597" s="1"/>
      <c r="Q2597" s="1"/>
      <c r="R2597" s="1"/>
      <c r="T2597" s="1"/>
      <c r="Y2597" s="1"/>
      <c r="AC2597" s="1"/>
      <c r="AD2597" s="1"/>
    </row>
    <row r="2598" spans="1:31" x14ac:dyDescent="0.25">
      <c r="B2598" s="1"/>
      <c r="D2598" s="1"/>
      <c r="F2598" s="1"/>
      <c r="H2598" s="1"/>
      <c r="J2598" s="1"/>
      <c r="L2598" s="1"/>
      <c r="N2598" s="1"/>
      <c r="Q2598" s="1"/>
      <c r="R2598" s="1"/>
      <c r="T2598" s="1"/>
      <c r="Y2598" s="1"/>
      <c r="AC2598" s="1"/>
      <c r="AD2598" s="1"/>
    </row>
    <row r="2599" spans="1:31" x14ac:dyDescent="0.25">
      <c r="B2599" s="1"/>
      <c r="D2599" s="1"/>
      <c r="F2599" s="1"/>
      <c r="H2599" s="1"/>
      <c r="J2599" s="1"/>
      <c r="L2599" s="1"/>
      <c r="N2599" s="1"/>
      <c r="Q2599" s="1"/>
      <c r="R2599" s="1"/>
      <c r="T2599" s="1"/>
      <c r="Y2599" s="1"/>
      <c r="AC2599" s="1"/>
      <c r="AD2599" s="1"/>
    </row>
    <row r="2600" spans="1:31" x14ac:dyDescent="0.25">
      <c r="B2600" s="1"/>
      <c r="D2600" s="1"/>
      <c r="F2600" s="1"/>
      <c r="H2600" s="1"/>
      <c r="J2600" s="1"/>
      <c r="L2600" s="1"/>
      <c r="N2600" s="1"/>
      <c r="Q2600" s="1"/>
      <c r="R2600" s="1"/>
      <c r="T2600" s="1"/>
      <c r="Y2600" s="1"/>
      <c r="AC2600" s="1"/>
      <c r="AD2600" s="1"/>
    </row>
    <row r="2601" spans="1:31" x14ac:dyDescent="0.25">
      <c r="B2601" s="1"/>
      <c r="D2601" s="1"/>
      <c r="F2601" s="1"/>
      <c r="H2601" s="1"/>
      <c r="J2601" s="1"/>
      <c r="L2601" s="1"/>
      <c r="N2601" s="1"/>
      <c r="Q2601" s="1"/>
      <c r="R2601" s="1"/>
      <c r="T2601" s="1"/>
      <c r="Y2601" s="1"/>
      <c r="AC2601" s="1"/>
      <c r="AD2601" s="1"/>
    </row>
    <row r="2602" spans="1:31" x14ac:dyDescent="0.25">
      <c r="B2602" s="1"/>
      <c r="D2602" s="1"/>
      <c r="F2602" s="1"/>
      <c r="H2602" s="1"/>
      <c r="J2602" s="1"/>
      <c r="L2602" s="1"/>
      <c r="N2602" s="1"/>
      <c r="Q2602" s="1"/>
      <c r="R2602" s="1"/>
      <c r="T2602" s="1"/>
      <c r="Y2602" s="1"/>
      <c r="AC2602" s="1"/>
      <c r="AD2602" s="1"/>
    </row>
    <row r="2603" spans="1:31" x14ac:dyDescent="0.25">
      <c r="B2603" s="1"/>
      <c r="D2603" s="1"/>
      <c r="F2603" s="1"/>
      <c r="H2603" s="1"/>
      <c r="J2603" s="1"/>
      <c r="L2603" s="1"/>
      <c r="N2603" s="1"/>
      <c r="Q2603" s="1"/>
      <c r="R2603" s="1"/>
      <c r="T2603" s="1"/>
      <c r="Y2603" s="1"/>
      <c r="AC2603" s="1"/>
      <c r="AD2603" s="1"/>
    </row>
    <row r="2604" spans="1:31" x14ac:dyDescent="0.25">
      <c r="B2604" s="1"/>
      <c r="D2604" s="1"/>
      <c r="F2604" s="1"/>
      <c r="H2604" s="1"/>
      <c r="J2604" s="1"/>
      <c r="L2604" s="1"/>
      <c r="N2604" s="1"/>
      <c r="Q2604" s="1"/>
      <c r="R2604" s="1"/>
      <c r="T2604" s="1"/>
      <c r="Y2604" s="1"/>
      <c r="AC2604" s="1"/>
      <c r="AD2604" s="1"/>
    </row>
    <row r="2605" spans="1:31" x14ac:dyDescent="0.25">
      <c r="B2605" s="1"/>
      <c r="D2605" s="1"/>
      <c r="F2605" s="1"/>
      <c r="H2605" s="1"/>
      <c r="J2605" s="1"/>
      <c r="L2605" s="1"/>
      <c r="N2605" s="1"/>
      <c r="Q2605" s="1"/>
      <c r="R2605" s="1"/>
      <c r="T2605" s="1"/>
      <c r="Y2605" s="1"/>
      <c r="AC2605" s="1"/>
      <c r="AD2605" s="1"/>
    </row>
    <row r="2606" spans="1:31" x14ac:dyDescent="0.25">
      <c r="B2606" s="1"/>
      <c r="D2606" s="1"/>
      <c r="F2606" s="1"/>
      <c r="H2606" s="1"/>
      <c r="J2606" s="1"/>
      <c r="L2606" s="1"/>
      <c r="N2606" s="1"/>
      <c r="Q2606" s="1"/>
      <c r="R2606" s="1"/>
      <c r="T2606" s="1"/>
      <c r="Y2606" s="1"/>
      <c r="AC2606" s="1"/>
      <c r="AD2606" s="1"/>
    </row>
    <row r="2607" spans="1:31" x14ac:dyDescent="0.25">
      <c r="B2607" s="1"/>
      <c r="D2607" s="1"/>
      <c r="F2607" s="1"/>
      <c r="H2607" s="1"/>
      <c r="J2607" s="1"/>
      <c r="L2607" s="1"/>
      <c r="N2607" s="1"/>
      <c r="Q2607" s="1"/>
      <c r="R2607" s="1"/>
      <c r="T2607" s="1"/>
      <c r="Y2607" s="1"/>
      <c r="AC2607" s="1"/>
      <c r="AD2607" s="1"/>
    </row>
    <row r="2608" spans="1:31" x14ac:dyDescent="0.25">
      <c r="B2608" s="1"/>
      <c r="D2608" s="1"/>
      <c r="F2608" s="1"/>
      <c r="H2608" s="1"/>
      <c r="J2608" s="1"/>
      <c r="L2608" s="1"/>
      <c r="N2608" s="1"/>
      <c r="Q2608" s="1"/>
      <c r="R2608" s="1"/>
      <c r="T2608" s="1"/>
      <c r="Y2608" s="1"/>
      <c r="AC2608" s="1"/>
      <c r="AD2608" s="1"/>
    </row>
    <row r="2609" spans="2:30" x14ac:dyDescent="0.25">
      <c r="B2609" s="1"/>
      <c r="D2609" s="1"/>
      <c r="F2609" s="1"/>
      <c r="H2609" s="1"/>
      <c r="J2609" s="1"/>
      <c r="L2609" s="1"/>
      <c r="N2609" s="1"/>
      <c r="Q2609" s="1"/>
      <c r="R2609" s="1"/>
      <c r="T2609" s="1"/>
      <c r="Y2609" s="1"/>
      <c r="AC2609" s="1"/>
      <c r="AD2609" s="1"/>
    </row>
    <row r="2610" spans="2:30" x14ac:dyDescent="0.25">
      <c r="B2610" s="1"/>
      <c r="D2610" s="1"/>
      <c r="F2610" s="1"/>
      <c r="H2610" s="1"/>
      <c r="J2610" s="1"/>
      <c r="L2610" s="1"/>
      <c r="N2610" s="1"/>
      <c r="Q2610" s="1"/>
      <c r="R2610" s="1"/>
      <c r="T2610" s="1"/>
      <c r="Y2610" s="1"/>
      <c r="AC2610" s="1"/>
      <c r="AD2610" s="1"/>
    </row>
    <row r="2611" spans="2:30" x14ac:dyDescent="0.25">
      <c r="B2611" s="1"/>
      <c r="D2611" s="1"/>
      <c r="F2611" s="1"/>
      <c r="H2611" s="1"/>
      <c r="J2611" s="1"/>
      <c r="L2611" s="1"/>
      <c r="N2611" s="1"/>
      <c r="Q2611" s="1"/>
      <c r="R2611" s="1"/>
      <c r="T2611" s="1"/>
      <c r="Y2611" s="1"/>
      <c r="AC2611" s="1"/>
      <c r="AD2611" s="1"/>
    </row>
    <row r="2612" spans="2:30" x14ac:dyDescent="0.25">
      <c r="B2612" s="1"/>
      <c r="D2612" s="1"/>
      <c r="F2612" s="1"/>
      <c r="H2612" s="1"/>
      <c r="J2612" s="1"/>
      <c r="L2612" s="1"/>
      <c r="N2612" s="1"/>
      <c r="Q2612" s="1"/>
      <c r="R2612" s="1"/>
      <c r="T2612" s="1"/>
      <c r="Y2612" s="1"/>
      <c r="AC2612" s="1"/>
      <c r="AD2612" s="1"/>
    </row>
    <row r="2613" spans="2:30" x14ac:dyDescent="0.25">
      <c r="B2613" s="1"/>
      <c r="D2613" s="1"/>
      <c r="F2613" s="1"/>
      <c r="H2613" s="1"/>
      <c r="J2613" s="1"/>
      <c r="L2613" s="1"/>
      <c r="N2613" s="1"/>
      <c r="Q2613" s="1"/>
      <c r="R2613" s="1"/>
      <c r="T2613" s="1"/>
      <c r="Y2613" s="1"/>
      <c r="AC2613" s="1"/>
      <c r="AD2613" s="1"/>
    </row>
    <row r="2614" spans="2:30" x14ac:dyDescent="0.25">
      <c r="B2614" s="1"/>
      <c r="D2614" s="1"/>
      <c r="F2614" s="1"/>
      <c r="H2614" s="1"/>
      <c r="J2614" s="1"/>
      <c r="L2614" s="1"/>
      <c r="N2614" s="1"/>
      <c r="Q2614" s="1"/>
      <c r="R2614" s="1"/>
      <c r="T2614" s="1"/>
      <c r="Y2614" s="1"/>
      <c r="AC2614" s="1"/>
      <c r="AD2614" s="1"/>
    </row>
    <row r="2615" spans="2:30" x14ac:dyDescent="0.25">
      <c r="B2615" s="1"/>
      <c r="D2615" s="1"/>
      <c r="F2615" s="1"/>
      <c r="H2615" s="1"/>
      <c r="J2615" s="1"/>
      <c r="L2615" s="1"/>
      <c r="N2615" s="1"/>
      <c r="Q2615" s="1"/>
      <c r="R2615" s="1"/>
      <c r="T2615" s="1"/>
      <c r="Y2615" s="1"/>
      <c r="AC2615" s="1"/>
      <c r="AD2615" s="1"/>
    </row>
    <row r="2616" spans="2:30" x14ac:dyDescent="0.25">
      <c r="B2616" s="1"/>
      <c r="D2616" s="1"/>
      <c r="F2616" s="1"/>
      <c r="H2616" s="1"/>
      <c r="J2616" s="1"/>
      <c r="L2616" s="1"/>
      <c r="N2616" s="1"/>
      <c r="Q2616" s="1"/>
      <c r="R2616" s="1"/>
      <c r="T2616" s="1"/>
      <c r="Y2616" s="1"/>
      <c r="AC2616" s="1"/>
      <c r="AD2616" s="1"/>
    </row>
    <row r="2617" spans="2:30" x14ac:dyDescent="0.25">
      <c r="B2617" s="1"/>
      <c r="D2617" s="1"/>
      <c r="F2617" s="1"/>
      <c r="H2617" s="1"/>
      <c r="J2617" s="1"/>
      <c r="L2617" s="1"/>
      <c r="N2617" s="1"/>
      <c r="Q2617" s="1"/>
      <c r="R2617" s="1"/>
      <c r="T2617" s="1"/>
      <c r="Y2617" s="1"/>
      <c r="AC2617" s="1"/>
      <c r="AD2617" s="1"/>
    </row>
    <row r="2618" spans="2:30" x14ac:dyDescent="0.25">
      <c r="B2618" s="1"/>
      <c r="D2618" s="1"/>
      <c r="F2618" s="1"/>
      <c r="H2618" s="1"/>
      <c r="J2618" s="1"/>
      <c r="L2618" s="1"/>
      <c r="N2618" s="1"/>
      <c r="Q2618" s="1"/>
      <c r="R2618" s="1"/>
      <c r="T2618" s="1"/>
      <c r="Y2618" s="1"/>
      <c r="AC2618" s="1"/>
      <c r="AD2618" s="1"/>
    </row>
    <row r="2619" spans="2:30" x14ac:dyDescent="0.25">
      <c r="B2619" s="1"/>
      <c r="D2619" s="1"/>
      <c r="F2619" s="1"/>
      <c r="H2619" s="1"/>
      <c r="J2619" s="1"/>
      <c r="L2619" s="1"/>
      <c r="N2619" s="1"/>
      <c r="Q2619" s="1"/>
      <c r="R2619" s="1"/>
      <c r="T2619" s="1"/>
      <c r="Y2619" s="1"/>
      <c r="AC2619" s="1"/>
      <c r="AD2619" s="1"/>
    </row>
    <row r="2620" spans="2:30" x14ac:dyDescent="0.25">
      <c r="B2620" s="1"/>
      <c r="D2620" s="1"/>
      <c r="F2620" s="1"/>
      <c r="H2620" s="1"/>
      <c r="J2620" s="1"/>
      <c r="L2620" s="1"/>
      <c r="N2620" s="1"/>
      <c r="Q2620" s="1"/>
      <c r="R2620" s="1"/>
      <c r="T2620" s="1"/>
      <c r="Y2620" s="1"/>
      <c r="AC2620" s="1"/>
      <c r="AD2620" s="1"/>
    </row>
    <row r="2621" spans="2:30" x14ac:dyDescent="0.25">
      <c r="B2621" s="1"/>
      <c r="D2621" s="1"/>
      <c r="F2621" s="1"/>
      <c r="H2621" s="1"/>
      <c r="J2621" s="1"/>
      <c r="L2621" s="1"/>
      <c r="N2621" s="1"/>
      <c r="Q2621" s="1"/>
      <c r="R2621" s="1"/>
      <c r="T2621" s="1"/>
      <c r="Y2621" s="1"/>
      <c r="AC2621" s="1"/>
      <c r="AD2621" s="1"/>
    </row>
    <row r="2622" spans="2:30" x14ac:dyDescent="0.25">
      <c r="B2622" s="1"/>
      <c r="D2622" s="1"/>
      <c r="F2622" s="1"/>
      <c r="H2622" s="1"/>
      <c r="J2622" s="1"/>
      <c r="L2622" s="1"/>
      <c r="N2622" s="1"/>
      <c r="Q2622" s="1"/>
      <c r="R2622" s="1"/>
      <c r="T2622" s="1"/>
      <c r="Y2622" s="1"/>
      <c r="AC2622" s="1"/>
      <c r="AD2622" s="1"/>
    </row>
    <row r="2623" spans="2:30" x14ac:dyDescent="0.25">
      <c r="B2623" s="1"/>
      <c r="D2623" s="1"/>
      <c r="F2623" s="1"/>
      <c r="H2623" s="1"/>
      <c r="J2623" s="1"/>
      <c r="L2623" s="1"/>
      <c r="N2623" s="1"/>
      <c r="Q2623" s="1"/>
      <c r="R2623" s="1"/>
      <c r="T2623" s="1"/>
      <c r="Y2623" s="1"/>
      <c r="AC2623" s="1"/>
      <c r="AD2623" s="1"/>
    </row>
    <row r="2624" spans="2:30" x14ac:dyDescent="0.25">
      <c r="B2624" s="1"/>
      <c r="D2624" s="1"/>
      <c r="F2624" s="1"/>
      <c r="H2624" s="1"/>
      <c r="J2624" s="1"/>
      <c r="L2624" s="1"/>
      <c r="N2624" s="1"/>
      <c r="Q2624" s="1"/>
      <c r="R2624" s="1"/>
      <c r="T2624" s="1"/>
      <c r="Y2624" s="1"/>
      <c r="AC2624" s="1"/>
      <c r="AD2624" s="1"/>
    </row>
    <row r="2625" spans="2:30" x14ac:dyDescent="0.25">
      <c r="B2625" s="1"/>
      <c r="D2625" s="1"/>
      <c r="F2625" s="1"/>
      <c r="H2625" s="1"/>
      <c r="J2625" s="1"/>
      <c r="L2625" s="1"/>
      <c r="N2625" s="1"/>
      <c r="Q2625" s="1"/>
      <c r="R2625" s="1"/>
      <c r="T2625" s="1"/>
      <c r="Y2625" s="1"/>
      <c r="AC2625" s="1"/>
      <c r="AD2625" s="1"/>
    </row>
    <row r="2626" spans="2:30" x14ac:dyDescent="0.25">
      <c r="B2626" s="1"/>
      <c r="D2626" s="1"/>
      <c r="F2626" s="1"/>
      <c r="H2626" s="1"/>
      <c r="J2626" s="1"/>
      <c r="L2626" s="1"/>
      <c r="N2626" s="1"/>
      <c r="Q2626" s="1"/>
      <c r="R2626" s="1"/>
      <c r="T2626" s="1"/>
      <c r="Y2626" s="1"/>
      <c r="AC2626" s="1"/>
      <c r="AD2626" s="1"/>
    </row>
    <row r="2627" spans="2:30" x14ac:dyDescent="0.25">
      <c r="Q2627" s="1"/>
      <c r="R2627" s="1"/>
      <c r="T2627" s="1"/>
      <c r="Y2627" s="1"/>
      <c r="AC2627" s="1"/>
      <c r="AD2627" s="1"/>
    </row>
    <row r="2628" spans="2:30" x14ac:dyDescent="0.25">
      <c r="Q2628" s="1"/>
      <c r="R2628" s="1"/>
      <c r="T2628" s="1"/>
      <c r="Y2628" s="1"/>
      <c r="AC2628" s="1"/>
      <c r="AD2628" s="1"/>
    </row>
    <row r="2629" spans="2:30" x14ac:dyDescent="0.25">
      <c r="Q2629" s="1"/>
      <c r="R2629" s="1"/>
      <c r="T2629" s="1"/>
      <c r="Y2629" s="1"/>
      <c r="AC2629" s="1"/>
      <c r="AD2629" s="1"/>
    </row>
    <row r="2630" spans="2:30" x14ac:dyDescent="0.25">
      <c r="Q2630" s="1"/>
      <c r="R2630" s="1"/>
      <c r="T2630" s="1"/>
      <c r="Y2630" s="1"/>
      <c r="AC2630" s="1"/>
      <c r="AD2630" s="1"/>
    </row>
    <row r="2631" spans="2:30" x14ac:dyDescent="0.25">
      <c r="Q2631" s="1"/>
      <c r="R2631" s="1"/>
      <c r="T2631" s="1"/>
      <c r="Y2631" s="1"/>
      <c r="AC2631" s="1"/>
      <c r="AD2631" s="1"/>
    </row>
    <row r="2632" spans="2:30" x14ac:dyDescent="0.25">
      <c r="Q2632" s="1"/>
      <c r="R2632" s="1"/>
      <c r="T2632" s="1"/>
      <c r="Y2632" s="1"/>
      <c r="AC2632" s="1"/>
      <c r="AD2632" s="1"/>
    </row>
    <row r="2633" spans="2:30" x14ac:dyDescent="0.25">
      <c r="Q2633" s="1"/>
      <c r="R2633" s="1"/>
      <c r="T2633" s="1"/>
      <c r="Y2633" s="1"/>
      <c r="AC2633" s="1"/>
      <c r="AD2633" s="1"/>
    </row>
    <row r="2634" spans="2:30" x14ac:dyDescent="0.25">
      <c r="Q2634" s="1"/>
      <c r="R2634" s="1"/>
      <c r="T2634" s="1"/>
      <c r="Y2634" s="1"/>
      <c r="AC2634" s="1"/>
      <c r="AD2634" s="1"/>
    </row>
    <row r="2635" spans="2:30" x14ac:dyDescent="0.25">
      <c r="Q2635" s="1"/>
      <c r="R2635" s="1"/>
      <c r="T2635" s="1"/>
      <c r="Y2635" s="1"/>
      <c r="AC2635" s="1"/>
      <c r="AD2635" s="1"/>
    </row>
    <row r="2636" spans="2:30" x14ac:dyDescent="0.25">
      <c r="Q2636" s="1"/>
      <c r="R2636" s="1"/>
      <c r="T2636" s="1"/>
      <c r="Y2636" s="1"/>
      <c r="AC2636" s="1"/>
      <c r="AD2636" s="1"/>
    </row>
    <row r="2637" spans="2:30" x14ac:dyDescent="0.25">
      <c r="Q2637" s="1"/>
      <c r="R2637" s="1"/>
      <c r="T2637" s="1"/>
      <c r="Y2637" s="1"/>
      <c r="AC2637" s="1"/>
      <c r="AD2637" s="1"/>
    </row>
    <row r="2638" spans="2:30" x14ac:dyDescent="0.25">
      <c r="Q2638" s="1"/>
      <c r="R2638" s="1"/>
      <c r="T2638" s="1"/>
      <c r="Y2638" s="1"/>
      <c r="AC2638" s="1"/>
      <c r="AD2638" s="1"/>
    </row>
    <row r="2639" spans="2:30" x14ac:dyDescent="0.25">
      <c r="Q2639" s="1"/>
      <c r="R2639" s="1"/>
      <c r="T2639" s="1"/>
      <c r="Y2639" s="1"/>
      <c r="AC2639" s="1"/>
      <c r="AD2639" s="1"/>
    </row>
    <row r="2640" spans="2:30" x14ac:dyDescent="0.25">
      <c r="Q2640" s="1"/>
      <c r="R2640" s="1"/>
      <c r="T2640" s="1"/>
      <c r="Y2640" s="1"/>
      <c r="AC2640" s="1"/>
      <c r="AD2640" s="1"/>
    </row>
    <row r="2641" spans="2:30" x14ac:dyDescent="0.25">
      <c r="Q2641" s="1"/>
      <c r="R2641" s="1"/>
      <c r="T2641" s="1"/>
      <c r="Y2641" s="1"/>
      <c r="AC2641" s="1"/>
      <c r="AD2641" s="1"/>
    </row>
    <row r="2642" spans="2:30" x14ac:dyDescent="0.25">
      <c r="Q2642" s="1"/>
      <c r="R2642" s="1"/>
      <c r="T2642" s="1"/>
      <c r="Y2642" s="1"/>
      <c r="AC2642" s="1"/>
      <c r="AD2642" s="1"/>
    </row>
    <row r="2643" spans="2:30" x14ac:dyDescent="0.25">
      <c r="B2643" s="1"/>
      <c r="D2643" s="1"/>
      <c r="F2643" s="1"/>
      <c r="H2643" s="1"/>
      <c r="J2643" s="1"/>
      <c r="L2643" s="1"/>
      <c r="N2643" s="1"/>
      <c r="Q2643" s="1"/>
      <c r="R2643" s="1"/>
      <c r="T2643" s="1"/>
      <c r="Y2643" s="1"/>
      <c r="AC2643" s="1"/>
      <c r="AD2643" s="1"/>
    </row>
    <row r="2644" spans="2:30" x14ac:dyDescent="0.25">
      <c r="B2644" s="1"/>
      <c r="D2644" s="1"/>
      <c r="F2644" s="1"/>
      <c r="H2644" s="1"/>
      <c r="J2644" s="1"/>
      <c r="L2644" s="1"/>
      <c r="N2644" s="1"/>
      <c r="Q2644" s="1"/>
      <c r="R2644" s="1"/>
      <c r="T2644" s="1"/>
      <c r="Y2644" s="1"/>
      <c r="AC2644" s="1"/>
      <c r="AD2644" s="1"/>
    </row>
    <row r="2645" spans="2:30" x14ac:dyDescent="0.25">
      <c r="B2645" s="1"/>
      <c r="D2645" s="1"/>
      <c r="F2645" s="1"/>
      <c r="H2645" s="1"/>
      <c r="J2645" s="1"/>
      <c r="L2645" s="1"/>
      <c r="N2645" s="1"/>
      <c r="Q2645" s="1"/>
      <c r="R2645" s="1"/>
      <c r="T2645" s="1"/>
      <c r="Y2645" s="1"/>
      <c r="AC2645" s="1"/>
      <c r="AD2645" s="1"/>
    </row>
    <row r="2646" spans="2:30" x14ac:dyDescent="0.25">
      <c r="B2646" s="1"/>
      <c r="D2646" s="1"/>
      <c r="F2646" s="1"/>
      <c r="H2646" s="1"/>
      <c r="J2646" s="1"/>
      <c r="L2646" s="1"/>
      <c r="N2646" s="1"/>
      <c r="Q2646" s="1"/>
      <c r="R2646" s="1"/>
      <c r="T2646" s="1"/>
      <c r="Y2646" s="1"/>
      <c r="AC2646" s="1"/>
      <c r="AD2646" s="1"/>
    </row>
    <row r="2647" spans="2:30" x14ac:dyDescent="0.25">
      <c r="B2647" s="1"/>
      <c r="D2647" s="1"/>
      <c r="F2647" s="1"/>
      <c r="H2647" s="1"/>
      <c r="J2647" s="1"/>
      <c r="L2647" s="1"/>
      <c r="N2647" s="1"/>
      <c r="Q2647" s="1"/>
      <c r="R2647" s="1"/>
      <c r="T2647" s="1"/>
      <c r="Y2647" s="1"/>
      <c r="AC2647" s="1"/>
      <c r="AD2647" s="1"/>
    </row>
    <row r="2648" spans="2:30" x14ac:dyDescent="0.25">
      <c r="B2648" s="1"/>
      <c r="D2648" s="1"/>
      <c r="F2648" s="1"/>
      <c r="H2648" s="1"/>
      <c r="J2648" s="1"/>
      <c r="L2648" s="1"/>
      <c r="N2648" s="1"/>
      <c r="Q2648" s="1"/>
      <c r="R2648" s="1"/>
      <c r="T2648" s="1"/>
      <c r="Y2648" s="1"/>
      <c r="AC2648" s="1"/>
      <c r="AD2648" s="1"/>
    </row>
    <row r="2649" spans="2:30" x14ac:dyDescent="0.25">
      <c r="B2649" s="1"/>
      <c r="D2649" s="1"/>
      <c r="F2649" s="1"/>
      <c r="H2649" s="1"/>
      <c r="J2649" s="1"/>
      <c r="L2649" s="1"/>
      <c r="N2649" s="1"/>
      <c r="Q2649" s="1"/>
      <c r="R2649" s="1"/>
      <c r="T2649" s="1"/>
      <c r="Y2649" s="1"/>
      <c r="AC2649" s="1"/>
      <c r="AD2649" s="1"/>
    </row>
    <row r="2650" spans="2:30" x14ac:dyDescent="0.25">
      <c r="B2650" s="1"/>
      <c r="D2650" s="1"/>
      <c r="F2650" s="1"/>
      <c r="H2650" s="1"/>
      <c r="J2650" s="1"/>
      <c r="L2650" s="1"/>
      <c r="N2650" s="1"/>
      <c r="Q2650" s="1"/>
      <c r="R2650" s="1"/>
      <c r="T2650" s="1"/>
      <c r="Y2650" s="1"/>
      <c r="AC2650" s="1"/>
      <c r="AD2650" s="1"/>
    </row>
    <row r="2651" spans="2:30" x14ac:dyDescent="0.25">
      <c r="B2651" s="1"/>
      <c r="D2651" s="1"/>
      <c r="F2651" s="1"/>
      <c r="H2651" s="1"/>
      <c r="J2651" s="1"/>
      <c r="L2651" s="1"/>
      <c r="N2651" s="1"/>
      <c r="Q2651" s="1"/>
      <c r="R2651" s="1"/>
      <c r="T2651" s="1"/>
      <c r="Y2651" s="1"/>
      <c r="AC2651" s="1"/>
      <c r="AD2651" s="1"/>
    </row>
    <row r="2652" spans="2:30" x14ac:dyDescent="0.25">
      <c r="B2652" s="1"/>
      <c r="D2652" s="1"/>
      <c r="F2652" s="1"/>
      <c r="H2652" s="1"/>
      <c r="J2652" s="1"/>
      <c r="L2652" s="1"/>
      <c r="N2652" s="1"/>
      <c r="Q2652" s="1"/>
      <c r="R2652" s="1"/>
      <c r="T2652" s="1"/>
      <c r="Y2652" s="1"/>
      <c r="AC2652" s="1"/>
      <c r="AD2652" s="1"/>
    </row>
    <row r="2653" spans="2:30" x14ac:dyDescent="0.25">
      <c r="B2653" s="1"/>
      <c r="D2653" s="1"/>
      <c r="F2653" s="1"/>
      <c r="H2653" s="1"/>
      <c r="J2653" s="1"/>
      <c r="L2653" s="1"/>
      <c r="N2653" s="1"/>
      <c r="Q2653" s="1"/>
      <c r="R2653" s="1"/>
      <c r="T2653" s="1"/>
      <c r="Y2653" s="1"/>
      <c r="AC2653" s="1"/>
      <c r="AD2653" s="1"/>
    </row>
    <row r="2654" spans="2:30" x14ac:dyDescent="0.25">
      <c r="B2654" s="1"/>
      <c r="D2654" s="1"/>
      <c r="F2654" s="1"/>
      <c r="H2654" s="1"/>
      <c r="J2654" s="1"/>
      <c r="L2654" s="1"/>
      <c r="N2654" s="1"/>
      <c r="Q2654" s="1"/>
      <c r="R2654" s="1"/>
      <c r="T2654" s="1"/>
      <c r="Y2654" s="1"/>
      <c r="AC2654" s="1"/>
      <c r="AD2654" s="1"/>
    </row>
    <row r="2655" spans="2:30" x14ac:dyDescent="0.25">
      <c r="B2655" s="1"/>
      <c r="D2655" s="1"/>
      <c r="F2655" s="1"/>
      <c r="H2655" s="1"/>
      <c r="J2655" s="1"/>
      <c r="L2655" s="1"/>
      <c r="N2655" s="1"/>
      <c r="Q2655" s="1"/>
      <c r="R2655" s="1"/>
      <c r="T2655" s="1"/>
      <c r="Y2655" s="1"/>
      <c r="AC2655" s="1"/>
      <c r="AD2655" s="1"/>
    </row>
    <row r="2656" spans="2:30" x14ac:dyDescent="0.25">
      <c r="B2656" s="1"/>
      <c r="D2656" s="1"/>
      <c r="F2656" s="1"/>
      <c r="H2656" s="1"/>
      <c r="J2656" s="1"/>
      <c r="L2656" s="1"/>
      <c r="N2656" s="1"/>
      <c r="Q2656" s="1"/>
      <c r="R2656" s="1"/>
      <c r="T2656" s="1"/>
      <c r="Y2656" s="1"/>
      <c r="AC2656" s="1"/>
      <c r="AD2656" s="1"/>
    </row>
    <row r="2657" spans="2:30" x14ac:dyDescent="0.25">
      <c r="B2657" s="1"/>
      <c r="D2657" s="1"/>
      <c r="F2657" s="1"/>
      <c r="H2657" s="1"/>
      <c r="J2657" s="1"/>
      <c r="L2657" s="1"/>
      <c r="N2657" s="1"/>
      <c r="Q2657" s="1"/>
      <c r="R2657" s="1"/>
      <c r="T2657" s="1"/>
      <c r="Y2657" s="1"/>
      <c r="AC2657" s="1"/>
      <c r="AD2657" s="1"/>
    </row>
    <row r="2658" spans="2:30" x14ac:dyDescent="0.25">
      <c r="B2658" s="1"/>
      <c r="D2658" s="1"/>
      <c r="F2658" s="1"/>
      <c r="H2658" s="1"/>
      <c r="J2658" s="1"/>
      <c r="L2658" s="1"/>
      <c r="N2658" s="1"/>
      <c r="Q2658" s="1"/>
      <c r="R2658" s="1"/>
      <c r="T2658" s="1"/>
      <c r="Y2658" s="1"/>
      <c r="AC2658" s="1"/>
      <c r="AD2658" s="1"/>
    </row>
    <row r="2659" spans="2:30" x14ac:dyDescent="0.25">
      <c r="B2659" s="1"/>
      <c r="D2659" s="1"/>
      <c r="F2659" s="1"/>
      <c r="H2659" s="1"/>
      <c r="J2659" s="1"/>
      <c r="L2659" s="1"/>
      <c r="N2659" s="1"/>
      <c r="Q2659" s="1"/>
      <c r="R2659" s="1"/>
      <c r="T2659" s="1"/>
      <c r="Y2659" s="1"/>
      <c r="AC2659" s="1"/>
      <c r="AD2659" s="1"/>
    </row>
    <row r="2660" spans="2:30" x14ac:dyDescent="0.25">
      <c r="B2660" s="1"/>
      <c r="D2660" s="1"/>
      <c r="F2660" s="1"/>
      <c r="H2660" s="1"/>
      <c r="J2660" s="1"/>
      <c r="L2660" s="1"/>
      <c r="N2660" s="1"/>
      <c r="Q2660" s="1"/>
      <c r="R2660" s="1"/>
      <c r="T2660" s="1"/>
      <c r="Y2660" s="1"/>
      <c r="AC2660" s="1"/>
      <c r="AD2660" s="1"/>
    </row>
    <row r="2661" spans="2:30" x14ac:dyDescent="0.25">
      <c r="B2661" s="1"/>
      <c r="D2661" s="1"/>
      <c r="F2661" s="1"/>
      <c r="H2661" s="1"/>
      <c r="J2661" s="1"/>
      <c r="L2661" s="1"/>
      <c r="N2661" s="1"/>
      <c r="Q2661" s="1"/>
      <c r="R2661" s="1"/>
      <c r="T2661" s="1"/>
      <c r="Y2661" s="1"/>
      <c r="AC2661" s="1"/>
      <c r="AD2661" s="1"/>
    </row>
    <row r="2662" spans="2:30" x14ac:dyDescent="0.25">
      <c r="B2662" s="1"/>
      <c r="D2662" s="1"/>
      <c r="F2662" s="1"/>
      <c r="H2662" s="1"/>
      <c r="J2662" s="1"/>
      <c r="L2662" s="1"/>
      <c r="N2662" s="1"/>
      <c r="Q2662" s="1"/>
      <c r="R2662" s="1"/>
      <c r="T2662" s="1"/>
      <c r="Y2662" s="1"/>
      <c r="AC2662" s="1"/>
      <c r="AD2662" s="1"/>
    </row>
    <row r="2663" spans="2:30" x14ac:dyDescent="0.25">
      <c r="B2663" s="1"/>
      <c r="D2663" s="1"/>
      <c r="F2663" s="1"/>
      <c r="H2663" s="1"/>
      <c r="J2663" s="1"/>
      <c r="L2663" s="1"/>
      <c r="N2663" s="1"/>
      <c r="Q2663" s="1"/>
      <c r="R2663" s="1"/>
      <c r="T2663" s="1"/>
      <c r="Y2663" s="1"/>
      <c r="AC2663" s="1"/>
      <c r="AD2663" s="1"/>
    </row>
    <row r="2664" spans="2:30" x14ac:dyDescent="0.25">
      <c r="B2664" s="1"/>
      <c r="D2664" s="1"/>
      <c r="F2664" s="1"/>
      <c r="H2664" s="1"/>
      <c r="J2664" s="1"/>
      <c r="L2664" s="1"/>
      <c r="N2664" s="1"/>
      <c r="Q2664" s="1"/>
      <c r="R2664" s="1"/>
      <c r="T2664" s="1"/>
      <c r="Y2664" s="1"/>
      <c r="AC2664" s="1"/>
      <c r="AD2664" s="1"/>
    </row>
    <row r="2665" spans="2:30" x14ac:dyDescent="0.25">
      <c r="B2665" s="1"/>
      <c r="D2665" s="1"/>
      <c r="F2665" s="1"/>
      <c r="H2665" s="1"/>
      <c r="J2665" s="1"/>
      <c r="L2665" s="1"/>
      <c r="N2665" s="1"/>
      <c r="Q2665" s="1"/>
      <c r="R2665" s="1"/>
      <c r="T2665" s="1"/>
      <c r="Y2665" s="1"/>
      <c r="AC2665" s="1"/>
      <c r="AD2665" s="1"/>
    </row>
    <row r="2666" spans="2:30" x14ac:dyDescent="0.25">
      <c r="B2666" s="1"/>
      <c r="D2666" s="1"/>
      <c r="F2666" s="1"/>
      <c r="H2666" s="1"/>
      <c r="J2666" s="1"/>
      <c r="L2666" s="1"/>
      <c r="N2666" s="1"/>
      <c r="Q2666" s="1"/>
      <c r="R2666" s="1"/>
      <c r="T2666" s="1"/>
      <c r="Y2666" s="1"/>
      <c r="AC2666" s="1"/>
      <c r="AD2666" s="1"/>
    </row>
    <row r="2667" spans="2:30" x14ac:dyDescent="0.25">
      <c r="B2667" s="1"/>
      <c r="D2667" s="1"/>
      <c r="F2667" s="1"/>
      <c r="H2667" s="1"/>
      <c r="J2667" s="1"/>
      <c r="L2667" s="1"/>
      <c r="N2667" s="1"/>
      <c r="Q2667" s="1"/>
      <c r="R2667" s="1"/>
      <c r="T2667" s="1"/>
      <c r="Y2667" s="1"/>
      <c r="AC2667" s="1"/>
      <c r="AD2667" s="1"/>
    </row>
    <row r="2668" spans="2:30" x14ac:dyDescent="0.25">
      <c r="B2668" s="1"/>
      <c r="D2668" s="1"/>
      <c r="F2668" s="1"/>
      <c r="H2668" s="1"/>
      <c r="J2668" s="1"/>
      <c r="L2668" s="1"/>
      <c r="N2668" s="1"/>
      <c r="Q2668" s="1"/>
      <c r="R2668" s="1"/>
      <c r="T2668" s="1"/>
      <c r="Y2668" s="1"/>
      <c r="AC2668" s="1"/>
      <c r="AD2668" s="1"/>
    </row>
    <row r="2669" spans="2:30" x14ac:dyDescent="0.25">
      <c r="B2669" s="1"/>
      <c r="D2669" s="1"/>
      <c r="F2669" s="1"/>
      <c r="H2669" s="1"/>
      <c r="J2669" s="1"/>
      <c r="L2669" s="1"/>
      <c r="N2669" s="1"/>
      <c r="Q2669" s="1"/>
      <c r="R2669" s="1"/>
      <c r="T2669" s="1"/>
      <c r="Y2669" s="1"/>
      <c r="AC2669" s="1"/>
      <c r="AD2669" s="1"/>
    </row>
    <row r="2670" spans="2:30" x14ac:dyDescent="0.25">
      <c r="B2670" s="1"/>
      <c r="D2670" s="1"/>
      <c r="F2670" s="1"/>
      <c r="H2670" s="1"/>
      <c r="J2670" s="1"/>
      <c r="L2670" s="1"/>
      <c r="N2670" s="1"/>
      <c r="Q2670" s="1"/>
      <c r="R2670" s="1"/>
      <c r="T2670" s="1"/>
      <c r="Y2670" s="1"/>
      <c r="AC2670" s="1"/>
      <c r="AD2670" s="1"/>
    </row>
    <row r="2671" spans="2:30" x14ac:dyDescent="0.25">
      <c r="B2671" s="1"/>
      <c r="D2671" s="1"/>
      <c r="F2671" s="1"/>
      <c r="H2671" s="1"/>
      <c r="J2671" s="1"/>
      <c r="L2671" s="1"/>
      <c r="N2671" s="1"/>
      <c r="Q2671" s="1"/>
      <c r="R2671" s="1"/>
      <c r="T2671" s="1"/>
      <c r="Y2671" s="1"/>
      <c r="AC2671" s="1"/>
      <c r="AD2671" s="1"/>
    </row>
    <row r="2672" spans="2:30" x14ac:dyDescent="0.25">
      <c r="B2672" s="1"/>
      <c r="D2672" s="1"/>
      <c r="F2672" s="1"/>
      <c r="H2672" s="1"/>
      <c r="J2672" s="1"/>
      <c r="L2672" s="1"/>
      <c r="N2672" s="1"/>
      <c r="Q2672" s="1"/>
      <c r="R2672" s="1"/>
      <c r="T2672" s="1"/>
      <c r="Y2672" s="1"/>
      <c r="AC2672" s="1"/>
      <c r="AD2672" s="1"/>
    </row>
    <row r="2673" spans="2:30" x14ac:dyDescent="0.25">
      <c r="B2673" s="1"/>
      <c r="D2673" s="1"/>
      <c r="F2673" s="1"/>
      <c r="H2673" s="1"/>
      <c r="J2673" s="1"/>
      <c r="L2673" s="1"/>
      <c r="N2673" s="1"/>
      <c r="Q2673" s="1"/>
      <c r="R2673" s="1"/>
      <c r="T2673" s="1"/>
      <c r="Y2673" s="1"/>
      <c r="AC2673" s="1"/>
      <c r="AD2673" s="1"/>
    </row>
    <row r="2674" spans="2:30" x14ac:dyDescent="0.25">
      <c r="B2674" s="1"/>
      <c r="D2674" s="1"/>
      <c r="F2674" s="1"/>
      <c r="H2674" s="1"/>
      <c r="J2674" s="1"/>
      <c r="L2674" s="1"/>
      <c r="N2674" s="1"/>
      <c r="Q2674" s="1"/>
      <c r="R2674" s="1"/>
      <c r="T2674" s="1"/>
      <c r="Y2674" s="1"/>
      <c r="AC2674" s="1"/>
      <c r="AD2674" s="1"/>
    </row>
    <row r="2675" spans="2:30" x14ac:dyDescent="0.25">
      <c r="B2675" s="1"/>
      <c r="D2675" s="1"/>
      <c r="F2675" s="1"/>
      <c r="H2675" s="1"/>
      <c r="J2675" s="1"/>
      <c r="L2675" s="1"/>
      <c r="N2675" s="1"/>
      <c r="Q2675" s="1"/>
      <c r="R2675" s="1"/>
      <c r="T2675" s="1"/>
      <c r="Y2675" s="1"/>
      <c r="AC2675" s="1"/>
      <c r="AD2675" s="1"/>
    </row>
    <row r="2676" spans="2:30" x14ac:dyDescent="0.25">
      <c r="B2676" s="1"/>
      <c r="D2676" s="1"/>
      <c r="F2676" s="1"/>
      <c r="H2676" s="1"/>
      <c r="J2676" s="1"/>
      <c r="L2676" s="1"/>
      <c r="N2676" s="1"/>
      <c r="Q2676" s="1"/>
      <c r="R2676" s="1"/>
      <c r="T2676" s="1"/>
      <c r="Y2676" s="1"/>
      <c r="AC2676" s="1"/>
      <c r="AD2676" s="1"/>
    </row>
    <row r="2677" spans="2:30" x14ac:dyDescent="0.25">
      <c r="B2677" s="1"/>
      <c r="D2677" s="1"/>
      <c r="F2677" s="1"/>
      <c r="H2677" s="1"/>
      <c r="J2677" s="1"/>
      <c r="L2677" s="1"/>
      <c r="N2677" s="1"/>
      <c r="Q2677" s="1"/>
      <c r="R2677" s="1"/>
      <c r="T2677" s="1"/>
      <c r="Y2677" s="1"/>
      <c r="AC2677" s="1"/>
      <c r="AD2677" s="1"/>
    </row>
    <row r="2678" spans="2:30" x14ac:dyDescent="0.25">
      <c r="B2678" s="1"/>
      <c r="D2678" s="1"/>
      <c r="F2678" s="1"/>
      <c r="H2678" s="1"/>
      <c r="J2678" s="1"/>
      <c r="L2678" s="1"/>
      <c r="N2678" s="1"/>
      <c r="Q2678" s="1"/>
      <c r="R2678" s="1"/>
      <c r="T2678" s="1"/>
      <c r="Y2678" s="1"/>
      <c r="AC2678" s="1"/>
      <c r="AD2678" s="1"/>
    </row>
    <row r="2679" spans="2:30" x14ac:dyDescent="0.25">
      <c r="B2679" s="1"/>
      <c r="D2679" s="1"/>
      <c r="F2679" s="1"/>
      <c r="H2679" s="1"/>
      <c r="J2679" s="1"/>
      <c r="L2679" s="1"/>
      <c r="N2679" s="1"/>
      <c r="Q2679" s="1"/>
      <c r="R2679" s="1"/>
      <c r="T2679" s="1"/>
      <c r="Y2679" s="1"/>
      <c r="AC2679" s="1"/>
      <c r="AD2679" s="1"/>
    </row>
    <row r="2680" spans="2:30" x14ac:dyDescent="0.25">
      <c r="B2680" s="1"/>
      <c r="D2680" s="1"/>
      <c r="F2680" s="1"/>
      <c r="H2680" s="1"/>
      <c r="J2680" s="1"/>
      <c r="L2680" s="1"/>
      <c r="N2680" s="1"/>
      <c r="Q2680" s="1"/>
      <c r="R2680" s="1"/>
      <c r="T2680" s="1"/>
      <c r="Y2680" s="1"/>
      <c r="AC2680" s="1"/>
      <c r="AD2680" s="1"/>
    </row>
    <row r="2681" spans="2:30" x14ac:dyDescent="0.25">
      <c r="B2681" s="1"/>
      <c r="D2681" s="1"/>
      <c r="F2681" s="1"/>
      <c r="H2681" s="1"/>
      <c r="J2681" s="1"/>
      <c r="L2681" s="1"/>
      <c r="N2681" s="1"/>
      <c r="Q2681" s="1"/>
      <c r="R2681" s="1"/>
      <c r="T2681" s="1"/>
      <c r="Y2681" s="1"/>
      <c r="AC2681" s="1"/>
      <c r="AD2681" s="1"/>
    </row>
    <row r="2682" spans="2:30" x14ac:dyDescent="0.25">
      <c r="B2682" s="1"/>
      <c r="D2682" s="1"/>
      <c r="F2682" s="1"/>
      <c r="H2682" s="1"/>
      <c r="J2682" s="1"/>
      <c r="L2682" s="1"/>
      <c r="N2682" s="1"/>
      <c r="Q2682" s="1"/>
      <c r="R2682" s="1"/>
      <c r="T2682" s="1"/>
      <c r="Y2682" s="1"/>
      <c r="AC2682" s="1"/>
      <c r="AD2682" s="1"/>
    </row>
    <row r="2683" spans="2:30" x14ac:dyDescent="0.25">
      <c r="B2683" s="1"/>
      <c r="D2683" s="1"/>
      <c r="F2683" s="1"/>
      <c r="H2683" s="1"/>
      <c r="J2683" s="1"/>
      <c r="L2683" s="1"/>
      <c r="N2683" s="1"/>
      <c r="Q2683" s="1"/>
      <c r="R2683" s="1"/>
      <c r="T2683" s="1"/>
      <c r="Y2683" s="1"/>
      <c r="AC2683" s="1"/>
      <c r="AD2683" s="1"/>
    </row>
    <row r="2684" spans="2:30" x14ac:dyDescent="0.25">
      <c r="B2684" s="1"/>
      <c r="D2684" s="1"/>
      <c r="F2684" s="1"/>
      <c r="H2684" s="1"/>
      <c r="J2684" s="1"/>
      <c r="L2684" s="1"/>
      <c r="N2684" s="1"/>
      <c r="Q2684" s="1"/>
      <c r="R2684" s="1"/>
      <c r="T2684" s="1"/>
      <c r="Y2684" s="1"/>
      <c r="AC2684" s="1"/>
      <c r="AD2684" s="1"/>
    </row>
    <row r="2685" spans="2:30" x14ac:dyDescent="0.25">
      <c r="B2685" s="1"/>
      <c r="D2685" s="1"/>
      <c r="F2685" s="1"/>
      <c r="H2685" s="1"/>
      <c r="J2685" s="1"/>
      <c r="L2685" s="1"/>
      <c r="N2685" s="1"/>
      <c r="Q2685" s="1"/>
      <c r="R2685" s="1"/>
      <c r="T2685" s="1"/>
      <c r="Y2685" s="1"/>
      <c r="AC2685" s="1"/>
      <c r="AD2685" s="1"/>
    </row>
    <row r="2686" spans="2:30" x14ac:dyDescent="0.25">
      <c r="B2686" s="1"/>
      <c r="D2686" s="1"/>
      <c r="F2686" s="1"/>
      <c r="H2686" s="1"/>
      <c r="J2686" s="1"/>
      <c r="L2686" s="1"/>
      <c r="N2686" s="1"/>
      <c r="Q2686" s="1"/>
      <c r="R2686" s="1"/>
      <c r="T2686" s="1"/>
      <c r="Y2686" s="1"/>
      <c r="AC2686" s="1"/>
      <c r="AD2686" s="1"/>
    </row>
    <row r="2687" spans="2:30" x14ac:dyDescent="0.25">
      <c r="B2687" s="1"/>
      <c r="D2687" s="1"/>
      <c r="F2687" s="1"/>
      <c r="H2687" s="1"/>
      <c r="J2687" s="1"/>
      <c r="L2687" s="1"/>
      <c r="N2687" s="1"/>
      <c r="Q2687" s="1"/>
      <c r="R2687" s="1"/>
      <c r="T2687" s="1"/>
      <c r="Y2687" s="1"/>
      <c r="AC2687" s="1"/>
      <c r="AD2687" s="1"/>
    </row>
    <row r="2688" spans="2:30" x14ac:dyDescent="0.25">
      <c r="B2688" s="1"/>
      <c r="D2688" s="1"/>
      <c r="F2688" s="1"/>
      <c r="H2688" s="1"/>
      <c r="J2688" s="1"/>
      <c r="L2688" s="1"/>
      <c r="N2688" s="1"/>
      <c r="Q2688" s="1"/>
      <c r="R2688" s="1"/>
      <c r="T2688" s="1"/>
      <c r="Y2688" s="1"/>
      <c r="AC2688" s="1"/>
      <c r="AD2688" s="1"/>
    </row>
    <row r="2689" spans="2:30" x14ac:dyDescent="0.25">
      <c r="B2689" s="1"/>
      <c r="D2689" s="1"/>
      <c r="F2689" s="1"/>
      <c r="H2689" s="1"/>
      <c r="J2689" s="1"/>
      <c r="L2689" s="1"/>
      <c r="N2689" s="1"/>
      <c r="Q2689" s="1"/>
      <c r="R2689" s="1"/>
      <c r="T2689" s="1"/>
      <c r="Y2689" s="1"/>
      <c r="AC2689" s="1"/>
      <c r="AD2689" s="1"/>
    </row>
    <row r="2690" spans="2:30" x14ac:dyDescent="0.25">
      <c r="B2690" s="1"/>
      <c r="D2690" s="1"/>
      <c r="F2690" s="1"/>
      <c r="H2690" s="1"/>
      <c r="J2690" s="1"/>
      <c r="L2690" s="1"/>
      <c r="N2690" s="1"/>
      <c r="Q2690" s="1"/>
      <c r="R2690" s="1"/>
      <c r="T2690" s="1"/>
      <c r="Y2690" s="1"/>
      <c r="AC2690" s="1"/>
      <c r="AD2690" s="1"/>
    </row>
    <row r="2691" spans="2:30" x14ac:dyDescent="0.25">
      <c r="B2691" s="1"/>
      <c r="D2691" s="1"/>
      <c r="F2691" s="1"/>
      <c r="H2691" s="1"/>
      <c r="J2691" s="1"/>
      <c r="L2691" s="1"/>
      <c r="N2691" s="1"/>
      <c r="Q2691" s="1"/>
      <c r="R2691" s="1"/>
      <c r="T2691" s="1"/>
      <c r="Y2691" s="1"/>
      <c r="AC2691" s="1"/>
      <c r="AD2691" s="1"/>
    </row>
    <row r="2692" spans="2:30" x14ac:dyDescent="0.25">
      <c r="B2692" s="1"/>
      <c r="D2692" s="1"/>
      <c r="F2692" s="1"/>
      <c r="H2692" s="1"/>
      <c r="J2692" s="1"/>
      <c r="L2692" s="1"/>
      <c r="N2692" s="1"/>
      <c r="Q2692" s="1"/>
      <c r="R2692" s="1"/>
      <c r="T2692" s="1"/>
      <c r="Y2692" s="1"/>
      <c r="AC2692" s="1"/>
      <c r="AD2692" s="1"/>
    </row>
    <row r="2693" spans="2:30" x14ac:dyDescent="0.25">
      <c r="B2693" s="1"/>
      <c r="D2693" s="1"/>
      <c r="F2693" s="1"/>
      <c r="H2693" s="1"/>
      <c r="J2693" s="1"/>
      <c r="L2693" s="1"/>
      <c r="N2693" s="1"/>
      <c r="Q2693" s="1"/>
      <c r="R2693" s="1"/>
      <c r="T2693" s="1"/>
      <c r="Y2693" s="1"/>
      <c r="AC2693" s="1"/>
      <c r="AD2693" s="1"/>
    </row>
    <row r="2694" spans="2:30" x14ac:dyDescent="0.25">
      <c r="B2694" s="1"/>
      <c r="D2694" s="1"/>
      <c r="F2694" s="1"/>
      <c r="H2694" s="1"/>
      <c r="J2694" s="1"/>
      <c r="L2694" s="1"/>
      <c r="N2694" s="1"/>
      <c r="Q2694" s="1"/>
      <c r="R2694" s="1"/>
      <c r="T2694" s="1"/>
      <c r="Y2694" s="1"/>
      <c r="AC2694" s="1"/>
      <c r="AD2694" s="1"/>
    </row>
    <row r="2695" spans="2:30" x14ac:dyDescent="0.25">
      <c r="B2695" s="1"/>
      <c r="D2695" s="1"/>
      <c r="F2695" s="1"/>
      <c r="H2695" s="1"/>
      <c r="J2695" s="1"/>
      <c r="L2695" s="1"/>
      <c r="N2695" s="1"/>
      <c r="Q2695" s="1"/>
      <c r="R2695" s="1"/>
      <c r="T2695" s="1"/>
      <c r="Y2695" s="1"/>
      <c r="AC2695" s="1"/>
      <c r="AD2695" s="1"/>
    </row>
    <row r="2696" spans="2:30" x14ac:dyDescent="0.25">
      <c r="B2696" s="1"/>
      <c r="D2696" s="1"/>
      <c r="F2696" s="1"/>
      <c r="H2696" s="1"/>
      <c r="J2696" s="1"/>
      <c r="L2696" s="1"/>
      <c r="N2696" s="1"/>
      <c r="Q2696" s="1"/>
      <c r="R2696" s="1"/>
      <c r="T2696" s="1"/>
      <c r="Y2696" s="1"/>
      <c r="AC2696" s="1"/>
      <c r="AD2696" s="1"/>
    </row>
    <row r="2697" spans="2:30" x14ac:dyDescent="0.25">
      <c r="B2697" s="1"/>
      <c r="D2697" s="1"/>
      <c r="F2697" s="1"/>
      <c r="H2697" s="1"/>
      <c r="J2697" s="1"/>
      <c r="L2697" s="1"/>
      <c r="N2697" s="1"/>
      <c r="Q2697" s="1"/>
      <c r="R2697" s="1"/>
      <c r="T2697" s="1"/>
      <c r="Y2697" s="1"/>
      <c r="AC2697" s="1"/>
      <c r="AD2697" s="1"/>
    </row>
    <row r="2698" spans="2:30" x14ac:dyDescent="0.25">
      <c r="B2698" s="1"/>
      <c r="D2698" s="1"/>
      <c r="F2698" s="1"/>
      <c r="H2698" s="1"/>
      <c r="J2698" s="1"/>
      <c r="L2698" s="1"/>
      <c r="N2698" s="1"/>
      <c r="Q2698" s="1"/>
      <c r="R2698" s="1"/>
      <c r="T2698" s="1"/>
      <c r="Y2698" s="1"/>
      <c r="AC2698" s="1"/>
      <c r="AD2698" s="1"/>
    </row>
    <row r="2699" spans="2:30" x14ac:dyDescent="0.25">
      <c r="B2699" s="1"/>
      <c r="D2699" s="1"/>
      <c r="F2699" s="1"/>
      <c r="H2699" s="1"/>
      <c r="J2699" s="1"/>
      <c r="L2699" s="1"/>
      <c r="N2699" s="1"/>
      <c r="Q2699" s="1"/>
      <c r="R2699" s="1"/>
      <c r="T2699" s="1"/>
      <c r="Y2699" s="1"/>
      <c r="AC2699" s="1"/>
      <c r="AD2699" s="1"/>
    </row>
    <row r="2700" spans="2:30" x14ac:dyDescent="0.25">
      <c r="B2700" s="1"/>
      <c r="D2700" s="1"/>
      <c r="F2700" s="1"/>
      <c r="H2700" s="1"/>
      <c r="J2700" s="1"/>
      <c r="L2700" s="1"/>
      <c r="N2700" s="1"/>
      <c r="Q2700" s="1"/>
      <c r="R2700" s="1"/>
      <c r="T2700" s="1"/>
      <c r="Y2700" s="1"/>
      <c r="AC2700" s="1"/>
      <c r="AD2700" s="1"/>
    </row>
    <row r="2701" spans="2:30" x14ac:dyDescent="0.25">
      <c r="B2701" s="1"/>
      <c r="D2701" s="1"/>
      <c r="F2701" s="1"/>
      <c r="H2701" s="1"/>
      <c r="J2701" s="1"/>
      <c r="L2701" s="1"/>
      <c r="N2701" s="1"/>
      <c r="Q2701" s="1"/>
      <c r="R2701" s="1"/>
      <c r="T2701" s="1"/>
      <c r="Y2701" s="1"/>
      <c r="AC2701" s="1"/>
      <c r="AD2701" s="1"/>
    </row>
    <row r="2702" spans="2:30" x14ac:dyDescent="0.25">
      <c r="B2702" s="1"/>
      <c r="D2702" s="1"/>
      <c r="F2702" s="1"/>
      <c r="H2702" s="1"/>
      <c r="J2702" s="1"/>
      <c r="L2702" s="1"/>
      <c r="N2702" s="1"/>
      <c r="Q2702" s="1"/>
      <c r="R2702" s="1"/>
      <c r="T2702" s="1"/>
      <c r="Y2702" s="1"/>
      <c r="AC2702" s="1"/>
      <c r="AD2702" s="1"/>
    </row>
    <row r="2703" spans="2:30" x14ac:dyDescent="0.25">
      <c r="B2703" s="1"/>
      <c r="D2703" s="1"/>
      <c r="F2703" s="1"/>
      <c r="H2703" s="1"/>
      <c r="J2703" s="1"/>
      <c r="L2703" s="1"/>
      <c r="N2703" s="1"/>
      <c r="Q2703" s="1"/>
      <c r="R2703" s="1"/>
      <c r="T2703" s="1"/>
      <c r="Y2703" s="1"/>
      <c r="AC2703" s="1"/>
      <c r="AD2703" s="1"/>
    </row>
    <row r="2704" spans="2:30" x14ac:dyDescent="0.25">
      <c r="B2704" s="1"/>
      <c r="D2704" s="1"/>
      <c r="F2704" s="1"/>
      <c r="H2704" s="1"/>
      <c r="J2704" s="1"/>
      <c r="L2704" s="1"/>
      <c r="N2704" s="1"/>
      <c r="Q2704" s="1"/>
      <c r="R2704" s="1"/>
      <c r="T2704" s="1"/>
      <c r="Y2704" s="1"/>
      <c r="AC2704" s="1"/>
      <c r="AD2704" s="1"/>
    </row>
    <row r="2705" spans="2:30" x14ac:dyDescent="0.25">
      <c r="B2705" s="1"/>
      <c r="D2705" s="1"/>
      <c r="F2705" s="1"/>
      <c r="H2705" s="1"/>
      <c r="J2705" s="1"/>
      <c r="L2705" s="1"/>
      <c r="N2705" s="1"/>
      <c r="Q2705" s="1"/>
      <c r="R2705" s="1"/>
      <c r="T2705" s="1"/>
      <c r="Y2705" s="1"/>
      <c r="AC2705" s="1"/>
      <c r="AD2705" s="1"/>
    </row>
    <row r="2706" spans="2:30" x14ac:dyDescent="0.25">
      <c r="B2706" s="1"/>
      <c r="D2706" s="1"/>
      <c r="F2706" s="1"/>
      <c r="H2706" s="1"/>
      <c r="J2706" s="1"/>
      <c r="L2706" s="1"/>
      <c r="N2706" s="1"/>
      <c r="Q2706" s="1"/>
      <c r="R2706" s="1"/>
      <c r="T2706" s="1"/>
      <c r="Y2706" s="1"/>
      <c r="AC2706" s="1"/>
      <c r="AD2706" s="1"/>
    </row>
    <row r="2707" spans="2:30" x14ac:dyDescent="0.25">
      <c r="B2707" s="1"/>
      <c r="D2707" s="1"/>
      <c r="F2707" s="1"/>
      <c r="H2707" s="1"/>
      <c r="J2707" s="1"/>
      <c r="L2707" s="1"/>
      <c r="N2707" s="1"/>
      <c r="Q2707" s="1"/>
      <c r="R2707" s="1"/>
      <c r="T2707" s="1"/>
      <c r="Y2707" s="1"/>
      <c r="AC2707" s="1"/>
      <c r="AD2707" s="1"/>
    </row>
    <row r="2708" spans="2:30" x14ac:dyDescent="0.25">
      <c r="B2708" s="1"/>
      <c r="D2708" s="1"/>
      <c r="F2708" s="1"/>
      <c r="H2708" s="1"/>
      <c r="J2708" s="1"/>
      <c r="L2708" s="1"/>
      <c r="N2708" s="1"/>
      <c r="Q2708" s="1"/>
      <c r="R2708" s="1"/>
      <c r="T2708" s="1"/>
      <c r="Y2708" s="1"/>
      <c r="AC2708" s="1"/>
      <c r="AD2708" s="1"/>
    </row>
    <row r="2709" spans="2:30" x14ac:dyDescent="0.25">
      <c r="B2709" s="1"/>
      <c r="D2709" s="1"/>
      <c r="F2709" s="1"/>
      <c r="H2709" s="1"/>
      <c r="J2709" s="1"/>
      <c r="L2709" s="1"/>
      <c r="N2709" s="1"/>
      <c r="Q2709" s="1"/>
      <c r="R2709" s="1"/>
      <c r="T2709" s="1"/>
      <c r="Y2709" s="1"/>
      <c r="AC2709" s="1"/>
      <c r="AD2709" s="1"/>
    </row>
    <row r="2710" spans="2:30" x14ac:dyDescent="0.25">
      <c r="B2710" s="1"/>
      <c r="D2710" s="1"/>
      <c r="F2710" s="1"/>
      <c r="H2710" s="1"/>
      <c r="J2710" s="1"/>
      <c r="L2710" s="1"/>
      <c r="N2710" s="1"/>
      <c r="Q2710" s="1"/>
      <c r="R2710" s="1"/>
      <c r="T2710" s="1"/>
      <c r="Y2710" s="1"/>
      <c r="AC2710" s="1"/>
      <c r="AD2710" s="1"/>
    </row>
    <row r="2711" spans="2:30" x14ac:dyDescent="0.25">
      <c r="B2711" s="1"/>
      <c r="D2711" s="1"/>
      <c r="F2711" s="1"/>
      <c r="H2711" s="1"/>
      <c r="J2711" s="1"/>
      <c r="L2711" s="1"/>
      <c r="N2711" s="1"/>
      <c r="Q2711" s="1"/>
      <c r="R2711" s="1"/>
      <c r="T2711" s="1"/>
      <c r="Y2711" s="1"/>
      <c r="AC2711" s="1"/>
      <c r="AD2711" s="1"/>
    </row>
    <row r="2712" spans="2:30" x14ac:dyDescent="0.25">
      <c r="B2712" s="1"/>
      <c r="D2712" s="1"/>
      <c r="F2712" s="1"/>
      <c r="H2712" s="1"/>
      <c r="J2712" s="1"/>
      <c r="L2712" s="1"/>
      <c r="N2712" s="1"/>
      <c r="Q2712" s="1"/>
      <c r="R2712" s="1"/>
      <c r="T2712" s="1"/>
      <c r="Y2712" s="1"/>
      <c r="AC2712" s="1"/>
      <c r="AD2712" s="1"/>
    </row>
    <row r="2713" spans="2:30" x14ac:dyDescent="0.25">
      <c r="B2713" s="1"/>
      <c r="D2713" s="1"/>
      <c r="F2713" s="1"/>
      <c r="H2713" s="1"/>
      <c r="J2713" s="1"/>
      <c r="L2713" s="1"/>
      <c r="N2713" s="1"/>
      <c r="Q2713" s="1"/>
      <c r="R2713" s="1"/>
      <c r="T2713" s="1"/>
      <c r="Y2713" s="1"/>
      <c r="AC2713" s="1"/>
      <c r="AD2713" s="1"/>
    </row>
    <row r="2714" spans="2:30" x14ac:dyDescent="0.25">
      <c r="B2714" s="1"/>
      <c r="D2714" s="1"/>
      <c r="F2714" s="1"/>
      <c r="H2714" s="1"/>
      <c r="J2714" s="1"/>
      <c r="L2714" s="1"/>
      <c r="N2714" s="1"/>
      <c r="Q2714" s="1"/>
      <c r="R2714" s="1"/>
      <c r="T2714" s="1"/>
      <c r="Y2714" s="1"/>
      <c r="AC2714" s="1"/>
      <c r="AD2714" s="1"/>
    </row>
    <row r="2715" spans="2:30" x14ac:dyDescent="0.25">
      <c r="B2715" s="1"/>
      <c r="D2715" s="1"/>
      <c r="F2715" s="1"/>
      <c r="H2715" s="1"/>
      <c r="J2715" s="1"/>
      <c r="L2715" s="1"/>
      <c r="N2715" s="1"/>
      <c r="Q2715" s="1"/>
      <c r="R2715" s="1"/>
      <c r="T2715" s="1"/>
      <c r="Y2715" s="1"/>
      <c r="AC2715" s="1"/>
      <c r="AD2715" s="1"/>
    </row>
    <row r="2716" spans="2:30" x14ac:dyDescent="0.25">
      <c r="B2716" s="1"/>
      <c r="D2716" s="1"/>
      <c r="F2716" s="1"/>
      <c r="H2716" s="1"/>
      <c r="J2716" s="1"/>
      <c r="L2716" s="1"/>
      <c r="N2716" s="1"/>
      <c r="Q2716" s="1"/>
      <c r="R2716" s="1"/>
      <c r="T2716" s="1"/>
      <c r="Y2716" s="1"/>
      <c r="AC2716" s="1"/>
      <c r="AD2716" s="1"/>
    </row>
    <row r="2717" spans="2:30" x14ac:dyDescent="0.25">
      <c r="B2717" s="1"/>
      <c r="D2717" s="1"/>
      <c r="F2717" s="1"/>
      <c r="H2717" s="1"/>
      <c r="J2717" s="1"/>
      <c r="L2717" s="1"/>
      <c r="N2717" s="1"/>
      <c r="Q2717" s="1"/>
      <c r="R2717" s="1"/>
      <c r="T2717" s="1"/>
      <c r="Y2717" s="1"/>
      <c r="AC2717" s="1"/>
      <c r="AD2717" s="1"/>
    </row>
    <row r="2718" spans="2:30" x14ac:dyDescent="0.25">
      <c r="B2718" s="1"/>
      <c r="D2718" s="1"/>
      <c r="F2718" s="1"/>
      <c r="H2718" s="1"/>
      <c r="J2718" s="1"/>
      <c r="L2718" s="1"/>
      <c r="N2718" s="1"/>
      <c r="Q2718" s="1"/>
      <c r="R2718" s="1"/>
      <c r="T2718" s="1"/>
      <c r="Y2718" s="1"/>
      <c r="AC2718" s="1"/>
      <c r="AD2718" s="1"/>
    </row>
    <row r="2719" spans="2:30" x14ac:dyDescent="0.25">
      <c r="B2719" s="1"/>
      <c r="D2719" s="1"/>
      <c r="F2719" s="1"/>
      <c r="H2719" s="1"/>
      <c r="J2719" s="1"/>
      <c r="L2719" s="1"/>
      <c r="N2719" s="1"/>
      <c r="Q2719" s="1"/>
      <c r="R2719" s="1"/>
      <c r="T2719" s="1"/>
      <c r="Y2719" s="1"/>
      <c r="AC2719" s="1"/>
      <c r="AD2719" s="1"/>
    </row>
    <row r="2720" spans="2:30" x14ac:dyDescent="0.25">
      <c r="B2720" s="1"/>
      <c r="D2720" s="1"/>
      <c r="F2720" s="1"/>
      <c r="H2720" s="1"/>
      <c r="J2720" s="1"/>
      <c r="L2720" s="1"/>
      <c r="N2720" s="1"/>
      <c r="Q2720" s="1"/>
      <c r="R2720" s="1"/>
      <c r="T2720" s="1"/>
      <c r="Y2720" s="1"/>
      <c r="AC2720" s="1"/>
      <c r="AD2720" s="1"/>
    </row>
    <row r="2721" spans="2:30" x14ac:dyDescent="0.25">
      <c r="B2721" s="1"/>
      <c r="D2721" s="1"/>
      <c r="F2721" s="1"/>
      <c r="H2721" s="1"/>
      <c r="J2721" s="1"/>
      <c r="L2721" s="1"/>
      <c r="N2721" s="1"/>
      <c r="Q2721" s="1"/>
      <c r="R2721" s="1"/>
      <c r="T2721" s="1"/>
      <c r="Y2721" s="1"/>
      <c r="AC2721" s="1"/>
      <c r="AD2721" s="1"/>
    </row>
    <row r="2722" spans="2:30" x14ac:dyDescent="0.25">
      <c r="B2722" s="1"/>
      <c r="D2722" s="1"/>
      <c r="F2722" s="1"/>
      <c r="H2722" s="1"/>
      <c r="J2722" s="1"/>
      <c r="L2722" s="1"/>
      <c r="N2722" s="1"/>
      <c r="Q2722" s="1"/>
      <c r="R2722" s="1"/>
      <c r="T2722" s="1"/>
      <c r="Y2722" s="1"/>
      <c r="AC2722" s="1"/>
      <c r="AD2722" s="1"/>
    </row>
    <row r="2723" spans="2:30" x14ac:dyDescent="0.25">
      <c r="B2723" s="1"/>
      <c r="D2723" s="1"/>
      <c r="F2723" s="1"/>
      <c r="H2723" s="1"/>
      <c r="J2723" s="1"/>
      <c r="L2723" s="1"/>
      <c r="N2723" s="1"/>
      <c r="Q2723" s="1"/>
      <c r="R2723" s="1"/>
      <c r="T2723" s="1"/>
      <c r="Y2723" s="1"/>
      <c r="AC2723" s="1"/>
      <c r="AD2723" s="1"/>
    </row>
    <row r="2724" spans="2:30" x14ac:dyDescent="0.25">
      <c r="B2724" s="1"/>
      <c r="D2724" s="1"/>
      <c r="F2724" s="1"/>
      <c r="H2724" s="1"/>
      <c r="J2724" s="1"/>
      <c r="L2724" s="1"/>
      <c r="N2724" s="1"/>
      <c r="Q2724" s="1"/>
      <c r="R2724" s="1"/>
      <c r="T2724" s="1"/>
      <c r="Y2724" s="1"/>
      <c r="AC2724" s="1"/>
      <c r="AD2724" s="1"/>
    </row>
    <row r="2725" spans="2:30" x14ac:dyDescent="0.25">
      <c r="B2725" s="1"/>
      <c r="D2725" s="1"/>
      <c r="F2725" s="1"/>
      <c r="H2725" s="1"/>
      <c r="J2725" s="1"/>
      <c r="L2725" s="1"/>
      <c r="N2725" s="1"/>
      <c r="Q2725" s="1"/>
      <c r="R2725" s="1"/>
      <c r="T2725" s="1"/>
      <c r="Y2725" s="1"/>
      <c r="AC2725" s="1"/>
      <c r="AD2725" s="1"/>
    </row>
    <row r="2726" spans="2:30" x14ac:dyDescent="0.25">
      <c r="B2726" s="1"/>
      <c r="D2726" s="1"/>
      <c r="F2726" s="1"/>
      <c r="H2726" s="1"/>
      <c r="J2726" s="1"/>
      <c r="L2726" s="1"/>
      <c r="N2726" s="1"/>
      <c r="Q2726" s="1"/>
      <c r="R2726" s="1"/>
      <c r="T2726" s="1"/>
      <c r="Y2726" s="1"/>
      <c r="AC2726" s="1"/>
      <c r="AD2726" s="1"/>
    </row>
    <row r="2727" spans="2:30" x14ac:dyDescent="0.25">
      <c r="B2727" s="1"/>
      <c r="D2727" s="1"/>
      <c r="F2727" s="1"/>
      <c r="H2727" s="1"/>
      <c r="J2727" s="1"/>
      <c r="L2727" s="1"/>
      <c r="N2727" s="1"/>
      <c r="Q2727" s="1"/>
      <c r="R2727" s="1"/>
      <c r="T2727" s="1"/>
      <c r="Y2727" s="1"/>
      <c r="AC2727" s="1"/>
      <c r="AD2727" s="1"/>
    </row>
    <row r="2728" spans="2:30" x14ac:dyDescent="0.25">
      <c r="B2728" s="1"/>
      <c r="D2728" s="1"/>
      <c r="F2728" s="1"/>
      <c r="H2728" s="1"/>
      <c r="J2728" s="1"/>
      <c r="L2728" s="1"/>
      <c r="N2728" s="1"/>
      <c r="Q2728" s="1"/>
      <c r="R2728" s="1"/>
      <c r="T2728" s="1"/>
      <c r="Y2728" s="1"/>
      <c r="AC2728" s="1"/>
      <c r="AD2728" s="1"/>
    </row>
    <row r="2729" spans="2:30" x14ac:dyDescent="0.25">
      <c r="B2729" s="1"/>
      <c r="D2729" s="1"/>
      <c r="F2729" s="1"/>
      <c r="H2729" s="1"/>
      <c r="J2729" s="1"/>
      <c r="L2729" s="1"/>
      <c r="N2729" s="1"/>
      <c r="Q2729" s="1"/>
      <c r="R2729" s="1"/>
      <c r="T2729" s="1"/>
      <c r="Y2729" s="1"/>
      <c r="AC2729" s="1"/>
      <c r="AD2729" s="1"/>
    </row>
    <row r="2730" spans="2:30" x14ac:dyDescent="0.25">
      <c r="B2730" s="1"/>
      <c r="D2730" s="1"/>
      <c r="F2730" s="1"/>
      <c r="H2730" s="1"/>
      <c r="J2730" s="1"/>
      <c r="L2730" s="1"/>
      <c r="N2730" s="1"/>
      <c r="Q2730" s="1"/>
      <c r="R2730" s="1"/>
      <c r="T2730" s="1"/>
      <c r="Y2730" s="1"/>
      <c r="AC2730" s="1"/>
      <c r="AD2730" s="1"/>
    </row>
    <row r="2731" spans="2:30" x14ac:dyDescent="0.25">
      <c r="B2731" s="1"/>
      <c r="D2731" s="1"/>
      <c r="F2731" s="1"/>
      <c r="H2731" s="1"/>
      <c r="J2731" s="1"/>
      <c r="L2731" s="1"/>
      <c r="N2731" s="1"/>
      <c r="Q2731" s="1"/>
      <c r="R2731" s="1"/>
      <c r="T2731" s="1"/>
      <c r="Y2731" s="1"/>
      <c r="AC2731" s="1"/>
      <c r="AD2731" s="1"/>
    </row>
    <row r="2732" spans="2:30" x14ac:dyDescent="0.25">
      <c r="B2732" s="1"/>
      <c r="D2732" s="1"/>
      <c r="F2732" s="1"/>
      <c r="H2732" s="1"/>
      <c r="J2732" s="1"/>
      <c r="L2732" s="1"/>
      <c r="N2732" s="1"/>
      <c r="Q2732" s="1"/>
      <c r="R2732" s="1"/>
      <c r="T2732" s="1"/>
      <c r="Y2732" s="1"/>
      <c r="AC2732" s="1"/>
      <c r="AD2732" s="1"/>
    </row>
    <row r="2733" spans="2:30" x14ac:dyDescent="0.25">
      <c r="B2733" s="1"/>
      <c r="D2733" s="1"/>
      <c r="F2733" s="1"/>
      <c r="H2733" s="1"/>
      <c r="J2733" s="1"/>
      <c r="L2733" s="1"/>
      <c r="N2733" s="1"/>
      <c r="Q2733" s="1"/>
      <c r="R2733" s="1"/>
      <c r="T2733" s="1"/>
      <c r="Y2733" s="1"/>
      <c r="AC2733" s="1"/>
      <c r="AD2733" s="1"/>
    </row>
    <row r="2734" spans="2:30" x14ac:dyDescent="0.25">
      <c r="B2734" s="1"/>
      <c r="D2734" s="1"/>
      <c r="F2734" s="1"/>
      <c r="H2734" s="1"/>
      <c r="J2734" s="1"/>
      <c r="L2734" s="1"/>
      <c r="N2734" s="1"/>
      <c r="Q2734" s="1"/>
      <c r="R2734" s="1"/>
      <c r="T2734" s="1"/>
      <c r="Y2734" s="1"/>
      <c r="AC2734" s="1"/>
      <c r="AD2734" s="1"/>
    </row>
    <row r="2735" spans="2:30" x14ac:dyDescent="0.25">
      <c r="B2735" s="1"/>
      <c r="D2735" s="1"/>
      <c r="F2735" s="1"/>
      <c r="H2735" s="1"/>
      <c r="J2735" s="1"/>
      <c r="L2735" s="1"/>
      <c r="N2735" s="1"/>
      <c r="Q2735" s="1"/>
      <c r="R2735" s="1"/>
      <c r="T2735" s="1"/>
      <c r="Y2735" s="1"/>
      <c r="AC2735" s="1"/>
      <c r="AD2735" s="1"/>
    </row>
    <row r="2736" spans="2:30" x14ac:dyDescent="0.25">
      <c r="B2736" s="1"/>
      <c r="D2736" s="1"/>
      <c r="F2736" s="1"/>
      <c r="H2736" s="1"/>
      <c r="J2736" s="1"/>
      <c r="L2736" s="1"/>
      <c r="N2736" s="1"/>
      <c r="Q2736" s="1"/>
      <c r="R2736" s="1"/>
      <c r="T2736" s="1"/>
      <c r="Y2736" s="1"/>
      <c r="AC2736" s="1"/>
      <c r="AD2736" s="1"/>
    </row>
    <row r="2737" spans="2:30" x14ac:dyDescent="0.25">
      <c r="B2737" s="1"/>
      <c r="D2737" s="1"/>
      <c r="F2737" s="1"/>
      <c r="H2737" s="1"/>
      <c r="J2737" s="1"/>
      <c r="L2737" s="1"/>
      <c r="N2737" s="1"/>
      <c r="Q2737" s="1"/>
      <c r="R2737" s="1"/>
      <c r="T2737" s="1"/>
      <c r="Y2737" s="1"/>
      <c r="AC2737" s="1"/>
      <c r="AD2737" s="1"/>
    </row>
    <row r="2738" spans="2:30" x14ac:dyDescent="0.25">
      <c r="B2738" s="1"/>
      <c r="D2738" s="1"/>
      <c r="F2738" s="1"/>
      <c r="H2738" s="1"/>
      <c r="J2738" s="1"/>
      <c r="L2738" s="1"/>
      <c r="N2738" s="1"/>
      <c r="Q2738" s="1"/>
      <c r="R2738" s="1"/>
      <c r="T2738" s="1"/>
      <c r="Y2738" s="1"/>
      <c r="AC2738" s="1"/>
      <c r="AD2738" s="1"/>
    </row>
    <row r="2739" spans="2:30" x14ac:dyDescent="0.25">
      <c r="B2739" s="1"/>
      <c r="D2739" s="1"/>
      <c r="F2739" s="1"/>
      <c r="H2739" s="1"/>
      <c r="J2739" s="1"/>
      <c r="L2739" s="1"/>
      <c r="N2739" s="1"/>
      <c r="Q2739" s="1"/>
      <c r="R2739" s="1"/>
      <c r="T2739" s="1"/>
      <c r="Y2739" s="1"/>
      <c r="AC2739" s="1"/>
      <c r="AD2739" s="1"/>
    </row>
    <row r="2740" spans="2:30" x14ac:dyDescent="0.25">
      <c r="B2740" s="1"/>
      <c r="D2740" s="1"/>
      <c r="F2740" s="1"/>
      <c r="H2740" s="1"/>
      <c r="J2740" s="1"/>
      <c r="L2740" s="1"/>
      <c r="N2740" s="1"/>
      <c r="Q2740" s="1"/>
      <c r="R2740" s="1"/>
      <c r="T2740" s="1"/>
      <c r="Y2740" s="1"/>
      <c r="AC2740" s="1"/>
      <c r="AD2740" s="1"/>
    </row>
    <row r="2741" spans="2:30" x14ac:dyDescent="0.25">
      <c r="B2741" s="1"/>
      <c r="D2741" s="1"/>
      <c r="F2741" s="1"/>
      <c r="H2741" s="1"/>
      <c r="J2741" s="1"/>
      <c r="L2741" s="1"/>
      <c r="N2741" s="1"/>
      <c r="Q2741" s="1"/>
      <c r="R2741" s="1"/>
      <c r="T2741" s="1"/>
      <c r="Y2741" s="1"/>
      <c r="AC2741" s="1"/>
      <c r="AD2741" s="1"/>
    </row>
    <row r="2742" spans="2:30" x14ac:dyDescent="0.25">
      <c r="B2742" s="1"/>
      <c r="D2742" s="1"/>
      <c r="F2742" s="1"/>
      <c r="H2742" s="1"/>
      <c r="J2742" s="1"/>
      <c r="L2742" s="1"/>
      <c r="N2742" s="1"/>
      <c r="Q2742" s="1"/>
      <c r="R2742" s="1"/>
      <c r="T2742" s="1"/>
      <c r="Y2742" s="1"/>
      <c r="AC2742" s="1"/>
      <c r="AD2742" s="1"/>
    </row>
    <row r="2743" spans="2:30" x14ac:dyDescent="0.25">
      <c r="B2743" s="1"/>
      <c r="D2743" s="1"/>
      <c r="F2743" s="1"/>
      <c r="H2743" s="1"/>
      <c r="J2743" s="1"/>
      <c r="L2743" s="1"/>
      <c r="N2743" s="1"/>
      <c r="Q2743" s="1"/>
      <c r="R2743" s="1"/>
      <c r="T2743" s="1"/>
      <c r="Y2743" s="1"/>
      <c r="AC2743" s="1"/>
      <c r="AD2743" s="1"/>
    </row>
    <row r="2744" spans="2:30" x14ac:dyDescent="0.25">
      <c r="B2744" s="1"/>
      <c r="D2744" s="1"/>
      <c r="F2744" s="1"/>
      <c r="H2744" s="1"/>
      <c r="J2744" s="1"/>
      <c r="L2744" s="1"/>
      <c r="N2744" s="1"/>
      <c r="Q2744" s="1"/>
      <c r="R2744" s="1"/>
      <c r="T2744" s="1"/>
      <c r="Y2744" s="1"/>
      <c r="AC2744" s="1"/>
      <c r="AD2744" s="1"/>
    </row>
    <row r="2745" spans="2:30" x14ac:dyDescent="0.25">
      <c r="B2745" s="1"/>
      <c r="D2745" s="1"/>
      <c r="F2745" s="1"/>
      <c r="H2745" s="1"/>
      <c r="J2745" s="1"/>
      <c r="L2745" s="1"/>
      <c r="N2745" s="1"/>
      <c r="Q2745" s="1"/>
      <c r="R2745" s="1"/>
      <c r="T2745" s="1"/>
      <c r="Y2745" s="1"/>
      <c r="AC2745" s="1"/>
      <c r="AD2745" s="1"/>
    </row>
    <row r="2746" spans="2:30" x14ac:dyDescent="0.25">
      <c r="B2746" s="1"/>
      <c r="D2746" s="1"/>
      <c r="F2746" s="1"/>
      <c r="H2746" s="1"/>
      <c r="J2746" s="1"/>
      <c r="L2746" s="1"/>
      <c r="N2746" s="1"/>
      <c r="Q2746" s="1"/>
      <c r="R2746" s="1"/>
      <c r="T2746" s="1"/>
      <c r="Y2746" s="1"/>
      <c r="AC2746" s="1"/>
      <c r="AD2746" s="1"/>
    </row>
    <row r="2747" spans="2:30" x14ac:dyDescent="0.25">
      <c r="B2747" s="1"/>
      <c r="D2747" s="1"/>
      <c r="F2747" s="1"/>
      <c r="H2747" s="1"/>
      <c r="J2747" s="1"/>
      <c r="L2747" s="1"/>
      <c r="N2747" s="1"/>
      <c r="Q2747" s="1"/>
      <c r="R2747" s="1"/>
      <c r="T2747" s="1"/>
      <c r="Y2747" s="1"/>
      <c r="AC2747" s="1"/>
      <c r="AD2747" s="1"/>
    </row>
    <row r="2748" spans="2:30" x14ac:dyDescent="0.25">
      <c r="B2748" s="1"/>
      <c r="D2748" s="1"/>
      <c r="F2748" s="1"/>
      <c r="H2748" s="1"/>
      <c r="J2748" s="1"/>
      <c r="L2748" s="1"/>
      <c r="N2748" s="1"/>
      <c r="Q2748" s="1"/>
      <c r="R2748" s="1"/>
      <c r="T2748" s="1"/>
      <c r="Y2748" s="1"/>
      <c r="AC2748" s="1"/>
      <c r="AD2748" s="1"/>
    </row>
    <row r="2749" spans="2:30" x14ac:dyDescent="0.25">
      <c r="B2749" s="1"/>
      <c r="D2749" s="1"/>
      <c r="F2749" s="1"/>
      <c r="H2749" s="1"/>
      <c r="J2749" s="1"/>
      <c r="L2749" s="1"/>
      <c r="N2749" s="1"/>
      <c r="Q2749" s="1"/>
      <c r="R2749" s="1"/>
      <c r="T2749" s="1"/>
      <c r="Y2749" s="1"/>
      <c r="AC2749" s="1"/>
      <c r="AD2749" s="1"/>
    </row>
    <row r="2750" spans="2:30" x14ac:dyDescent="0.25">
      <c r="B2750" s="1"/>
      <c r="D2750" s="1"/>
      <c r="F2750" s="1"/>
      <c r="H2750" s="1"/>
      <c r="J2750" s="1"/>
      <c r="L2750" s="1"/>
      <c r="N2750" s="1"/>
      <c r="Q2750" s="1"/>
      <c r="R2750" s="1"/>
      <c r="T2750" s="1"/>
      <c r="Y2750" s="1"/>
      <c r="AC2750" s="1"/>
      <c r="AD2750" s="1"/>
    </row>
    <row r="2751" spans="2:30" x14ac:dyDescent="0.25">
      <c r="B2751" s="1"/>
      <c r="D2751" s="1"/>
      <c r="F2751" s="1"/>
      <c r="H2751" s="1"/>
      <c r="J2751" s="1"/>
      <c r="L2751" s="1"/>
      <c r="N2751" s="1"/>
      <c r="Q2751" s="1"/>
      <c r="R2751" s="1"/>
      <c r="T2751" s="1"/>
      <c r="Y2751" s="1"/>
      <c r="AC2751" s="1"/>
      <c r="AD2751" s="1"/>
    </row>
    <row r="2752" spans="2:30" x14ac:dyDescent="0.25">
      <c r="B2752" s="1"/>
      <c r="D2752" s="1"/>
      <c r="F2752" s="1"/>
      <c r="H2752" s="1"/>
      <c r="J2752" s="1"/>
      <c r="L2752" s="1"/>
      <c r="N2752" s="1"/>
      <c r="Q2752" s="1"/>
      <c r="R2752" s="1"/>
      <c r="T2752" s="1"/>
      <c r="Y2752" s="1"/>
      <c r="AC2752" s="1"/>
      <c r="AD2752" s="1"/>
    </row>
    <row r="2753" spans="2:30" x14ac:dyDescent="0.25">
      <c r="B2753" s="1"/>
      <c r="D2753" s="1"/>
      <c r="F2753" s="1"/>
      <c r="H2753" s="1"/>
      <c r="J2753" s="1"/>
      <c r="L2753" s="1"/>
      <c r="N2753" s="1"/>
      <c r="Q2753" s="1"/>
      <c r="R2753" s="1"/>
      <c r="T2753" s="1"/>
      <c r="Y2753" s="1"/>
      <c r="AC2753" s="1"/>
      <c r="AD2753" s="1"/>
    </row>
    <row r="2754" spans="2:30" x14ac:dyDescent="0.25">
      <c r="B2754" s="1"/>
      <c r="D2754" s="1"/>
      <c r="F2754" s="1"/>
      <c r="H2754" s="1"/>
      <c r="J2754" s="1"/>
      <c r="L2754" s="1"/>
      <c r="N2754" s="1"/>
      <c r="Q2754" s="1"/>
      <c r="R2754" s="1"/>
      <c r="T2754" s="1"/>
      <c r="Y2754" s="1"/>
      <c r="AC2754" s="1"/>
      <c r="AD2754" s="1"/>
    </row>
    <row r="2755" spans="2:30" x14ac:dyDescent="0.25">
      <c r="B2755" s="1"/>
      <c r="D2755" s="1"/>
      <c r="F2755" s="1"/>
      <c r="H2755" s="1"/>
      <c r="J2755" s="1"/>
      <c r="L2755" s="1"/>
      <c r="N2755" s="1"/>
      <c r="Q2755" s="1"/>
      <c r="R2755" s="1"/>
      <c r="T2755" s="1"/>
      <c r="Y2755" s="1"/>
      <c r="AC2755" s="1"/>
      <c r="AD2755" s="1"/>
    </row>
    <row r="2756" spans="2:30" x14ac:dyDescent="0.25">
      <c r="B2756" s="1"/>
      <c r="D2756" s="1"/>
      <c r="F2756" s="1"/>
      <c r="H2756" s="1"/>
      <c r="J2756" s="1"/>
      <c r="L2756" s="1"/>
      <c r="N2756" s="1"/>
      <c r="Q2756" s="1"/>
      <c r="R2756" s="1"/>
      <c r="T2756" s="1"/>
      <c r="Y2756" s="1"/>
      <c r="AC2756" s="1"/>
      <c r="AD2756" s="1"/>
    </row>
    <row r="2757" spans="2:30" x14ac:dyDescent="0.25">
      <c r="B2757" s="1"/>
      <c r="D2757" s="1"/>
      <c r="F2757" s="1"/>
      <c r="H2757" s="1"/>
      <c r="J2757" s="1"/>
      <c r="L2757" s="1"/>
      <c r="N2757" s="1"/>
      <c r="Q2757" s="1"/>
      <c r="R2757" s="1"/>
      <c r="T2757" s="1"/>
      <c r="Y2757" s="1"/>
      <c r="AC2757" s="1"/>
      <c r="AD2757" s="1"/>
    </row>
    <row r="2758" spans="2:30" x14ac:dyDescent="0.25">
      <c r="B2758" s="1"/>
      <c r="D2758" s="1"/>
      <c r="F2758" s="1"/>
      <c r="H2758" s="1"/>
      <c r="J2758" s="1"/>
      <c r="L2758" s="1"/>
      <c r="N2758" s="1"/>
      <c r="Q2758" s="1"/>
      <c r="R2758" s="1"/>
      <c r="T2758" s="1"/>
      <c r="Y2758" s="1"/>
      <c r="AC2758" s="1"/>
      <c r="AD2758" s="1"/>
    </row>
    <row r="2759" spans="2:30" x14ac:dyDescent="0.25">
      <c r="B2759" s="1"/>
      <c r="D2759" s="1"/>
      <c r="F2759" s="1"/>
      <c r="H2759" s="1"/>
      <c r="J2759" s="1"/>
      <c r="L2759" s="1"/>
      <c r="N2759" s="1"/>
      <c r="Q2759" s="1"/>
      <c r="R2759" s="1"/>
      <c r="T2759" s="1"/>
      <c r="Y2759" s="1"/>
      <c r="AC2759" s="1"/>
      <c r="AD2759" s="1"/>
    </row>
    <row r="2760" spans="2:30" x14ac:dyDescent="0.25">
      <c r="B2760" s="1"/>
      <c r="D2760" s="1"/>
      <c r="F2760" s="1"/>
      <c r="H2760" s="1"/>
      <c r="J2760" s="1"/>
      <c r="L2760" s="1"/>
      <c r="N2760" s="1"/>
      <c r="Q2760" s="1"/>
      <c r="R2760" s="1"/>
      <c r="T2760" s="1"/>
      <c r="Y2760" s="1"/>
      <c r="AC2760" s="1"/>
      <c r="AD2760" s="1"/>
    </row>
    <row r="2761" spans="2:30" x14ac:dyDescent="0.25">
      <c r="B2761" s="1"/>
      <c r="D2761" s="1"/>
      <c r="F2761" s="1"/>
      <c r="H2761" s="1"/>
      <c r="J2761" s="1"/>
      <c r="L2761" s="1"/>
      <c r="N2761" s="1"/>
      <c r="Q2761" s="1"/>
      <c r="R2761" s="1"/>
      <c r="T2761" s="1"/>
      <c r="Y2761" s="1"/>
      <c r="AC2761" s="1"/>
      <c r="AD2761" s="1"/>
    </row>
    <row r="2762" spans="2:30" x14ac:dyDescent="0.25">
      <c r="B2762" s="1"/>
      <c r="D2762" s="1"/>
      <c r="F2762" s="1"/>
      <c r="H2762" s="1"/>
      <c r="J2762" s="1"/>
      <c r="L2762" s="1"/>
      <c r="N2762" s="1"/>
      <c r="Q2762" s="1"/>
      <c r="R2762" s="1"/>
      <c r="T2762" s="1"/>
      <c r="Y2762" s="1"/>
      <c r="AC2762" s="1"/>
      <c r="AD2762" s="1"/>
    </row>
    <row r="2763" spans="2:30" x14ac:dyDescent="0.25">
      <c r="B2763" s="1"/>
      <c r="D2763" s="1"/>
      <c r="F2763" s="1"/>
      <c r="H2763" s="1"/>
      <c r="J2763" s="1"/>
      <c r="L2763" s="1"/>
      <c r="N2763" s="1"/>
      <c r="Q2763" s="1"/>
      <c r="R2763" s="1"/>
      <c r="T2763" s="1"/>
      <c r="Y2763" s="1"/>
      <c r="AC2763" s="1"/>
      <c r="AD2763" s="1"/>
    </row>
    <row r="2764" spans="2:30" x14ac:dyDescent="0.25">
      <c r="B2764" s="1"/>
      <c r="D2764" s="1"/>
      <c r="F2764" s="1"/>
      <c r="H2764" s="1"/>
      <c r="J2764" s="1"/>
      <c r="L2764" s="1"/>
      <c r="N2764" s="1"/>
      <c r="Q2764" s="1"/>
      <c r="R2764" s="1"/>
      <c r="T2764" s="1"/>
      <c r="Y2764" s="1"/>
      <c r="AC2764" s="1"/>
      <c r="AD2764" s="1"/>
    </row>
    <row r="2765" spans="2:30" x14ac:dyDescent="0.25">
      <c r="B2765" s="1"/>
      <c r="D2765" s="1"/>
      <c r="F2765" s="1"/>
      <c r="H2765" s="1"/>
      <c r="J2765" s="1"/>
      <c r="L2765" s="1"/>
      <c r="N2765" s="1"/>
      <c r="Q2765" s="1"/>
      <c r="R2765" s="1"/>
      <c r="T2765" s="1"/>
      <c r="Y2765" s="1"/>
      <c r="AC2765" s="1"/>
      <c r="AD2765" s="1"/>
    </row>
    <row r="2766" spans="2:30" x14ac:dyDescent="0.25">
      <c r="B2766" s="1"/>
      <c r="D2766" s="1"/>
      <c r="F2766" s="1"/>
      <c r="H2766" s="1"/>
      <c r="J2766" s="1"/>
      <c r="L2766" s="1"/>
      <c r="N2766" s="1"/>
      <c r="Q2766" s="1"/>
      <c r="R2766" s="1"/>
      <c r="T2766" s="1"/>
      <c r="Y2766" s="1"/>
      <c r="AC2766" s="1"/>
      <c r="AD2766" s="1"/>
    </row>
    <row r="2767" spans="2:30" x14ac:dyDescent="0.25">
      <c r="B2767" s="1"/>
      <c r="D2767" s="1"/>
      <c r="F2767" s="1"/>
      <c r="H2767" s="1"/>
      <c r="J2767" s="1"/>
      <c r="L2767" s="1"/>
      <c r="N2767" s="1"/>
      <c r="Q2767" s="1"/>
      <c r="R2767" s="1"/>
      <c r="T2767" s="1"/>
      <c r="Y2767" s="1"/>
      <c r="AC2767" s="1"/>
      <c r="AD2767" s="1"/>
    </row>
    <row r="2768" spans="2:30" x14ac:dyDescent="0.25">
      <c r="B2768" s="1"/>
      <c r="D2768" s="1"/>
      <c r="F2768" s="1"/>
      <c r="H2768" s="1"/>
      <c r="J2768" s="1"/>
      <c r="L2768" s="1"/>
      <c r="N2768" s="1"/>
      <c r="Q2768" s="1"/>
      <c r="R2768" s="1"/>
      <c r="T2768" s="1"/>
      <c r="Y2768" s="1"/>
      <c r="AC2768" s="1"/>
      <c r="AD2768" s="1"/>
    </row>
    <row r="2769" spans="2:30" x14ac:dyDescent="0.25">
      <c r="B2769" s="1"/>
      <c r="D2769" s="1"/>
      <c r="F2769" s="1"/>
      <c r="H2769" s="1"/>
      <c r="J2769" s="1"/>
      <c r="L2769" s="1"/>
      <c r="N2769" s="1"/>
      <c r="Q2769" s="1"/>
      <c r="R2769" s="1"/>
      <c r="T2769" s="1"/>
      <c r="Y2769" s="1"/>
      <c r="AC2769" s="1"/>
      <c r="AD2769" s="1"/>
    </row>
    <row r="2770" spans="2:30" x14ac:dyDescent="0.25">
      <c r="B2770" s="1"/>
      <c r="D2770" s="1"/>
      <c r="F2770" s="1"/>
      <c r="H2770" s="1"/>
      <c r="J2770" s="1"/>
      <c r="L2770" s="1"/>
      <c r="N2770" s="1"/>
      <c r="Q2770" s="1"/>
      <c r="R2770" s="1"/>
      <c r="T2770" s="1"/>
      <c r="Y2770" s="1"/>
      <c r="AC2770" s="1"/>
      <c r="AD2770" s="1"/>
    </row>
    <row r="2771" spans="2:30" x14ac:dyDescent="0.25">
      <c r="B2771" s="1"/>
      <c r="D2771" s="1"/>
      <c r="F2771" s="1"/>
      <c r="H2771" s="1"/>
      <c r="J2771" s="1"/>
      <c r="L2771" s="1"/>
      <c r="N2771" s="1"/>
      <c r="Q2771" s="1"/>
      <c r="R2771" s="1"/>
      <c r="T2771" s="1"/>
      <c r="Y2771" s="1"/>
      <c r="AC2771" s="1"/>
      <c r="AD2771" s="1"/>
    </row>
    <row r="2772" spans="2:30" x14ac:dyDescent="0.25">
      <c r="B2772" s="1"/>
      <c r="D2772" s="1"/>
      <c r="F2772" s="1"/>
      <c r="H2772" s="1"/>
      <c r="J2772" s="1"/>
      <c r="L2772" s="1"/>
      <c r="N2772" s="1"/>
      <c r="Q2772" s="1"/>
      <c r="R2772" s="1"/>
      <c r="T2772" s="1"/>
      <c r="Y2772" s="1"/>
      <c r="AC2772" s="1"/>
      <c r="AD2772" s="1"/>
    </row>
    <row r="2773" spans="2:30" x14ac:dyDescent="0.25">
      <c r="B2773" s="1"/>
      <c r="D2773" s="1"/>
      <c r="F2773" s="1"/>
      <c r="H2773" s="1"/>
      <c r="J2773" s="1"/>
      <c r="L2773" s="1"/>
      <c r="N2773" s="1"/>
      <c r="Q2773" s="1"/>
      <c r="R2773" s="1"/>
      <c r="T2773" s="1"/>
      <c r="Y2773" s="1"/>
      <c r="AC2773" s="1"/>
      <c r="AD2773" s="1"/>
    </row>
    <row r="2774" spans="2:30" x14ac:dyDescent="0.25">
      <c r="B2774" s="1"/>
      <c r="D2774" s="1"/>
      <c r="F2774" s="1"/>
      <c r="H2774" s="1"/>
      <c r="J2774" s="1"/>
      <c r="L2774" s="1"/>
      <c r="N2774" s="1"/>
      <c r="Q2774" s="1"/>
      <c r="R2774" s="1"/>
      <c r="T2774" s="1"/>
      <c r="Y2774" s="1"/>
      <c r="AC2774" s="1"/>
      <c r="AD2774" s="1"/>
    </row>
    <row r="2775" spans="2:30" x14ac:dyDescent="0.25">
      <c r="B2775" s="1"/>
      <c r="D2775" s="1"/>
      <c r="F2775" s="1"/>
      <c r="H2775" s="1"/>
      <c r="J2775" s="1"/>
      <c r="L2775" s="1"/>
      <c r="N2775" s="1"/>
      <c r="Q2775" s="1"/>
      <c r="R2775" s="1"/>
      <c r="T2775" s="1"/>
      <c r="Y2775" s="1"/>
      <c r="AC2775" s="1"/>
      <c r="AD2775" s="1"/>
    </row>
    <row r="2776" spans="2:30" x14ac:dyDescent="0.25">
      <c r="B2776" s="1"/>
      <c r="D2776" s="1"/>
      <c r="F2776" s="1"/>
      <c r="H2776" s="1"/>
      <c r="J2776" s="1"/>
      <c r="L2776" s="1"/>
      <c r="N2776" s="1"/>
      <c r="Q2776" s="1"/>
      <c r="R2776" s="1"/>
      <c r="T2776" s="1"/>
      <c r="Y2776" s="1"/>
      <c r="AC2776" s="1"/>
      <c r="AD2776" s="1"/>
    </row>
    <row r="2777" spans="2:30" x14ac:dyDescent="0.25">
      <c r="B2777" s="1"/>
      <c r="D2777" s="1"/>
      <c r="F2777" s="1"/>
      <c r="H2777" s="1"/>
      <c r="J2777" s="1"/>
      <c r="L2777" s="1"/>
      <c r="N2777" s="1"/>
      <c r="Q2777" s="1"/>
      <c r="R2777" s="1"/>
      <c r="T2777" s="1"/>
      <c r="Y2777" s="1"/>
      <c r="AC2777" s="1"/>
      <c r="AD2777" s="1"/>
    </row>
    <row r="2778" spans="2:30" x14ac:dyDescent="0.25">
      <c r="B2778" s="1"/>
      <c r="D2778" s="1"/>
      <c r="F2778" s="1"/>
      <c r="H2778" s="1"/>
      <c r="J2778" s="1"/>
      <c r="L2778" s="1"/>
      <c r="N2778" s="1"/>
      <c r="Q2778" s="1"/>
      <c r="R2778" s="1"/>
      <c r="T2778" s="1"/>
      <c r="Y2778" s="1"/>
      <c r="AC2778" s="1"/>
      <c r="AD2778" s="1"/>
    </row>
    <row r="2779" spans="2:30" x14ac:dyDescent="0.25">
      <c r="B2779" s="1"/>
      <c r="D2779" s="1"/>
      <c r="F2779" s="1"/>
      <c r="H2779" s="1"/>
      <c r="J2779" s="1"/>
      <c r="L2779" s="1"/>
      <c r="N2779" s="1"/>
      <c r="Q2779" s="1"/>
      <c r="R2779" s="1"/>
      <c r="T2779" s="1"/>
      <c r="Y2779" s="1"/>
      <c r="AC2779" s="1"/>
      <c r="AD2779" s="1"/>
    </row>
    <row r="2780" spans="2:30" x14ac:dyDescent="0.25">
      <c r="B2780" s="1"/>
      <c r="D2780" s="1"/>
      <c r="F2780" s="1"/>
      <c r="H2780" s="1"/>
      <c r="J2780" s="1"/>
      <c r="L2780" s="1"/>
      <c r="N2780" s="1"/>
      <c r="Q2780" s="1"/>
      <c r="R2780" s="1"/>
      <c r="T2780" s="1"/>
      <c r="Y2780" s="1"/>
      <c r="AC2780" s="1"/>
      <c r="AD2780" s="1"/>
    </row>
    <row r="2781" spans="2:30" x14ac:dyDescent="0.25">
      <c r="B2781" s="1"/>
      <c r="D2781" s="1"/>
      <c r="F2781" s="1"/>
      <c r="H2781" s="1"/>
      <c r="J2781" s="1"/>
      <c r="L2781" s="1"/>
      <c r="N2781" s="1"/>
      <c r="Q2781" s="1"/>
      <c r="R2781" s="1"/>
      <c r="T2781" s="1"/>
      <c r="Y2781" s="1"/>
      <c r="AC2781" s="1"/>
      <c r="AD2781" s="1"/>
    </row>
    <row r="2782" spans="2:30" x14ac:dyDescent="0.25">
      <c r="B2782" s="1"/>
      <c r="D2782" s="1"/>
      <c r="F2782" s="1"/>
      <c r="H2782" s="1"/>
      <c r="J2782" s="1"/>
      <c r="L2782" s="1"/>
      <c r="N2782" s="1"/>
      <c r="Q2782" s="1"/>
      <c r="R2782" s="1"/>
      <c r="T2782" s="1"/>
      <c r="Y2782" s="1"/>
      <c r="AC2782" s="1"/>
      <c r="AD2782" s="1"/>
    </row>
    <row r="2783" spans="2:30" x14ac:dyDescent="0.25">
      <c r="B2783" s="1"/>
      <c r="D2783" s="1"/>
      <c r="F2783" s="1"/>
      <c r="H2783" s="1"/>
      <c r="J2783" s="1"/>
      <c r="L2783" s="1"/>
      <c r="N2783" s="1"/>
      <c r="Q2783" s="1"/>
      <c r="R2783" s="1"/>
      <c r="T2783" s="1"/>
      <c r="Y2783" s="1"/>
      <c r="AC2783" s="1"/>
      <c r="AD2783" s="1"/>
    </row>
    <row r="2784" spans="2:30" x14ac:dyDescent="0.25">
      <c r="B2784" s="1"/>
      <c r="D2784" s="1"/>
      <c r="F2784" s="1"/>
      <c r="H2784" s="1"/>
      <c r="J2784" s="1"/>
      <c r="L2784" s="1"/>
      <c r="N2784" s="1"/>
      <c r="Q2784" s="1"/>
      <c r="R2784" s="1"/>
      <c r="T2784" s="1"/>
      <c r="Y2784" s="1"/>
      <c r="AC2784" s="1"/>
      <c r="AD2784" s="1"/>
    </row>
    <row r="2785" spans="2:30" x14ac:dyDescent="0.25">
      <c r="B2785" s="1"/>
      <c r="D2785" s="1"/>
      <c r="F2785" s="1"/>
      <c r="H2785" s="1"/>
      <c r="J2785" s="1"/>
      <c r="L2785" s="1"/>
      <c r="N2785" s="1"/>
      <c r="Q2785" s="1"/>
      <c r="R2785" s="1"/>
      <c r="T2785" s="1"/>
      <c r="Y2785" s="1"/>
      <c r="AC2785" s="1"/>
      <c r="AD2785" s="1"/>
    </row>
    <row r="2786" spans="2:30" x14ac:dyDescent="0.25">
      <c r="B2786" s="1"/>
      <c r="D2786" s="1"/>
      <c r="F2786" s="1"/>
      <c r="H2786" s="1"/>
      <c r="J2786" s="1"/>
      <c r="L2786" s="1"/>
      <c r="N2786" s="1"/>
      <c r="Q2786" s="1"/>
      <c r="R2786" s="1"/>
      <c r="T2786" s="1"/>
      <c r="Y2786" s="1"/>
      <c r="AC2786" s="1"/>
      <c r="AD2786" s="1"/>
    </row>
    <row r="2787" spans="2:30" x14ac:dyDescent="0.25">
      <c r="B2787" s="1"/>
      <c r="D2787" s="1"/>
      <c r="F2787" s="1"/>
      <c r="H2787" s="1"/>
      <c r="J2787" s="1"/>
      <c r="L2787" s="1"/>
      <c r="N2787" s="1"/>
      <c r="Q2787" s="1"/>
      <c r="R2787" s="1"/>
      <c r="T2787" s="1"/>
      <c r="Y2787" s="1"/>
      <c r="AC2787" s="1"/>
      <c r="AD2787" s="1"/>
    </row>
    <row r="2788" spans="2:30" x14ac:dyDescent="0.25">
      <c r="B2788" s="1"/>
      <c r="D2788" s="1"/>
      <c r="F2788" s="1"/>
      <c r="H2788" s="1"/>
      <c r="J2788" s="1"/>
      <c r="L2788" s="1"/>
      <c r="N2788" s="1"/>
      <c r="Q2788" s="1"/>
      <c r="R2788" s="1"/>
      <c r="T2788" s="1"/>
      <c r="Y2788" s="1"/>
      <c r="AC2788" s="1"/>
      <c r="AD2788" s="1"/>
    </row>
    <row r="2789" spans="2:30" x14ac:dyDescent="0.25">
      <c r="B2789" s="1"/>
      <c r="D2789" s="1"/>
      <c r="F2789" s="1"/>
      <c r="H2789" s="1"/>
      <c r="J2789" s="1"/>
      <c r="L2789" s="1"/>
      <c r="N2789" s="1"/>
      <c r="Q2789" s="1"/>
      <c r="R2789" s="1"/>
      <c r="T2789" s="1"/>
      <c r="Y2789" s="1"/>
      <c r="AC2789" s="1"/>
      <c r="AD2789" s="1"/>
    </row>
    <row r="2790" spans="2:30" x14ac:dyDescent="0.25">
      <c r="B2790" s="1"/>
      <c r="D2790" s="1"/>
      <c r="F2790" s="1"/>
      <c r="H2790" s="1"/>
      <c r="J2790" s="1"/>
      <c r="L2790" s="1"/>
      <c r="N2790" s="1"/>
      <c r="Q2790" s="1"/>
      <c r="R2790" s="1"/>
      <c r="T2790" s="1"/>
      <c r="Y2790" s="1"/>
      <c r="AC2790" s="1"/>
      <c r="AD2790" s="1"/>
    </row>
    <row r="2791" spans="2:30" x14ac:dyDescent="0.25">
      <c r="B2791" s="1"/>
      <c r="D2791" s="1"/>
      <c r="F2791" s="1"/>
      <c r="H2791" s="1"/>
      <c r="J2791" s="1"/>
      <c r="L2791" s="1"/>
      <c r="N2791" s="1"/>
      <c r="Q2791" s="1"/>
      <c r="R2791" s="1"/>
      <c r="T2791" s="1"/>
      <c r="Y2791" s="1"/>
      <c r="AC2791" s="1"/>
      <c r="AD2791" s="1"/>
    </row>
    <row r="2792" spans="2:30" x14ac:dyDescent="0.25">
      <c r="B2792" s="1"/>
      <c r="D2792" s="1"/>
      <c r="F2792" s="1"/>
      <c r="H2792" s="1"/>
      <c r="J2792" s="1"/>
      <c r="L2792" s="1"/>
      <c r="N2792" s="1"/>
      <c r="Q2792" s="1"/>
      <c r="R2792" s="1"/>
      <c r="T2792" s="1"/>
      <c r="Y2792" s="1"/>
      <c r="AC2792" s="1"/>
      <c r="AD2792" s="1"/>
    </row>
    <row r="2793" spans="2:30" x14ac:dyDescent="0.25">
      <c r="B2793" s="1"/>
      <c r="D2793" s="1"/>
      <c r="F2793" s="1"/>
      <c r="H2793" s="1"/>
      <c r="J2793" s="1"/>
      <c r="L2793" s="1"/>
      <c r="N2793" s="1"/>
      <c r="Q2793" s="1"/>
      <c r="R2793" s="1"/>
      <c r="T2793" s="1"/>
      <c r="Y2793" s="1"/>
      <c r="AC2793" s="1"/>
      <c r="AD2793" s="1"/>
    </row>
    <row r="2794" spans="2:30" x14ac:dyDescent="0.25">
      <c r="B2794" s="1"/>
      <c r="D2794" s="1"/>
      <c r="F2794" s="1"/>
      <c r="H2794" s="1"/>
      <c r="J2794" s="1"/>
      <c r="L2794" s="1"/>
      <c r="N2794" s="1"/>
      <c r="Q2794" s="1"/>
      <c r="R2794" s="1"/>
      <c r="T2794" s="1"/>
      <c r="Y2794" s="1"/>
      <c r="AC2794" s="1"/>
      <c r="AD2794" s="1"/>
    </row>
    <row r="2795" spans="2:30" x14ac:dyDescent="0.25">
      <c r="B2795" s="1"/>
      <c r="D2795" s="1"/>
      <c r="F2795" s="1"/>
      <c r="H2795" s="1"/>
      <c r="J2795" s="1"/>
      <c r="L2795" s="1"/>
      <c r="N2795" s="1"/>
      <c r="Q2795" s="1"/>
      <c r="R2795" s="1"/>
      <c r="T2795" s="1"/>
      <c r="Y2795" s="1"/>
      <c r="AC2795" s="1"/>
      <c r="AD2795" s="1"/>
    </row>
    <row r="2796" spans="2:30" x14ac:dyDescent="0.25">
      <c r="B2796" s="1"/>
      <c r="D2796" s="1"/>
      <c r="F2796" s="1"/>
      <c r="H2796" s="1"/>
      <c r="J2796" s="1"/>
      <c r="L2796" s="1"/>
      <c r="N2796" s="1"/>
      <c r="Q2796" s="1"/>
      <c r="R2796" s="1"/>
      <c r="T2796" s="1"/>
      <c r="Y2796" s="1"/>
      <c r="AC2796" s="1"/>
      <c r="AD2796" s="1"/>
    </row>
    <row r="2797" spans="2:30" x14ac:dyDescent="0.25">
      <c r="B2797" s="1"/>
      <c r="D2797" s="1"/>
      <c r="F2797" s="1"/>
      <c r="H2797" s="1"/>
      <c r="J2797" s="1"/>
      <c r="L2797" s="1"/>
      <c r="N2797" s="1"/>
      <c r="Q2797" s="1"/>
      <c r="R2797" s="1"/>
      <c r="T2797" s="1"/>
      <c r="Y2797" s="1"/>
      <c r="AC2797" s="1"/>
      <c r="AD2797" s="1"/>
    </row>
    <row r="2798" spans="2:30" x14ac:dyDescent="0.25">
      <c r="B2798" s="1"/>
      <c r="D2798" s="1"/>
      <c r="F2798" s="1"/>
      <c r="H2798" s="1"/>
      <c r="J2798" s="1"/>
      <c r="L2798" s="1"/>
      <c r="N2798" s="1"/>
      <c r="Q2798" s="1"/>
      <c r="R2798" s="1"/>
      <c r="T2798" s="1"/>
      <c r="Y2798" s="1"/>
      <c r="AC2798" s="1"/>
      <c r="AD2798" s="1"/>
    </row>
    <row r="2799" spans="2:30" x14ac:dyDescent="0.25">
      <c r="B2799" s="1"/>
      <c r="D2799" s="1"/>
      <c r="F2799" s="1"/>
      <c r="H2799" s="1"/>
      <c r="J2799" s="1"/>
      <c r="L2799" s="1"/>
      <c r="N2799" s="1"/>
      <c r="Q2799" s="1"/>
      <c r="R2799" s="1"/>
      <c r="T2799" s="1"/>
      <c r="Y2799" s="1"/>
      <c r="AC2799" s="1"/>
      <c r="AD2799" s="1"/>
    </row>
    <row r="2800" spans="2:30" x14ac:dyDescent="0.25">
      <c r="B2800" s="1"/>
      <c r="D2800" s="1"/>
      <c r="F2800" s="1"/>
      <c r="H2800" s="1"/>
      <c r="J2800" s="1"/>
      <c r="L2800" s="1"/>
      <c r="N2800" s="1"/>
      <c r="Q2800" s="1"/>
      <c r="R2800" s="1"/>
      <c r="T2800" s="1"/>
      <c r="Y2800" s="1"/>
      <c r="AC2800" s="1"/>
      <c r="AD2800" s="1"/>
    </row>
    <row r="2801" spans="2:30" x14ac:dyDescent="0.25">
      <c r="B2801" s="1"/>
      <c r="D2801" s="1"/>
      <c r="F2801" s="1"/>
      <c r="H2801" s="1"/>
      <c r="J2801" s="1"/>
      <c r="L2801" s="1"/>
      <c r="N2801" s="1"/>
      <c r="Q2801" s="1"/>
      <c r="R2801" s="1"/>
      <c r="T2801" s="1"/>
      <c r="Y2801" s="1"/>
      <c r="AC2801" s="1"/>
      <c r="AD2801" s="1"/>
    </row>
    <row r="2802" spans="2:30" x14ac:dyDescent="0.25">
      <c r="B2802" s="1"/>
      <c r="D2802" s="1"/>
      <c r="F2802" s="1"/>
      <c r="H2802" s="1"/>
      <c r="J2802" s="1"/>
      <c r="L2802" s="1"/>
      <c r="N2802" s="1"/>
      <c r="Q2802" s="1"/>
      <c r="R2802" s="1"/>
      <c r="T2802" s="1"/>
      <c r="Y2802" s="1"/>
      <c r="AC2802" s="1"/>
      <c r="AD2802" s="1"/>
    </row>
    <row r="2803" spans="2:30" x14ac:dyDescent="0.25">
      <c r="B2803" s="1"/>
      <c r="D2803" s="1"/>
      <c r="F2803" s="1"/>
      <c r="H2803" s="1"/>
      <c r="J2803" s="1"/>
      <c r="L2803" s="1"/>
      <c r="N2803" s="1"/>
      <c r="Q2803" s="1"/>
      <c r="R2803" s="1"/>
      <c r="T2803" s="1"/>
      <c r="Y2803" s="1"/>
      <c r="AC2803" s="1"/>
      <c r="AD2803" s="1"/>
    </row>
    <row r="2804" spans="2:30" x14ac:dyDescent="0.25">
      <c r="B2804" s="1"/>
      <c r="D2804" s="1"/>
      <c r="F2804" s="1"/>
      <c r="H2804" s="1"/>
      <c r="J2804" s="1"/>
      <c r="L2804" s="1"/>
      <c r="N2804" s="1"/>
      <c r="Q2804" s="1"/>
      <c r="R2804" s="1"/>
      <c r="T2804" s="1"/>
      <c r="Y2804" s="1"/>
      <c r="AC2804" s="1"/>
      <c r="AD2804" s="1"/>
    </row>
    <row r="2805" spans="2:30" x14ac:dyDescent="0.25">
      <c r="B2805" s="1"/>
      <c r="D2805" s="1"/>
      <c r="F2805" s="1"/>
      <c r="H2805" s="1"/>
      <c r="J2805" s="1"/>
      <c r="L2805" s="1"/>
      <c r="N2805" s="1"/>
      <c r="Q2805" s="1"/>
      <c r="R2805" s="1"/>
      <c r="T2805" s="1"/>
      <c r="Y2805" s="1"/>
      <c r="AC2805" s="1"/>
      <c r="AD2805" s="1"/>
    </row>
    <row r="2806" spans="2:30" x14ac:dyDescent="0.25">
      <c r="B2806" s="1"/>
      <c r="D2806" s="1"/>
      <c r="F2806" s="1"/>
      <c r="H2806" s="1"/>
      <c r="J2806" s="1"/>
      <c r="L2806" s="1"/>
      <c r="N2806" s="1"/>
      <c r="Q2806" s="1"/>
      <c r="R2806" s="1"/>
      <c r="T2806" s="1"/>
      <c r="Y2806" s="1"/>
      <c r="AC2806" s="1"/>
      <c r="AD2806" s="1"/>
    </row>
    <row r="2807" spans="2:30" x14ac:dyDescent="0.25">
      <c r="B2807" s="1"/>
      <c r="D2807" s="1"/>
      <c r="F2807" s="1"/>
      <c r="H2807" s="1"/>
      <c r="J2807" s="1"/>
      <c r="L2807" s="1"/>
      <c r="N2807" s="1"/>
      <c r="Q2807" s="1"/>
      <c r="R2807" s="1"/>
      <c r="T2807" s="1"/>
      <c r="Y2807" s="1"/>
      <c r="AC2807" s="1"/>
      <c r="AD2807" s="1"/>
    </row>
    <row r="2808" spans="2:30" x14ac:dyDescent="0.25">
      <c r="B2808" s="1"/>
      <c r="D2808" s="1"/>
      <c r="F2808" s="1"/>
      <c r="H2808" s="1"/>
      <c r="J2808" s="1"/>
      <c r="L2808" s="1"/>
      <c r="N2808" s="1"/>
      <c r="Q2808" s="1"/>
      <c r="R2808" s="1"/>
      <c r="T2808" s="1"/>
      <c r="Y2808" s="1"/>
      <c r="AC2808" s="1"/>
      <c r="AD2808" s="1"/>
    </row>
    <row r="2809" spans="2:30" x14ac:dyDescent="0.25">
      <c r="B2809" s="1"/>
      <c r="D2809" s="1"/>
      <c r="F2809" s="1"/>
      <c r="H2809" s="1"/>
      <c r="J2809" s="1"/>
      <c r="L2809" s="1"/>
      <c r="N2809" s="1"/>
      <c r="Q2809" s="1"/>
      <c r="R2809" s="1"/>
      <c r="T2809" s="1"/>
      <c r="Y2809" s="1"/>
      <c r="AC2809" s="1"/>
      <c r="AD2809" s="1"/>
    </row>
    <row r="2810" spans="2:30" x14ac:dyDescent="0.25">
      <c r="B2810" s="1"/>
      <c r="D2810" s="1"/>
      <c r="F2810" s="1"/>
      <c r="H2810" s="1"/>
      <c r="J2810" s="1"/>
      <c r="L2810" s="1"/>
      <c r="N2810" s="1"/>
      <c r="Q2810" s="1"/>
      <c r="R2810" s="1"/>
      <c r="T2810" s="1"/>
      <c r="Y2810" s="1"/>
      <c r="AC2810" s="1"/>
      <c r="AD2810" s="1"/>
    </row>
    <row r="2811" spans="2:30" x14ac:dyDescent="0.25">
      <c r="B2811" s="1"/>
      <c r="D2811" s="1"/>
      <c r="F2811" s="1"/>
      <c r="H2811" s="1"/>
      <c r="J2811" s="1"/>
      <c r="L2811" s="1"/>
      <c r="N2811" s="1"/>
      <c r="Q2811" s="1"/>
      <c r="R2811" s="1"/>
      <c r="T2811" s="1"/>
      <c r="Y2811" s="1"/>
      <c r="AC2811" s="1"/>
      <c r="AD2811" s="1"/>
    </row>
    <row r="2812" spans="2:30" x14ac:dyDescent="0.25">
      <c r="B2812" s="1"/>
      <c r="D2812" s="1"/>
      <c r="F2812" s="1"/>
      <c r="H2812" s="1"/>
      <c r="J2812" s="1"/>
      <c r="L2812" s="1"/>
      <c r="N2812" s="1"/>
      <c r="Q2812" s="1"/>
      <c r="R2812" s="1"/>
      <c r="T2812" s="1"/>
      <c r="Y2812" s="1"/>
      <c r="AC2812" s="1"/>
      <c r="AD2812" s="1"/>
    </row>
    <row r="2813" spans="2:30" x14ac:dyDescent="0.25">
      <c r="B2813" s="1"/>
      <c r="D2813" s="1"/>
      <c r="F2813" s="1"/>
      <c r="H2813" s="1"/>
      <c r="J2813" s="1"/>
      <c r="L2813" s="1"/>
      <c r="N2813" s="1"/>
      <c r="Q2813" s="1"/>
      <c r="R2813" s="1"/>
      <c r="T2813" s="1"/>
      <c r="Y2813" s="1"/>
      <c r="AC2813" s="1"/>
      <c r="AD2813" s="1"/>
    </row>
    <row r="2814" spans="2:30" x14ac:dyDescent="0.25">
      <c r="B2814" s="1"/>
      <c r="D2814" s="1"/>
      <c r="F2814" s="1"/>
      <c r="H2814" s="1"/>
      <c r="J2814" s="1"/>
      <c r="L2814" s="1"/>
      <c r="N2814" s="1"/>
      <c r="Q2814" s="1"/>
      <c r="R2814" s="1"/>
      <c r="T2814" s="1"/>
      <c r="Y2814" s="1"/>
      <c r="AC2814" s="1"/>
      <c r="AD2814" s="1"/>
    </row>
    <row r="2815" spans="2:30" x14ac:dyDescent="0.25">
      <c r="B2815" s="1"/>
      <c r="D2815" s="1"/>
      <c r="F2815" s="1"/>
      <c r="H2815" s="1"/>
      <c r="J2815" s="1"/>
      <c r="L2815" s="1"/>
      <c r="N2815" s="1"/>
      <c r="Q2815" s="1"/>
      <c r="R2815" s="1"/>
      <c r="T2815" s="1"/>
      <c r="Y2815" s="1"/>
      <c r="AC2815" s="1"/>
      <c r="AD2815" s="1"/>
    </row>
    <row r="2816" spans="2:30" x14ac:dyDescent="0.25">
      <c r="B2816" s="1"/>
      <c r="D2816" s="1"/>
      <c r="F2816" s="1"/>
      <c r="H2816" s="1"/>
      <c r="J2816" s="1"/>
      <c r="L2816" s="1"/>
      <c r="N2816" s="1"/>
      <c r="Q2816" s="1"/>
      <c r="R2816" s="1"/>
      <c r="T2816" s="1"/>
      <c r="Y2816" s="1"/>
      <c r="AC2816" s="1"/>
      <c r="AD2816" s="1"/>
    </row>
    <row r="2817" spans="2:30" x14ac:dyDescent="0.25">
      <c r="B2817" s="1"/>
      <c r="D2817" s="1"/>
      <c r="F2817" s="1"/>
      <c r="H2817" s="1"/>
      <c r="J2817" s="1"/>
      <c r="L2817" s="1"/>
      <c r="N2817" s="1"/>
      <c r="Q2817" s="1"/>
      <c r="R2817" s="1"/>
      <c r="T2817" s="1"/>
      <c r="Y2817" s="1"/>
      <c r="AC2817" s="1"/>
      <c r="AD2817" s="1"/>
    </row>
    <row r="2818" spans="2:30" x14ac:dyDescent="0.25">
      <c r="B2818" s="1"/>
      <c r="D2818" s="1"/>
      <c r="F2818" s="1"/>
      <c r="H2818" s="1"/>
      <c r="J2818" s="1"/>
      <c r="L2818" s="1"/>
      <c r="N2818" s="1"/>
      <c r="Q2818" s="1"/>
      <c r="R2818" s="1"/>
      <c r="T2818" s="1"/>
      <c r="Y2818" s="1"/>
      <c r="AC2818" s="1"/>
      <c r="AD2818" s="1"/>
    </row>
    <row r="2819" spans="2:30" x14ac:dyDescent="0.25">
      <c r="B2819" s="1"/>
      <c r="D2819" s="1"/>
      <c r="F2819" s="1"/>
      <c r="H2819" s="1"/>
      <c r="J2819" s="1"/>
      <c r="L2819" s="1"/>
      <c r="N2819" s="1"/>
      <c r="Q2819" s="1"/>
      <c r="R2819" s="1"/>
      <c r="T2819" s="1"/>
      <c r="Y2819" s="1"/>
      <c r="AC2819" s="1"/>
      <c r="AD2819" s="1"/>
    </row>
    <row r="2820" spans="2:30" x14ac:dyDescent="0.25">
      <c r="B2820" s="1"/>
      <c r="D2820" s="1"/>
      <c r="F2820" s="1"/>
      <c r="H2820" s="1"/>
      <c r="J2820" s="1"/>
      <c r="L2820" s="1"/>
      <c r="N2820" s="1"/>
      <c r="Q2820" s="1"/>
      <c r="R2820" s="1"/>
      <c r="T2820" s="1"/>
      <c r="Y2820" s="1"/>
      <c r="AC2820" s="1"/>
      <c r="AD2820" s="1"/>
    </row>
    <row r="2821" spans="2:30" x14ac:dyDescent="0.25">
      <c r="B2821" s="1"/>
      <c r="D2821" s="1"/>
      <c r="F2821" s="1"/>
      <c r="H2821" s="1"/>
      <c r="J2821" s="1"/>
      <c r="L2821" s="1"/>
      <c r="N2821" s="1"/>
      <c r="Q2821" s="1"/>
      <c r="R2821" s="1"/>
      <c r="T2821" s="1"/>
      <c r="Y2821" s="1"/>
      <c r="AC2821" s="1"/>
      <c r="AD2821" s="1"/>
    </row>
    <row r="2822" spans="2:30" x14ac:dyDescent="0.25">
      <c r="B2822" s="1"/>
      <c r="D2822" s="1"/>
      <c r="F2822" s="1"/>
      <c r="H2822" s="1"/>
      <c r="J2822" s="1"/>
      <c r="L2822" s="1"/>
      <c r="N2822" s="1"/>
      <c r="Q2822" s="1"/>
      <c r="R2822" s="1"/>
      <c r="T2822" s="1"/>
      <c r="Y2822" s="1"/>
      <c r="AC2822" s="1"/>
      <c r="AD2822" s="1"/>
    </row>
    <row r="2823" spans="2:30" x14ac:dyDescent="0.25">
      <c r="B2823" s="1"/>
      <c r="D2823" s="1"/>
      <c r="F2823" s="1"/>
      <c r="H2823" s="1"/>
      <c r="J2823" s="1"/>
      <c r="L2823" s="1"/>
      <c r="N2823" s="1"/>
      <c r="Q2823" s="1"/>
      <c r="R2823" s="1"/>
      <c r="T2823" s="1"/>
      <c r="Y2823" s="1"/>
      <c r="AC2823" s="1"/>
      <c r="AD2823" s="1"/>
    </row>
    <row r="2824" spans="2:30" x14ac:dyDescent="0.25">
      <c r="B2824" s="1"/>
      <c r="D2824" s="1"/>
      <c r="F2824" s="1"/>
      <c r="H2824" s="1"/>
      <c r="J2824" s="1"/>
      <c r="L2824" s="1"/>
      <c r="N2824" s="1"/>
      <c r="Q2824" s="1"/>
      <c r="R2824" s="1"/>
      <c r="T2824" s="1"/>
      <c r="Y2824" s="1"/>
      <c r="AC2824" s="1"/>
      <c r="AD2824" s="1"/>
    </row>
    <row r="2825" spans="2:30" x14ac:dyDescent="0.25">
      <c r="B2825" s="1"/>
      <c r="D2825" s="1"/>
      <c r="F2825" s="1"/>
      <c r="H2825" s="1"/>
      <c r="J2825" s="1"/>
      <c r="L2825" s="1"/>
      <c r="N2825" s="1"/>
      <c r="Q2825" s="1"/>
      <c r="R2825" s="1"/>
      <c r="T2825" s="1"/>
      <c r="Y2825" s="1"/>
      <c r="AC2825" s="1"/>
      <c r="AD2825" s="1"/>
    </row>
    <row r="2826" spans="2:30" x14ac:dyDescent="0.25">
      <c r="B2826" s="1"/>
      <c r="D2826" s="1"/>
      <c r="F2826" s="1"/>
      <c r="H2826" s="1"/>
      <c r="J2826" s="1"/>
      <c r="L2826" s="1"/>
      <c r="N2826" s="1"/>
      <c r="Q2826" s="1"/>
      <c r="R2826" s="1"/>
      <c r="T2826" s="1"/>
      <c r="Y2826" s="1"/>
      <c r="AC2826" s="1"/>
      <c r="AD2826" s="1"/>
    </row>
    <row r="2827" spans="2:30" x14ac:dyDescent="0.25">
      <c r="B2827" s="1"/>
      <c r="D2827" s="1"/>
      <c r="F2827" s="1"/>
      <c r="H2827" s="1"/>
      <c r="J2827" s="1"/>
      <c r="L2827" s="1"/>
      <c r="N2827" s="1"/>
      <c r="Q2827" s="1"/>
      <c r="R2827" s="1"/>
      <c r="T2827" s="1"/>
      <c r="Y2827" s="1"/>
      <c r="AC2827" s="1"/>
      <c r="AD2827" s="1"/>
    </row>
    <row r="2828" spans="2:30" x14ac:dyDescent="0.25">
      <c r="B2828" s="1"/>
      <c r="D2828" s="1"/>
      <c r="F2828" s="1"/>
      <c r="H2828" s="1"/>
      <c r="J2828" s="1"/>
      <c r="L2828" s="1"/>
      <c r="N2828" s="1"/>
      <c r="Q2828" s="1"/>
      <c r="R2828" s="1"/>
      <c r="T2828" s="1"/>
      <c r="Y2828" s="1"/>
      <c r="AC2828" s="1"/>
      <c r="AD2828" s="1"/>
    </row>
    <row r="2829" spans="2:30" x14ac:dyDescent="0.25">
      <c r="B2829" s="1"/>
      <c r="D2829" s="1"/>
      <c r="F2829" s="1"/>
      <c r="H2829" s="1"/>
      <c r="J2829" s="1"/>
      <c r="L2829" s="1"/>
      <c r="N2829" s="1"/>
      <c r="Q2829" s="1"/>
      <c r="R2829" s="1"/>
      <c r="T2829" s="1"/>
      <c r="Y2829" s="1"/>
      <c r="AC2829" s="1"/>
      <c r="AD2829" s="1"/>
    </row>
    <row r="2830" spans="2:30" x14ac:dyDescent="0.25">
      <c r="B2830" s="1"/>
      <c r="D2830" s="1"/>
      <c r="F2830" s="1"/>
      <c r="H2830" s="1"/>
      <c r="J2830" s="1"/>
      <c r="L2830" s="1"/>
      <c r="N2830" s="1"/>
      <c r="Q2830" s="1"/>
      <c r="R2830" s="1"/>
      <c r="T2830" s="1"/>
      <c r="Y2830" s="1"/>
      <c r="AC2830" s="1"/>
      <c r="AD2830" s="1"/>
    </row>
    <row r="2831" spans="2:30" x14ac:dyDescent="0.25">
      <c r="B2831" s="1"/>
      <c r="D2831" s="1"/>
      <c r="F2831" s="1"/>
      <c r="H2831" s="1"/>
      <c r="J2831" s="1"/>
      <c r="L2831" s="1"/>
      <c r="N2831" s="1"/>
      <c r="Q2831" s="1"/>
      <c r="R2831" s="1"/>
      <c r="T2831" s="1"/>
      <c r="Y2831" s="1"/>
      <c r="AC2831" s="1"/>
      <c r="AD2831" s="1"/>
    </row>
    <row r="2832" spans="2:30" x14ac:dyDescent="0.25">
      <c r="B2832" s="1"/>
      <c r="D2832" s="1"/>
      <c r="F2832" s="1"/>
      <c r="H2832" s="1"/>
      <c r="J2832" s="1"/>
      <c r="L2832" s="1"/>
      <c r="N2832" s="1"/>
      <c r="Q2832" s="1"/>
      <c r="R2832" s="1"/>
      <c r="T2832" s="1"/>
      <c r="Y2832" s="1"/>
      <c r="AC2832" s="1"/>
      <c r="AD2832" s="1"/>
    </row>
    <row r="2833" spans="2:30" x14ac:dyDescent="0.25">
      <c r="B2833" s="1"/>
      <c r="D2833" s="1"/>
      <c r="F2833" s="1"/>
      <c r="H2833" s="1"/>
      <c r="J2833" s="1"/>
      <c r="L2833" s="1"/>
      <c r="N2833" s="1"/>
      <c r="Q2833" s="1"/>
      <c r="R2833" s="1"/>
      <c r="T2833" s="1"/>
      <c r="Y2833" s="1"/>
      <c r="AC2833" s="1"/>
      <c r="AD2833" s="1"/>
    </row>
    <row r="2834" spans="2:30" x14ac:dyDescent="0.25">
      <c r="B2834" s="1"/>
      <c r="D2834" s="1"/>
      <c r="F2834" s="1"/>
      <c r="H2834" s="1"/>
      <c r="J2834" s="1"/>
      <c r="L2834" s="1"/>
      <c r="N2834" s="1"/>
      <c r="Q2834" s="1"/>
      <c r="R2834" s="1"/>
      <c r="T2834" s="1"/>
      <c r="Y2834" s="1"/>
      <c r="AC2834" s="1"/>
      <c r="AD2834" s="1"/>
    </row>
    <row r="2835" spans="2:30" x14ac:dyDescent="0.25">
      <c r="B2835" s="1"/>
      <c r="D2835" s="1"/>
      <c r="F2835" s="1"/>
      <c r="H2835" s="1"/>
      <c r="J2835" s="1"/>
      <c r="L2835" s="1"/>
      <c r="N2835" s="1"/>
      <c r="Q2835" s="1"/>
      <c r="R2835" s="1"/>
      <c r="T2835" s="1"/>
      <c r="Y2835" s="1"/>
      <c r="AC2835" s="1"/>
      <c r="AD2835" s="1"/>
    </row>
    <row r="2836" spans="2:30" x14ac:dyDescent="0.25">
      <c r="B2836" s="1"/>
      <c r="D2836" s="1"/>
      <c r="F2836" s="1"/>
      <c r="H2836" s="1"/>
      <c r="J2836" s="1"/>
      <c r="L2836" s="1"/>
      <c r="N2836" s="1"/>
      <c r="Q2836" s="1"/>
      <c r="R2836" s="1"/>
      <c r="T2836" s="1"/>
      <c r="Y2836" s="1"/>
      <c r="AC2836" s="1"/>
      <c r="AD2836" s="1"/>
    </row>
    <row r="2837" spans="2:30" x14ac:dyDescent="0.25">
      <c r="B2837" s="1"/>
      <c r="D2837" s="1"/>
      <c r="F2837" s="1"/>
      <c r="H2837" s="1"/>
      <c r="J2837" s="1"/>
      <c r="L2837" s="1"/>
      <c r="N2837" s="1"/>
      <c r="Q2837" s="1"/>
      <c r="R2837" s="1"/>
      <c r="T2837" s="1"/>
      <c r="Y2837" s="1"/>
      <c r="AC2837" s="1"/>
      <c r="AD2837" s="1"/>
    </row>
    <row r="2838" spans="2:30" x14ac:dyDescent="0.25">
      <c r="B2838" s="1"/>
      <c r="D2838" s="1"/>
      <c r="F2838" s="1"/>
      <c r="H2838" s="1"/>
      <c r="J2838" s="1"/>
      <c r="L2838" s="1"/>
      <c r="N2838" s="1"/>
      <c r="Q2838" s="1"/>
      <c r="R2838" s="1"/>
      <c r="T2838" s="1"/>
      <c r="Y2838" s="1"/>
      <c r="AC2838" s="1"/>
      <c r="AD2838" s="1"/>
    </row>
    <row r="2839" spans="2:30" x14ac:dyDescent="0.25">
      <c r="B2839" s="1"/>
      <c r="D2839" s="1"/>
      <c r="F2839" s="1"/>
      <c r="H2839" s="1"/>
      <c r="J2839" s="1"/>
      <c r="L2839" s="1"/>
      <c r="N2839" s="1"/>
      <c r="Q2839" s="1"/>
      <c r="R2839" s="1"/>
      <c r="T2839" s="1"/>
      <c r="Y2839" s="1"/>
      <c r="AC2839" s="1"/>
      <c r="AD2839" s="1"/>
    </row>
    <row r="2840" spans="2:30" x14ac:dyDescent="0.25">
      <c r="B2840" s="1"/>
      <c r="D2840" s="1"/>
      <c r="F2840" s="1"/>
      <c r="H2840" s="1"/>
      <c r="J2840" s="1"/>
      <c r="L2840" s="1"/>
      <c r="N2840" s="1"/>
      <c r="Q2840" s="1"/>
      <c r="R2840" s="1"/>
      <c r="T2840" s="1"/>
      <c r="Y2840" s="1"/>
      <c r="AC2840" s="1"/>
      <c r="AD2840" s="1"/>
    </row>
    <row r="2841" spans="2:30" x14ac:dyDescent="0.25">
      <c r="B2841" s="1"/>
      <c r="D2841" s="1"/>
      <c r="F2841" s="1"/>
      <c r="H2841" s="1"/>
      <c r="J2841" s="1"/>
      <c r="L2841" s="1"/>
      <c r="N2841" s="1"/>
      <c r="Q2841" s="1"/>
      <c r="R2841" s="1"/>
      <c r="T2841" s="1"/>
      <c r="Y2841" s="1"/>
      <c r="AC2841" s="1"/>
      <c r="AD2841" s="1"/>
    </row>
    <row r="2842" spans="2:30" x14ac:dyDescent="0.25">
      <c r="B2842" s="1"/>
      <c r="D2842" s="1"/>
      <c r="F2842" s="1"/>
      <c r="H2842" s="1"/>
      <c r="J2842" s="1"/>
      <c r="L2842" s="1"/>
      <c r="N2842" s="1"/>
      <c r="Q2842" s="1"/>
      <c r="R2842" s="1"/>
      <c r="T2842" s="1"/>
      <c r="Y2842" s="1"/>
      <c r="AC2842" s="1"/>
      <c r="AD2842" s="1"/>
    </row>
    <row r="2843" spans="2:30" x14ac:dyDescent="0.25">
      <c r="B2843" s="1"/>
      <c r="D2843" s="1"/>
      <c r="F2843" s="1"/>
      <c r="H2843" s="1"/>
      <c r="J2843" s="1"/>
      <c r="L2843" s="1"/>
      <c r="N2843" s="1"/>
      <c r="Q2843" s="1"/>
      <c r="R2843" s="1"/>
      <c r="T2843" s="1"/>
      <c r="Y2843" s="1"/>
      <c r="AC2843" s="1"/>
      <c r="AD2843" s="1"/>
    </row>
    <row r="2844" spans="2:30" x14ac:dyDescent="0.25">
      <c r="B2844" s="1"/>
      <c r="D2844" s="1"/>
      <c r="F2844" s="1"/>
      <c r="H2844" s="1"/>
      <c r="J2844" s="1"/>
      <c r="L2844" s="1"/>
      <c r="N2844" s="1"/>
      <c r="Q2844" s="1"/>
      <c r="R2844" s="1"/>
      <c r="T2844" s="1"/>
      <c r="Y2844" s="1"/>
      <c r="AC2844" s="1"/>
      <c r="AD2844" s="1"/>
    </row>
    <row r="2845" spans="2:30" x14ac:dyDescent="0.25">
      <c r="B2845" s="1"/>
      <c r="D2845" s="1"/>
      <c r="F2845" s="1"/>
      <c r="H2845" s="1"/>
      <c r="J2845" s="1"/>
      <c r="L2845" s="1"/>
      <c r="N2845" s="1"/>
      <c r="Q2845" s="1"/>
      <c r="R2845" s="1"/>
      <c r="T2845" s="1"/>
      <c r="Y2845" s="1"/>
      <c r="AC2845" s="1"/>
      <c r="AD2845" s="1"/>
    </row>
    <row r="2846" spans="2:30" x14ac:dyDescent="0.25">
      <c r="B2846" s="1"/>
      <c r="D2846" s="1"/>
      <c r="F2846" s="1"/>
      <c r="H2846" s="1"/>
      <c r="J2846" s="1"/>
      <c r="L2846" s="1"/>
      <c r="N2846" s="1"/>
      <c r="Q2846" s="1"/>
      <c r="R2846" s="1"/>
      <c r="T2846" s="1"/>
      <c r="Y2846" s="1"/>
      <c r="AC2846" s="1"/>
      <c r="AD2846" s="1"/>
    </row>
    <row r="2847" spans="2:30" x14ac:dyDescent="0.25">
      <c r="B2847" s="1"/>
      <c r="D2847" s="1"/>
      <c r="F2847" s="1"/>
      <c r="H2847" s="1"/>
      <c r="J2847" s="1"/>
      <c r="L2847" s="1"/>
      <c r="N2847" s="1"/>
      <c r="Q2847" s="1"/>
      <c r="R2847" s="1"/>
      <c r="T2847" s="1"/>
      <c r="Y2847" s="1"/>
      <c r="AC2847" s="1"/>
      <c r="AD2847" s="1"/>
    </row>
    <row r="2848" spans="2:30" x14ac:dyDescent="0.25">
      <c r="B2848" s="1"/>
      <c r="D2848" s="1"/>
      <c r="F2848" s="1"/>
      <c r="H2848" s="1"/>
      <c r="J2848" s="1"/>
      <c r="L2848" s="1"/>
      <c r="N2848" s="1"/>
      <c r="Q2848" s="1"/>
      <c r="R2848" s="1"/>
      <c r="T2848" s="1"/>
      <c r="Y2848" s="1"/>
      <c r="AC2848" s="1"/>
      <c r="AD2848" s="1"/>
    </row>
    <row r="2849" spans="2:30" x14ac:dyDescent="0.25">
      <c r="B2849" s="1"/>
      <c r="D2849" s="1"/>
      <c r="F2849" s="1"/>
      <c r="H2849" s="1"/>
      <c r="J2849" s="1"/>
      <c r="L2849" s="1"/>
      <c r="N2849" s="1"/>
      <c r="Q2849" s="1"/>
      <c r="R2849" s="1"/>
      <c r="T2849" s="1"/>
      <c r="Y2849" s="1"/>
      <c r="AC2849" s="1"/>
      <c r="AD2849" s="1"/>
    </row>
    <row r="2850" spans="2:30" x14ac:dyDescent="0.25">
      <c r="B2850" s="1"/>
      <c r="D2850" s="1"/>
      <c r="F2850" s="1"/>
      <c r="H2850" s="1"/>
      <c r="J2850" s="1"/>
      <c r="L2850" s="1"/>
      <c r="N2850" s="1"/>
      <c r="Q2850" s="1"/>
      <c r="R2850" s="1"/>
      <c r="T2850" s="1"/>
      <c r="Y2850" s="1"/>
      <c r="AC2850" s="1"/>
      <c r="AD2850" s="1"/>
    </row>
    <row r="2851" spans="2:30" x14ac:dyDescent="0.25">
      <c r="B2851" s="1"/>
      <c r="D2851" s="1"/>
      <c r="F2851" s="1"/>
      <c r="H2851" s="1"/>
      <c r="J2851" s="1"/>
      <c r="L2851" s="1"/>
      <c r="N2851" s="1"/>
      <c r="Q2851" s="1"/>
      <c r="R2851" s="1"/>
      <c r="T2851" s="1"/>
      <c r="Y2851" s="1"/>
      <c r="AC2851" s="1"/>
      <c r="AD2851" s="1"/>
    </row>
    <row r="2852" spans="2:30" x14ac:dyDescent="0.25">
      <c r="B2852" s="1"/>
      <c r="D2852" s="1"/>
      <c r="F2852" s="1"/>
      <c r="H2852" s="1"/>
      <c r="J2852" s="1"/>
      <c r="L2852" s="1"/>
      <c r="N2852" s="1"/>
      <c r="Q2852" s="1"/>
      <c r="R2852" s="1"/>
      <c r="T2852" s="1"/>
      <c r="Y2852" s="1"/>
      <c r="AC2852" s="1"/>
      <c r="AD2852" s="1"/>
    </row>
    <row r="2853" spans="2:30" x14ac:dyDescent="0.25">
      <c r="B2853" s="1"/>
      <c r="D2853" s="1"/>
      <c r="F2853" s="1"/>
      <c r="H2853" s="1"/>
      <c r="J2853" s="1"/>
      <c r="L2853" s="1"/>
      <c r="N2853" s="1"/>
      <c r="Q2853" s="1"/>
      <c r="R2853" s="1"/>
      <c r="T2853" s="1"/>
      <c r="Y2853" s="1"/>
      <c r="AC2853" s="1"/>
      <c r="AD2853" s="1"/>
    </row>
    <row r="2854" spans="2:30" x14ac:dyDescent="0.25">
      <c r="B2854" s="1"/>
      <c r="D2854" s="1"/>
      <c r="F2854" s="1"/>
      <c r="H2854" s="1"/>
      <c r="J2854" s="1"/>
      <c r="L2854" s="1"/>
      <c r="N2854" s="1"/>
      <c r="Q2854" s="1"/>
      <c r="R2854" s="1"/>
      <c r="T2854" s="1"/>
      <c r="Y2854" s="1"/>
      <c r="AC2854" s="1"/>
      <c r="AD2854" s="1"/>
    </row>
    <row r="2855" spans="2:30" x14ac:dyDescent="0.25">
      <c r="B2855" s="1"/>
      <c r="D2855" s="1"/>
      <c r="F2855" s="1"/>
      <c r="H2855" s="1"/>
      <c r="J2855" s="1"/>
      <c r="L2855" s="1"/>
      <c r="N2855" s="1"/>
      <c r="Q2855" s="1"/>
      <c r="R2855" s="1"/>
      <c r="T2855" s="1"/>
      <c r="Y2855" s="1"/>
      <c r="AC2855" s="1"/>
      <c r="AD2855" s="1"/>
    </row>
    <row r="2856" spans="2:30" x14ac:dyDescent="0.25">
      <c r="B2856" s="1"/>
      <c r="D2856" s="1"/>
      <c r="F2856" s="1"/>
      <c r="H2856" s="1"/>
      <c r="J2856" s="1"/>
      <c r="L2856" s="1"/>
      <c r="N2856" s="1"/>
      <c r="Q2856" s="1"/>
      <c r="R2856" s="1"/>
      <c r="T2856" s="1"/>
      <c r="Y2856" s="1"/>
      <c r="AC2856" s="1"/>
      <c r="AD2856" s="1"/>
    </row>
    <row r="2857" spans="2:30" x14ac:dyDescent="0.25">
      <c r="B2857" s="1"/>
      <c r="D2857" s="1"/>
      <c r="F2857" s="1"/>
      <c r="H2857" s="1"/>
      <c r="J2857" s="1"/>
      <c r="L2857" s="1"/>
      <c r="N2857" s="1"/>
      <c r="Q2857" s="1"/>
      <c r="R2857" s="1"/>
      <c r="T2857" s="1"/>
      <c r="Y2857" s="1"/>
      <c r="AC2857" s="1"/>
      <c r="AD2857" s="1"/>
    </row>
    <row r="2858" spans="2:30" x14ac:dyDescent="0.25">
      <c r="B2858" s="1"/>
      <c r="D2858" s="1"/>
      <c r="F2858" s="1"/>
      <c r="H2858" s="1"/>
      <c r="J2858" s="1"/>
      <c r="L2858" s="1"/>
      <c r="N2858" s="1"/>
      <c r="Q2858" s="1"/>
      <c r="R2858" s="1"/>
      <c r="T2858" s="1"/>
      <c r="Y2858" s="1"/>
      <c r="AC2858" s="1"/>
      <c r="AD2858" s="1"/>
    </row>
    <row r="2859" spans="2:30" x14ac:dyDescent="0.25">
      <c r="B2859" s="1"/>
      <c r="D2859" s="1"/>
      <c r="F2859" s="1"/>
      <c r="H2859" s="1"/>
      <c r="J2859" s="1"/>
      <c r="L2859" s="1"/>
      <c r="N2859" s="1"/>
      <c r="Q2859" s="1"/>
      <c r="R2859" s="1"/>
      <c r="T2859" s="1"/>
      <c r="Y2859" s="1"/>
      <c r="AC2859" s="1"/>
      <c r="AD2859" s="1"/>
    </row>
    <row r="2860" spans="2:30" x14ac:dyDescent="0.25">
      <c r="B2860" s="1"/>
      <c r="D2860" s="1"/>
      <c r="F2860" s="1"/>
      <c r="H2860" s="1"/>
      <c r="J2860" s="1"/>
      <c r="L2860" s="1"/>
      <c r="N2860" s="1"/>
      <c r="Q2860" s="1"/>
      <c r="R2860" s="1"/>
      <c r="T2860" s="1"/>
      <c r="Y2860" s="1"/>
      <c r="AC2860" s="1"/>
      <c r="AD2860" s="1"/>
    </row>
    <row r="2861" spans="2:30" x14ac:dyDescent="0.25">
      <c r="B2861" s="1"/>
      <c r="D2861" s="1"/>
      <c r="F2861" s="1"/>
      <c r="H2861" s="1"/>
      <c r="J2861" s="1"/>
      <c r="L2861" s="1"/>
      <c r="N2861" s="1"/>
      <c r="Q2861" s="1"/>
      <c r="R2861" s="1"/>
      <c r="T2861" s="1"/>
      <c r="Y2861" s="1"/>
      <c r="AC2861" s="1"/>
      <c r="AD2861" s="1"/>
    </row>
    <row r="2862" spans="2:30" x14ac:dyDescent="0.25">
      <c r="B2862" s="1"/>
      <c r="D2862" s="1"/>
      <c r="F2862" s="1"/>
      <c r="H2862" s="1"/>
      <c r="J2862" s="1"/>
      <c r="L2862" s="1"/>
      <c r="N2862" s="1"/>
      <c r="Q2862" s="1"/>
      <c r="R2862" s="1"/>
      <c r="T2862" s="1"/>
      <c r="Y2862" s="1"/>
      <c r="AC2862" s="1"/>
      <c r="AD2862" s="1"/>
    </row>
    <row r="2863" spans="2:30" x14ac:dyDescent="0.25">
      <c r="B2863" s="1"/>
      <c r="D2863" s="1"/>
      <c r="F2863" s="1"/>
      <c r="H2863" s="1"/>
      <c r="J2863" s="1"/>
      <c r="L2863" s="1"/>
      <c r="N2863" s="1"/>
      <c r="Q2863" s="1"/>
      <c r="R2863" s="1"/>
      <c r="T2863" s="1"/>
      <c r="Y2863" s="1"/>
      <c r="AC2863" s="1"/>
      <c r="AD2863" s="1"/>
    </row>
    <row r="2864" spans="2:30" x14ac:dyDescent="0.25">
      <c r="B2864" s="1"/>
      <c r="D2864" s="1"/>
      <c r="F2864" s="1"/>
      <c r="H2864" s="1"/>
      <c r="J2864" s="1"/>
      <c r="L2864" s="1"/>
      <c r="N2864" s="1"/>
      <c r="Q2864" s="1"/>
      <c r="R2864" s="1"/>
      <c r="T2864" s="1"/>
      <c r="Y2864" s="1"/>
      <c r="AC2864" s="1"/>
      <c r="AD2864" s="1"/>
    </row>
    <row r="2865" spans="2:30" x14ac:dyDescent="0.25">
      <c r="B2865" s="1"/>
      <c r="D2865" s="1"/>
      <c r="F2865" s="1"/>
      <c r="H2865" s="1"/>
      <c r="J2865" s="1"/>
      <c r="L2865" s="1"/>
      <c r="N2865" s="1"/>
      <c r="Q2865" s="1"/>
      <c r="R2865" s="1"/>
      <c r="T2865" s="1"/>
      <c r="Y2865" s="1"/>
      <c r="AC2865" s="1"/>
      <c r="AD2865" s="1"/>
    </row>
    <row r="2866" spans="2:30" x14ac:dyDescent="0.25">
      <c r="B2866" s="1"/>
      <c r="D2866" s="1"/>
      <c r="F2866" s="1"/>
      <c r="H2866" s="1"/>
      <c r="J2866" s="1"/>
      <c r="L2866" s="1"/>
      <c r="N2866" s="1"/>
      <c r="Q2866" s="1"/>
      <c r="R2866" s="1"/>
      <c r="T2866" s="1"/>
      <c r="Y2866" s="1"/>
      <c r="AC2866" s="1"/>
      <c r="AD2866" s="1"/>
    </row>
    <row r="2867" spans="2:30" x14ac:dyDescent="0.25">
      <c r="B2867" s="1"/>
      <c r="D2867" s="1"/>
      <c r="F2867" s="1"/>
      <c r="H2867" s="1"/>
      <c r="J2867" s="1"/>
      <c r="L2867" s="1"/>
      <c r="N2867" s="1"/>
      <c r="Q2867" s="1"/>
      <c r="R2867" s="1"/>
      <c r="T2867" s="1"/>
      <c r="Y2867" s="1"/>
      <c r="AC2867" s="1"/>
      <c r="AD2867" s="1"/>
    </row>
    <row r="2868" spans="2:30" x14ac:dyDescent="0.25">
      <c r="B2868" s="1"/>
      <c r="D2868" s="1"/>
      <c r="F2868" s="1"/>
      <c r="H2868" s="1"/>
      <c r="J2868" s="1"/>
      <c r="L2868" s="1"/>
      <c r="N2868" s="1"/>
      <c r="Q2868" s="1"/>
      <c r="R2868" s="1"/>
      <c r="T2868" s="1"/>
      <c r="Y2868" s="1"/>
      <c r="AC2868" s="1"/>
      <c r="AD2868" s="1"/>
    </row>
    <row r="2869" spans="2:30" x14ac:dyDescent="0.25">
      <c r="B2869" s="1"/>
      <c r="D2869" s="1"/>
      <c r="F2869" s="1"/>
      <c r="H2869" s="1"/>
      <c r="J2869" s="1"/>
      <c r="L2869" s="1"/>
      <c r="N2869" s="1"/>
      <c r="Q2869" s="1"/>
      <c r="R2869" s="1"/>
      <c r="T2869" s="1"/>
      <c r="Y2869" s="1"/>
      <c r="AC2869" s="1"/>
      <c r="AD2869" s="1"/>
    </row>
    <row r="2870" spans="2:30" x14ac:dyDescent="0.25">
      <c r="B2870" s="1"/>
      <c r="D2870" s="1"/>
      <c r="F2870" s="1"/>
      <c r="H2870" s="1"/>
      <c r="J2870" s="1"/>
      <c r="L2870" s="1"/>
      <c r="N2870" s="1"/>
      <c r="Q2870" s="1"/>
      <c r="R2870" s="1"/>
      <c r="T2870" s="1"/>
      <c r="Y2870" s="1"/>
      <c r="AC2870" s="1"/>
      <c r="AD2870" s="1"/>
    </row>
    <row r="2871" spans="2:30" x14ac:dyDescent="0.25">
      <c r="B2871" s="1"/>
      <c r="D2871" s="1"/>
      <c r="F2871" s="1"/>
      <c r="H2871" s="1"/>
      <c r="J2871" s="1"/>
      <c r="L2871" s="1"/>
      <c r="N2871" s="1"/>
      <c r="Q2871" s="1"/>
      <c r="R2871" s="1"/>
      <c r="T2871" s="1"/>
      <c r="Y2871" s="1"/>
      <c r="AC2871" s="1"/>
      <c r="AD2871" s="1"/>
    </row>
    <row r="2872" spans="2:30" x14ac:dyDescent="0.25">
      <c r="B2872" s="1"/>
      <c r="D2872" s="1"/>
      <c r="F2872" s="1"/>
      <c r="H2872" s="1"/>
      <c r="J2872" s="1"/>
      <c r="L2872" s="1"/>
      <c r="N2872" s="1"/>
      <c r="Q2872" s="1"/>
      <c r="R2872" s="1"/>
      <c r="T2872" s="1"/>
      <c r="Y2872" s="1"/>
      <c r="AC2872" s="1"/>
      <c r="AD2872" s="1"/>
    </row>
    <row r="2873" spans="2:30" x14ac:dyDescent="0.25">
      <c r="B2873" s="1"/>
      <c r="D2873" s="1"/>
      <c r="F2873" s="1"/>
      <c r="H2873" s="1"/>
      <c r="J2873" s="1"/>
      <c r="L2873" s="1"/>
      <c r="N2873" s="1"/>
      <c r="Q2873" s="1"/>
      <c r="R2873" s="1"/>
      <c r="T2873" s="1"/>
      <c r="Y2873" s="1"/>
      <c r="AC2873" s="1"/>
      <c r="AD2873" s="1"/>
    </row>
    <row r="2874" spans="2:30" x14ac:dyDescent="0.25">
      <c r="B2874" s="1"/>
      <c r="D2874" s="1"/>
      <c r="F2874" s="1"/>
      <c r="H2874" s="1"/>
      <c r="J2874" s="1"/>
      <c r="L2874" s="1"/>
      <c r="N2874" s="1"/>
      <c r="Q2874" s="1"/>
      <c r="R2874" s="1"/>
      <c r="T2874" s="1"/>
      <c r="Y2874" s="1"/>
      <c r="AC2874" s="1"/>
      <c r="AD2874" s="1"/>
    </row>
    <row r="2875" spans="2:30" x14ac:dyDescent="0.25">
      <c r="B2875" s="1"/>
      <c r="D2875" s="1"/>
      <c r="F2875" s="1"/>
      <c r="H2875" s="1"/>
      <c r="J2875" s="1"/>
      <c r="L2875" s="1"/>
      <c r="N2875" s="1"/>
      <c r="Q2875" s="1"/>
      <c r="R2875" s="1"/>
      <c r="T2875" s="1"/>
      <c r="Y2875" s="1"/>
      <c r="AC2875" s="1"/>
      <c r="AD2875" s="1"/>
    </row>
    <row r="2876" spans="2:30" x14ac:dyDescent="0.25">
      <c r="B2876" s="1"/>
      <c r="D2876" s="1"/>
      <c r="F2876" s="1"/>
      <c r="H2876" s="1"/>
      <c r="J2876" s="1"/>
      <c r="L2876" s="1"/>
      <c r="N2876" s="1"/>
      <c r="Q2876" s="1"/>
      <c r="R2876" s="1"/>
      <c r="T2876" s="1"/>
      <c r="Y2876" s="1"/>
      <c r="AC2876" s="1"/>
      <c r="AD2876" s="1"/>
    </row>
    <row r="2877" spans="2:30" x14ac:dyDescent="0.25">
      <c r="B2877" s="1"/>
      <c r="D2877" s="1"/>
      <c r="F2877" s="1"/>
      <c r="H2877" s="1"/>
      <c r="J2877" s="1"/>
      <c r="L2877" s="1"/>
      <c r="N2877" s="1"/>
      <c r="Q2877" s="1"/>
      <c r="R2877" s="1"/>
      <c r="T2877" s="1"/>
      <c r="Y2877" s="1"/>
      <c r="AC2877" s="1"/>
      <c r="AD2877" s="1"/>
    </row>
    <row r="2878" spans="2:30" x14ac:dyDescent="0.25">
      <c r="B2878" s="1"/>
      <c r="D2878" s="1"/>
      <c r="F2878" s="1"/>
      <c r="H2878" s="1"/>
      <c r="J2878" s="1"/>
      <c r="L2878" s="1"/>
      <c r="N2878" s="1"/>
      <c r="Q2878" s="1"/>
      <c r="R2878" s="1"/>
      <c r="T2878" s="1"/>
      <c r="Y2878" s="1"/>
      <c r="AC2878" s="1"/>
      <c r="AD2878" s="1"/>
    </row>
    <row r="2879" spans="2:30" x14ac:dyDescent="0.25">
      <c r="B2879" s="1"/>
      <c r="D2879" s="1"/>
      <c r="F2879" s="1"/>
      <c r="H2879" s="1"/>
      <c r="J2879" s="1"/>
      <c r="L2879" s="1"/>
      <c r="N2879" s="1"/>
      <c r="Q2879" s="1"/>
      <c r="R2879" s="1"/>
      <c r="T2879" s="1"/>
      <c r="Y2879" s="1"/>
      <c r="AC2879" s="1"/>
      <c r="AD2879" s="1"/>
    </row>
    <row r="2880" spans="2:30" x14ac:dyDescent="0.25">
      <c r="B2880" s="1"/>
      <c r="D2880" s="1"/>
      <c r="F2880" s="1"/>
      <c r="H2880" s="1"/>
      <c r="J2880" s="1"/>
      <c r="L2880" s="1"/>
      <c r="N2880" s="1"/>
      <c r="Q2880" s="1"/>
      <c r="R2880" s="1"/>
      <c r="T2880" s="1"/>
      <c r="Y2880" s="1"/>
      <c r="AC2880" s="1"/>
      <c r="AD2880" s="1"/>
    </row>
    <row r="2881" spans="2:30" x14ac:dyDescent="0.25">
      <c r="B2881" s="1"/>
      <c r="D2881" s="1"/>
      <c r="F2881" s="1"/>
      <c r="H2881" s="1"/>
      <c r="J2881" s="1"/>
      <c r="L2881" s="1"/>
      <c r="N2881" s="1"/>
      <c r="Q2881" s="1"/>
      <c r="R2881" s="1"/>
      <c r="T2881" s="1"/>
      <c r="Y2881" s="1"/>
      <c r="AC2881" s="1"/>
      <c r="AD2881" s="1"/>
    </row>
    <row r="2882" spans="2:30" x14ac:dyDescent="0.25">
      <c r="B2882" s="1"/>
      <c r="D2882" s="1"/>
      <c r="F2882" s="1"/>
      <c r="H2882" s="1"/>
      <c r="J2882" s="1"/>
      <c r="L2882" s="1"/>
      <c r="N2882" s="1"/>
      <c r="Q2882" s="1"/>
      <c r="R2882" s="1"/>
      <c r="T2882" s="1"/>
      <c r="Y2882" s="1"/>
      <c r="AC2882" s="1"/>
      <c r="AD2882" s="1"/>
    </row>
    <row r="2883" spans="2:30" x14ac:dyDescent="0.25">
      <c r="B2883" s="1"/>
      <c r="D2883" s="1"/>
      <c r="F2883" s="1"/>
      <c r="H2883" s="1"/>
      <c r="J2883" s="1"/>
      <c r="L2883" s="1"/>
      <c r="N2883" s="1"/>
      <c r="Q2883" s="1"/>
      <c r="R2883" s="1"/>
      <c r="T2883" s="1"/>
      <c r="Y2883" s="1"/>
      <c r="AC2883" s="1"/>
      <c r="AD2883" s="1"/>
    </row>
    <row r="2884" spans="2:30" x14ac:dyDescent="0.25">
      <c r="B2884" s="1"/>
      <c r="D2884" s="1"/>
      <c r="F2884" s="1"/>
      <c r="H2884" s="1"/>
      <c r="J2884" s="1"/>
      <c r="L2884" s="1"/>
      <c r="N2884" s="1"/>
      <c r="Q2884" s="1"/>
      <c r="R2884" s="1"/>
      <c r="T2884" s="1"/>
      <c r="Y2884" s="1"/>
      <c r="AC2884" s="1"/>
      <c r="AD2884" s="1"/>
    </row>
    <row r="2885" spans="2:30" x14ac:dyDescent="0.25">
      <c r="B2885" s="1"/>
      <c r="D2885" s="1"/>
      <c r="F2885" s="1"/>
      <c r="H2885" s="1"/>
      <c r="J2885" s="1"/>
      <c r="L2885" s="1"/>
      <c r="N2885" s="1"/>
      <c r="Q2885" s="1"/>
      <c r="R2885" s="1"/>
      <c r="T2885" s="1"/>
      <c r="Y2885" s="1"/>
      <c r="AC2885" s="1"/>
      <c r="AD2885" s="1"/>
    </row>
    <row r="2886" spans="2:30" x14ac:dyDescent="0.25">
      <c r="B2886" s="1"/>
      <c r="D2886" s="1"/>
      <c r="F2886" s="1"/>
      <c r="H2886" s="1"/>
      <c r="J2886" s="1"/>
      <c r="L2886" s="1"/>
      <c r="N2886" s="1"/>
      <c r="Q2886" s="1"/>
      <c r="R2886" s="1"/>
      <c r="T2886" s="1"/>
      <c r="Y2886" s="1"/>
      <c r="AC2886" s="1"/>
      <c r="AD2886" s="1"/>
    </row>
    <row r="2887" spans="2:30" x14ac:dyDescent="0.25">
      <c r="B2887" s="1"/>
      <c r="D2887" s="1"/>
      <c r="F2887" s="1"/>
      <c r="H2887" s="1"/>
      <c r="J2887" s="1"/>
      <c r="L2887" s="1"/>
      <c r="N2887" s="1"/>
      <c r="Q2887" s="1"/>
      <c r="R2887" s="1"/>
      <c r="T2887" s="1"/>
      <c r="Y2887" s="1"/>
      <c r="AC2887" s="1"/>
      <c r="AD2887" s="1"/>
    </row>
    <row r="2888" spans="2:30" x14ac:dyDescent="0.25">
      <c r="B2888" s="1"/>
      <c r="D2888" s="1"/>
      <c r="F2888" s="1"/>
      <c r="H2888" s="1"/>
      <c r="J2888" s="1"/>
      <c r="L2888" s="1"/>
      <c r="N2888" s="1"/>
      <c r="Q2888" s="1"/>
      <c r="R2888" s="1"/>
      <c r="T2888" s="1"/>
      <c r="Y2888" s="1"/>
      <c r="AC2888" s="1"/>
      <c r="AD2888" s="1"/>
    </row>
    <row r="2889" spans="2:30" x14ac:dyDescent="0.25">
      <c r="B2889" s="1"/>
      <c r="D2889" s="1"/>
      <c r="F2889" s="1"/>
      <c r="H2889" s="1"/>
      <c r="J2889" s="1"/>
      <c r="L2889" s="1"/>
      <c r="N2889" s="1"/>
      <c r="Q2889" s="1"/>
      <c r="R2889" s="1"/>
      <c r="T2889" s="1"/>
      <c r="Y2889" s="1"/>
      <c r="AC2889" s="1"/>
      <c r="AD2889" s="1"/>
    </row>
    <row r="2890" spans="2:30" x14ac:dyDescent="0.25">
      <c r="B2890" s="1"/>
      <c r="D2890" s="1"/>
      <c r="F2890" s="1"/>
      <c r="H2890" s="1"/>
      <c r="J2890" s="1"/>
      <c r="L2890" s="1"/>
      <c r="N2890" s="1"/>
      <c r="Q2890" s="1"/>
      <c r="R2890" s="1"/>
      <c r="T2890" s="1"/>
      <c r="Y2890" s="1"/>
      <c r="AC2890" s="1"/>
      <c r="AD2890" s="1"/>
    </row>
    <row r="2891" spans="2:30" x14ac:dyDescent="0.25">
      <c r="B2891" s="1"/>
      <c r="D2891" s="1"/>
      <c r="F2891" s="1"/>
      <c r="H2891" s="1"/>
      <c r="J2891" s="1"/>
      <c r="L2891" s="1"/>
      <c r="N2891" s="1"/>
      <c r="Q2891" s="1"/>
      <c r="R2891" s="1"/>
      <c r="T2891" s="1"/>
      <c r="Y2891" s="1"/>
      <c r="AC2891" s="1"/>
      <c r="AD2891" s="1"/>
    </row>
    <row r="2892" spans="2:30" x14ac:dyDescent="0.25">
      <c r="B2892" s="1"/>
      <c r="D2892" s="1"/>
      <c r="F2892" s="1"/>
      <c r="H2892" s="1"/>
      <c r="J2892" s="1"/>
      <c r="L2892" s="1"/>
      <c r="N2892" s="1"/>
      <c r="Q2892" s="1"/>
      <c r="R2892" s="1"/>
      <c r="T2892" s="1"/>
      <c r="Y2892" s="1"/>
      <c r="AC2892" s="1"/>
      <c r="AD2892" s="1"/>
    </row>
    <row r="2893" spans="2:30" x14ac:dyDescent="0.25">
      <c r="B2893" s="1"/>
      <c r="D2893" s="1"/>
      <c r="F2893" s="1"/>
      <c r="H2893" s="1"/>
      <c r="J2893" s="1"/>
      <c r="L2893" s="1"/>
      <c r="N2893" s="1"/>
      <c r="Q2893" s="1"/>
      <c r="R2893" s="1"/>
      <c r="T2893" s="1"/>
      <c r="Y2893" s="1"/>
      <c r="AC2893" s="1"/>
      <c r="AD2893" s="1"/>
    </row>
    <row r="2894" spans="2:30" x14ac:dyDescent="0.25">
      <c r="B2894" s="1"/>
      <c r="D2894" s="1"/>
      <c r="F2894" s="1"/>
      <c r="H2894" s="1"/>
      <c r="J2894" s="1"/>
      <c r="L2894" s="1"/>
      <c r="N2894" s="1"/>
      <c r="Q2894" s="1"/>
      <c r="R2894" s="1"/>
      <c r="T2894" s="1"/>
      <c r="Y2894" s="1"/>
      <c r="AC2894" s="1"/>
      <c r="AD2894" s="1"/>
    </row>
    <row r="2895" spans="2:30" x14ac:dyDescent="0.25">
      <c r="B2895" s="1"/>
      <c r="D2895" s="1"/>
      <c r="F2895" s="1"/>
      <c r="H2895" s="1"/>
      <c r="J2895" s="1"/>
      <c r="L2895" s="1"/>
      <c r="N2895" s="1"/>
      <c r="Q2895" s="1"/>
      <c r="R2895" s="1"/>
      <c r="T2895" s="1"/>
      <c r="Y2895" s="1"/>
      <c r="AC2895" s="1"/>
      <c r="AD2895" s="1"/>
    </row>
    <row r="2896" spans="2:30" x14ac:dyDescent="0.25">
      <c r="B2896" s="1"/>
      <c r="D2896" s="1"/>
      <c r="F2896" s="1"/>
      <c r="H2896" s="1"/>
      <c r="J2896" s="1"/>
      <c r="L2896" s="1"/>
      <c r="N2896" s="1"/>
      <c r="Q2896" s="1"/>
      <c r="R2896" s="1"/>
      <c r="T2896" s="1"/>
      <c r="Y2896" s="1"/>
      <c r="AC2896" s="1"/>
      <c r="AD2896" s="1"/>
    </row>
    <row r="2897" spans="2:30" x14ac:dyDescent="0.25">
      <c r="B2897" s="1"/>
      <c r="D2897" s="1"/>
      <c r="F2897" s="1"/>
      <c r="H2897" s="1"/>
      <c r="J2897" s="1"/>
      <c r="L2897" s="1"/>
      <c r="N2897" s="1"/>
      <c r="Q2897" s="1"/>
      <c r="R2897" s="1"/>
      <c r="T2897" s="1"/>
      <c r="Y2897" s="1"/>
      <c r="AC2897" s="1"/>
      <c r="AD2897" s="1"/>
    </row>
    <row r="2898" spans="2:30" x14ac:dyDescent="0.25">
      <c r="B2898" s="1"/>
      <c r="D2898" s="1"/>
      <c r="F2898" s="1"/>
      <c r="H2898" s="1"/>
      <c r="J2898" s="1"/>
      <c r="L2898" s="1"/>
      <c r="N2898" s="1"/>
      <c r="Q2898" s="1"/>
      <c r="R2898" s="1"/>
      <c r="T2898" s="1"/>
      <c r="Y2898" s="1"/>
      <c r="AC2898" s="1"/>
      <c r="AD2898" s="1"/>
    </row>
    <row r="2899" spans="2:30" x14ac:dyDescent="0.25">
      <c r="B2899" s="1"/>
      <c r="D2899" s="1"/>
      <c r="F2899" s="1"/>
      <c r="H2899" s="1"/>
      <c r="J2899" s="1"/>
      <c r="L2899" s="1"/>
      <c r="N2899" s="1"/>
      <c r="Q2899" s="1"/>
      <c r="R2899" s="1"/>
      <c r="T2899" s="1"/>
      <c r="Y2899" s="1"/>
      <c r="AC2899" s="1"/>
      <c r="AD2899" s="1"/>
    </row>
    <row r="2900" spans="2:30" x14ac:dyDescent="0.25">
      <c r="B2900" s="1"/>
      <c r="D2900" s="1"/>
      <c r="F2900" s="1"/>
      <c r="H2900" s="1"/>
      <c r="J2900" s="1"/>
      <c r="L2900" s="1"/>
      <c r="N2900" s="1"/>
      <c r="Q2900" s="1"/>
      <c r="R2900" s="1"/>
      <c r="T2900" s="1"/>
      <c r="Y2900" s="1"/>
      <c r="AC2900" s="1"/>
      <c r="AD2900" s="1"/>
    </row>
    <row r="2901" spans="2:30" x14ac:dyDescent="0.25">
      <c r="B2901" s="1"/>
      <c r="D2901" s="1"/>
      <c r="F2901" s="1"/>
      <c r="H2901" s="1"/>
      <c r="J2901" s="1"/>
      <c r="L2901" s="1"/>
      <c r="N2901" s="1"/>
      <c r="Q2901" s="1"/>
      <c r="R2901" s="1"/>
      <c r="T2901" s="1"/>
      <c r="Y2901" s="1"/>
      <c r="AC2901" s="1"/>
      <c r="AD2901" s="1"/>
    </row>
    <row r="2902" spans="2:30" x14ac:dyDescent="0.25">
      <c r="B2902" s="1"/>
      <c r="D2902" s="1"/>
      <c r="F2902" s="1"/>
      <c r="H2902" s="1"/>
      <c r="J2902" s="1"/>
      <c r="L2902" s="1"/>
      <c r="N2902" s="1"/>
      <c r="Q2902" s="1"/>
      <c r="R2902" s="1"/>
      <c r="T2902" s="1"/>
      <c r="Y2902" s="1"/>
      <c r="AC2902" s="1"/>
      <c r="AD2902" s="1"/>
    </row>
    <row r="2903" spans="2:30" x14ac:dyDescent="0.25">
      <c r="B2903" s="1"/>
      <c r="D2903" s="1"/>
      <c r="F2903" s="1"/>
      <c r="H2903" s="1"/>
      <c r="J2903" s="1"/>
      <c r="L2903" s="1"/>
      <c r="N2903" s="1"/>
      <c r="Q2903" s="1"/>
      <c r="R2903" s="1"/>
      <c r="T2903" s="1"/>
      <c r="Y2903" s="1"/>
      <c r="AC2903" s="1"/>
      <c r="AD2903" s="1"/>
    </row>
    <row r="2904" spans="2:30" x14ac:dyDescent="0.25">
      <c r="B2904" s="1"/>
      <c r="D2904" s="1"/>
      <c r="F2904" s="1"/>
      <c r="H2904" s="1"/>
      <c r="J2904" s="1"/>
      <c r="L2904" s="1"/>
      <c r="N2904" s="1"/>
      <c r="Q2904" s="1"/>
      <c r="R2904" s="1"/>
      <c r="T2904" s="1"/>
      <c r="Y2904" s="1"/>
      <c r="AC2904" s="1"/>
      <c r="AD2904" s="1"/>
    </row>
    <row r="2905" spans="2:30" x14ac:dyDescent="0.25">
      <c r="B2905" s="1"/>
      <c r="D2905" s="1"/>
      <c r="F2905" s="1"/>
      <c r="H2905" s="1"/>
      <c r="J2905" s="1"/>
      <c r="L2905" s="1"/>
      <c r="N2905" s="1"/>
      <c r="Q2905" s="1"/>
      <c r="R2905" s="1"/>
      <c r="T2905" s="1"/>
      <c r="Y2905" s="1"/>
      <c r="AC2905" s="1"/>
      <c r="AD2905" s="1"/>
    </row>
    <row r="2906" spans="2:30" x14ac:dyDescent="0.25">
      <c r="B2906" s="1"/>
      <c r="D2906" s="1"/>
      <c r="F2906" s="1"/>
      <c r="H2906" s="1"/>
      <c r="J2906" s="1"/>
      <c r="L2906" s="1"/>
      <c r="N2906" s="1"/>
      <c r="Q2906" s="1"/>
      <c r="R2906" s="1"/>
      <c r="T2906" s="1"/>
      <c r="Y2906" s="1"/>
      <c r="AC2906" s="1"/>
      <c r="AD2906" s="1"/>
    </row>
    <row r="2907" spans="2:30" x14ac:dyDescent="0.25">
      <c r="B2907" s="1"/>
      <c r="D2907" s="1"/>
      <c r="F2907" s="1"/>
      <c r="H2907" s="1"/>
      <c r="J2907" s="1"/>
      <c r="L2907" s="1"/>
      <c r="N2907" s="1"/>
      <c r="Q2907" s="1"/>
      <c r="R2907" s="1"/>
      <c r="T2907" s="1"/>
      <c r="Y2907" s="1"/>
      <c r="AC2907" s="1"/>
      <c r="AD2907" s="1"/>
    </row>
    <row r="2908" spans="2:30" x14ac:dyDescent="0.25">
      <c r="B2908" s="1"/>
      <c r="D2908" s="1"/>
      <c r="F2908" s="1"/>
      <c r="H2908" s="1"/>
      <c r="J2908" s="1"/>
      <c r="L2908" s="1"/>
      <c r="N2908" s="1"/>
      <c r="Q2908" s="1"/>
      <c r="R2908" s="1"/>
      <c r="T2908" s="1"/>
      <c r="Y2908" s="1"/>
      <c r="AC2908" s="1"/>
      <c r="AD2908" s="1"/>
    </row>
    <row r="2909" spans="2:30" x14ac:dyDescent="0.25">
      <c r="B2909" s="1"/>
      <c r="D2909" s="1"/>
      <c r="F2909" s="1"/>
      <c r="H2909" s="1"/>
      <c r="J2909" s="1"/>
      <c r="L2909" s="1"/>
      <c r="N2909" s="1"/>
      <c r="Q2909" s="1"/>
      <c r="R2909" s="1"/>
      <c r="T2909" s="1"/>
      <c r="Y2909" s="1"/>
      <c r="AC2909" s="1"/>
      <c r="AD2909" s="1"/>
    </row>
    <row r="2910" spans="2:30" x14ac:dyDescent="0.25">
      <c r="B2910" s="1"/>
      <c r="D2910" s="1"/>
      <c r="F2910" s="1"/>
      <c r="H2910" s="1"/>
      <c r="J2910" s="1"/>
      <c r="L2910" s="1"/>
      <c r="N2910" s="1"/>
      <c r="Q2910" s="1"/>
      <c r="R2910" s="1"/>
      <c r="T2910" s="1"/>
      <c r="Y2910" s="1"/>
      <c r="AC2910" s="1"/>
      <c r="AD2910" s="1"/>
    </row>
    <row r="2911" spans="2:30" x14ac:dyDescent="0.25">
      <c r="B2911" s="1"/>
      <c r="D2911" s="1"/>
      <c r="F2911" s="1"/>
      <c r="H2911" s="1"/>
      <c r="J2911" s="1"/>
      <c r="L2911" s="1"/>
      <c r="N2911" s="1"/>
      <c r="Q2911" s="1"/>
      <c r="R2911" s="1"/>
      <c r="T2911" s="1"/>
      <c r="Y2911" s="1"/>
      <c r="AC2911" s="1"/>
      <c r="AD2911" s="1"/>
    </row>
    <row r="2912" spans="2:30" x14ac:dyDescent="0.25">
      <c r="B2912" s="1"/>
      <c r="D2912" s="1"/>
      <c r="F2912" s="1"/>
      <c r="H2912" s="1"/>
      <c r="J2912" s="1"/>
      <c r="L2912" s="1"/>
      <c r="N2912" s="1"/>
      <c r="Q2912" s="1"/>
      <c r="R2912" s="1"/>
      <c r="T2912" s="1"/>
      <c r="Y2912" s="1"/>
      <c r="AC2912" s="1"/>
      <c r="AD2912" s="1"/>
    </row>
    <row r="2913" spans="2:30" x14ac:dyDescent="0.25">
      <c r="B2913" s="1"/>
      <c r="D2913" s="1"/>
      <c r="F2913" s="1"/>
      <c r="H2913" s="1"/>
      <c r="J2913" s="1"/>
      <c r="L2913" s="1"/>
      <c r="N2913" s="1"/>
      <c r="Q2913" s="1"/>
      <c r="R2913" s="1"/>
      <c r="T2913" s="1"/>
      <c r="Y2913" s="1"/>
      <c r="AC2913" s="1"/>
      <c r="AD2913" s="1"/>
    </row>
    <row r="2914" spans="2:30" x14ac:dyDescent="0.25">
      <c r="B2914" s="1"/>
      <c r="D2914" s="1"/>
      <c r="F2914" s="1"/>
      <c r="H2914" s="1"/>
      <c r="J2914" s="1"/>
      <c r="L2914" s="1"/>
      <c r="N2914" s="1"/>
      <c r="Q2914" s="1"/>
      <c r="R2914" s="1"/>
      <c r="T2914" s="1"/>
      <c r="Y2914" s="1"/>
      <c r="AC2914" s="1"/>
      <c r="AD2914" s="1"/>
    </row>
    <row r="2915" spans="2:30" x14ac:dyDescent="0.25">
      <c r="B2915" s="1"/>
      <c r="D2915" s="1"/>
      <c r="F2915" s="1"/>
      <c r="H2915" s="1"/>
      <c r="J2915" s="1"/>
      <c r="L2915" s="1"/>
      <c r="N2915" s="1"/>
      <c r="Q2915" s="1"/>
      <c r="R2915" s="1"/>
      <c r="T2915" s="1"/>
      <c r="Y2915" s="1"/>
      <c r="AC2915" s="1"/>
      <c r="AD2915" s="1"/>
    </row>
    <row r="2916" spans="2:30" x14ac:dyDescent="0.25">
      <c r="B2916" s="1"/>
      <c r="D2916" s="1"/>
      <c r="F2916" s="1"/>
      <c r="H2916" s="1"/>
      <c r="J2916" s="1"/>
      <c r="L2916" s="1"/>
      <c r="N2916" s="1"/>
      <c r="Q2916" s="1"/>
      <c r="R2916" s="1"/>
      <c r="T2916" s="1"/>
      <c r="Y2916" s="1"/>
      <c r="AC2916" s="1"/>
      <c r="AD2916" s="1"/>
    </row>
    <row r="2917" spans="2:30" x14ac:dyDescent="0.25">
      <c r="B2917" s="1"/>
      <c r="D2917" s="1"/>
      <c r="F2917" s="1"/>
      <c r="H2917" s="1"/>
      <c r="J2917" s="1"/>
      <c r="L2917" s="1"/>
      <c r="N2917" s="1"/>
      <c r="Q2917" s="1"/>
      <c r="R2917" s="1"/>
      <c r="T2917" s="1"/>
      <c r="Y2917" s="1"/>
      <c r="AC2917" s="1"/>
      <c r="AD2917" s="1"/>
    </row>
    <row r="2918" spans="2:30" x14ac:dyDescent="0.25">
      <c r="B2918" s="1"/>
      <c r="D2918" s="1"/>
      <c r="F2918" s="1"/>
      <c r="H2918" s="1"/>
      <c r="J2918" s="1"/>
      <c r="L2918" s="1"/>
      <c r="N2918" s="1"/>
      <c r="Q2918" s="1"/>
      <c r="R2918" s="1"/>
      <c r="T2918" s="1"/>
      <c r="Y2918" s="1"/>
      <c r="AC2918" s="1"/>
      <c r="AD2918" s="1"/>
    </row>
    <row r="2919" spans="2:30" x14ac:dyDescent="0.25">
      <c r="B2919" s="1"/>
      <c r="D2919" s="1"/>
      <c r="F2919" s="1"/>
      <c r="H2919" s="1"/>
      <c r="J2919" s="1"/>
      <c r="L2919" s="1"/>
      <c r="N2919" s="1"/>
      <c r="Q2919" s="1"/>
      <c r="R2919" s="1"/>
      <c r="T2919" s="1"/>
      <c r="Y2919" s="1"/>
      <c r="AC2919" s="1"/>
      <c r="AD2919" s="1"/>
    </row>
    <row r="2920" spans="2:30" x14ac:dyDescent="0.25">
      <c r="B2920" s="1"/>
      <c r="D2920" s="1"/>
      <c r="F2920" s="1"/>
      <c r="H2920" s="1"/>
      <c r="J2920" s="1"/>
      <c r="L2920" s="1"/>
      <c r="N2920" s="1"/>
      <c r="Q2920" s="1"/>
      <c r="R2920" s="1"/>
      <c r="T2920" s="1"/>
      <c r="Y2920" s="1"/>
      <c r="AC2920" s="1"/>
      <c r="AD2920" s="1"/>
    </row>
    <row r="2921" spans="2:30" x14ac:dyDescent="0.25">
      <c r="B2921" s="1"/>
      <c r="D2921" s="1"/>
      <c r="F2921" s="1"/>
      <c r="H2921" s="1"/>
      <c r="J2921" s="1"/>
      <c r="L2921" s="1"/>
      <c r="N2921" s="1"/>
      <c r="Q2921" s="1"/>
      <c r="R2921" s="1"/>
      <c r="T2921" s="1"/>
      <c r="Y2921" s="1"/>
      <c r="AC2921" s="1"/>
      <c r="AD2921" s="1"/>
    </row>
    <row r="2922" spans="2:30" x14ac:dyDescent="0.25">
      <c r="B2922" s="1"/>
      <c r="D2922" s="1"/>
      <c r="F2922" s="1"/>
      <c r="H2922" s="1"/>
      <c r="J2922" s="1"/>
      <c r="L2922" s="1"/>
      <c r="N2922" s="1"/>
      <c r="Q2922" s="1"/>
      <c r="R2922" s="1"/>
      <c r="T2922" s="1"/>
      <c r="Y2922" s="1"/>
      <c r="AC2922" s="1"/>
      <c r="AD2922" s="1"/>
    </row>
    <row r="2923" spans="2:30" x14ac:dyDescent="0.25">
      <c r="B2923" s="1"/>
      <c r="D2923" s="1"/>
      <c r="F2923" s="1"/>
      <c r="H2923" s="1"/>
      <c r="J2923" s="1"/>
      <c r="L2923" s="1"/>
      <c r="N2923" s="1"/>
      <c r="Q2923" s="1"/>
      <c r="R2923" s="1"/>
      <c r="T2923" s="1"/>
      <c r="Y2923" s="1"/>
      <c r="AC2923" s="1"/>
      <c r="AD2923" s="1"/>
    </row>
    <row r="2924" spans="2:30" x14ac:dyDescent="0.25">
      <c r="B2924" s="1"/>
      <c r="D2924" s="1"/>
      <c r="F2924" s="1"/>
      <c r="H2924" s="1"/>
      <c r="J2924" s="1"/>
      <c r="L2924" s="1"/>
      <c r="N2924" s="1"/>
      <c r="Q2924" s="1"/>
      <c r="R2924" s="1"/>
      <c r="T2924" s="1"/>
      <c r="Y2924" s="1"/>
      <c r="AC2924" s="1"/>
      <c r="AD2924" s="1"/>
    </row>
    <row r="2925" spans="2:30" x14ac:dyDescent="0.25">
      <c r="B2925" s="1"/>
      <c r="D2925" s="1"/>
      <c r="F2925" s="1"/>
      <c r="H2925" s="1"/>
      <c r="J2925" s="1"/>
      <c r="L2925" s="1"/>
      <c r="N2925" s="1"/>
      <c r="Q2925" s="1"/>
      <c r="R2925" s="1"/>
      <c r="T2925" s="1"/>
      <c r="Y2925" s="1"/>
      <c r="AC2925" s="1"/>
      <c r="AD2925" s="1"/>
    </row>
    <row r="2926" spans="2:30" x14ac:dyDescent="0.25">
      <c r="B2926" s="1"/>
      <c r="D2926" s="1"/>
      <c r="F2926" s="1"/>
      <c r="H2926" s="1"/>
      <c r="J2926" s="1"/>
      <c r="L2926" s="1"/>
      <c r="N2926" s="1"/>
      <c r="Q2926" s="1"/>
      <c r="R2926" s="1"/>
      <c r="T2926" s="1"/>
      <c r="Y2926" s="1"/>
      <c r="AC2926" s="1"/>
      <c r="AD2926" s="1"/>
    </row>
    <row r="2927" spans="2:30" x14ac:dyDescent="0.25">
      <c r="B2927" s="1"/>
      <c r="D2927" s="1"/>
      <c r="F2927" s="1"/>
      <c r="H2927" s="1"/>
      <c r="J2927" s="1"/>
      <c r="L2927" s="1"/>
      <c r="N2927" s="1"/>
      <c r="Q2927" s="1"/>
      <c r="R2927" s="1"/>
      <c r="T2927" s="1"/>
      <c r="Y2927" s="1"/>
      <c r="AC2927" s="1"/>
      <c r="AD2927" s="1"/>
    </row>
    <row r="2928" spans="2:30" x14ac:dyDescent="0.25">
      <c r="B2928" s="1"/>
      <c r="D2928" s="1"/>
      <c r="F2928" s="1"/>
      <c r="H2928" s="1"/>
      <c r="J2928" s="1"/>
      <c r="L2928" s="1"/>
      <c r="N2928" s="1"/>
      <c r="Q2928" s="1"/>
      <c r="R2928" s="1"/>
      <c r="T2928" s="1"/>
      <c r="Y2928" s="1"/>
      <c r="AC2928" s="1"/>
      <c r="AD2928" s="1"/>
    </row>
    <row r="2929" spans="2:30" x14ac:dyDescent="0.25">
      <c r="B2929" s="1"/>
      <c r="D2929" s="1"/>
      <c r="F2929" s="1"/>
      <c r="H2929" s="1"/>
      <c r="J2929" s="1"/>
      <c r="L2929" s="1"/>
      <c r="N2929" s="1"/>
      <c r="Q2929" s="1"/>
      <c r="R2929" s="1"/>
      <c r="T2929" s="1"/>
      <c r="Y2929" s="1"/>
      <c r="AC2929" s="1"/>
      <c r="AD2929" s="1"/>
    </row>
    <row r="2930" spans="2:30" x14ac:dyDescent="0.25">
      <c r="B2930" s="1"/>
      <c r="D2930" s="1"/>
      <c r="F2930" s="1"/>
      <c r="H2930" s="1"/>
      <c r="J2930" s="1"/>
      <c r="L2930" s="1"/>
      <c r="N2930" s="1"/>
      <c r="Q2930" s="1"/>
      <c r="R2930" s="1"/>
      <c r="T2930" s="1"/>
      <c r="Y2930" s="1"/>
      <c r="AC2930" s="1"/>
      <c r="AD2930" s="1"/>
    </row>
    <row r="2931" spans="2:30" x14ac:dyDescent="0.25">
      <c r="B2931" s="1"/>
      <c r="D2931" s="1"/>
      <c r="F2931" s="1"/>
      <c r="H2931" s="1"/>
      <c r="J2931" s="1"/>
      <c r="L2931" s="1"/>
      <c r="N2931" s="1"/>
      <c r="Q2931" s="1"/>
      <c r="R2931" s="1"/>
      <c r="T2931" s="1"/>
      <c r="Y2931" s="1"/>
      <c r="AC2931" s="1"/>
      <c r="AD2931" s="1"/>
    </row>
    <row r="2932" spans="2:30" x14ac:dyDescent="0.25">
      <c r="B2932" s="1"/>
      <c r="D2932" s="1"/>
      <c r="F2932" s="1"/>
      <c r="H2932" s="1"/>
      <c r="J2932" s="1"/>
      <c r="L2932" s="1"/>
      <c r="N2932" s="1"/>
      <c r="Q2932" s="1"/>
      <c r="R2932" s="1"/>
      <c r="T2932" s="1"/>
      <c r="Y2932" s="1"/>
      <c r="AC2932" s="1"/>
      <c r="AD2932" s="1"/>
    </row>
    <row r="2933" spans="2:30" x14ac:dyDescent="0.25">
      <c r="B2933" s="1"/>
      <c r="D2933" s="1"/>
      <c r="F2933" s="1"/>
      <c r="H2933" s="1"/>
      <c r="J2933" s="1"/>
      <c r="L2933" s="1"/>
      <c r="N2933" s="1"/>
      <c r="Q2933" s="1"/>
      <c r="R2933" s="1"/>
      <c r="T2933" s="1"/>
      <c r="Y2933" s="1"/>
      <c r="AC2933" s="1"/>
      <c r="AD2933" s="1"/>
    </row>
    <row r="2934" spans="2:30" x14ac:dyDescent="0.25">
      <c r="B2934" s="1"/>
      <c r="D2934" s="1"/>
      <c r="F2934" s="1"/>
      <c r="H2934" s="1"/>
      <c r="J2934" s="1"/>
      <c r="L2934" s="1"/>
      <c r="N2934" s="1"/>
      <c r="Q2934" s="1"/>
      <c r="R2934" s="1"/>
      <c r="T2934" s="1"/>
      <c r="Y2934" s="1"/>
      <c r="AC2934" s="1"/>
      <c r="AD2934" s="1"/>
    </row>
    <row r="2935" spans="2:30" x14ac:dyDescent="0.25">
      <c r="B2935" s="1"/>
      <c r="D2935" s="1"/>
      <c r="F2935" s="1"/>
      <c r="H2935" s="1"/>
      <c r="J2935" s="1"/>
      <c r="L2935" s="1"/>
      <c r="N2935" s="1"/>
      <c r="Q2935" s="1"/>
      <c r="R2935" s="1"/>
      <c r="T2935" s="1"/>
      <c r="Y2935" s="1"/>
      <c r="AC2935" s="1"/>
      <c r="AD2935" s="1"/>
    </row>
    <row r="2936" spans="2:30" x14ac:dyDescent="0.25">
      <c r="B2936" s="1"/>
      <c r="D2936" s="1"/>
      <c r="F2936" s="1"/>
      <c r="H2936" s="1"/>
      <c r="J2936" s="1"/>
      <c r="L2936" s="1"/>
      <c r="N2936" s="1"/>
      <c r="Q2936" s="1"/>
      <c r="R2936" s="1"/>
      <c r="T2936" s="1"/>
      <c r="Y2936" s="1"/>
      <c r="AC2936" s="1"/>
      <c r="AD2936" s="1"/>
    </row>
    <row r="2937" spans="2:30" x14ac:dyDescent="0.25">
      <c r="B2937" s="1"/>
      <c r="D2937" s="1"/>
      <c r="F2937" s="1"/>
      <c r="H2937" s="1"/>
      <c r="J2937" s="1"/>
      <c r="L2937" s="1"/>
      <c r="N2937" s="1"/>
      <c r="Q2937" s="1"/>
      <c r="R2937" s="1"/>
      <c r="T2937" s="1"/>
      <c r="Y2937" s="1"/>
      <c r="AC2937" s="1"/>
      <c r="AD2937" s="1"/>
    </row>
    <row r="2938" spans="2:30" x14ac:dyDescent="0.25">
      <c r="B2938" s="1"/>
      <c r="D2938" s="1"/>
      <c r="F2938" s="1"/>
      <c r="H2938" s="1"/>
      <c r="J2938" s="1"/>
      <c r="L2938" s="1"/>
      <c r="N2938" s="1"/>
      <c r="Q2938" s="1"/>
      <c r="R2938" s="1"/>
      <c r="T2938" s="1"/>
      <c r="Y2938" s="1"/>
      <c r="AC2938" s="1"/>
      <c r="AD2938" s="1"/>
    </row>
    <row r="2939" spans="2:30" x14ac:dyDescent="0.25">
      <c r="B2939" s="1"/>
      <c r="D2939" s="1"/>
      <c r="F2939" s="1"/>
      <c r="H2939" s="1"/>
      <c r="J2939" s="1"/>
      <c r="L2939" s="1"/>
      <c r="N2939" s="1"/>
      <c r="Q2939" s="1"/>
      <c r="R2939" s="1"/>
      <c r="T2939" s="1"/>
      <c r="Y2939" s="1"/>
      <c r="AC2939" s="1"/>
      <c r="AD2939" s="1"/>
    </row>
    <row r="2940" spans="2:30" x14ac:dyDescent="0.25">
      <c r="B2940" s="1"/>
      <c r="D2940" s="1"/>
      <c r="F2940" s="1"/>
      <c r="H2940" s="1"/>
      <c r="J2940" s="1"/>
      <c r="L2940" s="1"/>
      <c r="N2940" s="1"/>
      <c r="Q2940" s="1"/>
      <c r="R2940" s="1"/>
      <c r="T2940" s="1"/>
      <c r="Y2940" s="1"/>
      <c r="AC2940" s="1"/>
      <c r="AD2940" s="1"/>
    </row>
    <row r="2941" spans="2:30" x14ac:dyDescent="0.25">
      <c r="B2941" s="1"/>
      <c r="D2941" s="1"/>
      <c r="F2941" s="1"/>
      <c r="H2941" s="1"/>
      <c r="J2941" s="1"/>
      <c r="L2941" s="1"/>
      <c r="N2941" s="1"/>
      <c r="Q2941" s="1"/>
      <c r="R2941" s="1"/>
      <c r="T2941" s="1"/>
      <c r="Y2941" s="1"/>
      <c r="AC2941" s="1"/>
      <c r="AD2941" s="1"/>
    </row>
    <row r="2942" spans="2:30" x14ac:dyDescent="0.25">
      <c r="B2942" s="1"/>
      <c r="D2942" s="1"/>
      <c r="F2942" s="1"/>
      <c r="H2942" s="1"/>
      <c r="J2942" s="1"/>
      <c r="L2942" s="1"/>
      <c r="N2942" s="1"/>
      <c r="Q2942" s="1"/>
      <c r="R2942" s="1"/>
      <c r="T2942" s="1"/>
      <c r="Y2942" s="1"/>
      <c r="AC2942" s="1"/>
      <c r="AD2942" s="1"/>
    </row>
    <row r="2943" spans="2:30" x14ac:dyDescent="0.25">
      <c r="B2943" s="1"/>
      <c r="D2943" s="1"/>
      <c r="F2943" s="1"/>
      <c r="H2943" s="1"/>
      <c r="J2943" s="1"/>
      <c r="L2943" s="1"/>
      <c r="N2943" s="1"/>
      <c r="Q2943" s="1"/>
      <c r="R2943" s="1"/>
      <c r="T2943" s="1"/>
      <c r="Y2943" s="1"/>
      <c r="AC2943" s="1"/>
      <c r="AD2943" s="1"/>
    </row>
    <row r="2944" spans="2:30" x14ac:dyDescent="0.25">
      <c r="B2944" s="1"/>
      <c r="D2944" s="1"/>
      <c r="F2944" s="1"/>
      <c r="H2944" s="1"/>
      <c r="J2944" s="1"/>
      <c r="L2944" s="1"/>
      <c r="N2944" s="1"/>
      <c r="Q2944" s="1"/>
      <c r="R2944" s="1"/>
      <c r="T2944" s="1"/>
      <c r="Y2944" s="1"/>
      <c r="AC2944" s="1"/>
      <c r="AD2944" s="1"/>
    </row>
    <row r="2945" spans="2:30" x14ac:dyDescent="0.25">
      <c r="B2945" s="1"/>
      <c r="D2945" s="1"/>
      <c r="F2945" s="1"/>
      <c r="H2945" s="1"/>
      <c r="J2945" s="1"/>
      <c r="L2945" s="1"/>
      <c r="N2945" s="1"/>
      <c r="Q2945" s="1"/>
      <c r="R2945" s="1"/>
      <c r="T2945" s="1"/>
      <c r="Y2945" s="1"/>
      <c r="AC2945" s="1"/>
      <c r="AD2945" s="1"/>
    </row>
    <row r="2946" spans="2:30" x14ac:dyDescent="0.25">
      <c r="B2946" s="1"/>
      <c r="D2946" s="1"/>
      <c r="F2946" s="1"/>
      <c r="H2946" s="1"/>
      <c r="J2946" s="1"/>
      <c r="L2946" s="1"/>
      <c r="N2946" s="1"/>
      <c r="Q2946" s="1"/>
      <c r="R2946" s="1"/>
      <c r="T2946" s="1"/>
      <c r="Y2946" s="1"/>
      <c r="AC2946" s="1"/>
      <c r="AD2946" s="1"/>
    </row>
    <row r="2947" spans="2:30" x14ac:dyDescent="0.25">
      <c r="B2947" s="1"/>
      <c r="D2947" s="1"/>
      <c r="F2947" s="1"/>
      <c r="H2947" s="1"/>
      <c r="J2947" s="1"/>
      <c r="L2947" s="1"/>
      <c r="N2947" s="1"/>
      <c r="Q2947" s="1"/>
      <c r="R2947" s="1"/>
      <c r="T2947" s="1"/>
      <c r="Y2947" s="1"/>
      <c r="AC2947" s="1"/>
      <c r="AD2947" s="1"/>
    </row>
    <row r="2948" spans="2:30" x14ac:dyDescent="0.25">
      <c r="B2948" s="1"/>
      <c r="D2948" s="1"/>
      <c r="F2948" s="1"/>
      <c r="H2948" s="1"/>
      <c r="J2948" s="1"/>
      <c r="L2948" s="1"/>
      <c r="N2948" s="1"/>
      <c r="Q2948" s="1"/>
      <c r="R2948" s="1"/>
      <c r="T2948" s="1"/>
      <c r="Y2948" s="1"/>
      <c r="AC2948" s="1"/>
      <c r="AD2948" s="1"/>
    </row>
    <row r="2949" spans="2:30" x14ac:dyDescent="0.25">
      <c r="B2949" s="1"/>
      <c r="D2949" s="1"/>
      <c r="F2949" s="1"/>
      <c r="H2949" s="1"/>
      <c r="J2949" s="1"/>
      <c r="L2949" s="1"/>
      <c r="N2949" s="1"/>
      <c r="Q2949" s="1"/>
      <c r="R2949" s="1"/>
      <c r="T2949" s="1"/>
      <c r="Y2949" s="1"/>
      <c r="AC2949" s="1"/>
      <c r="AD2949" s="1"/>
    </row>
    <row r="2950" spans="2:30" x14ac:dyDescent="0.25">
      <c r="B2950" s="1"/>
      <c r="D2950" s="1"/>
      <c r="F2950" s="1"/>
      <c r="H2950" s="1"/>
      <c r="J2950" s="1"/>
      <c r="L2950" s="1"/>
      <c r="N2950" s="1"/>
      <c r="Q2950" s="1"/>
      <c r="R2950" s="1"/>
      <c r="T2950" s="1"/>
      <c r="Y2950" s="1"/>
      <c r="AC2950" s="1"/>
      <c r="AD2950" s="1"/>
    </row>
    <row r="2951" spans="2:30" x14ac:dyDescent="0.25">
      <c r="B2951" s="1"/>
      <c r="D2951" s="1"/>
      <c r="F2951" s="1"/>
      <c r="H2951" s="1"/>
      <c r="J2951" s="1"/>
      <c r="L2951" s="1"/>
      <c r="N2951" s="1"/>
      <c r="Q2951" s="1"/>
      <c r="R2951" s="1"/>
      <c r="T2951" s="1"/>
      <c r="Y2951" s="1"/>
      <c r="AC2951" s="1"/>
      <c r="AD2951" s="1"/>
    </row>
    <row r="2952" spans="2:30" x14ac:dyDescent="0.25">
      <c r="B2952" s="1"/>
      <c r="D2952" s="1"/>
      <c r="F2952" s="1"/>
      <c r="H2952" s="1"/>
      <c r="J2952" s="1"/>
      <c r="L2952" s="1"/>
      <c r="N2952" s="1"/>
      <c r="Q2952" s="1"/>
      <c r="R2952" s="1"/>
      <c r="T2952" s="1"/>
      <c r="Y2952" s="1"/>
      <c r="AC2952" s="1"/>
      <c r="AD2952" s="1"/>
    </row>
    <row r="2953" spans="2:30" x14ac:dyDescent="0.25">
      <c r="B2953" s="1"/>
      <c r="D2953" s="1"/>
      <c r="F2953" s="1"/>
      <c r="H2953" s="1"/>
      <c r="J2953" s="1"/>
      <c r="L2953" s="1"/>
      <c r="N2953" s="1"/>
      <c r="Q2953" s="1"/>
      <c r="R2953" s="1"/>
      <c r="T2953" s="1"/>
      <c r="Y2953" s="1"/>
      <c r="AC2953" s="1"/>
      <c r="AD2953" s="1"/>
    </row>
    <row r="2954" spans="2:30" x14ac:dyDescent="0.25">
      <c r="B2954" s="1"/>
      <c r="D2954" s="1"/>
      <c r="F2954" s="1"/>
      <c r="H2954" s="1"/>
      <c r="J2954" s="1"/>
      <c r="L2954" s="1"/>
      <c r="N2954" s="1"/>
      <c r="Q2954" s="1"/>
      <c r="R2954" s="1"/>
      <c r="T2954" s="1"/>
      <c r="Y2954" s="1"/>
      <c r="AC2954" s="1"/>
      <c r="AD2954" s="1"/>
    </row>
    <row r="2955" spans="2:30" x14ac:dyDescent="0.25">
      <c r="B2955" s="1"/>
      <c r="D2955" s="1"/>
      <c r="F2955" s="1"/>
      <c r="H2955" s="1"/>
      <c r="J2955" s="1"/>
      <c r="L2955" s="1"/>
      <c r="N2955" s="1"/>
      <c r="Q2955" s="1"/>
      <c r="R2955" s="1"/>
      <c r="T2955" s="1"/>
      <c r="Y2955" s="1"/>
      <c r="AC2955" s="1"/>
      <c r="AD2955" s="1"/>
    </row>
    <row r="2956" spans="2:30" x14ac:dyDescent="0.25">
      <c r="B2956" s="1"/>
      <c r="D2956" s="1"/>
      <c r="F2956" s="1"/>
      <c r="H2956" s="1"/>
      <c r="J2956" s="1"/>
      <c r="L2956" s="1"/>
      <c r="N2956" s="1"/>
      <c r="Q2956" s="1"/>
      <c r="R2956" s="1"/>
      <c r="T2956" s="1"/>
      <c r="Y2956" s="1"/>
      <c r="AC2956" s="1"/>
      <c r="AD2956" s="1"/>
    </row>
    <row r="2957" spans="2:30" x14ac:dyDescent="0.25">
      <c r="B2957" s="1"/>
      <c r="D2957" s="1"/>
      <c r="F2957" s="1"/>
      <c r="H2957" s="1"/>
      <c r="J2957" s="1"/>
      <c r="L2957" s="1"/>
      <c r="N2957" s="1"/>
      <c r="Q2957" s="1"/>
      <c r="R2957" s="1"/>
      <c r="T2957" s="1"/>
      <c r="Y2957" s="1"/>
      <c r="AC2957" s="1"/>
      <c r="AD2957" s="1"/>
    </row>
    <row r="2958" spans="2:30" x14ac:dyDescent="0.25">
      <c r="B2958" s="1"/>
      <c r="D2958" s="1"/>
      <c r="F2958" s="1"/>
      <c r="H2958" s="1"/>
      <c r="J2958" s="1"/>
      <c r="L2958" s="1"/>
      <c r="N2958" s="1"/>
      <c r="Q2958" s="1"/>
      <c r="R2958" s="1"/>
      <c r="T2958" s="1"/>
      <c r="Y2958" s="1"/>
      <c r="AC2958" s="1"/>
      <c r="AD2958" s="1"/>
    </row>
    <row r="2959" spans="2:30" x14ac:dyDescent="0.25">
      <c r="B2959" s="1"/>
      <c r="D2959" s="1"/>
      <c r="F2959" s="1"/>
      <c r="H2959" s="1"/>
      <c r="J2959" s="1"/>
      <c r="L2959" s="1"/>
      <c r="N2959" s="1"/>
      <c r="Q2959" s="1"/>
      <c r="R2959" s="1"/>
      <c r="T2959" s="1"/>
      <c r="Y2959" s="1"/>
      <c r="AC2959" s="1"/>
      <c r="AD2959" s="1"/>
    </row>
    <row r="2960" spans="2:30" x14ac:dyDescent="0.25">
      <c r="B2960" s="1"/>
      <c r="D2960" s="1"/>
      <c r="F2960" s="1"/>
      <c r="H2960" s="1"/>
      <c r="J2960" s="1"/>
      <c r="L2960" s="1"/>
      <c r="N2960" s="1"/>
      <c r="Q2960" s="1"/>
      <c r="R2960" s="1"/>
      <c r="T2960" s="1"/>
      <c r="Y2960" s="1"/>
      <c r="AC2960" s="1"/>
      <c r="AD2960" s="1"/>
    </row>
    <row r="2961" spans="2:30" x14ac:dyDescent="0.25">
      <c r="B2961" s="1"/>
      <c r="D2961" s="1"/>
      <c r="F2961" s="1"/>
      <c r="H2961" s="1"/>
      <c r="J2961" s="1"/>
      <c r="L2961" s="1"/>
      <c r="N2961" s="1"/>
      <c r="Q2961" s="1"/>
      <c r="R2961" s="1"/>
      <c r="T2961" s="1"/>
      <c r="Y2961" s="1"/>
      <c r="AC2961" s="1"/>
      <c r="AD2961" s="1"/>
    </row>
    <row r="2962" spans="2:30" x14ac:dyDescent="0.25">
      <c r="B2962" s="1"/>
      <c r="D2962" s="1"/>
      <c r="F2962" s="1"/>
      <c r="H2962" s="1"/>
      <c r="J2962" s="1"/>
      <c r="L2962" s="1"/>
      <c r="N2962" s="1"/>
      <c r="Q2962" s="1"/>
      <c r="R2962" s="1"/>
      <c r="T2962" s="1"/>
      <c r="Y2962" s="1"/>
      <c r="AC2962" s="1"/>
      <c r="AD2962" s="1"/>
    </row>
    <row r="2963" spans="2:30" x14ac:dyDescent="0.25">
      <c r="B2963" s="1"/>
      <c r="D2963" s="1"/>
      <c r="F2963" s="1"/>
      <c r="H2963" s="1"/>
      <c r="J2963" s="1"/>
      <c r="L2963" s="1"/>
      <c r="N2963" s="1"/>
      <c r="Q2963" s="1"/>
      <c r="R2963" s="1"/>
      <c r="T2963" s="1"/>
      <c r="Y2963" s="1"/>
      <c r="AC2963" s="1"/>
      <c r="AD2963" s="1"/>
    </row>
    <row r="2964" spans="2:30" x14ac:dyDescent="0.25">
      <c r="B2964" s="1"/>
      <c r="D2964" s="1"/>
      <c r="F2964" s="1"/>
      <c r="H2964" s="1"/>
      <c r="J2964" s="1"/>
      <c r="L2964" s="1"/>
      <c r="N2964" s="1"/>
      <c r="Q2964" s="1"/>
      <c r="R2964" s="1"/>
      <c r="T2964" s="1"/>
      <c r="Y2964" s="1"/>
      <c r="AC2964" s="1"/>
      <c r="AD2964" s="1"/>
    </row>
    <row r="2965" spans="2:30" x14ac:dyDescent="0.25">
      <c r="B2965" s="1"/>
      <c r="D2965" s="1"/>
      <c r="F2965" s="1"/>
      <c r="H2965" s="1"/>
      <c r="J2965" s="1"/>
      <c r="L2965" s="1"/>
      <c r="N2965" s="1"/>
      <c r="Q2965" s="1"/>
      <c r="R2965" s="1"/>
      <c r="T2965" s="1"/>
      <c r="Y2965" s="1"/>
      <c r="AC2965" s="1"/>
      <c r="AD2965" s="1"/>
    </row>
    <row r="2966" spans="2:30" x14ac:dyDescent="0.25">
      <c r="B2966" s="1"/>
      <c r="D2966" s="1"/>
      <c r="F2966" s="1"/>
      <c r="H2966" s="1"/>
      <c r="J2966" s="1"/>
      <c r="L2966" s="1"/>
      <c r="N2966" s="1"/>
      <c r="Q2966" s="1"/>
      <c r="R2966" s="1"/>
      <c r="T2966" s="1"/>
      <c r="Y2966" s="1"/>
      <c r="AC2966" s="1"/>
      <c r="AD2966" s="1"/>
    </row>
    <row r="2967" spans="2:30" x14ac:dyDescent="0.25">
      <c r="B2967" s="1"/>
      <c r="D2967" s="1"/>
      <c r="F2967" s="1"/>
      <c r="H2967" s="1"/>
      <c r="J2967" s="1"/>
      <c r="L2967" s="1"/>
      <c r="N2967" s="1"/>
      <c r="Q2967" s="1"/>
      <c r="R2967" s="1"/>
      <c r="T2967" s="1"/>
      <c r="Y2967" s="1"/>
      <c r="AC2967" s="1"/>
      <c r="AD2967" s="1"/>
    </row>
    <row r="2968" spans="2:30" x14ac:dyDescent="0.25">
      <c r="B2968" s="1"/>
      <c r="D2968" s="1"/>
      <c r="F2968" s="1"/>
      <c r="H2968" s="1"/>
      <c r="J2968" s="1"/>
      <c r="L2968" s="1"/>
      <c r="N2968" s="1"/>
      <c r="Q2968" s="1"/>
      <c r="R2968" s="1"/>
      <c r="T2968" s="1"/>
      <c r="Y2968" s="1"/>
      <c r="AC2968" s="1"/>
      <c r="AD2968" s="1"/>
    </row>
    <row r="2969" spans="2:30" x14ac:dyDescent="0.25">
      <c r="B2969" s="1"/>
      <c r="D2969" s="1"/>
      <c r="F2969" s="1"/>
      <c r="H2969" s="1"/>
      <c r="J2969" s="1"/>
      <c r="L2969" s="1"/>
      <c r="N2969" s="1"/>
      <c r="Q2969" s="1"/>
      <c r="R2969" s="1"/>
      <c r="T2969" s="1"/>
      <c r="Y2969" s="1"/>
      <c r="AC2969" s="1"/>
      <c r="AD2969" s="1"/>
    </row>
    <row r="2970" spans="2:30" x14ac:dyDescent="0.25">
      <c r="B2970" s="1"/>
      <c r="D2970" s="1"/>
      <c r="F2970" s="1"/>
      <c r="H2970" s="1"/>
      <c r="J2970" s="1"/>
      <c r="L2970" s="1"/>
      <c r="N2970" s="1"/>
      <c r="Q2970" s="1"/>
      <c r="R2970" s="1"/>
      <c r="T2970" s="1"/>
      <c r="Y2970" s="1"/>
      <c r="AC2970" s="1"/>
      <c r="AD2970" s="1"/>
    </row>
    <row r="2971" spans="2:30" x14ac:dyDescent="0.25">
      <c r="B2971" s="1"/>
      <c r="D2971" s="1"/>
      <c r="F2971" s="1"/>
      <c r="H2971" s="1"/>
      <c r="J2971" s="1"/>
      <c r="L2971" s="1"/>
      <c r="N2971" s="1"/>
      <c r="Q2971" s="1"/>
      <c r="R2971" s="1"/>
      <c r="T2971" s="1"/>
      <c r="Y2971" s="1"/>
      <c r="AC2971" s="1"/>
      <c r="AD2971" s="1"/>
    </row>
    <row r="2972" spans="2:30" x14ac:dyDescent="0.25">
      <c r="B2972" s="1"/>
      <c r="D2972" s="1"/>
      <c r="F2972" s="1"/>
      <c r="H2972" s="1"/>
      <c r="J2972" s="1"/>
      <c r="L2972" s="1"/>
      <c r="N2972" s="1"/>
      <c r="Q2972" s="1"/>
      <c r="R2972" s="1"/>
      <c r="T2972" s="1"/>
      <c r="Y2972" s="1"/>
      <c r="AC2972" s="1"/>
      <c r="AD2972" s="1"/>
    </row>
    <row r="2973" spans="2:30" x14ac:dyDescent="0.25">
      <c r="B2973" s="1"/>
      <c r="D2973" s="1"/>
      <c r="F2973" s="1"/>
      <c r="H2973" s="1"/>
      <c r="J2973" s="1"/>
      <c r="L2973" s="1"/>
      <c r="N2973" s="1"/>
      <c r="Q2973" s="1"/>
      <c r="R2973" s="1"/>
      <c r="T2973" s="1"/>
      <c r="Y2973" s="1"/>
      <c r="AC2973" s="1"/>
      <c r="AD2973" s="1"/>
    </row>
    <row r="2974" spans="2:30" x14ac:dyDescent="0.25">
      <c r="B2974" s="1"/>
      <c r="D2974" s="1"/>
      <c r="F2974" s="1"/>
      <c r="H2974" s="1"/>
      <c r="J2974" s="1"/>
      <c r="L2974" s="1"/>
      <c r="N2974" s="1"/>
      <c r="Q2974" s="1"/>
      <c r="R2974" s="1"/>
      <c r="T2974" s="1"/>
      <c r="Y2974" s="1"/>
      <c r="AC2974" s="1"/>
      <c r="AD2974" s="1"/>
    </row>
    <row r="2975" spans="2:30" x14ac:dyDescent="0.25">
      <c r="B2975" s="1"/>
      <c r="D2975" s="1"/>
      <c r="F2975" s="1"/>
      <c r="H2975" s="1"/>
      <c r="J2975" s="1"/>
      <c r="L2975" s="1"/>
      <c r="N2975" s="1"/>
      <c r="Q2975" s="1"/>
      <c r="R2975" s="1"/>
      <c r="T2975" s="1"/>
      <c r="Y2975" s="1"/>
      <c r="AC2975" s="1"/>
      <c r="AD2975" s="1"/>
    </row>
    <row r="2976" spans="2:30" x14ac:dyDescent="0.25">
      <c r="B2976" s="1"/>
      <c r="D2976" s="1"/>
      <c r="F2976" s="1"/>
      <c r="H2976" s="1"/>
      <c r="J2976" s="1"/>
      <c r="L2976" s="1"/>
      <c r="N2976" s="1"/>
      <c r="Q2976" s="1"/>
      <c r="R2976" s="1"/>
      <c r="T2976" s="1"/>
      <c r="Y2976" s="1"/>
      <c r="AC2976" s="1"/>
      <c r="AD2976" s="1"/>
    </row>
    <row r="2977" spans="2:30" x14ac:dyDescent="0.25">
      <c r="B2977" s="1"/>
      <c r="D2977" s="1"/>
      <c r="F2977" s="1"/>
      <c r="H2977" s="1"/>
      <c r="J2977" s="1"/>
      <c r="L2977" s="1"/>
      <c r="N2977" s="1"/>
      <c r="Q2977" s="1"/>
      <c r="R2977" s="1"/>
      <c r="T2977" s="1"/>
      <c r="Y2977" s="1"/>
      <c r="AC2977" s="1"/>
      <c r="AD2977" s="1"/>
    </row>
    <row r="2978" spans="2:30" x14ac:dyDescent="0.25">
      <c r="B2978" s="1"/>
      <c r="D2978" s="1"/>
      <c r="F2978" s="1"/>
      <c r="H2978" s="1"/>
      <c r="J2978" s="1"/>
      <c r="L2978" s="1"/>
      <c r="N2978" s="1"/>
      <c r="Q2978" s="1"/>
      <c r="R2978" s="1"/>
      <c r="T2978" s="1"/>
      <c r="Y2978" s="1"/>
      <c r="AC2978" s="1"/>
      <c r="AD2978" s="1"/>
    </row>
    <row r="2979" spans="2:30" x14ac:dyDescent="0.25">
      <c r="B2979" s="1"/>
      <c r="D2979" s="1"/>
      <c r="F2979" s="1"/>
      <c r="H2979" s="1"/>
      <c r="J2979" s="1"/>
      <c r="L2979" s="1"/>
      <c r="N2979" s="1"/>
      <c r="Q2979" s="1"/>
      <c r="R2979" s="1"/>
      <c r="T2979" s="1"/>
      <c r="Y2979" s="1"/>
      <c r="AC2979" s="1"/>
      <c r="AD2979" s="1"/>
    </row>
    <row r="2980" spans="2:30" x14ac:dyDescent="0.25">
      <c r="B2980" s="1"/>
      <c r="D2980" s="1"/>
      <c r="F2980" s="1"/>
      <c r="H2980" s="1"/>
      <c r="J2980" s="1"/>
      <c r="L2980" s="1"/>
      <c r="N2980" s="1"/>
      <c r="Q2980" s="1"/>
      <c r="R2980" s="1"/>
      <c r="T2980" s="1"/>
      <c r="Y2980" s="1"/>
      <c r="AC2980" s="1"/>
      <c r="AD2980" s="1"/>
    </row>
    <row r="2981" spans="2:30" x14ac:dyDescent="0.25">
      <c r="B2981" s="1"/>
      <c r="D2981" s="1"/>
      <c r="F2981" s="1"/>
      <c r="H2981" s="1"/>
      <c r="J2981" s="1"/>
      <c r="L2981" s="1"/>
      <c r="N2981" s="1"/>
      <c r="Q2981" s="1"/>
      <c r="R2981" s="1"/>
      <c r="T2981" s="1"/>
      <c r="Y2981" s="1"/>
      <c r="AC2981" s="1"/>
      <c r="AD2981" s="1"/>
    </row>
    <row r="2982" spans="2:30" x14ac:dyDescent="0.25">
      <c r="B2982" s="1"/>
      <c r="D2982" s="1"/>
      <c r="F2982" s="1"/>
      <c r="H2982" s="1"/>
      <c r="J2982" s="1"/>
      <c r="L2982" s="1"/>
      <c r="N2982" s="1"/>
      <c r="Q2982" s="1"/>
      <c r="R2982" s="1"/>
      <c r="T2982" s="1"/>
      <c r="Y2982" s="1"/>
      <c r="AC2982" s="1"/>
      <c r="AD2982" s="1"/>
    </row>
    <row r="2983" spans="2:30" x14ac:dyDescent="0.25">
      <c r="B2983" s="1"/>
      <c r="D2983" s="1"/>
      <c r="F2983" s="1"/>
      <c r="H2983" s="1"/>
      <c r="J2983" s="1"/>
      <c r="L2983" s="1"/>
      <c r="N2983" s="1"/>
      <c r="Q2983" s="1"/>
      <c r="R2983" s="1"/>
      <c r="T2983" s="1"/>
      <c r="Y2983" s="1"/>
      <c r="AC2983" s="1"/>
      <c r="AD2983" s="1"/>
    </row>
    <row r="2984" spans="2:30" x14ac:dyDescent="0.25">
      <c r="B2984" s="1"/>
      <c r="D2984" s="1"/>
      <c r="F2984" s="1"/>
      <c r="H2984" s="1"/>
      <c r="J2984" s="1"/>
      <c r="L2984" s="1"/>
      <c r="N2984" s="1"/>
      <c r="Q2984" s="1"/>
      <c r="R2984" s="1"/>
      <c r="T2984" s="1"/>
      <c r="Y2984" s="1"/>
      <c r="AC2984" s="1"/>
      <c r="AD2984" s="1"/>
    </row>
    <row r="2985" spans="2:30" x14ac:dyDescent="0.25">
      <c r="B2985" s="1"/>
      <c r="D2985" s="1"/>
      <c r="F2985" s="1"/>
      <c r="H2985" s="1"/>
      <c r="J2985" s="1"/>
      <c r="L2985" s="1"/>
      <c r="N2985" s="1"/>
      <c r="Q2985" s="1"/>
      <c r="R2985" s="1"/>
      <c r="T2985" s="1"/>
      <c r="Y2985" s="1"/>
      <c r="AC2985" s="1"/>
      <c r="AD2985" s="1"/>
    </row>
    <row r="2986" spans="2:30" x14ac:dyDescent="0.25">
      <c r="B2986" s="1"/>
      <c r="D2986" s="1"/>
      <c r="F2986" s="1"/>
      <c r="H2986" s="1"/>
      <c r="J2986" s="1"/>
      <c r="L2986" s="1"/>
      <c r="N2986" s="1"/>
      <c r="Q2986" s="1"/>
      <c r="R2986" s="1"/>
      <c r="T2986" s="1"/>
      <c r="Y2986" s="1"/>
      <c r="AC2986" s="1"/>
      <c r="AD2986" s="1"/>
    </row>
    <row r="2987" spans="2:30" x14ac:dyDescent="0.25">
      <c r="B2987" s="1"/>
      <c r="D2987" s="1"/>
      <c r="F2987" s="1"/>
      <c r="H2987" s="1"/>
      <c r="J2987" s="1"/>
      <c r="L2987" s="1"/>
      <c r="N2987" s="1"/>
      <c r="Q2987" s="1"/>
      <c r="R2987" s="1"/>
      <c r="T2987" s="1"/>
      <c r="Y2987" s="1"/>
      <c r="AC2987" s="1"/>
      <c r="AD2987" s="1"/>
    </row>
    <row r="2988" spans="2:30" x14ac:dyDescent="0.25">
      <c r="B2988" s="1"/>
      <c r="D2988" s="1"/>
      <c r="F2988" s="1"/>
      <c r="H2988" s="1"/>
      <c r="J2988" s="1"/>
      <c r="L2988" s="1"/>
      <c r="N2988" s="1"/>
      <c r="Q2988" s="1"/>
      <c r="R2988" s="1"/>
      <c r="T2988" s="1"/>
      <c r="Y2988" s="1"/>
      <c r="AC2988" s="1"/>
      <c r="AD2988" s="1"/>
    </row>
    <row r="2989" spans="2:30" x14ac:dyDescent="0.25">
      <c r="B2989" s="1"/>
      <c r="D2989" s="1"/>
      <c r="F2989" s="1"/>
      <c r="H2989" s="1"/>
      <c r="J2989" s="1"/>
      <c r="L2989" s="1"/>
      <c r="N2989" s="1"/>
      <c r="Q2989" s="1"/>
      <c r="R2989" s="1"/>
      <c r="T2989" s="1"/>
      <c r="Y2989" s="1"/>
      <c r="AC2989" s="1"/>
      <c r="AD2989" s="1"/>
    </row>
    <row r="2990" spans="2:30" x14ac:dyDescent="0.25">
      <c r="B2990" s="1"/>
      <c r="D2990" s="1"/>
      <c r="F2990" s="1"/>
      <c r="H2990" s="1"/>
      <c r="J2990" s="1"/>
      <c r="L2990" s="1"/>
      <c r="N2990" s="1"/>
      <c r="Q2990" s="1"/>
      <c r="R2990" s="1"/>
      <c r="T2990" s="1"/>
      <c r="Y2990" s="1"/>
      <c r="AC2990" s="1"/>
      <c r="AD2990" s="1"/>
    </row>
    <row r="2991" spans="2:30" x14ac:dyDescent="0.25">
      <c r="B2991" s="1"/>
      <c r="D2991" s="1"/>
      <c r="F2991" s="1"/>
      <c r="H2991" s="1"/>
      <c r="J2991" s="1"/>
      <c r="L2991" s="1"/>
      <c r="N2991" s="1"/>
      <c r="Q2991" s="1"/>
      <c r="R2991" s="1"/>
      <c r="T2991" s="1"/>
      <c r="Y2991" s="1"/>
      <c r="AC2991" s="1"/>
      <c r="AD2991" s="1"/>
    </row>
    <row r="2992" spans="2:30" x14ac:dyDescent="0.25">
      <c r="B2992" s="1"/>
      <c r="D2992" s="1"/>
      <c r="F2992" s="1"/>
      <c r="H2992" s="1"/>
      <c r="J2992" s="1"/>
      <c r="L2992" s="1"/>
      <c r="N2992" s="1"/>
      <c r="Q2992" s="1"/>
      <c r="R2992" s="1"/>
      <c r="T2992" s="1"/>
      <c r="Y2992" s="1"/>
      <c r="AC2992" s="1"/>
      <c r="AD2992" s="1"/>
    </row>
    <row r="2993" spans="2:30" x14ac:dyDescent="0.25">
      <c r="B2993" s="1"/>
      <c r="D2993" s="1"/>
      <c r="F2993" s="1"/>
      <c r="H2993" s="1"/>
      <c r="J2993" s="1"/>
      <c r="L2993" s="1"/>
      <c r="N2993" s="1"/>
      <c r="Q2993" s="1"/>
      <c r="R2993" s="1"/>
      <c r="T2993" s="1"/>
      <c r="Y2993" s="1"/>
      <c r="AC2993" s="1"/>
      <c r="AD2993" s="1"/>
    </row>
    <row r="2994" spans="2:30" x14ac:dyDescent="0.25">
      <c r="B2994" s="1"/>
      <c r="D2994" s="1"/>
      <c r="F2994" s="1"/>
      <c r="H2994" s="1"/>
      <c r="J2994" s="1"/>
      <c r="L2994" s="1"/>
      <c r="N2994" s="1"/>
      <c r="Q2994" s="1"/>
      <c r="R2994" s="1"/>
      <c r="T2994" s="1"/>
      <c r="Y2994" s="1"/>
      <c r="AC2994" s="1"/>
      <c r="AD2994" s="1"/>
    </row>
    <row r="2995" spans="2:30" x14ac:dyDescent="0.25">
      <c r="B2995" s="1"/>
      <c r="D2995" s="1"/>
      <c r="F2995" s="1"/>
      <c r="H2995" s="1"/>
      <c r="J2995" s="1"/>
      <c r="L2995" s="1"/>
      <c r="N2995" s="1"/>
      <c r="Q2995" s="1"/>
      <c r="R2995" s="1"/>
      <c r="T2995" s="1"/>
      <c r="Y2995" s="1"/>
      <c r="AC2995" s="1"/>
      <c r="AD2995" s="1"/>
    </row>
    <row r="2996" spans="2:30" x14ac:dyDescent="0.25">
      <c r="B2996" s="1"/>
      <c r="D2996" s="1"/>
      <c r="F2996" s="1"/>
      <c r="H2996" s="1"/>
      <c r="J2996" s="1"/>
      <c r="L2996" s="1"/>
      <c r="N2996" s="1"/>
      <c r="Q2996" s="1"/>
      <c r="R2996" s="1"/>
      <c r="T2996" s="1"/>
      <c r="Y2996" s="1"/>
      <c r="AC2996" s="1"/>
      <c r="AD2996" s="1"/>
    </row>
    <row r="2997" spans="2:30" x14ac:dyDescent="0.25">
      <c r="B2997" s="1"/>
      <c r="D2997" s="1"/>
      <c r="F2997" s="1"/>
      <c r="H2997" s="1"/>
      <c r="J2997" s="1"/>
      <c r="L2997" s="1"/>
      <c r="N2997" s="1"/>
      <c r="Q2997" s="1"/>
      <c r="R2997" s="1"/>
      <c r="T2997" s="1"/>
      <c r="Y2997" s="1"/>
      <c r="AC2997" s="1"/>
      <c r="AD2997" s="1"/>
    </row>
    <row r="2998" spans="2:30" x14ac:dyDescent="0.25">
      <c r="B2998" s="1"/>
      <c r="D2998" s="1"/>
      <c r="F2998" s="1"/>
      <c r="H2998" s="1"/>
      <c r="J2998" s="1"/>
      <c r="L2998" s="1"/>
      <c r="N2998" s="1"/>
      <c r="Q2998" s="1"/>
      <c r="R2998" s="1"/>
      <c r="T2998" s="1"/>
      <c r="Y2998" s="1"/>
      <c r="AC2998" s="1"/>
      <c r="AD2998" s="1"/>
    </row>
    <row r="2999" spans="2:30" x14ac:dyDescent="0.25">
      <c r="B2999" s="1"/>
      <c r="D2999" s="1"/>
      <c r="F2999" s="1"/>
      <c r="H2999" s="1"/>
      <c r="J2999" s="1"/>
      <c r="L2999" s="1"/>
      <c r="N2999" s="1"/>
      <c r="Q2999" s="1"/>
      <c r="R2999" s="1"/>
      <c r="T2999" s="1"/>
      <c r="Y2999" s="1"/>
      <c r="AC2999" s="1"/>
      <c r="AD2999" s="1"/>
    </row>
    <row r="3000" spans="2:30" x14ac:dyDescent="0.25">
      <c r="B3000" s="1"/>
      <c r="D3000" s="1"/>
      <c r="F3000" s="1"/>
      <c r="H3000" s="1"/>
      <c r="J3000" s="1"/>
      <c r="L3000" s="1"/>
      <c r="N3000" s="1"/>
      <c r="Q3000" s="1"/>
      <c r="R3000" s="1"/>
      <c r="T3000" s="1"/>
      <c r="Y3000" s="1"/>
      <c r="AC3000" s="1"/>
      <c r="AD3000" s="1"/>
    </row>
    <row r="3001" spans="2:30" x14ac:dyDescent="0.25">
      <c r="B3001" s="1"/>
      <c r="D3001" s="1"/>
      <c r="F3001" s="1"/>
      <c r="H3001" s="1"/>
      <c r="J3001" s="1"/>
      <c r="L3001" s="1"/>
      <c r="N3001" s="1"/>
      <c r="Q3001" s="1"/>
      <c r="R3001" s="1"/>
      <c r="T3001" s="1"/>
      <c r="Y3001" s="1"/>
      <c r="AC3001" s="1"/>
      <c r="AD3001" s="1"/>
    </row>
    <row r="3002" spans="2:30" x14ac:dyDescent="0.25">
      <c r="B3002" s="1"/>
      <c r="D3002" s="1"/>
      <c r="F3002" s="1"/>
      <c r="H3002" s="1"/>
      <c r="J3002" s="1"/>
      <c r="L3002" s="1"/>
      <c r="N3002" s="1"/>
      <c r="Q3002" s="1"/>
      <c r="R3002" s="1"/>
      <c r="T3002" s="1"/>
      <c r="Y3002" s="1"/>
      <c r="AC3002" s="1"/>
      <c r="AD3002" s="1"/>
    </row>
    <row r="3003" spans="2:30" x14ac:dyDescent="0.25">
      <c r="B3003" s="1"/>
      <c r="D3003" s="1"/>
      <c r="F3003" s="1"/>
      <c r="H3003" s="1"/>
      <c r="J3003" s="1"/>
      <c r="L3003" s="1"/>
      <c r="N3003" s="1"/>
      <c r="Q3003" s="1"/>
      <c r="R3003" s="1"/>
      <c r="T3003" s="1"/>
      <c r="Y3003" s="1"/>
      <c r="AC3003" s="1"/>
      <c r="AD3003" s="1"/>
    </row>
    <row r="3004" spans="2:30" x14ac:dyDescent="0.25">
      <c r="B3004" s="1"/>
      <c r="D3004" s="1"/>
      <c r="F3004" s="1"/>
      <c r="H3004" s="1"/>
      <c r="J3004" s="1"/>
      <c r="L3004" s="1"/>
      <c r="N3004" s="1"/>
      <c r="Q3004" s="1"/>
      <c r="R3004" s="1"/>
      <c r="T3004" s="1"/>
      <c r="Y3004" s="1"/>
      <c r="AC3004" s="1"/>
      <c r="AD3004" s="1"/>
    </row>
    <row r="3005" spans="2:30" x14ac:dyDescent="0.25">
      <c r="B3005" s="1"/>
      <c r="D3005" s="1"/>
      <c r="F3005" s="1"/>
      <c r="H3005" s="1"/>
      <c r="J3005" s="1"/>
      <c r="L3005" s="1"/>
      <c r="N3005" s="1"/>
      <c r="Q3005" s="1"/>
      <c r="R3005" s="1"/>
      <c r="T3005" s="1"/>
      <c r="Y3005" s="1"/>
      <c r="AC3005" s="1"/>
      <c r="AD3005" s="1"/>
    </row>
    <row r="3006" spans="2:30" x14ac:dyDescent="0.25">
      <c r="B3006" s="1"/>
      <c r="D3006" s="1"/>
      <c r="F3006" s="1"/>
      <c r="H3006" s="1"/>
      <c r="J3006" s="1"/>
      <c r="L3006" s="1"/>
      <c r="N3006" s="1"/>
      <c r="Q3006" s="1"/>
      <c r="R3006" s="1"/>
      <c r="T3006" s="1"/>
      <c r="Y3006" s="1"/>
      <c r="AC3006" s="1"/>
      <c r="AD3006" s="1"/>
    </row>
    <row r="3007" spans="2:30" x14ac:dyDescent="0.25">
      <c r="B3007" s="1"/>
      <c r="D3007" s="1"/>
      <c r="F3007" s="1"/>
      <c r="H3007" s="1"/>
      <c r="J3007" s="1"/>
      <c r="L3007" s="1"/>
      <c r="N3007" s="1"/>
      <c r="Q3007" s="1"/>
      <c r="R3007" s="1"/>
      <c r="T3007" s="1"/>
      <c r="Y3007" s="1"/>
      <c r="AC3007" s="1"/>
      <c r="AD3007" s="1"/>
    </row>
    <row r="3008" spans="2:30" x14ac:dyDescent="0.25">
      <c r="B3008" s="1"/>
      <c r="D3008" s="1"/>
      <c r="F3008" s="1"/>
      <c r="H3008" s="1"/>
      <c r="J3008" s="1"/>
      <c r="L3008" s="1"/>
      <c r="N3008" s="1"/>
      <c r="Q3008" s="1"/>
      <c r="R3008" s="1"/>
      <c r="T3008" s="1"/>
      <c r="Y3008" s="1"/>
      <c r="AC3008" s="1"/>
      <c r="AD3008" s="1"/>
    </row>
    <row r="3009" spans="2:30" x14ac:dyDescent="0.25">
      <c r="B3009" s="1"/>
      <c r="D3009" s="1"/>
      <c r="F3009" s="1"/>
      <c r="H3009" s="1"/>
      <c r="J3009" s="1"/>
      <c r="L3009" s="1"/>
      <c r="N3009" s="1"/>
      <c r="Q3009" s="1"/>
      <c r="R3009" s="1"/>
      <c r="T3009" s="1"/>
      <c r="Y3009" s="1"/>
      <c r="AC3009" s="1"/>
      <c r="AD3009" s="1"/>
    </row>
    <row r="3010" spans="2:30" x14ac:dyDescent="0.25">
      <c r="B3010" s="1"/>
      <c r="D3010" s="1"/>
      <c r="F3010" s="1"/>
      <c r="H3010" s="1"/>
      <c r="J3010" s="1"/>
      <c r="L3010" s="1"/>
      <c r="N3010" s="1"/>
      <c r="Q3010" s="1"/>
      <c r="R3010" s="1"/>
      <c r="T3010" s="1"/>
      <c r="Y3010" s="1"/>
      <c r="AC3010" s="1"/>
      <c r="AD3010" s="1"/>
    </row>
    <row r="3011" spans="2:30" x14ac:dyDescent="0.25">
      <c r="B3011" s="1"/>
      <c r="D3011" s="1"/>
      <c r="F3011" s="1"/>
      <c r="H3011" s="1"/>
      <c r="J3011" s="1"/>
      <c r="L3011" s="1"/>
      <c r="N3011" s="1"/>
      <c r="Q3011" s="1"/>
      <c r="R3011" s="1"/>
      <c r="T3011" s="1"/>
      <c r="Y3011" s="1"/>
      <c r="AC3011" s="1"/>
      <c r="AD3011" s="1"/>
    </row>
    <row r="3012" spans="2:30" x14ac:dyDescent="0.25">
      <c r="B3012" s="1"/>
      <c r="D3012" s="1"/>
      <c r="F3012" s="1"/>
      <c r="H3012" s="1"/>
      <c r="J3012" s="1"/>
      <c r="L3012" s="1"/>
      <c r="N3012" s="1"/>
      <c r="Q3012" s="1"/>
      <c r="R3012" s="1"/>
      <c r="T3012" s="1"/>
      <c r="Y3012" s="1"/>
      <c r="AC3012" s="1"/>
      <c r="AD3012" s="1"/>
    </row>
    <row r="3013" spans="2:30" x14ac:dyDescent="0.25">
      <c r="B3013" s="1"/>
      <c r="D3013" s="1"/>
      <c r="F3013" s="1"/>
      <c r="H3013" s="1"/>
      <c r="J3013" s="1"/>
      <c r="L3013" s="1"/>
      <c r="N3013" s="1"/>
      <c r="Q3013" s="1"/>
      <c r="R3013" s="1"/>
      <c r="T3013" s="1"/>
      <c r="Y3013" s="1"/>
      <c r="AC3013" s="1"/>
      <c r="AD3013" s="1"/>
    </row>
    <row r="3014" spans="2:30" x14ac:dyDescent="0.25">
      <c r="B3014" s="1"/>
      <c r="D3014" s="1"/>
      <c r="F3014" s="1"/>
      <c r="H3014" s="1"/>
      <c r="J3014" s="1"/>
      <c r="L3014" s="1"/>
      <c r="N3014" s="1"/>
      <c r="Q3014" s="1"/>
      <c r="R3014" s="1"/>
      <c r="T3014" s="1"/>
      <c r="Y3014" s="1"/>
      <c r="AC3014" s="1"/>
      <c r="AD3014" s="1"/>
    </row>
    <row r="3015" spans="2:30" x14ac:dyDescent="0.25">
      <c r="B3015" s="1"/>
      <c r="D3015" s="1"/>
      <c r="F3015" s="1"/>
      <c r="H3015" s="1"/>
      <c r="J3015" s="1"/>
      <c r="L3015" s="1"/>
      <c r="N3015" s="1"/>
      <c r="Q3015" s="1"/>
      <c r="R3015" s="1"/>
      <c r="T3015" s="1"/>
      <c r="Y3015" s="1"/>
      <c r="AC3015" s="1"/>
      <c r="AD3015" s="1"/>
    </row>
    <row r="3016" spans="2:30" x14ac:dyDescent="0.25">
      <c r="B3016" s="1"/>
      <c r="D3016" s="1"/>
      <c r="F3016" s="1"/>
      <c r="H3016" s="1"/>
      <c r="J3016" s="1"/>
      <c r="L3016" s="1"/>
      <c r="N3016" s="1"/>
      <c r="Q3016" s="1"/>
      <c r="R3016" s="1"/>
      <c r="T3016" s="1"/>
      <c r="Y3016" s="1"/>
      <c r="AC3016" s="1"/>
      <c r="AD3016" s="1"/>
    </row>
    <row r="3017" spans="2:30" x14ac:dyDescent="0.25">
      <c r="B3017" s="1"/>
      <c r="D3017" s="1"/>
      <c r="F3017" s="1"/>
      <c r="H3017" s="1"/>
      <c r="J3017" s="1"/>
      <c r="L3017" s="1"/>
      <c r="N3017" s="1"/>
      <c r="Q3017" s="1"/>
      <c r="R3017" s="1"/>
      <c r="T3017" s="1"/>
      <c r="Y3017" s="1"/>
      <c r="AC3017" s="1"/>
      <c r="AD3017" s="1"/>
    </row>
    <row r="3018" spans="2:30" x14ac:dyDescent="0.25">
      <c r="B3018" s="1"/>
      <c r="D3018" s="1"/>
      <c r="F3018" s="1"/>
      <c r="H3018" s="1"/>
      <c r="J3018" s="1"/>
      <c r="L3018" s="1"/>
      <c r="N3018" s="1"/>
      <c r="Q3018" s="1"/>
      <c r="R3018" s="1"/>
      <c r="T3018" s="1"/>
      <c r="Y3018" s="1"/>
      <c r="AC3018" s="1"/>
      <c r="AD3018" s="1"/>
    </row>
    <row r="3019" spans="2:30" x14ac:dyDescent="0.25">
      <c r="B3019" s="1"/>
      <c r="D3019" s="1"/>
      <c r="F3019" s="1"/>
      <c r="H3019" s="1"/>
      <c r="J3019" s="1"/>
      <c r="L3019" s="1"/>
      <c r="N3019" s="1"/>
      <c r="Q3019" s="1"/>
      <c r="R3019" s="1"/>
      <c r="T3019" s="1"/>
      <c r="Y3019" s="1"/>
      <c r="AC3019" s="1"/>
      <c r="AD3019" s="1"/>
    </row>
    <row r="3020" spans="2:30" x14ac:dyDescent="0.25">
      <c r="B3020" s="1"/>
      <c r="D3020" s="1"/>
      <c r="F3020" s="1"/>
      <c r="H3020" s="1"/>
      <c r="J3020" s="1"/>
      <c r="L3020" s="1"/>
      <c r="N3020" s="1"/>
      <c r="Q3020" s="1"/>
      <c r="R3020" s="1"/>
      <c r="T3020" s="1"/>
      <c r="Y3020" s="1"/>
      <c r="AC3020" s="1"/>
      <c r="AD3020" s="1"/>
    </row>
    <row r="3021" spans="2:30" x14ac:dyDescent="0.25">
      <c r="B3021" s="1"/>
      <c r="D3021" s="1"/>
      <c r="F3021" s="1"/>
      <c r="H3021" s="1"/>
      <c r="J3021" s="1"/>
      <c r="L3021" s="1"/>
      <c r="N3021" s="1"/>
      <c r="Q3021" s="1"/>
      <c r="R3021" s="1"/>
      <c r="T3021" s="1"/>
      <c r="Y3021" s="1"/>
      <c r="AC3021" s="1"/>
      <c r="AD3021" s="1"/>
    </row>
    <row r="3022" spans="2:30" x14ac:dyDescent="0.25">
      <c r="B3022" s="1"/>
      <c r="D3022" s="1"/>
      <c r="F3022" s="1"/>
      <c r="H3022" s="1"/>
      <c r="J3022" s="1"/>
      <c r="L3022" s="1"/>
      <c r="N3022" s="1"/>
      <c r="Q3022" s="1"/>
      <c r="R3022" s="1"/>
      <c r="T3022" s="1"/>
      <c r="Y3022" s="1"/>
      <c r="AC3022" s="1"/>
      <c r="AD3022" s="1"/>
    </row>
    <row r="3023" spans="2:30" x14ac:dyDescent="0.25">
      <c r="B3023" s="1"/>
      <c r="D3023" s="1"/>
      <c r="F3023" s="1"/>
      <c r="H3023" s="1"/>
      <c r="J3023" s="1"/>
      <c r="L3023" s="1"/>
      <c r="N3023" s="1"/>
      <c r="Q3023" s="1"/>
      <c r="R3023" s="1"/>
      <c r="T3023" s="1"/>
      <c r="Y3023" s="1"/>
      <c r="AC3023" s="1"/>
      <c r="AD3023" s="1"/>
    </row>
    <row r="3024" spans="2:30" x14ac:dyDescent="0.25">
      <c r="B3024" s="1"/>
      <c r="D3024" s="1"/>
      <c r="F3024" s="1"/>
      <c r="H3024" s="1"/>
      <c r="J3024" s="1"/>
      <c r="L3024" s="1"/>
      <c r="N3024" s="1"/>
      <c r="Q3024" s="1"/>
      <c r="R3024" s="1"/>
      <c r="T3024" s="1"/>
      <c r="Y3024" s="1"/>
      <c r="AC3024" s="1"/>
      <c r="AD3024" s="1"/>
    </row>
    <row r="3025" spans="2:30" x14ac:dyDescent="0.25">
      <c r="B3025" s="1"/>
      <c r="D3025" s="1"/>
      <c r="F3025" s="1"/>
      <c r="H3025" s="1"/>
      <c r="J3025" s="1"/>
      <c r="L3025" s="1"/>
      <c r="N3025" s="1"/>
      <c r="Q3025" s="1"/>
      <c r="R3025" s="1"/>
      <c r="T3025" s="1"/>
      <c r="Y3025" s="1"/>
      <c r="AC3025" s="1"/>
      <c r="AD3025" s="1"/>
    </row>
    <row r="3026" spans="2:30" x14ac:dyDescent="0.25">
      <c r="B3026" s="1"/>
      <c r="D3026" s="1"/>
      <c r="F3026" s="1"/>
      <c r="H3026" s="1"/>
      <c r="J3026" s="1"/>
      <c r="L3026" s="1"/>
      <c r="N3026" s="1"/>
      <c r="Q3026" s="1"/>
      <c r="R3026" s="1"/>
      <c r="T3026" s="1"/>
      <c r="Y3026" s="1"/>
      <c r="AC3026" s="1"/>
      <c r="AD3026" s="1"/>
    </row>
    <row r="3027" spans="2:30" x14ac:dyDescent="0.25">
      <c r="B3027" s="1"/>
      <c r="D3027" s="1"/>
      <c r="F3027" s="1"/>
      <c r="H3027" s="1"/>
      <c r="J3027" s="1"/>
      <c r="L3027" s="1"/>
      <c r="N3027" s="1"/>
      <c r="Q3027" s="1"/>
      <c r="R3027" s="1"/>
      <c r="T3027" s="1"/>
      <c r="Y3027" s="1"/>
      <c r="AC3027" s="1"/>
      <c r="AD3027" s="1"/>
    </row>
    <row r="3028" spans="2:30" x14ac:dyDescent="0.25">
      <c r="B3028" s="1"/>
      <c r="D3028" s="1"/>
      <c r="F3028" s="1"/>
      <c r="H3028" s="1"/>
      <c r="J3028" s="1"/>
      <c r="L3028" s="1"/>
      <c r="N3028" s="1"/>
      <c r="Q3028" s="1"/>
      <c r="R3028" s="1"/>
      <c r="T3028" s="1"/>
      <c r="Y3028" s="1"/>
      <c r="AC3028" s="1"/>
      <c r="AD3028" s="1"/>
    </row>
    <row r="3029" spans="2:30" x14ac:dyDescent="0.25">
      <c r="B3029" s="1"/>
      <c r="D3029" s="1"/>
      <c r="F3029" s="1"/>
      <c r="H3029" s="1"/>
      <c r="J3029" s="1"/>
      <c r="L3029" s="1"/>
      <c r="N3029" s="1"/>
      <c r="Q3029" s="1"/>
      <c r="R3029" s="1"/>
      <c r="T3029" s="1"/>
      <c r="Y3029" s="1"/>
      <c r="AC3029" s="1"/>
      <c r="AD3029" s="1"/>
    </row>
    <row r="3030" spans="2:30" x14ac:dyDescent="0.25">
      <c r="B3030" s="1"/>
      <c r="D3030" s="1"/>
      <c r="F3030" s="1"/>
      <c r="H3030" s="1"/>
      <c r="J3030" s="1"/>
      <c r="L3030" s="1"/>
      <c r="N3030" s="1"/>
      <c r="Q3030" s="1"/>
      <c r="R3030" s="1"/>
      <c r="T3030" s="1"/>
      <c r="Y3030" s="1"/>
      <c r="AC3030" s="1"/>
      <c r="AD3030" s="1"/>
    </row>
    <row r="3031" spans="2:30" x14ac:dyDescent="0.25">
      <c r="B3031" s="1"/>
      <c r="D3031" s="1"/>
      <c r="F3031" s="1"/>
      <c r="H3031" s="1"/>
      <c r="J3031" s="1"/>
      <c r="L3031" s="1"/>
      <c r="N3031" s="1"/>
      <c r="Q3031" s="1"/>
      <c r="R3031" s="1"/>
      <c r="T3031" s="1"/>
      <c r="Y3031" s="1"/>
      <c r="AC3031" s="1"/>
      <c r="AD3031" s="1"/>
    </row>
    <row r="3032" spans="2:30" x14ac:dyDescent="0.25">
      <c r="B3032" s="1"/>
      <c r="D3032" s="1"/>
      <c r="F3032" s="1"/>
      <c r="H3032" s="1"/>
      <c r="J3032" s="1"/>
      <c r="L3032" s="1"/>
      <c r="N3032" s="1"/>
      <c r="Q3032" s="1"/>
      <c r="R3032" s="1"/>
      <c r="T3032" s="1"/>
      <c r="Y3032" s="1"/>
      <c r="AC3032" s="1"/>
      <c r="AD3032" s="1"/>
    </row>
    <row r="3033" spans="2:30" x14ac:dyDescent="0.25">
      <c r="B3033" s="1"/>
      <c r="D3033" s="1"/>
      <c r="F3033" s="1"/>
      <c r="H3033" s="1"/>
      <c r="J3033" s="1"/>
      <c r="L3033" s="1"/>
      <c r="N3033" s="1"/>
      <c r="Q3033" s="1"/>
      <c r="R3033" s="1"/>
      <c r="T3033" s="1"/>
      <c r="Y3033" s="1"/>
      <c r="AC3033" s="1"/>
      <c r="AD3033" s="1"/>
    </row>
    <row r="3034" spans="2:30" x14ac:dyDescent="0.25">
      <c r="B3034" s="1"/>
      <c r="D3034" s="1"/>
      <c r="F3034" s="1"/>
      <c r="H3034" s="1"/>
      <c r="J3034" s="1"/>
      <c r="L3034" s="1"/>
      <c r="N3034" s="1"/>
      <c r="Q3034" s="1"/>
      <c r="R3034" s="1"/>
      <c r="T3034" s="1"/>
      <c r="Y3034" s="1"/>
      <c r="AC3034" s="1"/>
      <c r="AD3034" s="1"/>
    </row>
    <row r="3035" spans="2:30" x14ac:dyDescent="0.25">
      <c r="B3035" s="1"/>
      <c r="D3035" s="1"/>
      <c r="F3035" s="1"/>
      <c r="H3035" s="1"/>
      <c r="J3035" s="1"/>
      <c r="L3035" s="1"/>
      <c r="N3035" s="1"/>
      <c r="Q3035" s="1"/>
      <c r="R3035" s="1"/>
      <c r="T3035" s="1"/>
      <c r="Y3035" s="1"/>
      <c r="AC3035" s="1"/>
      <c r="AD3035" s="1"/>
    </row>
    <row r="3036" spans="2:30" x14ac:dyDescent="0.25">
      <c r="B3036" s="1"/>
      <c r="D3036" s="1"/>
      <c r="F3036" s="1"/>
      <c r="H3036" s="1"/>
      <c r="J3036" s="1"/>
      <c r="L3036" s="1"/>
      <c r="N3036" s="1"/>
      <c r="Q3036" s="1"/>
      <c r="R3036" s="1"/>
      <c r="T3036" s="1"/>
      <c r="Y3036" s="1"/>
      <c r="AC3036" s="1"/>
      <c r="AD3036" s="1"/>
    </row>
    <row r="3037" spans="2:30" x14ac:dyDescent="0.25">
      <c r="B3037" s="1"/>
      <c r="D3037" s="1"/>
      <c r="F3037" s="1"/>
      <c r="H3037" s="1"/>
      <c r="J3037" s="1"/>
      <c r="L3037" s="1"/>
      <c r="N3037" s="1"/>
      <c r="Q3037" s="1"/>
      <c r="R3037" s="1"/>
      <c r="T3037" s="1"/>
      <c r="Y3037" s="1"/>
      <c r="AC3037" s="1"/>
      <c r="AD3037" s="1"/>
    </row>
    <row r="3038" spans="2:30" x14ac:dyDescent="0.25">
      <c r="B3038" s="1"/>
      <c r="D3038" s="1"/>
      <c r="F3038" s="1"/>
      <c r="H3038" s="1"/>
      <c r="J3038" s="1"/>
      <c r="L3038" s="1"/>
      <c r="N3038" s="1"/>
      <c r="Q3038" s="1"/>
      <c r="R3038" s="1"/>
      <c r="T3038" s="1"/>
      <c r="Y3038" s="1"/>
      <c r="AC3038" s="1"/>
      <c r="AD3038" s="1"/>
    </row>
    <row r="3039" spans="2:30" x14ac:dyDescent="0.25">
      <c r="B3039" s="1"/>
      <c r="D3039" s="1"/>
      <c r="F3039" s="1"/>
      <c r="H3039" s="1"/>
      <c r="J3039" s="1"/>
      <c r="L3039" s="1"/>
      <c r="N3039" s="1"/>
      <c r="Q3039" s="1"/>
      <c r="R3039" s="1"/>
      <c r="T3039" s="1"/>
      <c r="Y3039" s="1"/>
      <c r="AC3039" s="1"/>
      <c r="AD3039" s="1"/>
    </row>
    <row r="3040" spans="2:30" x14ac:dyDescent="0.25">
      <c r="B3040" s="1"/>
      <c r="D3040" s="1"/>
      <c r="F3040" s="1"/>
      <c r="H3040" s="1"/>
      <c r="J3040" s="1"/>
      <c r="L3040" s="1"/>
      <c r="N3040" s="1"/>
      <c r="Q3040" s="1"/>
      <c r="R3040" s="1"/>
      <c r="T3040" s="1"/>
      <c r="Y3040" s="1"/>
      <c r="AC3040" s="1"/>
      <c r="AD3040" s="1"/>
    </row>
    <row r="3041" spans="2:30" x14ac:dyDescent="0.25">
      <c r="B3041" s="1"/>
      <c r="D3041" s="1"/>
      <c r="F3041" s="1"/>
      <c r="H3041" s="1"/>
      <c r="J3041" s="1"/>
      <c r="L3041" s="1"/>
      <c r="N3041" s="1"/>
      <c r="Q3041" s="1"/>
      <c r="R3041" s="1"/>
      <c r="T3041" s="1"/>
      <c r="Y3041" s="1"/>
      <c r="AC3041" s="1"/>
      <c r="AD3041" s="1"/>
    </row>
    <row r="3042" spans="2:30" x14ac:dyDescent="0.25">
      <c r="B3042" s="1"/>
      <c r="D3042" s="1"/>
      <c r="F3042" s="1"/>
      <c r="H3042" s="1"/>
      <c r="J3042" s="1"/>
      <c r="L3042" s="1"/>
      <c r="N3042" s="1"/>
      <c r="Q3042" s="1"/>
      <c r="R3042" s="1"/>
      <c r="T3042" s="1"/>
      <c r="Y3042" s="1"/>
      <c r="AC3042" s="1"/>
      <c r="AD3042" s="1"/>
    </row>
    <row r="3043" spans="2:30" x14ac:dyDescent="0.25">
      <c r="B3043" s="1"/>
      <c r="D3043" s="1"/>
      <c r="F3043" s="1"/>
      <c r="H3043" s="1"/>
      <c r="J3043" s="1"/>
      <c r="L3043" s="1"/>
      <c r="N3043" s="1"/>
      <c r="Q3043" s="1"/>
      <c r="R3043" s="1"/>
      <c r="T3043" s="1"/>
      <c r="Y3043" s="1"/>
      <c r="AC3043" s="1"/>
      <c r="AD3043" s="1"/>
    </row>
    <row r="3044" spans="2:30" x14ac:dyDescent="0.25">
      <c r="B3044" s="1"/>
      <c r="D3044" s="1"/>
      <c r="F3044" s="1"/>
      <c r="H3044" s="1"/>
      <c r="J3044" s="1"/>
      <c r="L3044" s="1"/>
      <c r="N3044" s="1"/>
      <c r="Q3044" s="1"/>
      <c r="R3044" s="1"/>
      <c r="T3044" s="1"/>
      <c r="Y3044" s="1"/>
      <c r="AC3044" s="1"/>
      <c r="AD3044" s="1"/>
    </row>
    <row r="3045" spans="2:30" x14ac:dyDescent="0.25">
      <c r="B3045" s="1"/>
      <c r="D3045" s="1"/>
      <c r="F3045" s="1"/>
      <c r="H3045" s="1"/>
      <c r="J3045" s="1"/>
      <c r="L3045" s="1"/>
      <c r="N3045" s="1"/>
      <c r="Q3045" s="1"/>
      <c r="R3045" s="1"/>
      <c r="T3045" s="1"/>
      <c r="Y3045" s="1"/>
      <c r="AC3045" s="1"/>
      <c r="AD3045" s="1"/>
    </row>
    <row r="3046" spans="2:30" x14ac:dyDescent="0.25">
      <c r="B3046" s="1"/>
      <c r="D3046" s="1"/>
      <c r="F3046" s="1"/>
      <c r="H3046" s="1"/>
      <c r="J3046" s="1"/>
      <c r="L3046" s="1"/>
      <c r="N3046" s="1"/>
      <c r="Q3046" s="1"/>
      <c r="R3046" s="1"/>
      <c r="T3046" s="1"/>
      <c r="Y3046" s="1"/>
      <c r="AC3046" s="1"/>
      <c r="AD3046" s="1"/>
    </row>
    <row r="3047" spans="2:30" x14ac:dyDescent="0.25">
      <c r="B3047" s="1"/>
      <c r="D3047" s="1"/>
      <c r="F3047" s="1"/>
      <c r="H3047" s="1"/>
      <c r="J3047" s="1"/>
      <c r="L3047" s="1"/>
      <c r="N3047" s="1"/>
      <c r="Q3047" s="1"/>
      <c r="R3047" s="1"/>
      <c r="T3047" s="1"/>
      <c r="Y3047" s="1"/>
      <c r="AC3047" s="1"/>
      <c r="AD3047" s="1"/>
    </row>
    <row r="3048" spans="2:30" x14ac:dyDescent="0.25">
      <c r="B3048" s="1"/>
      <c r="D3048" s="1"/>
      <c r="F3048" s="1"/>
      <c r="H3048" s="1"/>
      <c r="J3048" s="1"/>
      <c r="L3048" s="1"/>
      <c r="N3048" s="1"/>
      <c r="Q3048" s="1"/>
      <c r="R3048" s="1"/>
      <c r="T3048" s="1"/>
      <c r="Y3048" s="1"/>
      <c r="AC3048" s="1"/>
      <c r="AD3048" s="1"/>
    </row>
    <row r="3049" spans="2:30" x14ac:dyDescent="0.25">
      <c r="B3049" s="1"/>
      <c r="D3049" s="1"/>
      <c r="F3049" s="1"/>
      <c r="H3049" s="1"/>
      <c r="J3049" s="1"/>
      <c r="L3049" s="1"/>
      <c r="N3049" s="1"/>
      <c r="Q3049" s="1"/>
      <c r="R3049" s="1"/>
      <c r="T3049" s="1"/>
      <c r="Y3049" s="1"/>
      <c r="AC3049" s="1"/>
      <c r="AD3049" s="1"/>
    </row>
    <row r="3050" spans="2:30" x14ac:dyDescent="0.25">
      <c r="B3050" s="1"/>
      <c r="D3050" s="1"/>
      <c r="F3050" s="1"/>
      <c r="H3050" s="1"/>
      <c r="J3050" s="1"/>
      <c r="L3050" s="1"/>
      <c r="N3050" s="1"/>
      <c r="Q3050" s="1"/>
      <c r="R3050" s="1"/>
      <c r="T3050" s="1"/>
      <c r="Y3050" s="1"/>
      <c r="AC3050" s="1"/>
      <c r="AD3050" s="1"/>
    </row>
    <row r="3051" spans="2:30" x14ac:dyDescent="0.25">
      <c r="B3051" s="1"/>
      <c r="D3051" s="1"/>
      <c r="F3051" s="1"/>
      <c r="H3051" s="1"/>
      <c r="J3051" s="1"/>
      <c r="L3051" s="1"/>
      <c r="N3051" s="1"/>
      <c r="Q3051" s="1"/>
      <c r="R3051" s="1"/>
      <c r="T3051" s="1"/>
      <c r="Y3051" s="1"/>
      <c r="AC3051" s="1"/>
      <c r="AD3051" s="1"/>
    </row>
    <row r="3052" spans="2:30" x14ac:dyDescent="0.25">
      <c r="B3052" s="1"/>
      <c r="D3052" s="1"/>
      <c r="F3052" s="1"/>
      <c r="H3052" s="1"/>
      <c r="J3052" s="1"/>
      <c r="L3052" s="1"/>
      <c r="N3052" s="1"/>
      <c r="Q3052" s="1"/>
      <c r="R3052" s="1"/>
      <c r="T3052" s="1"/>
      <c r="Y3052" s="1"/>
      <c r="AC3052" s="1"/>
      <c r="AD3052" s="1"/>
    </row>
    <row r="3053" spans="2:30" x14ac:dyDescent="0.25">
      <c r="B3053" s="1"/>
      <c r="D3053" s="1"/>
      <c r="F3053" s="1"/>
      <c r="H3053" s="1"/>
      <c r="J3053" s="1"/>
      <c r="L3053" s="1"/>
      <c r="N3053" s="1"/>
      <c r="Q3053" s="1"/>
      <c r="R3053" s="1"/>
      <c r="T3053" s="1"/>
      <c r="Y3053" s="1"/>
      <c r="AC3053" s="1"/>
      <c r="AD3053" s="1"/>
    </row>
    <row r="3054" spans="2:30" x14ac:dyDescent="0.25">
      <c r="B3054" s="1"/>
      <c r="D3054" s="1"/>
      <c r="F3054" s="1"/>
      <c r="H3054" s="1"/>
      <c r="J3054" s="1"/>
      <c r="L3054" s="1"/>
      <c r="N3054" s="1"/>
      <c r="Q3054" s="1"/>
      <c r="R3054" s="1"/>
      <c r="T3054" s="1"/>
      <c r="Y3054" s="1"/>
      <c r="AC3054" s="1"/>
      <c r="AD3054" s="1"/>
    </row>
    <row r="3055" spans="2:30" x14ac:dyDescent="0.25">
      <c r="B3055" s="1"/>
      <c r="D3055" s="1"/>
      <c r="F3055" s="1"/>
      <c r="H3055" s="1"/>
      <c r="J3055" s="1"/>
      <c r="L3055" s="1"/>
      <c r="N3055" s="1"/>
      <c r="Q3055" s="1"/>
      <c r="R3055" s="1"/>
      <c r="T3055" s="1"/>
      <c r="Y3055" s="1"/>
      <c r="AC3055" s="1"/>
      <c r="AD3055" s="1"/>
    </row>
    <row r="3056" spans="2:30" x14ac:dyDescent="0.25">
      <c r="B3056" s="1"/>
      <c r="D3056" s="1"/>
      <c r="F3056" s="1"/>
      <c r="H3056" s="1"/>
      <c r="J3056" s="1"/>
      <c r="L3056" s="1"/>
      <c r="N3056" s="1"/>
      <c r="Q3056" s="1"/>
      <c r="R3056" s="1"/>
      <c r="T3056" s="1"/>
      <c r="Y3056" s="1"/>
      <c r="AC3056" s="1"/>
      <c r="AD3056" s="1"/>
    </row>
    <row r="3057" spans="2:30" x14ac:dyDescent="0.25">
      <c r="B3057" s="1"/>
      <c r="D3057" s="1"/>
      <c r="F3057" s="1"/>
      <c r="H3057" s="1"/>
      <c r="J3057" s="1"/>
      <c r="L3057" s="1"/>
      <c r="N3057" s="1"/>
      <c r="Q3057" s="1"/>
      <c r="R3057" s="1"/>
      <c r="T3057" s="1"/>
      <c r="Y3057" s="1"/>
      <c r="AC3057" s="1"/>
      <c r="AD3057" s="1"/>
    </row>
    <row r="3058" spans="2:30" x14ac:dyDescent="0.25">
      <c r="B3058" s="1"/>
      <c r="D3058" s="1"/>
      <c r="F3058" s="1"/>
      <c r="H3058" s="1"/>
      <c r="J3058" s="1"/>
      <c r="L3058" s="1"/>
      <c r="N3058" s="1"/>
      <c r="Q3058" s="1"/>
      <c r="R3058" s="1"/>
      <c r="T3058" s="1"/>
      <c r="Y3058" s="1"/>
      <c r="AC3058" s="1"/>
      <c r="AD3058" s="1"/>
    </row>
    <row r="3059" spans="2:30" x14ac:dyDescent="0.25">
      <c r="B3059" s="1"/>
      <c r="D3059" s="1"/>
      <c r="F3059" s="1"/>
      <c r="H3059" s="1"/>
      <c r="J3059" s="1"/>
      <c r="L3059" s="1"/>
      <c r="N3059" s="1"/>
      <c r="Q3059" s="1"/>
      <c r="R3059" s="1"/>
      <c r="T3059" s="1"/>
      <c r="Y3059" s="1"/>
      <c r="AC3059" s="1"/>
      <c r="AD3059" s="1"/>
    </row>
    <row r="3060" spans="2:30" x14ac:dyDescent="0.25">
      <c r="B3060" s="1"/>
      <c r="D3060" s="1"/>
      <c r="F3060" s="1"/>
      <c r="H3060" s="1"/>
      <c r="J3060" s="1"/>
      <c r="L3060" s="1"/>
      <c r="N3060" s="1"/>
      <c r="Q3060" s="1"/>
      <c r="R3060" s="1"/>
      <c r="T3060" s="1"/>
      <c r="Y3060" s="1"/>
      <c r="AC3060" s="1"/>
      <c r="AD3060" s="1"/>
    </row>
    <row r="3061" spans="2:30" x14ac:dyDescent="0.25">
      <c r="B3061" s="1"/>
      <c r="D3061" s="1"/>
      <c r="F3061" s="1"/>
      <c r="H3061" s="1"/>
      <c r="J3061" s="1"/>
      <c r="L3061" s="1"/>
      <c r="N3061" s="1"/>
      <c r="Q3061" s="1"/>
      <c r="R3061" s="1"/>
      <c r="T3061" s="1"/>
      <c r="Y3061" s="1"/>
      <c r="AC3061" s="1"/>
      <c r="AD3061" s="1"/>
    </row>
    <row r="3062" spans="2:30" x14ac:dyDescent="0.25">
      <c r="B3062" s="1"/>
      <c r="D3062" s="1"/>
      <c r="F3062" s="1"/>
      <c r="H3062" s="1"/>
      <c r="J3062" s="1"/>
      <c r="L3062" s="1"/>
      <c r="N3062" s="1"/>
      <c r="Q3062" s="1"/>
      <c r="R3062" s="1"/>
      <c r="T3062" s="1"/>
      <c r="Y3062" s="1"/>
      <c r="AC3062" s="1"/>
      <c r="AD3062" s="1"/>
    </row>
    <row r="3063" spans="2:30" x14ac:dyDescent="0.25">
      <c r="B3063" s="1"/>
      <c r="D3063" s="1"/>
      <c r="F3063" s="1"/>
      <c r="H3063" s="1"/>
      <c r="J3063" s="1"/>
      <c r="L3063" s="1"/>
      <c r="N3063" s="1"/>
      <c r="Q3063" s="1"/>
      <c r="R3063" s="1"/>
      <c r="T3063" s="1"/>
      <c r="Y3063" s="1"/>
      <c r="AC3063" s="1"/>
      <c r="AD3063" s="1"/>
    </row>
    <row r="3064" spans="2:30" x14ac:dyDescent="0.25">
      <c r="B3064" s="1"/>
      <c r="D3064" s="1"/>
      <c r="F3064" s="1"/>
      <c r="H3064" s="1"/>
      <c r="J3064" s="1"/>
      <c r="L3064" s="1"/>
      <c r="N3064" s="1"/>
      <c r="Q3064" s="1"/>
      <c r="R3064" s="1"/>
      <c r="T3064" s="1"/>
      <c r="Y3064" s="1"/>
      <c r="AC3064" s="1"/>
      <c r="AD3064" s="1"/>
    </row>
    <row r="3065" spans="2:30" x14ac:dyDescent="0.25">
      <c r="B3065" s="1"/>
      <c r="D3065" s="1"/>
      <c r="F3065" s="1"/>
      <c r="H3065" s="1"/>
      <c r="J3065" s="1"/>
      <c r="L3065" s="1"/>
      <c r="N3065" s="1"/>
      <c r="Q3065" s="1"/>
      <c r="R3065" s="1"/>
      <c r="T3065" s="1"/>
      <c r="Y3065" s="1"/>
      <c r="AC3065" s="1"/>
      <c r="AD3065" s="1"/>
    </row>
    <row r="3066" spans="2:30" x14ac:dyDescent="0.25">
      <c r="B3066" s="1"/>
      <c r="D3066" s="1"/>
      <c r="F3066" s="1"/>
      <c r="H3066" s="1"/>
      <c r="J3066" s="1"/>
      <c r="L3066" s="1"/>
      <c r="N3066" s="1"/>
      <c r="Q3066" s="1"/>
      <c r="R3066" s="1"/>
      <c r="T3066" s="1"/>
      <c r="Y3066" s="1"/>
      <c r="AC3066" s="1"/>
      <c r="AD3066" s="1"/>
    </row>
    <row r="3067" spans="2:30" x14ac:dyDescent="0.25">
      <c r="B3067" s="1"/>
      <c r="D3067" s="1"/>
      <c r="F3067" s="1"/>
      <c r="H3067" s="1"/>
      <c r="J3067" s="1"/>
      <c r="L3067" s="1"/>
      <c r="N3067" s="1"/>
      <c r="Q3067" s="1"/>
      <c r="R3067" s="1"/>
      <c r="T3067" s="1"/>
      <c r="Y3067" s="1"/>
      <c r="AC3067" s="1"/>
      <c r="AD3067" s="1"/>
    </row>
    <row r="3068" spans="2:30" x14ac:dyDescent="0.25">
      <c r="B3068" s="1"/>
      <c r="D3068" s="1"/>
      <c r="F3068" s="1"/>
      <c r="H3068" s="1"/>
      <c r="J3068" s="1"/>
      <c r="L3068" s="1"/>
      <c r="N3068" s="1"/>
      <c r="Q3068" s="1"/>
      <c r="R3068" s="1"/>
      <c r="T3068" s="1"/>
      <c r="Y3068" s="1"/>
      <c r="AC3068" s="1"/>
      <c r="AD3068" s="1"/>
    </row>
    <row r="3069" spans="2:30" x14ac:dyDescent="0.25">
      <c r="B3069" s="1"/>
      <c r="D3069" s="1"/>
      <c r="F3069" s="1"/>
      <c r="H3069" s="1"/>
      <c r="J3069" s="1"/>
      <c r="L3069" s="1"/>
      <c r="N3069" s="1"/>
      <c r="Q3069" s="1"/>
      <c r="R3069" s="1"/>
      <c r="T3069" s="1"/>
      <c r="Y3069" s="1"/>
      <c r="AC3069" s="1"/>
      <c r="AD3069" s="1"/>
    </row>
    <row r="3070" spans="2:30" x14ac:dyDescent="0.25">
      <c r="B3070" s="1"/>
      <c r="D3070" s="1"/>
      <c r="F3070" s="1"/>
      <c r="H3070" s="1"/>
      <c r="J3070" s="1"/>
      <c r="L3070" s="1"/>
      <c r="N3070" s="1"/>
      <c r="Q3070" s="1"/>
      <c r="R3070" s="1"/>
      <c r="T3070" s="1"/>
      <c r="Y3070" s="1"/>
      <c r="AC3070" s="1"/>
      <c r="AD3070" s="1"/>
    </row>
    <row r="3071" spans="2:30" x14ac:dyDescent="0.25">
      <c r="B3071" s="1"/>
      <c r="D3071" s="1"/>
      <c r="F3071" s="1"/>
      <c r="H3071" s="1"/>
      <c r="J3071" s="1"/>
      <c r="L3071" s="1"/>
      <c r="N3071" s="1"/>
      <c r="Q3071" s="1"/>
      <c r="R3071" s="1"/>
      <c r="T3071" s="1"/>
      <c r="Y3071" s="1"/>
      <c r="AC3071" s="1"/>
      <c r="AD3071" s="1"/>
    </row>
    <row r="3072" spans="2:30" x14ac:dyDescent="0.25">
      <c r="B3072" s="1"/>
      <c r="D3072" s="1"/>
      <c r="F3072" s="1"/>
      <c r="H3072" s="1"/>
      <c r="J3072" s="1"/>
      <c r="L3072" s="1"/>
      <c r="N3072" s="1"/>
      <c r="Q3072" s="1"/>
      <c r="R3072" s="1"/>
      <c r="T3072" s="1"/>
      <c r="Y3072" s="1"/>
      <c r="AC3072" s="1"/>
      <c r="AD3072" s="1"/>
    </row>
    <row r="3073" spans="2:30" x14ac:dyDescent="0.25">
      <c r="B3073" s="1"/>
      <c r="D3073" s="1"/>
      <c r="F3073" s="1"/>
      <c r="H3073" s="1"/>
      <c r="J3073" s="1"/>
      <c r="L3073" s="1"/>
      <c r="N3073" s="1"/>
      <c r="Q3073" s="1"/>
      <c r="R3073" s="1"/>
      <c r="T3073" s="1"/>
      <c r="Y3073" s="1"/>
      <c r="AC3073" s="1"/>
      <c r="AD3073" s="1"/>
    </row>
    <row r="3074" spans="2:30" x14ac:dyDescent="0.25">
      <c r="B3074" s="1"/>
      <c r="D3074" s="1"/>
      <c r="F3074" s="1"/>
      <c r="H3074" s="1"/>
      <c r="J3074" s="1"/>
      <c r="L3074" s="1"/>
      <c r="N3074" s="1"/>
      <c r="Q3074" s="1"/>
      <c r="R3074" s="1"/>
      <c r="T3074" s="1"/>
      <c r="Y3074" s="1"/>
      <c r="AC3074" s="1"/>
      <c r="AD3074" s="1"/>
    </row>
    <row r="3075" spans="2:30" x14ac:dyDescent="0.25">
      <c r="B3075" s="1"/>
      <c r="D3075" s="1"/>
      <c r="F3075" s="1"/>
      <c r="H3075" s="1"/>
      <c r="J3075" s="1"/>
      <c r="L3075" s="1"/>
      <c r="N3075" s="1"/>
      <c r="Q3075" s="1"/>
      <c r="R3075" s="1"/>
      <c r="T3075" s="1"/>
      <c r="Y3075" s="1"/>
      <c r="AC3075" s="1"/>
      <c r="AD3075" s="1"/>
    </row>
    <row r="3076" spans="2:30" x14ac:dyDescent="0.25">
      <c r="B3076" s="1"/>
      <c r="D3076" s="1"/>
      <c r="F3076" s="1"/>
      <c r="H3076" s="1"/>
      <c r="J3076" s="1"/>
      <c r="L3076" s="1"/>
      <c r="N3076" s="1"/>
      <c r="Q3076" s="1"/>
      <c r="R3076" s="1"/>
      <c r="T3076" s="1"/>
      <c r="Y3076" s="1"/>
      <c r="AC3076" s="1"/>
      <c r="AD3076" s="1"/>
    </row>
    <row r="3077" spans="2:30" x14ac:dyDescent="0.25">
      <c r="B3077" s="1"/>
      <c r="D3077" s="1"/>
      <c r="F3077" s="1"/>
      <c r="H3077" s="1"/>
      <c r="J3077" s="1"/>
      <c r="L3077" s="1"/>
      <c r="N3077" s="1"/>
      <c r="Q3077" s="1"/>
      <c r="R3077" s="1"/>
      <c r="T3077" s="1"/>
      <c r="Y3077" s="1"/>
      <c r="AC3077" s="1"/>
      <c r="AD3077" s="1"/>
    </row>
    <row r="3078" spans="2:30" x14ac:dyDescent="0.25">
      <c r="B3078" s="1"/>
      <c r="D3078" s="1"/>
      <c r="F3078" s="1"/>
      <c r="H3078" s="1"/>
      <c r="J3078" s="1"/>
      <c r="L3078" s="1"/>
      <c r="N3078" s="1"/>
      <c r="Q3078" s="1"/>
      <c r="R3078" s="1"/>
      <c r="T3078" s="1"/>
      <c r="Y3078" s="1"/>
      <c r="AC3078" s="1"/>
      <c r="AD3078" s="1"/>
    </row>
    <row r="3079" spans="2:30" x14ac:dyDescent="0.25">
      <c r="B3079" s="1"/>
      <c r="D3079" s="1"/>
      <c r="F3079" s="1"/>
      <c r="H3079" s="1"/>
      <c r="J3079" s="1"/>
      <c r="L3079" s="1"/>
      <c r="N3079" s="1"/>
      <c r="Q3079" s="1"/>
      <c r="R3079" s="1"/>
      <c r="T3079" s="1"/>
      <c r="Y3079" s="1"/>
      <c r="AC3079" s="1"/>
      <c r="AD3079" s="1"/>
    </row>
    <row r="3080" spans="2:30" x14ac:dyDescent="0.25">
      <c r="B3080" s="1"/>
      <c r="D3080" s="1"/>
      <c r="F3080" s="1"/>
      <c r="H3080" s="1"/>
      <c r="J3080" s="1"/>
      <c r="L3080" s="1"/>
      <c r="N3080" s="1"/>
      <c r="Q3080" s="1"/>
      <c r="R3080" s="1"/>
      <c r="T3080" s="1"/>
      <c r="Y3080" s="1"/>
      <c r="AC3080" s="1"/>
      <c r="AD3080" s="1"/>
    </row>
    <row r="3081" spans="2:30" x14ac:dyDescent="0.25">
      <c r="B3081" s="1"/>
      <c r="D3081" s="1"/>
      <c r="F3081" s="1"/>
      <c r="H3081" s="1"/>
      <c r="J3081" s="1"/>
      <c r="L3081" s="1"/>
      <c r="N3081" s="1"/>
      <c r="Q3081" s="1"/>
      <c r="R3081" s="1"/>
      <c r="T3081" s="1"/>
      <c r="Y3081" s="1"/>
      <c r="AC3081" s="1"/>
      <c r="AD3081" s="1"/>
    </row>
    <row r="3082" spans="2:30" x14ac:dyDescent="0.25">
      <c r="B3082" s="1"/>
      <c r="D3082" s="1"/>
      <c r="F3082" s="1"/>
      <c r="H3082" s="1"/>
      <c r="J3082" s="1"/>
      <c r="L3082" s="1"/>
      <c r="N3082" s="1"/>
      <c r="Q3082" s="1"/>
      <c r="R3082" s="1"/>
      <c r="T3082" s="1"/>
      <c r="Y3082" s="1"/>
      <c r="AC3082" s="1"/>
      <c r="AD3082" s="1"/>
    </row>
    <row r="3083" spans="2:30" x14ac:dyDescent="0.25">
      <c r="B3083" s="1"/>
      <c r="D3083" s="1"/>
      <c r="F3083" s="1"/>
      <c r="H3083" s="1"/>
      <c r="J3083" s="1"/>
      <c r="L3083" s="1"/>
      <c r="N3083" s="1"/>
      <c r="Q3083" s="1"/>
      <c r="R3083" s="1"/>
      <c r="T3083" s="1"/>
      <c r="Y3083" s="1"/>
      <c r="AC3083" s="1"/>
      <c r="AD3083" s="1"/>
    </row>
    <row r="3084" spans="2:30" x14ac:dyDescent="0.25">
      <c r="B3084" s="1"/>
      <c r="D3084" s="1"/>
      <c r="F3084" s="1"/>
      <c r="H3084" s="1"/>
      <c r="J3084" s="1"/>
      <c r="L3084" s="1"/>
      <c r="N3084" s="1"/>
      <c r="Q3084" s="1"/>
      <c r="R3084" s="1"/>
      <c r="T3084" s="1"/>
      <c r="Y3084" s="1"/>
      <c r="AC3084" s="1"/>
      <c r="AD3084" s="1"/>
    </row>
    <row r="3085" spans="2:30" x14ac:dyDescent="0.25">
      <c r="B3085" s="1"/>
      <c r="D3085" s="1"/>
      <c r="F3085" s="1"/>
      <c r="H3085" s="1"/>
      <c r="J3085" s="1"/>
      <c r="L3085" s="1"/>
      <c r="N3085" s="1"/>
      <c r="Q3085" s="1"/>
      <c r="R3085" s="1"/>
      <c r="T3085" s="1"/>
      <c r="Y3085" s="1"/>
      <c r="AC3085" s="1"/>
      <c r="AD3085" s="1"/>
    </row>
    <row r="3086" spans="2:30" x14ac:dyDescent="0.25">
      <c r="B3086" s="1"/>
      <c r="D3086" s="1"/>
      <c r="F3086" s="1"/>
      <c r="H3086" s="1"/>
      <c r="J3086" s="1"/>
      <c r="L3086" s="1"/>
      <c r="N3086" s="1"/>
      <c r="Q3086" s="1"/>
      <c r="R3086" s="1"/>
      <c r="T3086" s="1"/>
      <c r="Y3086" s="1"/>
      <c r="AC3086" s="1"/>
      <c r="AD3086" s="1"/>
    </row>
    <row r="3087" spans="2:30" x14ac:dyDescent="0.25">
      <c r="B3087" s="1"/>
      <c r="D3087" s="1"/>
      <c r="F3087" s="1"/>
      <c r="H3087" s="1"/>
      <c r="J3087" s="1"/>
      <c r="L3087" s="1"/>
      <c r="N3087" s="1"/>
      <c r="Q3087" s="1"/>
      <c r="R3087" s="1"/>
      <c r="T3087" s="1"/>
      <c r="Y3087" s="1"/>
      <c r="AC3087" s="1"/>
      <c r="AD3087" s="1"/>
    </row>
    <row r="3088" spans="2:30" x14ac:dyDescent="0.25">
      <c r="B3088" s="1"/>
      <c r="D3088" s="1"/>
      <c r="F3088" s="1"/>
      <c r="H3088" s="1"/>
      <c r="J3088" s="1"/>
      <c r="L3088" s="1"/>
      <c r="N3088" s="1"/>
      <c r="Q3088" s="1"/>
      <c r="R3088" s="1"/>
      <c r="T3088" s="1"/>
      <c r="Y3088" s="1"/>
      <c r="AC3088" s="1"/>
      <c r="AD3088" s="1"/>
    </row>
    <row r="3089" spans="2:30" x14ac:dyDescent="0.25">
      <c r="B3089" s="1"/>
      <c r="D3089" s="1"/>
      <c r="F3089" s="1"/>
      <c r="H3089" s="1"/>
      <c r="J3089" s="1"/>
      <c r="L3089" s="1"/>
      <c r="N3089" s="1"/>
      <c r="Q3089" s="1"/>
      <c r="R3089" s="1"/>
      <c r="T3089" s="1"/>
      <c r="Y3089" s="1"/>
      <c r="AC3089" s="1"/>
      <c r="AD3089" s="1"/>
    </row>
    <row r="3090" spans="2:30" x14ac:dyDescent="0.25">
      <c r="B3090" s="1"/>
      <c r="D3090" s="1"/>
      <c r="F3090" s="1"/>
      <c r="H3090" s="1"/>
      <c r="J3090" s="1"/>
      <c r="L3090" s="1"/>
      <c r="N3090" s="1"/>
      <c r="Q3090" s="1"/>
      <c r="R3090" s="1"/>
      <c r="T3090" s="1"/>
      <c r="Y3090" s="1"/>
      <c r="AC3090" s="1"/>
      <c r="AD3090" s="1"/>
    </row>
    <row r="3091" spans="2:30" x14ac:dyDescent="0.25">
      <c r="B3091" s="1"/>
      <c r="D3091" s="1"/>
      <c r="F3091" s="1"/>
      <c r="H3091" s="1"/>
      <c r="J3091" s="1"/>
      <c r="L3091" s="1"/>
      <c r="N3091" s="1"/>
      <c r="Q3091" s="1"/>
      <c r="R3091" s="1"/>
      <c r="T3091" s="1"/>
      <c r="Y3091" s="1"/>
      <c r="AC3091" s="1"/>
      <c r="AD3091" s="1"/>
    </row>
    <row r="3092" spans="2:30" x14ac:dyDescent="0.25">
      <c r="B3092" s="1"/>
      <c r="D3092" s="1"/>
      <c r="F3092" s="1"/>
      <c r="H3092" s="1"/>
      <c r="J3092" s="1"/>
      <c r="L3092" s="1"/>
      <c r="N3092" s="1"/>
      <c r="Q3092" s="1"/>
      <c r="R3092" s="1"/>
      <c r="T3092" s="1"/>
      <c r="Y3092" s="1"/>
      <c r="AC3092" s="1"/>
      <c r="AD3092" s="1"/>
    </row>
    <row r="3093" spans="2:30" x14ac:dyDescent="0.25">
      <c r="B3093" s="1"/>
      <c r="D3093" s="1"/>
      <c r="F3093" s="1"/>
      <c r="H3093" s="1"/>
      <c r="J3093" s="1"/>
      <c r="L3093" s="1"/>
      <c r="N3093" s="1"/>
      <c r="Q3093" s="1"/>
      <c r="R3093" s="1"/>
      <c r="T3093" s="1"/>
      <c r="Y3093" s="1"/>
      <c r="AC3093" s="1"/>
      <c r="AD3093" s="1"/>
    </row>
    <row r="3094" spans="2:30" x14ac:dyDescent="0.25">
      <c r="B3094" s="1"/>
      <c r="D3094" s="1"/>
      <c r="F3094" s="1"/>
      <c r="H3094" s="1"/>
      <c r="J3094" s="1"/>
      <c r="L3094" s="1"/>
      <c r="N3094" s="1"/>
      <c r="Q3094" s="1"/>
      <c r="R3094" s="1"/>
      <c r="T3094" s="1"/>
      <c r="Y3094" s="1"/>
      <c r="AC3094" s="1"/>
      <c r="AD3094" s="1"/>
    </row>
    <row r="3095" spans="2:30" x14ac:dyDescent="0.25">
      <c r="B3095" s="1"/>
      <c r="D3095" s="1"/>
      <c r="F3095" s="1"/>
      <c r="H3095" s="1"/>
      <c r="J3095" s="1"/>
      <c r="L3095" s="1"/>
      <c r="N3095" s="1"/>
      <c r="Q3095" s="1"/>
      <c r="R3095" s="1"/>
      <c r="T3095" s="1"/>
      <c r="Y3095" s="1"/>
      <c r="AC3095" s="1"/>
      <c r="AD3095" s="1"/>
    </row>
    <row r="3096" spans="2:30" x14ac:dyDescent="0.25">
      <c r="B3096" s="1"/>
      <c r="D3096" s="1"/>
      <c r="F3096" s="1"/>
      <c r="H3096" s="1"/>
      <c r="J3096" s="1"/>
      <c r="L3096" s="1"/>
      <c r="N3096" s="1"/>
      <c r="Q3096" s="1"/>
      <c r="R3096" s="1"/>
      <c r="T3096" s="1"/>
      <c r="Y3096" s="1"/>
      <c r="AC3096" s="1"/>
      <c r="AD3096" s="1"/>
    </row>
    <row r="3097" spans="2:30" x14ac:dyDescent="0.25">
      <c r="B3097" s="1"/>
      <c r="D3097" s="1"/>
      <c r="F3097" s="1"/>
      <c r="H3097" s="1"/>
      <c r="J3097" s="1"/>
      <c r="L3097" s="1"/>
      <c r="N3097" s="1"/>
      <c r="Q3097" s="1"/>
      <c r="R3097" s="1"/>
      <c r="T3097" s="1"/>
      <c r="Y3097" s="1"/>
      <c r="AC3097" s="1"/>
      <c r="AD3097" s="1"/>
    </row>
    <row r="3098" spans="2:30" x14ac:dyDescent="0.25">
      <c r="B3098" s="1"/>
      <c r="D3098" s="1"/>
      <c r="F3098" s="1"/>
      <c r="H3098" s="1"/>
      <c r="J3098" s="1"/>
      <c r="L3098" s="1"/>
      <c r="N3098" s="1"/>
      <c r="Q3098" s="1"/>
      <c r="R3098" s="1"/>
      <c r="T3098" s="1"/>
      <c r="Y3098" s="1"/>
      <c r="AC3098" s="1"/>
      <c r="AD3098" s="1"/>
    </row>
    <row r="3099" spans="2:30" x14ac:dyDescent="0.25">
      <c r="B3099" s="1"/>
      <c r="D3099" s="1"/>
      <c r="F3099" s="1"/>
      <c r="H3099" s="1"/>
      <c r="J3099" s="1"/>
      <c r="L3099" s="1"/>
      <c r="N3099" s="1"/>
      <c r="Q3099" s="1"/>
      <c r="R3099" s="1"/>
      <c r="T3099" s="1"/>
      <c r="Y3099" s="1"/>
      <c r="AC3099" s="1"/>
      <c r="AD3099" s="1"/>
    </row>
    <row r="3100" spans="2:30" x14ac:dyDescent="0.25">
      <c r="B3100" s="1"/>
      <c r="D3100" s="1"/>
      <c r="F3100" s="1"/>
      <c r="H3100" s="1"/>
      <c r="J3100" s="1"/>
      <c r="L3100" s="1"/>
      <c r="N3100" s="1"/>
      <c r="Q3100" s="1"/>
      <c r="R3100" s="1"/>
      <c r="T3100" s="1"/>
      <c r="Y3100" s="1"/>
      <c r="AC3100" s="1"/>
      <c r="AD3100" s="1"/>
    </row>
    <row r="3101" spans="2:30" x14ac:dyDescent="0.25">
      <c r="B3101" s="1"/>
      <c r="D3101" s="1"/>
      <c r="F3101" s="1"/>
      <c r="H3101" s="1"/>
      <c r="J3101" s="1"/>
      <c r="L3101" s="1"/>
      <c r="N3101" s="1"/>
      <c r="Q3101" s="1"/>
      <c r="R3101" s="1"/>
      <c r="T3101" s="1"/>
      <c r="Y3101" s="1"/>
      <c r="AC3101" s="1"/>
      <c r="AD3101" s="1"/>
    </row>
    <row r="3102" spans="2:30" x14ac:dyDescent="0.25">
      <c r="B3102" s="1"/>
      <c r="D3102" s="1"/>
      <c r="F3102" s="1"/>
      <c r="H3102" s="1"/>
      <c r="J3102" s="1"/>
      <c r="L3102" s="1"/>
      <c r="N3102" s="1"/>
      <c r="Q3102" s="1"/>
      <c r="R3102" s="1"/>
      <c r="T3102" s="1"/>
      <c r="Y3102" s="1"/>
      <c r="AC3102" s="1"/>
      <c r="AD3102" s="1"/>
    </row>
    <row r="3103" spans="2:30" x14ac:dyDescent="0.25">
      <c r="B3103" s="1"/>
      <c r="D3103" s="1"/>
      <c r="F3103" s="1"/>
      <c r="H3103" s="1"/>
      <c r="J3103" s="1"/>
      <c r="L3103" s="1"/>
      <c r="N3103" s="1"/>
      <c r="Q3103" s="1"/>
      <c r="R3103" s="1"/>
      <c r="T3103" s="1"/>
      <c r="Y3103" s="1"/>
      <c r="AC3103" s="1"/>
      <c r="AD3103" s="1"/>
    </row>
    <row r="3104" spans="2:30" x14ac:dyDescent="0.25">
      <c r="B3104" s="1"/>
      <c r="D3104" s="1"/>
      <c r="F3104" s="1"/>
      <c r="H3104" s="1"/>
      <c r="J3104" s="1"/>
      <c r="L3104" s="1"/>
      <c r="N3104" s="1"/>
      <c r="Q3104" s="1"/>
      <c r="R3104" s="1"/>
      <c r="T3104" s="1"/>
      <c r="Y3104" s="1"/>
      <c r="AC3104" s="1"/>
      <c r="AD3104" s="1"/>
    </row>
    <row r="3105" spans="2:30" x14ac:dyDescent="0.25">
      <c r="B3105" s="1"/>
      <c r="D3105" s="1"/>
      <c r="F3105" s="1"/>
      <c r="H3105" s="1"/>
      <c r="J3105" s="1"/>
      <c r="L3105" s="1"/>
      <c r="N3105" s="1"/>
      <c r="Q3105" s="1"/>
      <c r="R3105" s="1"/>
      <c r="T3105" s="1"/>
      <c r="Y3105" s="1"/>
      <c r="AC3105" s="1"/>
      <c r="AD3105" s="1"/>
    </row>
    <row r="3106" spans="2:30" x14ac:dyDescent="0.25">
      <c r="B3106" s="1"/>
      <c r="D3106" s="1"/>
      <c r="F3106" s="1"/>
      <c r="H3106" s="1"/>
      <c r="J3106" s="1"/>
      <c r="L3106" s="1"/>
      <c r="N3106" s="1"/>
      <c r="Q3106" s="1"/>
      <c r="R3106" s="1"/>
      <c r="T3106" s="1"/>
      <c r="Y3106" s="1"/>
      <c r="AC3106" s="1"/>
      <c r="AD3106" s="1"/>
    </row>
    <row r="3107" spans="2:30" x14ac:dyDescent="0.25">
      <c r="B3107" s="1"/>
      <c r="D3107" s="1"/>
      <c r="F3107" s="1"/>
      <c r="H3107" s="1"/>
      <c r="J3107" s="1"/>
      <c r="L3107" s="1"/>
      <c r="N3107" s="1"/>
      <c r="Q3107" s="1"/>
      <c r="R3107" s="1"/>
      <c r="T3107" s="1"/>
      <c r="Y3107" s="1"/>
      <c r="AC3107" s="1"/>
      <c r="AD3107" s="1"/>
    </row>
    <row r="3108" spans="2:30" x14ac:dyDescent="0.25">
      <c r="B3108" s="1"/>
      <c r="D3108" s="1"/>
      <c r="F3108" s="1"/>
      <c r="H3108" s="1"/>
      <c r="J3108" s="1"/>
      <c r="L3108" s="1"/>
      <c r="N3108" s="1"/>
      <c r="Q3108" s="1"/>
      <c r="R3108" s="1"/>
      <c r="T3108" s="1"/>
      <c r="Y3108" s="1"/>
      <c r="AC3108" s="1"/>
      <c r="AD3108" s="1"/>
    </row>
    <row r="3109" spans="2:30" x14ac:dyDescent="0.25">
      <c r="B3109" s="1"/>
      <c r="D3109" s="1"/>
      <c r="F3109" s="1"/>
      <c r="H3109" s="1"/>
      <c r="J3109" s="1"/>
      <c r="L3109" s="1"/>
      <c r="N3109" s="1"/>
      <c r="Q3109" s="1"/>
      <c r="R3109" s="1"/>
      <c r="T3109" s="1"/>
      <c r="Y3109" s="1"/>
      <c r="AC3109" s="1"/>
      <c r="AD3109" s="1"/>
    </row>
    <row r="3110" spans="2:30" x14ac:dyDescent="0.25">
      <c r="B3110" s="1"/>
      <c r="D3110" s="1"/>
      <c r="F3110" s="1"/>
      <c r="H3110" s="1"/>
      <c r="J3110" s="1"/>
      <c r="L3110" s="1"/>
      <c r="N3110" s="1"/>
      <c r="Q3110" s="1"/>
      <c r="R3110" s="1"/>
      <c r="T3110" s="1"/>
      <c r="Y3110" s="1"/>
      <c r="AC3110" s="1"/>
      <c r="AD3110" s="1"/>
    </row>
    <row r="3111" spans="2:30" x14ac:dyDescent="0.25">
      <c r="B3111" s="1"/>
      <c r="D3111" s="1"/>
      <c r="F3111" s="1"/>
      <c r="H3111" s="1"/>
      <c r="J3111" s="1"/>
      <c r="L3111" s="1"/>
      <c r="N3111" s="1"/>
      <c r="Q3111" s="1"/>
      <c r="R3111" s="1"/>
      <c r="T3111" s="1"/>
      <c r="Y3111" s="1"/>
      <c r="AC3111" s="1"/>
      <c r="AD3111" s="1"/>
    </row>
    <row r="3112" spans="2:30" x14ac:dyDescent="0.25">
      <c r="B3112" s="1"/>
      <c r="D3112" s="1"/>
      <c r="F3112" s="1"/>
      <c r="H3112" s="1"/>
      <c r="J3112" s="1"/>
      <c r="L3112" s="1"/>
      <c r="N3112" s="1"/>
      <c r="Q3112" s="1"/>
      <c r="R3112" s="1"/>
      <c r="T3112" s="1"/>
      <c r="Y3112" s="1"/>
      <c r="AC3112" s="1"/>
      <c r="AD3112" s="1"/>
    </row>
    <row r="3113" spans="2:30" x14ac:dyDescent="0.25">
      <c r="B3113" s="1"/>
      <c r="D3113" s="1"/>
      <c r="F3113" s="1"/>
      <c r="H3113" s="1"/>
      <c r="J3113" s="1"/>
      <c r="L3113" s="1"/>
      <c r="N3113" s="1"/>
      <c r="Q3113" s="1"/>
      <c r="R3113" s="1"/>
      <c r="T3113" s="1"/>
      <c r="Y3113" s="1"/>
      <c r="AC3113" s="1"/>
      <c r="AD3113" s="1"/>
    </row>
    <row r="3114" spans="2:30" x14ac:dyDescent="0.25">
      <c r="B3114" s="1"/>
      <c r="D3114" s="1"/>
      <c r="F3114" s="1"/>
      <c r="H3114" s="1"/>
      <c r="J3114" s="1"/>
      <c r="L3114" s="1"/>
      <c r="N3114" s="1"/>
      <c r="Q3114" s="1"/>
      <c r="R3114" s="1"/>
      <c r="T3114" s="1"/>
      <c r="Y3114" s="1"/>
      <c r="AC3114" s="1"/>
      <c r="AD3114" s="1"/>
    </row>
    <row r="3115" spans="2:30" x14ac:dyDescent="0.25">
      <c r="B3115" s="1"/>
      <c r="D3115" s="1"/>
      <c r="F3115" s="1"/>
      <c r="H3115" s="1"/>
      <c r="J3115" s="1"/>
      <c r="L3115" s="1"/>
      <c r="N3115" s="1"/>
      <c r="Q3115" s="1"/>
      <c r="R3115" s="1"/>
      <c r="T3115" s="1"/>
      <c r="Y3115" s="1"/>
      <c r="AC3115" s="1"/>
      <c r="AD3115" s="1"/>
    </row>
    <row r="3116" spans="2:30" x14ac:dyDescent="0.25">
      <c r="B3116" s="1"/>
      <c r="D3116" s="1"/>
      <c r="F3116" s="1"/>
      <c r="H3116" s="1"/>
      <c r="J3116" s="1"/>
      <c r="L3116" s="1"/>
      <c r="N3116" s="1"/>
      <c r="Q3116" s="1"/>
      <c r="R3116" s="1"/>
      <c r="T3116" s="1"/>
      <c r="Y3116" s="1"/>
      <c r="AC3116" s="1"/>
      <c r="AD3116" s="1"/>
    </row>
    <row r="3117" spans="2:30" x14ac:dyDescent="0.25">
      <c r="B3117" s="1"/>
      <c r="D3117" s="1"/>
      <c r="F3117" s="1"/>
      <c r="H3117" s="1"/>
      <c r="J3117" s="1"/>
      <c r="L3117" s="1"/>
      <c r="N3117" s="1"/>
      <c r="Q3117" s="1"/>
      <c r="R3117" s="1"/>
      <c r="T3117" s="1"/>
      <c r="Y3117" s="1"/>
      <c r="AC3117" s="1"/>
      <c r="AD3117" s="1"/>
    </row>
    <row r="3118" spans="2:30" x14ac:dyDescent="0.25">
      <c r="B3118" s="1"/>
      <c r="D3118" s="1"/>
      <c r="F3118" s="1"/>
      <c r="H3118" s="1"/>
      <c r="J3118" s="1"/>
      <c r="L3118" s="1"/>
      <c r="N3118" s="1"/>
      <c r="Q3118" s="1"/>
      <c r="R3118" s="1"/>
      <c r="T3118" s="1"/>
      <c r="Y3118" s="1"/>
      <c r="AC3118" s="1"/>
      <c r="AD3118" s="1"/>
    </row>
    <row r="3119" spans="2:30" x14ac:dyDescent="0.25">
      <c r="B3119" s="1"/>
      <c r="D3119" s="1"/>
      <c r="F3119" s="1"/>
      <c r="H3119" s="1"/>
      <c r="J3119" s="1"/>
      <c r="L3119" s="1"/>
      <c r="N3119" s="1"/>
      <c r="Q3119" s="1"/>
      <c r="R3119" s="1"/>
      <c r="T3119" s="1"/>
      <c r="Y3119" s="1"/>
      <c r="AC3119" s="1"/>
      <c r="AD3119" s="1"/>
    </row>
    <row r="3120" spans="2:30" x14ac:dyDescent="0.25">
      <c r="B3120" s="1"/>
      <c r="D3120" s="1"/>
      <c r="F3120" s="1"/>
      <c r="H3120" s="1"/>
      <c r="J3120" s="1"/>
      <c r="L3120" s="1"/>
      <c r="N3120" s="1"/>
      <c r="Q3120" s="1"/>
      <c r="R3120" s="1"/>
      <c r="T3120" s="1"/>
      <c r="Y3120" s="1"/>
      <c r="AC3120" s="1"/>
      <c r="AD3120" s="1"/>
    </row>
    <row r="3121" spans="2:30" x14ac:dyDescent="0.25">
      <c r="B3121" s="1"/>
      <c r="D3121" s="1"/>
      <c r="F3121" s="1"/>
      <c r="H3121" s="1"/>
      <c r="J3121" s="1"/>
      <c r="L3121" s="1"/>
      <c r="N3121" s="1"/>
      <c r="Q3121" s="1"/>
      <c r="R3121" s="1"/>
      <c r="T3121" s="1"/>
      <c r="Y3121" s="1"/>
      <c r="AC3121" s="1"/>
      <c r="AD3121" s="1"/>
    </row>
    <row r="3122" spans="2:30" x14ac:dyDescent="0.25">
      <c r="B3122" s="1"/>
      <c r="D3122" s="1"/>
      <c r="F3122" s="1"/>
      <c r="H3122" s="1"/>
      <c r="J3122" s="1"/>
      <c r="L3122" s="1"/>
      <c r="N3122" s="1"/>
      <c r="Q3122" s="1"/>
      <c r="R3122" s="1"/>
      <c r="T3122" s="1"/>
      <c r="Y3122" s="1"/>
      <c r="AC3122" s="1"/>
      <c r="AD3122" s="1"/>
    </row>
    <row r="3123" spans="2:30" x14ac:dyDescent="0.25">
      <c r="B3123" s="1"/>
      <c r="D3123" s="1"/>
      <c r="F3123" s="1"/>
      <c r="H3123" s="1"/>
      <c r="J3123" s="1"/>
      <c r="L3123" s="1"/>
      <c r="N3123" s="1"/>
      <c r="Q3123" s="1"/>
      <c r="R3123" s="1"/>
      <c r="T3123" s="1"/>
      <c r="Y3123" s="1"/>
      <c r="AC3123" s="1"/>
      <c r="AD3123" s="1"/>
    </row>
    <row r="3124" spans="2:30" x14ac:dyDescent="0.25">
      <c r="B3124" s="1"/>
      <c r="D3124" s="1"/>
      <c r="F3124" s="1"/>
      <c r="H3124" s="1"/>
      <c r="J3124" s="1"/>
      <c r="L3124" s="1"/>
      <c r="N3124" s="1"/>
      <c r="Q3124" s="1"/>
      <c r="R3124" s="1"/>
      <c r="T3124" s="1"/>
      <c r="Y3124" s="1"/>
      <c r="AC3124" s="1"/>
      <c r="AD3124" s="1"/>
    </row>
    <row r="3125" spans="2:30" x14ac:dyDescent="0.25">
      <c r="B3125" s="1"/>
      <c r="D3125" s="1"/>
      <c r="F3125" s="1"/>
      <c r="H3125" s="1"/>
      <c r="J3125" s="1"/>
      <c r="L3125" s="1"/>
      <c r="N3125" s="1"/>
      <c r="Q3125" s="1"/>
      <c r="R3125" s="1"/>
      <c r="T3125" s="1"/>
      <c r="Y3125" s="1"/>
      <c r="AC3125" s="1"/>
      <c r="AD3125" s="1"/>
    </row>
    <row r="3126" spans="2:30" x14ac:dyDescent="0.25">
      <c r="B3126" s="1"/>
      <c r="D3126" s="1"/>
      <c r="F3126" s="1"/>
      <c r="H3126" s="1"/>
      <c r="J3126" s="1"/>
      <c r="L3126" s="1"/>
      <c r="N3126" s="1"/>
      <c r="Q3126" s="1"/>
      <c r="R3126" s="1"/>
      <c r="T3126" s="1"/>
      <c r="Y3126" s="1"/>
      <c r="AC3126" s="1"/>
      <c r="AD3126" s="1"/>
    </row>
    <row r="3127" spans="2:30" x14ac:dyDescent="0.25">
      <c r="B3127" s="1"/>
      <c r="D3127" s="1"/>
      <c r="F3127" s="1"/>
      <c r="H3127" s="1"/>
      <c r="J3127" s="1"/>
      <c r="L3127" s="1"/>
      <c r="N3127" s="1"/>
      <c r="Q3127" s="1"/>
      <c r="R3127" s="1"/>
      <c r="T3127" s="1"/>
      <c r="Y3127" s="1"/>
      <c r="AC3127" s="1"/>
      <c r="AD3127" s="1"/>
    </row>
    <row r="3128" spans="2:30" x14ac:dyDescent="0.25">
      <c r="B3128" s="1"/>
      <c r="D3128" s="1"/>
      <c r="F3128" s="1"/>
      <c r="H3128" s="1"/>
      <c r="J3128" s="1"/>
      <c r="L3128" s="1"/>
      <c r="N3128" s="1"/>
      <c r="Q3128" s="1"/>
      <c r="R3128" s="1"/>
      <c r="T3128" s="1"/>
      <c r="Y3128" s="1"/>
      <c r="AC3128" s="1"/>
      <c r="AD3128" s="1"/>
    </row>
    <row r="3129" spans="2:30" x14ac:dyDescent="0.25">
      <c r="B3129" s="1"/>
      <c r="D3129" s="1"/>
      <c r="F3129" s="1"/>
      <c r="H3129" s="1"/>
      <c r="J3129" s="1"/>
      <c r="L3129" s="1"/>
      <c r="N3129" s="1"/>
      <c r="Q3129" s="1"/>
      <c r="R3129" s="1"/>
      <c r="T3129" s="1"/>
      <c r="Y3129" s="1"/>
      <c r="AC3129" s="1"/>
      <c r="AD3129" s="1"/>
    </row>
    <row r="3130" spans="2:30" x14ac:dyDescent="0.25">
      <c r="B3130" s="1"/>
      <c r="D3130" s="1"/>
      <c r="F3130" s="1"/>
      <c r="H3130" s="1"/>
      <c r="J3130" s="1"/>
      <c r="L3130" s="1"/>
      <c r="N3130" s="1"/>
      <c r="Q3130" s="1"/>
      <c r="R3130" s="1"/>
      <c r="T3130" s="1"/>
      <c r="Y3130" s="1"/>
      <c r="AC3130" s="1"/>
      <c r="AD3130" s="1"/>
    </row>
    <row r="3131" spans="2:30" x14ac:dyDescent="0.25">
      <c r="B3131" s="1"/>
      <c r="D3131" s="1"/>
      <c r="F3131" s="1"/>
      <c r="H3131" s="1"/>
      <c r="J3131" s="1"/>
      <c r="L3131" s="1"/>
      <c r="N3131" s="1"/>
      <c r="Q3131" s="1"/>
      <c r="R3131" s="1"/>
      <c r="T3131" s="1"/>
      <c r="Y3131" s="1"/>
      <c r="AC3131" s="1"/>
      <c r="AD3131" s="1"/>
    </row>
    <row r="3132" spans="2:30" x14ac:dyDescent="0.25">
      <c r="B3132" s="1"/>
      <c r="D3132" s="1"/>
      <c r="F3132" s="1"/>
      <c r="H3132" s="1"/>
      <c r="J3132" s="1"/>
      <c r="L3132" s="1"/>
      <c r="N3132" s="1"/>
      <c r="Q3132" s="1"/>
      <c r="R3132" s="1"/>
      <c r="T3132" s="1"/>
      <c r="Y3132" s="1"/>
      <c r="AC3132" s="1"/>
      <c r="AD3132" s="1"/>
    </row>
    <row r="3133" spans="2:30" x14ac:dyDescent="0.25">
      <c r="B3133" s="1"/>
      <c r="D3133" s="1"/>
      <c r="F3133" s="1"/>
      <c r="H3133" s="1"/>
      <c r="J3133" s="1"/>
      <c r="L3133" s="1"/>
      <c r="N3133" s="1"/>
      <c r="Q3133" s="1"/>
      <c r="R3133" s="1"/>
      <c r="T3133" s="1"/>
      <c r="Y3133" s="1"/>
      <c r="AC3133" s="1"/>
      <c r="AD3133" s="1"/>
    </row>
    <row r="3134" spans="2:30" x14ac:dyDescent="0.25">
      <c r="B3134" s="1"/>
      <c r="D3134" s="1"/>
      <c r="F3134" s="1"/>
      <c r="H3134" s="1"/>
      <c r="J3134" s="1"/>
      <c r="L3134" s="1"/>
      <c r="N3134" s="1"/>
      <c r="Q3134" s="1"/>
      <c r="R3134" s="1"/>
      <c r="T3134" s="1"/>
      <c r="Y3134" s="1"/>
      <c r="AC3134" s="1"/>
      <c r="AD3134" s="1"/>
    </row>
    <row r="3135" spans="2:30" x14ac:dyDescent="0.25">
      <c r="B3135" s="1"/>
      <c r="D3135" s="1"/>
      <c r="F3135" s="1"/>
      <c r="H3135" s="1"/>
      <c r="J3135" s="1"/>
      <c r="L3135" s="1"/>
      <c r="N3135" s="1"/>
      <c r="Q3135" s="1"/>
      <c r="R3135" s="1"/>
      <c r="T3135" s="1"/>
      <c r="Y3135" s="1"/>
      <c r="AC3135" s="1"/>
      <c r="AD3135" s="1"/>
    </row>
    <row r="3136" spans="2:30" x14ac:dyDescent="0.25">
      <c r="B3136" s="1"/>
      <c r="D3136" s="1"/>
      <c r="F3136" s="1"/>
      <c r="H3136" s="1"/>
      <c r="J3136" s="1"/>
      <c r="L3136" s="1"/>
      <c r="N3136" s="1"/>
      <c r="Q3136" s="1"/>
      <c r="R3136" s="1"/>
      <c r="T3136" s="1"/>
      <c r="Y3136" s="1"/>
      <c r="AC3136" s="1"/>
      <c r="AD3136" s="1"/>
    </row>
    <row r="3137" spans="2:30" x14ac:dyDescent="0.25">
      <c r="B3137" s="1"/>
      <c r="D3137" s="1"/>
      <c r="F3137" s="1"/>
      <c r="H3137" s="1"/>
      <c r="J3137" s="1"/>
      <c r="L3137" s="1"/>
      <c r="N3137" s="1"/>
      <c r="Q3137" s="1"/>
      <c r="R3137" s="1"/>
      <c r="T3137" s="1"/>
      <c r="Y3137" s="1"/>
      <c r="AC3137" s="1"/>
      <c r="AD3137" s="1"/>
    </row>
    <row r="3138" spans="2:30" x14ac:dyDescent="0.25">
      <c r="B3138" s="1"/>
      <c r="D3138" s="1"/>
      <c r="F3138" s="1"/>
      <c r="H3138" s="1"/>
      <c r="J3138" s="1"/>
      <c r="L3138" s="1"/>
      <c r="N3138" s="1"/>
      <c r="Q3138" s="1"/>
      <c r="R3138" s="1"/>
      <c r="T3138" s="1"/>
      <c r="Y3138" s="1"/>
      <c r="AC3138" s="1"/>
      <c r="AD3138" s="1"/>
    </row>
    <row r="3139" spans="2:30" x14ac:dyDescent="0.25">
      <c r="B3139" s="1"/>
      <c r="D3139" s="1"/>
      <c r="F3139" s="1"/>
      <c r="H3139" s="1"/>
      <c r="J3139" s="1"/>
      <c r="L3139" s="1"/>
      <c r="N3139" s="1"/>
      <c r="Q3139" s="1"/>
      <c r="R3139" s="1"/>
      <c r="T3139" s="1"/>
      <c r="Y3139" s="1"/>
      <c r="AC3139" s="1"/>
      <c r="AD3139" s="1"/>
    </row>
    <row r="3140" spans="2:30" x14ac:dyDescent="0.25">
      <c r="B3140" s="1"/>
      <c r="D3140" s="1"/>
      <c r="F3140" s="1"/>
      <c r="H3140" s="1"/>
      <c r="J3140" s="1"/>
      <c r="L3140" s="1"/>
      <c r="N3140" s="1"/>
      <c r="Q3140" s="1"/>
      <c r="R3140" s="1"/>
      <c r="T3140" s="1"/>
      <c r="Y3140" s="1"/>
      <c r="AC3140" s="1"/>
      <c r="AD3140" s="1"/>
    </row>
    <row r="3141" spans="2:30" x14ac:dyDescent="0.25">
      <c r="B3141" s="1"/>
      <c r="D3141" s="1"/>
      <c r="F3141" s="1"/>
      <c r="H3141" s="1"/>
      <c r="J3141" s="1"/>
      <c r="L3141" s="1"/>
      <c r="N3141" s="1"/>
      <c r="Q3141" s="1"/>
      <c r="R3141" s="1"/>
      <c r="T3141" s="1"/>
      <c r="Y3141" s="1"/>
      <c r="AC3141" s="1"/>
      <c r="AD3141" s="1"/>
    </row>
    <row r="3142" spans="2:30" x14ac:dyDescent="0.25">
      <c r="B3142" s="1"/>
      <c r="D3142" s="1"/>
      <c r="F3142" s="1"/>
      <c r="H3142" s="1"/>
      <c r="J3142" s="1"/>
      <c r="L3142" s="1"/>
      <c r="N3142" s="1"/>
      <c r="Q3142" s="1"/>
      <c r="R3142" s="1"/>
      <c r="T3142" s="1"/>
      <c r="Y3142" s="1"/>
      <c r="AC3142" s="1"/>
      <c r="AD3142" s="1"/>
    </row>
    <row r="3143" spans="2:30" x14ac:dyDescent="0.25">
      <c r="B3143" s="1"/>
      <c r="D3143" s="1"/>
      <c r="F3143" s="1"/>
      <c r="H3143" s="1"/>
      <c r="J3143" s="1"/>
      <c r="L3143" s="1"/>
      <c r="N3143" s="1"/>
      <c r="Q3143" s="1"/>
      <c r="R3143" s="1"/>
      <c r="T3143" s="1"/>
      <c r="Y3143" s="1"/>
      <c r="AC3143" s="1"/>
      <c r="AD3143" s="1"/>
    </row>
    <row r="3144" spans="2:30" x14ac:dyDescent="0.25">
      <c r="B3144" s="1"/>
      <c r="D3144" s="1"/>
      <c r="F3144" s="1"/>
      <c r="H3144" s="1"/>
      <c r="J3144" s="1"/>
      <c r="L3144" s="1"/>
      <c r="N3144" s="1"/>
      <c r="Q3144" s="1"/>
      <c r="R3144" s="1"/>
      <c r="T3144" s="1"/>
      <c r="Y3144" s="1"/>
      <c r="AC3144" s="1"/>
      <c r="AD3144" s="1"/>
    </row>
    <row r="3145" spans="2:30" x14ac:dyDescent="0.25">
      <c r="B3145" s="1"/>
      <c r="D3145" s="1"/>
      <c r="F3145" s="1"/>
      <c r="H3145" s="1"/>
      <c r="J3145" s="1"/>
      <c r="L3145" s="1"/>
      <c r="N3145" s="1"/>
      <c r="Q3145" s="1"/>
      <c r="R3145" s="1"/>
      <c r="T3145" s="1"/>
      <c r="Y3145" s="1"/>
      <c r="AC3145" s="1"/>
      <c r="AD3145" s="1"/>
    </row>
    <row r="3146" spans="2:30" x14ac:dyDescent="0.25">
      <c r="B3146" s="1"/>
      <c r="D3146" s="1"/>
      <c r="F3146" s="1"/>
      <c r="H3146" s="1"/>
      <c r="J3146" s="1"/>
      <c r="L3146" s="1"/>
      <c r="N3146" s="1"/>
      <c r="Q3146" s="1"/>
      <c r="R3146" s="1"/>
      <c r="T3146" s="1"/>
      <c r="Y3146" s="1"/>
      <c r="AC3146" s="1"/>
      <c r="AD3146" s="1"/>
    </row>
    <row r="3147" spans="2:30" x14ac:dyDescent="0.25">
      <c r="B3147" s="1"/>
      <c r="D3147" s="1"/>
      <c r="F3147" s="1"/>
      <c r="H3147" s="1"/>
      <c r="J3147" s="1"/>
      <c r="L3147" s="1"/>
      <c r="N3147" s="1"/>
      <c r="Q3147" s="1"/>
      <c r="R3147" s="1"/>
      <c r="T3147" s="1"/>
      <c r="Y3147" s="1"/>
      <c r="AC3147" s="1"/>
      <c r="AD3147" s="1"/>
    </row>
    <row r="3148" spans="2:30" x14ac:dyDescent="0.25">
      <c r="B3148" s="1"/>
      <c r="D3148" s="1"/>
      <c r="F3148" s="1"/>
      <c r="H3148" s="1"/>
      <c r="J3148" s="1"/>
      <c r="L3148" s="1"/>
      <c r="N3148" s="1"/>
      <c r="Q3148" s="1"/>
      <c r="R3148" s="1"/>
      <c r="T3148" s="1"/>
      <c r="Y3148" s="1"/>
      <c r="AC3148" s="1"/>
      <c r="AD3148" s="1"/>
    </row>
    <row r="3149" spans="2:30" x14ac:dyDescent="0.25">
      <c r="B3149" s="1"/>
      <c r="D3149" s="1"/>
      <c r="F3149" s="1"/>
      <c r="H3149" s="1"/>
      <c r="J3149" s="1"/>
      <c r="L3149" s="1"/>
      <c r="N3149" s="1"/>
      <c r="Q3149" s="1"/>
      <c r="R3149" s="1"/>
      <c r="T3149" s="1"/>
      <c r="Y3149" s="1"/>
      <c r="AC3149" s="1"/>
      <c r="AD3149" s="1"/>
    </row>
    <row r="3150" spans="2:30" x14ac:dyDescent="0.25">
      <c r="B3150" s="1"/>
      <c r="D3150" s="1"/>
      <c r="F3150" s="1"/>
      <c r="H3150" s="1"/>
      <c r="J3150" s="1"/>
      <c r="L3150" s="1"/>
      <c r="N3150" s="1"/>
      <c r="Q3150" s="1"/>
      <c r="R3150" s="1"/>
      <c r="T3150" s="1"/>
      <c r="Y3150" s="1"/>
      <c r="AC3150" s="1"/>
      <c r="AD3150" s="1"/>
    </row>
    <row r="3151" spans="2:30" x14ac:dyDescent="0.25">
      <c r="B3151" s="1"/>
      <c r="D3151" s="1"/>
      <c r="F3151" s="1"/>
      <c r="H3151" s="1"/>
      <c r="J3151" s="1"/>
      <c r="L3151" s="1"/>
      <c r="N3151" s="1"/>
      <c r="Q3151" s="1"/>
      <c r="R3151" s="1"/>
      <c r="T3151" s="1"/>
      <c r="Y3151" s="1"/>
      <c r="AC3151" s="1"/>
      <c r="AD3151" s="1"/>
    </row>
    <row r="3152" spans="2:30" x14ac:dyDescent="0.25">
      <c r="B3152" s="1"/>
      <c r="D3152" s="1"/>
      <c r="F3152" s="1"/>
      <c r="H3152" s="1"/>
      <c r="J3152" s="1"/>
      <c r="L3152" s="1"/>
      <c r="N3152" s="1"/>
      <c r="Q3152" s="1"/>
      <c r="R3152" s="1"/>
      <c r="T3152" s="1"/>
      <c r="Y3152" s="1"/>
      <c r="AC3152" s="1"/>
      <c r="AD3152" s="1"/>
    </row>
    <row r="3153" spans="2:30" x14ac:dyDescent="0.25">
      <c r="B3153" s="1"/>
      <c r="D3153" s="1"/>
      <c r="F3153" s="1"/>
      <c r="H3153" s="1"/>
      <c r="J3153" s="1"/>
      <c r="L3153" s="1"/>
      <c r="N3153" s="1"/>
      <c r="Q3153" s="1"/>
      <c r="R3153" s="1"/>
      <c r="T3153" s="1"/>
      <c r="Y3153" s="1"/>
      <c r="AC3153" s="1"/>
      <c r="AD3153" s="1"/>
    </row>
    <row r="3154" spans="2:30" x14ac:dyDescent="0.25">
      <c r="B3154" s="1"/>
      <c r="D3154" s="1"/>
      <c r="F3154" s="1"/>
      <c r="H3154" s="1"/>
      <c r="J3154" s="1"/>
      <c r="L3154" s="1"/>
      <c r="N3154" s="1"/>
      <c r="Q3154" s="1"/>
      <c r="R3154" s="1"/>
      <c r="T3154" s="1"/>
      <c r="Y3154" s="1"/>
      <c r="AC3154" s="1"/>
      <c r="AD3154" s="1"/>
    </row>
    <row r="3155" spans="2:30" x14ac:dyDescent="0.25">
      <c r="B3155" s="1"/>
      <c r="D3155" s="1"/>
      <c r="F3155" s="1"/>
      <c r="H3155" s="1"/>
      <c r="J3155" s="1"/>
      <c r="L3155" s="1"/>
      <c r="N3155" s="1"/>
      <c r="Q3155" s="1"/>
      <c r="R3155" s="1"/>
      <c r="T3155" s="1"/>
      <c r="Y3155" s="1"/>
      <c r="AC3155" s="1"/>
      <c r="AD3155" s="1"/>
    </row>
    <row r="3156" spans="2:30" x14ac:dyDescent="0.25">
      <c r="B3156" s="1"/>
      <c r="D3156" s="1"/>
      <c r="F3156" s="1"/>
      <c r="H3156" s="1"/>
      <c r="J3156" s="1"/>
      <c r="L3156" s="1"/>
      <c r="N3156" s="1"/>
      <c r="Q3156" s="1"/>
      <c r="R3156" s="1"/>
      <c r="T3156" s="1"/>
      <c r="Y3156" s="1"/>
      <c r="AC3156" s="1"/>
      <c r="AD3156" s="1"/>
    </row>
    <row r="3157" spans="2:30" x14ac:dyDescent="0.25">
      <c r="B3157" s="1"/>
      <c r="D3157" s="1"/>
      <c r="F3157" s="1"/>
      <c r="H3157" s="1"/>
      <c r="J3157" s="1"/>
      <c r="L3157" s="1"/>
      <c r="N3157" s="1"/>
      <c r="Q3157" s="1"/>
      <c r="R3157" s="1"/>
      <c r="T3157" s="1"/>
      <c r="Y3157" s="1"/>
      <c r="AC3157" s="1"/>
      <c r="AD3157" s="1"/>
    </row>
    <row r="3158" spans="2:30" x14ac:dyDescent="0.25">
      <c r="B3158" s="1"/>
      <c r="D3158" s="1"/>
      <c r="F3158" s="1"/>
      <c r="H3158" s="1"/>
      <c r="J3158" s="1"/>
      <c r="L3158" s="1"/>
      <c r="N3158" s="1"/>
      <c r="Q3158" s="1"/>
      <c r="R3158" s="1"/>
      <c r="T3158" s="1"/>
      <c r="Y3158" s="1"/>
      <c r="AC3158" s="1"/>
      <c r="AD3158" s="1"/>
    </row>
    <row r="3159" spans="2:30" x14ac:dyDescent="0.25">
      <c r="B3159" s="1"/>
      <c r="D3159" s="1"/>
      <c r="F3159" s="1"/>
      <c r="H3159" s="1"/>
      <c r="J3159" s="1"/>
      <c r="L3159" s="1"/>
      <c r="N3159" s="1"/>
      <c r="Q3159" s="1"/>
      <c r="R3159" s="1"/>
      <c r="T3159" s="1"/>
      <c r="Y3159" s="1"/>
      <c r="AC3159" s="1"/>
      <c r="AD3159" s="1"/>
    </row>
    <row r="3160" spans="2:30" x14ac:dyDescent="0.25">
      <c r="B3160" s="1"/>
      <c r="D3160" s="1"/>
      <c r="F3160" s="1"/>
      <c r="H3160" s="1"/>
      <c r="J3160" s="1"/>
      <c r="L3160" s="1"/>
      <c r="N3160" s="1"/>
      <c r="Q3160" s="1"/>
      <c r="R3160" s="1"/>
      <c r="T3160" s="1"/>
      <c r="Y3160" s="1"/>
      <c r="AC3160" s="1"/>
      <c r="AD3160" s="1"/>
    </row>
    <row r="3161" spans="2:30" x14ac:dyDescent="0.25">
      <c r="B3161" s="1"/>
      <c r="D3161" s="1"/>
      <c r="F3161" s="1"/>
      <c r="H3161" s="1"/>
      <c r="J3161" s="1"/>
      <c r="L3161" s="1"/>
      <c r="N3161" s="1"/>
      <c r="Q3161" s="1"/>
      <c r="R3161" s="1"/>
      <c r="T3161" s="1"/>
      <c r="Y3161" s="1"/>
      <c r="AC3161" s="1"/>
      <c r="AD3161" s="1"/>
    </row>
    <row r="3162" spans="2:30" x14ac:dyDescent="0.25">
      <c r="B3162" s="1"/>
      <c r="D3162" s="1"/>
      <c r="F3162" s="1"/>
      <c r="H3162" s="1"/>
      <c r="J3162" s="1"/>
      <c r="L3162" s="1"/>
      <c r="N3162" s="1"/>
      <c r="Q3162" s="1"/>
      <c r="R3162" s="1"/>
      <c r="T3162" s="1"/>
      <c r="Y3162" s="1"/>
      <c r="AC3162" s="1"/>
      <c r="AD3162" s="1"/>
    </row>
    <row r="3163" spans="2:30" x14ac:dyDescent="0.25">
      <c r="B3163" s="1"/>
      <c r="D3163" s="1"/>
      <c r="F3163" s="1"/>
      <c r="H3163" s="1"/>
      <c r="J3163" s="1"/>
      <c r="L3163" s="1"/>
      <c r="N3163" s="1"/>
      <c r="Q3163" s="1"/>
      <c r="R3163" s="1"/>
      <c r="T3163" s="1"/>
      <c r="Y3163" s="1"/>
      <c r="AC3163" s="1"/>
      <c r="AD3163" s="1"/>
    </row>
    <row r="3164" spans="2:30" x14ac:dyDescent="0.25">
      <c r="B3164" s="1"/>
      <c r="D3164" s="1"/>
      <c r="F3164" s="1"/>
      <c r="H3164" s="1"/>
      <c r="J3164" s="1"/>
      <c r="L3164" s="1"/>
      <c r="N3164" s="1"/>
      <c r="Q3164" s="1"/>
      <c r="R3164" s="1"/>
      <c r="T3164" s="1"/>
      <c r="Y3164" s="1"/>
      <c r="AC3164" s="1"/>
      <c r="AD3164" s="1"/>
    </row>
    <row r="3165" spans="2:30" x14ac:dyDescent="0.25">
      <c r="B3165" s="1"/>
      <c r="D3165" s="1"/>
      <c r="F3165" s="1"/>
      <c r="H3165" s="1"/>
      <c r="J3165" s="1"/>
      <c r="L3165" s="1"/>
      <c r="N3165" s="1"/>
      <c r="Q3165" s="1"/>
      <c r="R3165" s="1"/>
      <c r="T3165" s="1"/>
      <c r="Y3165" s="1"/>
      <c r="AC3165" s="1"/>
      <c r="AD3165" s="1"/>
    </row>
    <row r="3166" spans="2:30" x14ac:dyDescent="0.25">
      <c r="B3166" s="1"/>
      <c r="D3166" s="1"/>
      <c r="F3166" s="1"/>
      <c r="H3166" s="1"/>
      <c r="J3166" s="1"/>
      <c r="L3166" s="1"/>
      <c r="N3166" s="1"/>
      <c r="Q3166" s="1"/>
      <c r="R3166" s="1"/>
      <c r="T3166" s="1"/>
      <c r="Y3166" s="1"/>
      <c r="AC3166" s="1"/>
      <c r="AD3166" s="1"/>
    </row>
    <row r="3167" spans="2:30" x14ac:dyDescent="0.25">
      <c r="B3167" s="1"/>
      <c r="D3167" s="1"/>
      <c r="F3167" s="1"/>
      <c r="H3167" s="1"/>
      <c r="J3167" s="1"/>
      <c r="L3167" s="1"/>
      <c r="N3167" s="1"/>
      <c r="Q3167" s="1"/>
      <c r="R3167" s="1"/>
      <c r="T3167" s="1"/>
      <c r="Y3167" s="1"/>
      <c r="AC3167" s="1"/>
      <c r="AD3167" s="1"/>
    </row>
    <row r="3168" spans="2:30" x14ac:dyDescent="0.25">
      <c r="B3168" s="1"/>
      <c r="D3168" s="1"/>
      <c r="F3168" s="1"/>
      <c r="H3168" s="1"/>
      <c r="J3168" s="1"/>
      <c r="L3168" s="1"/>
      <c r="N3168" s="1"/>
      <c r="Q3168" s="1"/>
      <c r="R3168" s="1"/>
      <c r="T3168" s="1"/>
      <c r="Y3168" s="1"/>
      <c r="AC3168" s="1"/>
      <c r="AD3168" s="1"/>
    </row>
    <row r="3169" spans="2:30" x14ac:dyDescent="0.25">
      <c r="B3169" s="1"/>
      <c r="D3169" s="1"/>
      <c r="F3169" s="1"/>
      <c r="H3169" s="1"/>
      <c r="J3169" s="1"/>
      <c r="L3169" s="1"/>
      <c r="N3169" s="1"/>
      <c r="Q3169" s="1"/>
      <c r="R3169" s="1"/>
      <c r="T3169" s="1"/>
      <c r="Y3169" s="1"/>
      <c r="AC3169" s="1"/>
      <c r="AD3169" s="1"/>
    </row>
    <row r="3170" spans="2:30" x14ac:dyDescent="0.25">
      <c r="B3170" s="1"/>
      <c r="D3170" s="1"/>
      <c r="F3170" s="1"/>
      <c r="H3170" s="1"/>
      <c r="J3170" s="1"/>
      <c r="L3170" s="1"/>
      <c r="N3170" s="1"/>
      <c r="Q3170" s="1"/>
      <c r="R3170" s="1"/>
      <c r="T3170" s="1"/>
      <c r="Y3170" s="1"/>
      <c r="AC3170" s="1"/>
      <c r="AD3170" s="1"/>
    </row>
    <row r="3171" spans="2:30" x14ac:dyDescent="0.25">
      <c r="B3171" s="1"/>
      <c r="D3171" s="1"/>
      <c r="F3171" s="1"/>
      <c r="H3171" s="1"/>
      <c r="J3171" s="1"/>
      <c r="L3171" s="1"/>
      <c r="N3171" s="1"/>
      <c r="Q3171" s="1"/>
      <c r="R3171" s="1"/>
      <c r="T3171" s="1"/>
      <c r="Y3171" s="1"/>
      <c r="AC3171" s="1"/>
      <c r="AD3171" s="1"/>
    </row>
    <row r="3172" spans="2:30" x14ac:dyDescent="0.25">
      <c r="B3172" s="1"/>
      <c r="D3172" s="1"/>
      <c r="F3172" s="1"/>
      <c r="H3172" s="1"/>
      <c r="J3172" s="1"/>
      <c r="L3172" s="1"/>
      <c r="N3172" s="1"/>
      <c r="Q3172" s="1"/>
      <c r="R3172" s="1"/>
      <c r="T3172" s="1"/>
      <c r="Y3172" s="1"/>
      <c r="AC3172" s="1"/>
      <c r="AD3172" s="1"/>
    </row>
    <row r="3173" spans="2:30" x14ac:dyDescent="0.25">
      <c r="B3173" s="1"/>
      <c r="D3173" s="1"/>
      <c r="F3173" s="1"/>
      <c r="H3173" s="1"/>
      <c r="J3173" s="1"/>
      <c r="L3173" s="1"/>
      <c r="N3173" s="1"/>
      <c r="Q3173" s="1"/>
      <c r="R3173" s="1"/>
      <c r="T3173" s="1"/>
      <c r="Y3173" s="1"/>
      <c r="AC3173" s="1"/>
      <c r="AD3173" s="1"/>
    </row>
    <row r="3174" spans="2:30" x14ac:dyDescent="0.25">
      <c r="B3174" s="1"/>
      <c r="D3174" s="1"/>
      <c r="F3174" s="1"/>
      <c r="H3174" s="1"/>
      <c r="J3174" s="1"/>
      <c r="L3174" s="1"/>
      <c r="N3174" s="1"/>
      <c r="Q3174" s="1"/>
      <c r="R3174" s="1"/>
      <c r="T3174" s="1"/>
      <c r="Y3174" s="1"/>
      <c r="AC3174" s="1"/>
      <c r="AD3174" s="1"/>
    </row>
    <row r="3175" spans="2:30" x14ac:dyDescent="0.25">
      <c r="B3175" s="1"/>
      <c r="D3175" s="1"/>
      <c r="F3175" s="1"/>
      <c r="H3175" s="1"/>
      <c r="J3175" s="1"/>
      <c r="L3175" s="1"/>
      <c r="N3175" s="1"/>
      <c r="Q3175" s="1"/>
      <c r="R3175" s="1"/>
      <c r="T3175" s="1"/>
      <c r="Y3175" s="1"/>
      <c r="AC3175" s="1"/>
      <c r="AD3175" s="1"/>
    </row>
    <row r="3176" spans="2:30" x14ac:dyDescent="0.25">
      <c r="B3176" s="1"/>
      <c r="D3176" s="1"/>
      <c r="F3176" s="1"/>
      <c r="H3176" s="1"/>
      <c r="J3176" s="1"/>
      <c r="L3176" s="1"/>
      <c r="N3176" s="1"/>
      <c r="Q3176" s="1"/>
      <c r="R3176" s="1"/>
      <c r="T3176" s="1"/>
      <c r="Y3176" s="1"/>
      <c r="AC3176" s="1"/>
      <c r="AD3176" s="1"/>
    </row>
    <row r="3177" spans="2:30" x14ac:dyDescent="0.25">
      <c r="B3177" s="1"/>
      <c r="D3177" s="1"/>
      <c r="F3177" s="1"/>
      <c r="H3177" s="1"/>
      <c r="J3177" s="1"/>
      <c r="L3177" s="1"/>
      <c r="N3177" s="1"/>
      <c r="Q3177" s="1"/>
      <c r="R3177" s="1"/>
      <c r="T3177" s="1"/>
      <c r="Y3177" s="1"/>
      <c r="AC3177" s="1"/>
      <c r="AD3177" s="1"/>
    </row>
    <row r="3178" spans="2:30" x14ac:dyDescent="0.25">
      <c r="B3178" s="1"/>
      <c r="D3178" s="1"/>
      <c r="F3178" s="1"/>
      <c r="H3178" s="1"/>
      <c r="J3178" s="1"/>
      <c r="L3178" s="1"/>
      <c r="N3178" s="1"/>
      <c r="Q3178" s="1"/>
      <c r="R3178" s="1"/>
      <c r="T3178" s="1"/>
      <c r="Y3178" s="1"/>
      <c r="AC3178" s="1"/>
      <c r="AD3178" s="1"/>
    </row>
    <row r="3179" spans="2:30" x14ac:dyDescent="0.25">
      <c r="B3179" s="1"/>
      <c r="D3179" s="1"/>
      <c r="F3179" s="1"/>
      <c r="H3179" s="1"/>
      <c r="J3179" s="1"/>
      <c r="L3179" s="1"/>
      <c r="N3179" s="1"/>
      <c r="Q3179" s="1"/>
      <c r="R3179" s="1"/>
      <c r="T3179" s="1"/>
      <c r="Y3179" s="1"/>
      <c r="AC3179" s="1"/>
      <c r="AD3179" s="1"/>
    </row>
    <row r="3180" spans="2:30" x14ac:dyDescent="0.25">
      <c r="B3180" s="1"/>
      <c r="D3180" s="1"/>
      <c r="F3180" s="1"/>
      <c r="H3180" s="1"/>
      <c r="J3180" s="1"/>
      <c r="L3180" s="1"/>
      <c r="N3180" s="1"/>
      <c r="Q3180" s="1"/>
      <c r="R3180" s="1"/>
      <c r="T3180" s="1"/>
      <c r="Y3180" s="1"/>
      <c r="AC3180" s="1"/>
      <c r="AD3180" s="1"/>
    </row>
    <row r="3181" spans="2:30" x14ac:dyDescent="0.25">
      <c r="B3181" s="1"/>
      <c r="D3181" s="1"/>
      <c r="F3181" s="1"/>
      <c r="H3181" s="1"/>
      <c r="J3181" s="1"/>
      <c r="L3181" s="1"/>
      <c r="N3181" s="1"/>
      <c r="Q3181" s="1"/>
      <c r="R3181" s="1"/>
      <c r="T3181" s="1"/>
      <c r="Y3181" s="1"/>
      <c r="AC3181" s="1"/>
      <c r="AD3181" s="1"/>
    </row>
    <row r="3182" spans="2:30" x14ac:dyDescent="0.25">
      <c r="B3182" s="1"/>
      <c r="D3182" s="1"/>
      <c r="F3182" s="1"/>
      <c r="H3182" s="1"/>
      <c r="J3182" s="1"/>
      <c r="L3182" s="1"/>
      <c r="N3182" s="1"/>
      <c r="Q3182" s="1"/>
      <c r="R3182" s="1"/>
      <c r="T3182" s="1"/>
      <c r="Y3182" s="1"/>
      <c r="AC3182" s="1"/>
      <c r="AD3182" s="1"/>
    </row>
    <row r="3183" spans="2:30" x14ac:dyDescent="0.25">
      <c r="B3183" s="1"/>
      <c r="D3183" s="1"/>
      <c r="F3183" s="1"/>
      <c r="H3183" s="1"/>
      <c r="J3183" s="1"/>
      <c r="L3183" s="1"/>
      <c r="N3183" s="1"/>
      <c r="Q3183" s="1"/>
      <c r="R3183" s="1"/>
      <c r="T3183" s="1"/>
      <c r="Y3183" s="1"/>
      <c r="AC3183" s="1"/>
      <c r="AD3183" s="1"/>
    </row>
    <row r="3184" spans="2:30" x14ac:dyDescent="0.25">
      <c r="B3184" s="1"/>
      <c r="D3184" s="1"/>
      <c r="F3184" s="1"/>
      <c r="H3184" s="1"/>
      <c r="J3184" s="1"/>
      <c r="L3184" s="1"/>
      <c r="N3184" s="1"/>
      <c r="Q3184" s="1"/>
      <c r="R3184" s="1"/>
      <c r="T3184" s="1"/>
      <c r="Y3184" s="1"/>
      <c r="AC3184" s="1"/>
      <c r="AD3184" s="1"/>
    </row>
    <row r="3185" spans="2:30" x14ac:dyDescent="0.25">
      <c r="B3185" s="1"/>
      <c r="D3185" s="1"/>
      <c r="F3185" s="1"/>
      <c r="H3185" s="1"/>
      <c r="J3185" s="1"/>
      <c r="L3185" s="1"/>
      <c r="N3185" s="1"/>
      <c r="Q3185" s="1"/>
      <c r="R3185" s="1"/>
      <c r="T3185" s="1"/>
      <c r="Y3185" s="1"/>
      <c r="AC3185" s="1"/>
      <c r="AD3185" s="1"/>
    </row>
    <row r="3186" spans="2:30" x14ac:dyDescent="0.25">
      <c r="B3186" s="1"/>
      <c r="D3186" s="1"/>
      <c r="F3186" s="1"/>
      <c r="H3186" s="1"/>
      <c r="J3186" s="1"/>
      <c r="L3186" s="1"/>
      <c r="N3186" s="1"/>
      <c r="Q3186" s="1"/>
      <c r="R3186" s="1"/>
      <c r="T3186" s="1"/>
      <c r="Y3186" s="1"/>
      <c r="AC3186" s="1"/>
      <c r="AD3186" s="1"/>
    </row>
    <row r="3187" spans="2:30" x14ac:dyDescent="0.25">
      <c r="B3187" s="1"/>
      <c r="D3187" s="1"/>
      <c r="F3187" s="1"/>
      <c r="H3187" s="1"/>
      <c r="J3187" s="1"/>
      <c r="L3187" s="1"/>
      <c r="N3187" s="1"/>
      <c r="Q3187" s="1"/>
      <c r="R3187" s="1"/>
      <c r="T3187" s="1"/>
      <c r="Y3187" s="1"/>
      <c r="AC3187" s="1"/>
      <c r="AD3187" s="1"/>
    </row>
    <row r="3188" spans="2:30" x14ac:dyDescent="0.25">
      <c r="B3188" s="1"/>
      <c r="D3188" s="1"/>
      <c r="F3188" s="1"/>
      <c r="H3188" s="1"/>
      <c r="J3188" s="1"/>
      <c r="L3188" s="1"/>
      <c r="N3188" s="1"/>
      <c r="Q3188" s="1"/>
      <c r="R3188" s="1"/>
      <c r="T3188" s="1"/>
      <c r="Y3188" s="1"/>
      <c r="AC3188" s="1"/>
      <c r="AD3188" s="1"/>
    </row>
    <row r="3189" spans="2:30" x14ac:dyDescent="0.25">
      <c r="B3189" s="1"/>
      <c r="D3189" s="1"/>
      <c r="F3189" s="1"/>
      <c r="H3189" s="1"/>
      <c r="J3189" s="1"/>
      <c r="L3189" s="1"/>
      <c r="N3189" s="1"/>
      <c r="Q3189" s="1"/>
      <c r="R3189" s="1"/>
      <c r="T3189" s="1"/>
      <c r="Y3189" s="1"/>
      <c r="AC3189" s="1"/>
      <c r="AD3189" s="1"/>
    </row>
    <row r="3190" spans="2:30" x14ac:dyDescent="0.25">
      <c r="B3190" s="1"/>
      <c r="D3190" s="1"/>
      <c r="F3190" s="1"/>
      <c r="H3190" s="1"/>
      <c r="J3190" s="1"/>
      <c r="L3190" s="1"/>
      <c r="N3190" s="1"/>
      <c r="Q3190" s="1"/>
      <c r="R3190" s="1"/>
      <c r="T3190" s="1"/>
      <c r="Y3190" s="1"/>
      <c r="AC3190" s="1"/>
      <c r="AD3190" s="1"/>
    </row>
    <row r="3191" spans="2:30" x14ac:dyDescent="0.25">
      <c r="B3191" s="1"/>
      <c r="D3191" s="1"/>
      <c r="F3191" s="1"/>
      <c r="H3191" s="1"/>
      <c r="J3191" s="1"/>
      <c r="L3191" s="1"/>
      <c r="N3191" s="1"/>
      <c r="Q3191" s="1"/>
      <c r="R3191" s="1"/>
      <c r="T3191" s="1"/>
      <c r="Y3191" s="1"/>
      <c r="AC3191" s="1"/>
      <c r="AD3191" s="1"/>
    </row>
    <row r="3192" spans="2:30" x14ac:dyDescent="0.25">
      <c r="B3192" s="1"/>
      <c r="D3192" s="1"/>
      <c r="F3192" s="1"/>
      <c r="H3192" s="1"/>
      <c r="J3192" s="1"/>
      <c r="L3192" s="1"/>
      <c r="N3192" s="1"/>
      <c r="Q3192" s="1"/>
      <c r="R3192" s="1"/>
      <c r="T3192" s="1"/>
      <c r="Y3192" s="1"/>
      <c r="AC3192" s="1"/>
      <c r="AD3192" s="1"/>
    </row>
    <row r="3193" spans="2:30" x14ac:dyDescent="0.25">
      <c r="B3193" s="1"/>
      <c r="D3193" s="1"/>
      <c r="F3193" s="1"/>
      <c r="H3193" s="1"/>
      <c r="J3193" s="1"/>
      <c r="L3193" s="1"/>
      <c r="N3193" s="1"/>
      <c r="Q3193" s="1"/>
      <c r="R3193" s="1"/>
      <c r="T3193" s="1"/>
      <c r="Y3193" s="1"/>
      <c r="AC3193" s="1"/>
      <c r="AD3193" s="1"/>
    </row>
    <row r="3194" spans="2:30" x14ac:dyDescent="0.25">
      <c r="B3194" s="1"/>
      <c r="D3194" s="1"/>
      <c r="F3194" s="1"/>
      <c r="H3194" s="1"/>
      <c r="J3194" s="1"/>
      <c r="L3194" s="1"/>
      <c r="N3194" s="1"/>
      <c r="Q3194" s="1"/>
      <c r="R3194" s="1"/>
      <c r="T3194" s="1"/>
      <c r="Y3194" s="1"/>
      <c r="AC3194" s="1"/>
      <c r="AD3194" s="1"/>
    </row>
    <row r="3195" spans="2:30" x14ac:dyDescent="0.25">
      <c r="B3195" s="1"/>
      <c r="D3195" s="1"/>
      <c r="F3195" s="1"/>
      <c r="H3195" s="1"/>
      <c r="J3195" s="1"/>
      <c r="L3195" s="1"/>
      <c r="N3195" s="1"/>
      <c r="Q3195" s="1"/>
      <c r="R3195" s="1"/>
      <c r="T3195" s="1"/>
      <c r="Y3195" s="1"/>
      <c r="AC3195" s="1"/>
      <c r="AD3195" s="1"/>
    </row>
    <row r="3196" spans="2:30" x14ac:dyDescent="0.25">
      <c r="B3196" s="1"/>
      <c r="D3196" s="1"/>
      <c r="F3196" s="1"/>
      <c r="H3196" s="1"/>
      <c r="J3196" s="1"/>
      <c r="L3196" s="1"/>
      <c r="N3196" s="1"/>
      <c r="Q3196" s="1"/>
      <c r="R3196" s="1"/>
      <c r="T3196" s="1"/>
      <c r="Y3196" s="1"/>
      <c r="AC3196" s="1"/>
      <c r="AD3196" s="1"/>
    </row>
    <row r="3197" spans="2:30" x14ac:dyDescent="0.25">
      <c r="B3197" s="1"/>
      <c r="D3197" s="1"/>
      <c r="F3197" s="1"/>
      <c r="H3197" s="1"/>
      <c r="J3197" s="1"/>
      <c r="L3197" s="1"/>
      <c r="N3197" s="1"/>
      <c r="Q3197" s="1"/>
      <c r="R3197" s="1"/>
      <c r="T3197" s="1"/>
      <c r="Y3197" s="1"/>
      <c r="AC3197" s="1"/>
      <c r="AD3197" s="1"/>
    </row>
    <row r="3198" spans="2:30" x14ac:dyDescent="0.25">
      <c r="B3198" s="1"/>
      <c r="D3198" s="1"/>
      <c r="F3198" s="1"/>
      <c r="H3198" s="1"/>
      <c r="J3198" s="1"/>
      <c r="L3198" s="1"/>
      <c r="N3198" s="1"/>
      <c r="Q3198" s="1"/>
      <c r="R3198" s="1"/>
      <c r="T3198" s="1"/>
      <c r="Y3198" s="1"/>
      <c r="AC3198" s="1"/>
      <c r="AD3198" s="1"/>
    </row>
    <row r="3199" spans="2:30" x14ac:dyDescent="0.25">
      <c r="B3199" s="1"/>
      <c r="D3199" s="1"/>
      <c r="F3199" s="1"/>
      <c r="H3199" s="1"/>
      <c r="J3199" s="1"/>
      <c r="L3199" s="1"/>
      <c r="N3199" s="1"/>
      <c r="Q3199" s="1"/>
      <c r="R3199" s="1"/>
      <c r="T3199" s="1"/>
      <c r="Y3199" s="1"/>
      <c r="AC3199" s="1"/>
      <c r="AD3199" s="1"/>
    </row>
    <row r="3200" spans="2:30" x14ac:dyDescent="0.25">
      <c r="B3200" s="1"/>
      <c r="D3200" s="1"/>
      <c r="F3200" s="1"/>
      <c r="H3200" s="1"/>
      <c r="J3200" s="1"/>
      <c r="L3200" s="1"/>
      <c r="N3200" s="1"/>
      <c r="Q3200" s="1"/>
      <c r="R3200" s="1"/>
      <c r="T3200" s="1"/>
      <c r="Y3200" s="1"/>
      <c r="AC3200" s="1"/>
      <c r="AD3200" s="1"/>
    </row>
    <row r="3201" spans="2:30" x14ac:dyDescent="0.25">
      <c r="B3201" s="1"/>
      <c r="D3201" s="1"/>
      <c r="F3201" s="1"/>
      <c r="H3201" s="1"/>
      <c r="J3201" s="1"/>
      <c r="L3201" s="1"/>
      <c r="N3201" s="1"/>
      <c r="Q3201" s="1"/>
      <c r="R3201" s="1"/>
      <c r="T3201" s="1"/>
      <c r="Y3201" s="1"/>
      <c r="AC3201" s="1"/>
      <c r="AD3201" s="1"/>
    </row>
    <row r="3202" spans="2:30" x14ac:dyDescent="0.25">
      <c r="B3202" s="1"/>
      <c r="D3202" s="1"/>
      <c r="F3202" s="1"/>
      <c r="H3202" s="1"/>
      <c r="J3202" s="1"/>
      <c r="L3202" s="1"/>
      <c r="N3202" s="1"/>
      <c r="Q3202" s="1"/>
      <c r="R3202" s="1"/>
      <c r="T3202" s="1"/>
      <c r="Y3202" s="1"/>
      <c r="AC3202" s="1"/>
      <c r="AD3202" s="1"/>
    </row>
    <row r="3203" spans="2:30" x14ac:dyDescent="0.25">
      <c r="B3203" s="1"/>
      <c r="D3203" s="1"/>
      <c r="F3203" s="1"/>
      <c r="H3203" s="1"/>
      <c r="J3203" s="1"/>
      <c r="L3203" s="1"/>
      <c r="N3203" s="1"/>
      <c r="Q3203" s="1"/>
      <c r="R3203" s="1"/>
      <c r="T3203" s="1"/>
      <c r="Y3203" s="1"/>
      <c r="AC3203" s="1"/>
      <c r="AD3203" s="1"/>
    </row>
    <row r="3204" spans="2:30" x14ac:dyDescent="0.25">
      <c r="B3204" s="1"/>
      <c r="D3204" s="1"/>
      <c r="F3204" s="1"/>
      <c r="H3204" s="1"/>
      <c r="J3204" s="1"/>
      <c r="L3204" s="1"/>
      <c r="N3204" s="1"/>
      <c r="Q3204" s="1"/>
      <c r="R3204" s="1"/>
      <c r="T3204" s="1"/>
      <c r="Y3204" s="1"/>
      <c r="AC3204" s="1"/>
      <c r="AD3204" s="1"/>
    </row>
    <row r="3205" spans="2:30" x14ac:dyDescent="0.25">
      <c r="B3205" s="1"/>
      <c r="D3205" s="1"/>
      <c r="F3205" s="1"/>
      <c r="H3205" s="1"/>
      <c r="J3205" s="1"/>
      <c r="L3205" s="1"/>
      <c r="N3205" s="1"/>
      <c r="Q3205" s="1"/>
      <c r="R3205" s="1"/>
      <c r="T3205" s="1"/>
      <c r="Y3205" s="1"/>
      <c r="AC3205" s="1"/>
      <c r="AD3205" s="1"/>
    </row>
    <row r="3206" spans="2:30" x14ac:dyDescent="0.25">
      <c r="B3206" s="1"/>
      <c r="D3206" s="1"/>
      <c r="F3206" s="1"/>
      <c r="H3206" s="1"/>
      <c r="J3206" s="1"/>
      <c r="L3206" s="1"/>
      <c r="N3206" s="1"/>
      <c r="Q3206" s="1"/>
      <c r="R3206" s="1"/>
      <c r="T3206" s="1"/>
      <c r="Y3206" s="1"/>
      <c r="AC3206" s="1"/>
      <c r="AD3206" s="1"/>
    </row>
    <row r="3207" spans="2:30" x14ac:dyDescent="0.25">
      <c r="B3207" s="1"/>
      <c r="D3207" s="1"/>
      <c r="F3207" s="1"/>
      <c r="H3207" s="1"/>
      <c r="J3207" s="1"/>
      <c r="L3207" s="1"/>
      <c r="N3207" s="1"/>
      <c r="Q3207" s="1"/>
      <c r="R3207" s="1"/>
      <c r="T3207" s="1"/>
      <c r="Y3207" s="1"/>
      <c r="AC3207" s="1"/>
      <c r="AD3207" s="1"/>
    </row>
    <row r="3208" spans="2:30" x14ac:dyDescent="0.25">
      <c r="B3208" s="1"/>
      <c r="D3208" s="1"/>
      <c r="F3208" s="1"/>
      <c r="H3208" s="1"/>
      <c r="J3208" s="1"/>
      <c r="L3208" s="1"/>
      <c r="N3208" s="1"/>
      <c r="Q3208" s="1"/>
      <c r="R3208" s="1"/>
      <c r="T3208" s="1"/>
      <c r="Y3208" s="1"/>
      <c r="AC3208" s="1"/>
      <c r="AD3208" s="1"/>
    </row>
    <row r="3209" spans="2:30" x14ac:dyDescent="0.25">
      <c r="B3209" s="1"/>
      <c r="D3209" s="1"/>
      <c r="F3209" s="1"/>
      <c r="H3209" s="1"/>
      <c r="J3209" s="1"/>
      <c r="L3209" s="1"/>
      <c r="N3209" s="1"/>
      <c r="Q3209" s="1"/>
      <c r="R3209" s="1"/>
      <c r="T3209" s="1"/>
      <c r="Y3209" s="1"/>
      <c r="AC3209" s="1"/>
      <c r="AD3209" s="1"/>
    </row>
    <row r="3210" spans="2:30" x14ac:dyDescent="0.25">
      <c r="B3210" s="1"/>
      <c r="D3210" s="1"/>
      <c r="F3210" s="1"/>
      <c r="H3210" s="1"/>
      <c r="J3210" s="1"/>
      <c r="L3210" s="1"/>
      <c r="N3210" s="1"/>
      <c r="Q3210" s="1"/>
      <c r="R3210" s="1"/>
      <c r="T3210" s="1"/>
      <c r="Y3210" s="1"/>
      <c r="AC3210" s="1"/>
      <c r="AD3210" s="1"/>
    </row>
    <row r="3211" spans="2:30" x14ac:dyDescent="0.25">
      <c r="B3211" s="1"/>
      <c r="D3211" s="1"/>
      <c r="F3211" s="1"/>
      <c r="H3211" s="1"/>
      <c r="J3211" s="1"/>
      <c r="L3211" s="1"/>
      <c r="N3211" s="1"/>
      <c r="Q3211" s="1"/>
      <c r="R3211" s="1"/>
      <c r="T3211" s="1"/>
      <c r="Y3211" s="1"/>
      <c r="AC3211" s="1"/>
      <c r="AD3211" s="1"/>
    </row>
    <row r="3212" spans="2:30" x14ac:dyDescent="0.25">
      <c r="B3212" s="1"/>
      <c r="D3212" s="1"/>
      <c r="F3212" s="1"/>
      <c r="H3212" s="1"/>
      <c r="J3212" s="1"/>
      <c r="L3212" s="1"/>
      <c r="N3212" s="1"/>
      <c r="Q3212" s="1"/>
      <c r="R3212" s="1"/>
      <c r="T3212" s="1"/>
      <c r="Y3212" s="1"/>
      <c r="AC3212" s="1"/>
      <c r="AD3212" s="1"/>
    </row>
    <row r="3213" spans="2:30" x14ac:dyDescent="0.25">
      <c r="B3213" s="1"/>
      <c r="D3213" s="1"/>
      <c r="F3213" s="1"/>
      <c r="H3213" s="1"/>
      <c r="J3213" s="1"/>
      <c r="L3213" s="1"/>
      <c r="N3213" s="1"/>
      <c r="Q3213" s="1"/>
      <c r="R3213" s="1"/>
      <c r="T3213" s="1"/>
      <c r="Y3213" s="1"/>
      <c r="AC3213" s="1"/>
      <c r="AD3213" s="1"/>
    </row>
    <row r="3214" spans="2:30" x14ac:dyDescent="0.25">
      <c r="B3214" s="1"/>
      <c r="D3214" s="1"/>
      <c r="F3214" s="1"/>
      <c r="H3214" s="1"/>
      <c r="J3214" s="1"/>
      <c r="L3214" s="1"/>
      <c r="N3214" s="1"/>
      <c r="Q3214" s="1"/>
      <c r="R3214" s="1"/>
      <c r="T3214" s="1"/>
      <c r="Y3214" s="1"/>
      <c r="AC3214" s="1"/>
      <c r="AD3214" s="1"/>
    </row>
    <row r="3215" spans="2:30" x14ac:dyDescent="0.25">
      <c r="B3215" s="1"/>
      <c r="D3215" s="1"/>
      <c r="F3215" s="1"/>
      <c r="H3215" s="1"/>
      <c r="J3215" s="1"/>
      <c r="L3215" s="1"/>
      <c r="N3215" s="1"/>
      <c r="Q3215" s="1"/>
      <c r="R3215" s="1"/>
      <c r="T3215" s="1"/>
      <c r="Y3215" s="1"/>
      <c r="AC3215" s="1"/>
      <c r="AD3215" s="1"/>
    </row>
    <row r="3216" spans="2:30" x14ac:dyDescent="0.25">
      <c r="B3216" s="1"/>
      <c r="D3216" s="1"/>
      <c r="F3216" s="1"/>
      <c r="H3216" s="1"/>
      <c r="J3216" s="1"/>
      <c r="L3216" s="1"/>
      <c r="N3216" s="1"/>
      <c r="Q3216" s="1"/>
      <c r="R3216" s="1"/>
      <c r="T3216" s="1"/>
      <c r="Y3216" s="1"/>
      <c r="AC3216" s="1"/>
      <c r="AD3216" s="1"/>
    </row>
    <row r="3217" spans="2:30" x14ac:dyDescent="0.25">
      <c r="B3217" s="1"/>
      <c r="D3217" s="1"/>
      <c r="F3217" s="1"/>
      <c r="H3217" s="1"/>
      <c r="J3217" s="1"/>
      <c r="L3217" s="1"/>
      <c r="N3217" s="1"/>
      <c r="Q3217" s="1"/>
      <c r="R3217" s="1"/>
      <c r="T3217" s="1"/>
      <c r="Y3217" s="1"/>
      <c r="AC3217" s="1"/>
      <c r="AD3217" s="1"/>
    </row>
    <row r="3218" spans="2:30" x14ac:dyDescent="0.25">
      <c r="B3218" s="1"/>
      <c r="D3218" s="1"/>
      <c r="F3218" s="1"/>
      <c r="H3218" s="1"/>
      <c r="J3218" s="1"/>
      <c r="L3218" s="1"/>
      <c r="N3218" s="1"/>
      <c r="Q3218" s="1"/>
      <c r="R3218" s="1"/>
      <c r="T3218" s="1"/>
      <c r="Y3218" s="1"/>
      <c r="AC3218" s="1"/>
      <c r="AD3218" s="1"/>
    </row>
    <row r="3219" spans="2:30" x14ac:dyDescent="0.25">
      <c r="B3219" s="1"/>
      <c r="D3219" s="1"/>
      <c r="F3219" s="1"/>
      <c r="H3219" s="1"/>
      <c r="J3219" s="1"/>
      <c r="L3219" s="1"/>
      <c r="N3219" s="1"/>
      <c r="Q3219" s="1"/>
      <c r="R3219" s="1"/>
      <c r="T3219" s="1"/>
      <c r="Y3219" s="1"/>
      <c r="AC3219" s="1"/>
      <c r="AD3219" s="1"/>
    </row>
    <row r="3220" spans="2:30" x14ac:dyDescent="0.25">
      <c r="B3220" s="1"/>
      <c r="D3220" s="1"/>
      <c r="F3220" s="1"/>
      <c r="H3220" s="1"/>
      <c r="J3220" s="1"/>
      <c r="L3220" s="1"/>
      <c r="N3220" s="1"/>
      <c r="Q3220" s="1"/>
      <c r="R3220" s="1"/>
      <c r="T3220" s="1"/>
      <c r="Y3220" s="1"/>
      <c r="AC3220" s="1"/>
      <c r="AD3220" s="1"/>
    </row>
    <row r="3221" spans="2:30" x14ac:dyDescent="0.25">
      <c r="B3221" s="1"/>
      <c r="D3221" s="1"/>
      <c r="F3221" s="1"/>
      <c r="H3221" s="1"/>
      <c r="J3221" s="1"/>
      <c r="L3221" s="1"/>
      <c r="N3221" s="1"/>
      <c r="Q3221" s="1"/>
      <c r="R3221" s="1"/>
      <c r="T3221" s="1"/>
      <c r="Y3221" s="1"/>
      <c r="AC3221" s="1"/>
      <c r="AD3221" s="1"/>
    </row>
    <row r="3222" spans="2:30" x14ac:dyDescent="0.25">
      <c r="B3222" s="1"/>
      <c r="D3222" s="1"/>
      <c r="F3222" s="1"/>
      <c r="H3222" s="1"/>
      <c r="J3222" s="1"/>
      <c r="L3222" s="1"/>
      <c r="N3222" s="1"/>
      <c r="Q3222" s="1"/>
      <c r="R3222" s="1"/>
      <c r="T3222" s="1"/>
      <c r="Y3222" s="1"/>
      <c r="AC3222" s="1"/>
      <c r="AD3222" s="1"/>
    </row>
    <row r="3223" spans="2:30" x14ac:dyDescent="0.25">
      <c r="B3223" s="1"/>
      <c r="D3223" s="1"/>
      <c r="F3223" s="1"/>
      <c r="H3223" s="1"/>
      <c r="J3223" s="1"/>
      <c r="L3223" s="1"/>
      <c r="N3223" s="1"/>
      <c r="Q3223" s="1"/>
      <c r="R3223" s="1"/>
      <c r="T3223" s="1"/>
      <c r="Y3223" s="1"/>
      <c r="AC3223" s="1"/>
      <c r="AD3223" s="1"/>
    </row>
    <row r="3224" spans="2:30" x14ac:dyDescent="0.25">
      <c r="B3224" s="1"/>
      <c r="D3224" s="1"/>
      <c r="F3224" s="1"/>
      <c r="H3224" s="1"/>
      <c r="J3224" s="1"/>
      <c r="L3224" s="1"/>
      <c r="N3224" s="1"/>
      <c r="Q3224" s="1"/>
      <c r="R3224" s="1"/>
      <c r="T3224" s="1"/>
      <c r="Y3224" s="1"/>
      <c r="AC3224" s="1"/>
      <c r="AD3224" s="1"/>
    </row>
    <row r="3225" spans="2:30" x14ac:dyDescent="0.25">
      <c r="B3225" s="1"/>
      <c r="D3225" s="1"/>
      <c r="F3225" s="1"/>
      <c r="H3225" s="1"/>
      <c r="J3225" s="1"/>
      <c r="L3225" s="1"/>
      <c r="N3225" s="1"/>
      <c r="Q3225" s="1"/>
      <c r="R3225" s="1"/>
      <c r="T3225" s="1"/>
      <c r="Y3225" s="1"/>
      <c r="AC3225" s="1"/>
      <c r="AD3225" s="1"/>
    </row>
    <row r="3226" spans="2:30" x14ac:dyDescent="0.25">
      <c r="B3226" s="1"/>
      <c r="D3226" s="1"/>
      <c r="F3226" s="1"/>
      <c r="H3226" s="1"/>
      <c r="J3226" s="1"/>
      <c r="L3226" s="1"/>
      <c r="N3226" s="1"/>
      <c r="Q3226" s="1"/>
      <c r="R3226" s="1"/>
      <c r="T3226" s="1"/>
      <c r="Y3226" s="1"/>
      <c r="AC3226" s="1"/>
      <c r="AD3226" s="1"/>
    </row>
    <row r="3227" spans="2:30" x14ac:dyDescent="0.25">
      <c r="B3227" s="1"/>
      <c r="D3227" s="1"/>
      <c r="F3227" s="1"/>
      <c r="H3227" s="1"/>
      <c r="J3227" s="1"/>
      <c r="L3227" s="1"/>
      <c r="N3227" s="1"/>
      <c r="Q3227" s="1"/>
      <c r="R3227" s="1"/>
      <c r="T3227" s="1"/>
      <c r="Y3227" s="1"/>
      <c r="AC3227" s="1"/>
      <c r="AD3227" s="1"/>
    </row>
    <row r="3228" spans="2:30" x14ac:dyDescent="0.25">
      <c r="B3228" s="1"/>
      <c r="D3228" s="1"/>
      <c r="F3228" s="1"/>
      <c r="H3228" s="1"/>
      <c r="J3228" s="1"/>
      <c r="L3228" s="1"/>
      <c r="N3228" s="1"/>
      <c r="Q3228" s="1"/>
      <c r="R3228" s="1"/>
      <c r="T3228" s="1"/>
      <c r="Y3228" s="1"/>
      <c r="AC3228" s="1"/>
      <c r="AD3228" s="1"/>
    </row>
    <row r="3229" spans="2:30" x14ac:dyDescent="0.25">
      <c r="B3229" s="1"/>
      <c r="D3229" s="1"/>
      <c r="F3229" s="1"/>
      <c r="H3229" s="1"/>
      <c r="J3229" s="1"/>
      <c r="L3229" s="1"/>
      <c r="N3229" s="1"/>
      <c r="Q3229" s="1"/>
      <c r="R3229" s="1"/>
      <c r="T3229" s="1"/>
      <c r="Y3229" s="1"/>
      <c r="AC3229" s="1"/>
      <c r="AD3229" s="1"/>
    </row>
    <row r="3230" spans="2:30" x14ac:dyDescent="0.25">
      <c r="B3230" s="1"/>
      <c r="D3230" s="1"/>
      <c r="F3230" s="1"/>
      <c r="H3230" s="1"/>
      <c r="J3230" s="1"/>
      <c r="L3230" s="1"/>
      <c r="N3230" s="1"/>
      <c r="Q3230" s="1"/>
      <c r="R3230" s="1"/>
      <c r="T3230" s="1"/>
      <c r="Y3230" s="1"/>
      <c r="AC3230" s="1"/>
      <c r="AD3230" s="1"/>
    </row>
    <row r="3231" spans="2:30" x14ac:dyDescent="0.25">
      <c r="B3231" s="1"/>
      <c r="D3231" s="1"/>
      <c r="F3231" s="1"/>
      <c r="H3231" s="1"/>
      <c r="J3231" s="1"/>
      <c r="L3231" s="1"/>
      <c r="N3231" s="1"/>
      <c r="Q3231" s="1"/>
      <c r="R3231" s="1"/>
      <c r="T3231" s="1"/>
      <c r="Y3231" s="1"/>
      <c r="AC3231" s="1"/>
      <c r="AD3231" s="1"/>
    </row>
    <row r="3232" spans="2:30" x14ac:dyDescent="0.25">
      <c r="B3232" s="1"/>
      <c r="D3232" s="1"/>
      <c r="F3232" s="1"/>
      <c r="H3232" s="1"/>
      <c r="J3232" s="1"/>
      <c r="L3232" s="1"/>
      <c r="N3232" s="1"/>
      <c r="Q3232" s="1"/>
      <c r="R3232" s="1"/>
      <c r="T3232" s="1"/>
      <c r="Y3232" s="1"/>
      <c r="AC3232" s="1"/>
      <c r="AD3232" s="1"/>
    </row>
    <row r="3233" spans="2:30" x14ac:dyDescent="0.25">
      <c r="B3233" s="1"/>
      <c r="D3233" s="1"/>
      <c r="F3233" s="1"/>
      <c r="H3233" s="1"/>
      <c r="J3233" s="1"/>
      <c r="L3233" s="1"/>
      <c r="N3233" s="1"/>
      <c r="Q3233" s="1"/>
      <c r="R3233" s="1"/>
      <c r="T3233" s="1"/>
      <c r="Y3233" s="1"/>
      <c r="AC3233" s="1"/>
      <c r="AD3233" s="1"/>
    </row>
    <row r="3234" spans="2:30" x14ac:dyDescent="0.25">
      <c r="B3234" s="1"/>
      <c r="D3234" s="1"/>
      <c r="F3234" s="1"/>
      <c r="H3234" s="1"/>
      <c r="J3234" s="1"/>
      <c r="L3234" s="1"/>
      <c r="N3234" s="1"/>
      <c r="Q3234" s="1"/>
      <c r="R3234" s="1"/>
      <c r="T3234" s="1"/>
      <c r="Y3234" s="1"/>
      <c r="AC3234" s="1"/>
      <c r="AD3234" s="1"/>
    </row>
    <row r="3235" spans="2:30" x14ac:dyDescent="0.25">
      <c r="B3235" s="1"/>
      <c r="D3235" s="1"/>
      <c r="F3235" s="1"/>
      <c r="H3235" s="1"/>
      <c r="J3235" s="1"/>
      <c r="L3235" s="1"/>
      <c r="N3235" s="1"/>
      <c r="Q3235" s="1"/>
      <c r="R3235" s="1"/>
      <c r="T3235" s="1"/>
      <c r="Y3235" s="1"/>
      <c r="AC3235" s="1"/>
      <c r="AD3235" s="1"/>
    </row>
    <row r="3236" spans="2:30" x14ac:dyDescent="0.25">
      <c r="B3236" s="1"/>
      <c r="D3236" s="1"/>
      <c r="F3236" s="1"/>
      <c r="H3236" s="1"/>
      <c r="J3236" s="1"/>
      <c r="L3236" s="1"/>
      <c r="N3236" s="1"/>
      <c r="Q3236" s="1"/>
      <c r="R3236" s="1"/>
      <c r="T3236" s="1"/>
      <c r="Y3236" s="1"/>
      <c r="AC3236" s="1"/>
      <c r="AD3236" s="1"/>
    </row>
    <row r="3237" spans="2:30" x14ac:dyDescent="0.25">
      <c r="B3237" s="1"/>
      <c r="D3237" s="1"/>
      <c r="F3237" s="1"/>
      <c r="H3237" s="1"/>
      <c r="J3237" s="1"/>
      <c r="L3237" s="1"/>
      <c r="N3237" s="1"/>
      <c r="Q3237" s="1"/>
      <c r="R3237" s="1"/>
      <c r="T3237" s="1"/>
      <c r="Y3237" s="1"/>
      <c r="AC3237" s="1"/>
      <c r="AD3237" s="1"/>
    </row>
    <row r="3238" spans="2:30" x14ac:dyDescent="0.25">
      <c r="B3238" s="1"/>
      <c r="D3238" s="1"/>
      <c r="F3238" s="1"/>
      <c r="H3238" s="1"/>
      <c r="J3238" s="1"/>
      <c r="L3238" s="1"/>
      <c r="N3238" s="1"/>
      <c r="Q3238" s="1"/>
      <c r="R3238" s="1"/>
      <c r="T3238" s="1"/>
      <c r="Y3238" s="1"/>
      <c r="AC3238" s="1"/>
      <c r="AD3238" s="1"/>
    </row>
    <row r="3239" spans="2:30" x14ac:dyDescent="0.25">
      <c r="B3239" s="1"/>
      <c r="D3239" s="1"/>
      <c r="F3239" s="1"/>
      <c r="H3239" s="1"/>
      <c r="J3239" s="1"/>
      <c r="L3239" s="1"/>
      <c r="N3239" s="1"/>
      <c r="Q3239" s="1"/>
      <c r="R3239" s="1"/>
      <c r="T3239" s="1"/>
      <c r="Y3239" s="1"/>
      <c r="AC3239" s="1"/>
      <c r="AD3239" s="1"/>
    </row>
    <row r="3240" spans="2:30" x14ac:dyDescent="0.25">
      <c r="B3240" s="1"/>
      <c r="D3240" s="1"/>
      <c r="F3240" s="1"/>
      <c r="H3240" s="1"/>
      <c r="J3240" s="1"/>
      <c r="L3240" s="1"/>
      <c r="N3240" s="1"/>
      <c r="Q3240" s="1"/>
      <c r="R3240" s="1"/>
      <c r="T3240" s="1"/>
      <c r="Y3240" s="1"/>
      <c r="AC3240" s="1"/>
      <c r="AD3240" s="1"/>
    </row>
    <row r="3241" spans="2:30" x14ac:dyDescent="0.25">
      <c r="B3241" s="1"/>
      <c r="D3241" s="1"/>
      <c r="F3241" s="1"/>
      <c r="H3241" s="1"/>
      <c r="J3241" s="1"/>
      <c r="L3241" s="1"/>
      <c r="N3241" s="1"/>
      <c r="Q3241" s="1"/>
      <c r="R3241" s="1"/>
      <c r="T3241" s="1"/>
      <c r="Y3241" s="1"/>
      <c r="AC3241" s="1"/>
      <c r="AD3241" s="1"/>
    </row>
    <row r="3242" spans="2:30" x14ac:dyDescent="0.25">
      <c r="B3242" s="1"/>
      <c r="D3242" s="1"/>
      <c r="F3242" s="1"/>
      <c r="H3242" s="1"/>
      <c r="J3242" s="1"/>
      <c r="L3242" s="1"/>
      <c r="N3242" s="1"/>
      <c r="Q3242" s="1"/>
      <c r="R3242" s="1"/>
      <c r="T3242" s="1"/>
      <c r="Y3242" s="1"/>
      <c r="AC3242" s="1"/>
      <c r="AD3242" s="1"/>
    </row>
    <row r="3243" spans="2:30" x14ac:dyDescent="0.25">
      <c r="B3243" s="1"/>
      <c r="D3243" s="1"/>
      <c r="F3243" s="1"/>
      <c r="H3243" s="1"/>
      <c r="J3243" s="1"/>
      <c r="L3243" s="1"/>
      <c r="N3243" s="1"/>
      <c r="Q3243" s="1"/>
      <c r="R3243" s="1"/>
      <c r="T3243" s="1"/>
      <c r="Y3243" s="1"/>
      <c r="AC3243" s="1"/>
      <c r="AD3243" s="1"/>
    </row>
    <row r="3244" spans="2:30" x14ac:dyDescent="0.25">
      <c r="B3244" s="1"/>
      <c r="D3244" s="1"/>
      <c r="F3244" s="1"/>
      <c r="H3244" s="1"/>
      <c r="J3244" s="1"/>
      <c r="L3244" s="1"/>
      <c r="N3244" s="1"/>
      <c r="Q3244" s="1"/>
      <c r="R3244" s="1"/>
      <c r="T3244" s="1"/>
      <c r="Y3244" s="1"/>
      <c r="AC3244" s="1"/>
      <c r="AD3244" s="1"/>
    </row>
    <row r="3245" spans="2:30" x14ac:dyDescent="0.25">
      <c r="B3245" s="1"/>
      <c r="D3245" s="1"/>
      <c r="F3245" s="1"/>
      <c r="H3245" s="1"/>
      <c r="J3245" s="1"/>
      <c r="L3245" s="1"/>
      <c r="N3245" s="1"/>
      <c r="Q3245" s="1"/>
      <c r="R3245" s="1"/>
      <c r="T3245" s="1"/>
      <c r="Y3245" s="1"/>
      <c r="AC3245" s="1"/>
      <c r="AD3245" s="1"/>
    </row>
    <row r="3246" spans="2:30" x14ac:dyDescent="0.25">
      <c r="B3246" s="1"/>
      <c r="D3246" s="1"/>
      <c r="F3246" s="1"/>
      <c r="H3246" s="1"/>
      <c r="J3246" s="1"/>
      <c r="L3246" s="1"/>
      <c r="N3246" s="1"/>
      <c r="Q3246" s="1"/>
      <c r="R3246" s="1"/>
      <c r="T3246" s="1"/>
      <c r="Y3246" s="1"/>
      <c r="AC3246" s="1"/>
      <c r="AD3246" s="1"/>
    </row>
    <row r="3247" spans="2:30" x14ac:dyDescent="0.25">
      <c r="B3247" s="1"/>
      <c r="D3247" s="1"/>
      <c r="F3247" s="1"/>
      <c r="H3247" s="1"/>
      <c r="J3247" s="1"/>
      <c r="L3247" s="1"/>
      <c r="N3247" s="1"/>
      <c r="Q3247" s="1"/>
      <c r="R3247" s="1"/>
      <c r="T3247" s="1"/>
      <c r="Y3247" s="1"/>
      <c r="AC3247" s="1"/>
      <c r="AD3247" s="1"/>
    </row>
    <row r="3248" spans="2:30" x14ac:dyDescent="0.25">
      <c r="B3248" s="1"/>
      <c r="D3248" s="1"/>
      <c r="F3248" s="1"/>
      <c r="H3248" s="1"/>
      <c r="J3248" s="1"/>
      <c r="L3248" s="1"/>
      <c r="N3248" s="1"/>
      <c r="Q3248" s="1"/>
      <c r="R3248" s="1"/>
      <c r="T3248" s="1"/>
      <c r="Y3248" s="1"/>
      <c r="AC3248" s="1"/>
      <c r="AD3248" s="1"/>
    </row>
    <row r="3249" spans="2:30" x14ac:dyDescent="0.25">
      <c r="B3249" s="1"/>
      <c r="D3249" s="1"/>
      <c r="F3249" s="1"/>
      <c r="H3249" s="1"/>
      <c r="J3249" s="1"/>
      <c r="L3249" s="1"/>
      <c r="N3249" s="1"/>
      <c r="Q3249" s="1"/>
      <c r="R3249" s="1"/>
      <c r="T3249" s="1"/>
      <c r="Y3249" s="1"/>
      <c r="AC3249" s="1"/>
      <c r="AD3249" s="1"/>
    </row>
    <row r="3250" spans="2:30" x14ac:dyDescent="0.25">
      <c r="B3250" s="1"/>
      <c r="D3250" s="1"/>
      <c r="F3250" s="1"/>
      <c r="H3250" s="1"/>
      <c r="J3250" s="1"/>
      <c r="L3250" s="1"/>
      <c r="N3250" s="1"/>
      <c r="Q3250" s="1"/>
      <c r="R3250" s="1"/>
      <c r="T3250" s="1"/>
      <c r="Y3250" s="1"/>
      <c r="AC3250" s="1"/>
      <c r="AD3250" s="1"/>
    </row>
    <row r="3251" spans="2:30" x14ac:dyDescent="0.25">
      <c r="B3251" s="1"/>
      <c r="D3251" s="1"/>
      <c r="F3251" s="1"/>
      <c r="H3251" s="1"/>
      <c r="J3251" s="1"/>
      <c r="L3251" s="1"/>
      <c r="N3251" s="1"/>
      <c r="Q3251" s="1"/>
      <c r="R3251" s="1"/>
      <c r="T3251" s="1"/>
      <c r="Y3251" s="1"/>
      <c r="AC3251" s="1"/>
      <c r="AD3251" s="1"/>
    </row>
    <row r="3252" spans="2:30" x14ac:dyDescent="0.25">
      <c r="B3252" s="1"/>
      <c r="D3252" s="1"/>
      <c r="F3252" s="1"/>
      <c r="H3252" s="1"/>
      <c r="J3252" s="1"/>
      <c r="L3252" s="1"/>
      <c r="N3252" s="1"/>
      <c r="Q3252" s="1"/>
      <c r="R3252" s="1"/>
      <c r="T3252" s="1"/>
      <c r="Y3252" s="1"/>
      <c r="AC3252" s="1"/>
      <c r="AD3252" s="1"/>
    </row>
    <row r="3253" spans="2:30" x14ac:dyDescent="0.25">
      <c r="B3253" s="1"/>
      <c r="D3253" s="1"/>
      <c r="F3253" s="1"/>
      <c r="H3253" s="1"/>
      <c r="J3253" s="1"/>
      <c r="L3253" s="1"/>
      <c r="N3253" s="1"/>
      <c r="Q3253" s="1"/>
      <c r="R3253" s="1"/>
      <c r="T3253" s="1"/>
      <c r="Y3253" s="1"/>
      <c r="AC3253" s="1"/>
      <c r="AD3253" s="1"/>
    </row>
    <row r="3254" spans="2:30" x14ac:dyDescent="0.25">
      <c r="B3254" s="1"/>
      <c r="D3254" s="1"/>
      <c r="F3254" s="1"/>
      <c r="H3254" s="1"/>
      <c r="J3254" s="1"/>
      <c r="L3254" s="1"/>
      <c r="N3254" s="1"/>
      <c r="Q3254" s="1"/>
      <c r="R3254" s="1"/>
      <c r="T3254" s="1"/>
      <c r="Y3254" s="1"/>
      <c r="AC3254" s="1"/>
      <c r="AD3254" s="1"/>
    </row>
    <row r="3255" spans="2:30" x14ac:dyDescent="0.25">
      <c r="B3255" s="1"/>
      <c r="D3255" s="1"/>
      <c r="F3255" s="1"/>
      <c r="H3255" s="1"/>
      <c r="J3255" s="1"/>
      <c r="L3255" s="1"/>
      <c r="N3255" s="1"/>
      <c r="Q3255" s="1"/>
      <c r="R3255" s="1"/>
      <c r="T3255" s="1"/>
      <c r="Y3255" s="1"/>
      <c r="AC3255" s="1"/>
      <c r="AD3255" s="1"/>
    </row>
    <row r="3256" spans="2:30" x14ac:dyDescent="0.25">
      <c r="B3256" s="1"/>
      <c r="D3256" s="1"/>
      <c r="F3256" s="1"/>
      <c r="H3256" s="1"/>
      <c r="J3256" s="1"/>
      <c r="L3256" s="1"/>
      <c r="N3256" s="1"/>
      <c r="Q3256" s="1"/>
      <c r="R3256" s="1"/>
      <c r="T3256" s="1"/>
      <c r="Y3256" s="1"/>
      <c r="AC3256" s="1"/>
      <c r="AD3256" s="1"/>
    </row>
    <row r="3257" spans="2:30" x14ac:dyDescent="0.25">
      <c r="B3257" s="1"/>
      <c r="D3257" s="1"/>
      <c r="F3257" s="1"/>
      <c r="H3257" s="1"/>
      <c r="J3257" s="1"/>
      <c r="L3257" s="1"/>
      <c r="N3257" s="1"/>
      <c r="Q3257" s="1"/>
      <c r="R3257" s="1"/>
      <c r="T3257" s="1"/>
      <c r="Y3257" s="1"/>
      <c r="AC3257" s="1"/>
      <c r="AD3257" s="1"/>
    </row>
    <row r="3258" spans="2:30" x14ac:dyDescent="0.25">
      <c r="B3258" s="1"/>
      <c r="D3258" s="1"/>
      <c r="F3258" s="1"/>
      <c r="H3258" s="1"/>
      <c r="J3258" s="1"/>
      <c r="L3258" s="1"/>
      <c r="N3258" s="1"/>
      <c r="Q3258" s="1"/>
      <c r="R3258" s="1"/>
      <c r="T3258" s="1"/>
      <c r="Y3258" s="1"/>
      <c r="AC3258" s="1"/>
      <c r="AD3258" s="1"/>
    </row>
    <row r="3259" spans="2:30" x14ac:dyDescent="0.25">
      <c r="B3259" s="1"/>
      <c r="D3259" s="1"/>
      <c r="F3259" s="1"/>
      <c r="H3259" s="1"/>
      <c r="J3259" s="1"/>
      <c r="L3259" s="1"/>
      <c r="N3259" s="1"/>
      <c r="Q3259" s="1"/>
      <c r="R3259" s="1"/>
      <c r="T3259" s="1"/>
      <c r="Y3259" s="1"/>
      <c r="AC3259" s="1"/>
      <c r="AD3259" s="1"/>
    </row>
    <row r="3260" spans="2:30" x14ac:dyDescent="0.25">
      <c r="B3260" s="1"/>
      <c r="D3260" s="1"/>
      <c r="F3260" s="1"/>
      <c r="H3260" s="1"/>
      <c r="J3260" s="1"/>
      <c r="L3260" s="1"/>
      <c r="N3260" s="1"/>
      <c r="Q3260" s="1"/>
      <c r="R3260" s="1"/>
      <c r="T3260" s="1"/>
      <c r="Y3260" s="1"/>
      <c r="AC3260" s="1"/>
      <c r="AD3260" s="1"/>
    </row>
    <row r="3261" spans="2:30" x14ac:dyDescent="0.25">
      <c r="B3261" s="1"/>
      <c r="D3261" s="1"/>
      <c r="F3261" s="1"/>
      <c r="H3261" s="1"/>
      <c r="J3261" s="1"/>
      <c r="L3261" s="1"/>
      <c r="N3261" s="1"/>
      <c r="Q3261" s="1"/>
      <c r="R3261" s="1"/>
      <c r="T3261" s="1"/>
      <c r="Y3261" s="1"/>
      <c r="AC3261" s="1"/>
      <c r="AD3261" s="1"/>
    </row>
    <row r="3262" spans="2:30" x14ac:dyDescent="0.25">
      <c r="B3262" s="1"/>
      <c r="D3262" s="1"/>
      <c r="F3262" s="1"/>
      <c r="H3262" s="1"/>
      <c r="J3262" s="1"/>
      <c r="L3262" s="1"/>
      <c r="N3262" s="1"/>
      <c r="Q3262" s="1"/>
      <c r="R3262" s="1"/>
      <c r="T3262" s="1"/>
      <c r="Y3262" s="1"/>
      <c r="AC3262" s="1"/>
      <c r="AD3262" s="1"/>
    </row>
    <row r="3263" spans="2:30" x14ac:dyDescent="0.25">
      <c r="B3263" s="1"/>
      <c r="D3263" s="1"/>
      <c r="F3263" s="1"/>
      <c r="H3263" s="1"/>
      <c r="J3263" s="1"/>
      <c r="L3263" s="1"/>
      <c r="N3263" s="1"/>
      <c r="Q3263" s="1"/>
      <c r="R3263" s="1"/>
      <c r="T3263" s="1"/>
      <c r="Y3263" s="1"/>
      <c r="AC3263" s="1"/>
      <c r="AD3263" s="1"/>
    </row>
    <row r="3264" spans="2:30" x14ac:dyDescent="0.25">
      <c r="B3264" s="1"/>
      <c r="D3264" s="1"/>
      <c r="F3264" s="1"/>
      <c r="H3264" s="1"/>
      <c r="J3264" s="1"/>
      <c r="L3264" s="1"/>
      <c r="N3264" s="1"/>
      <c r="Q3264" s="1"/>
      <c r="R3264" s="1"/>
      <c r="T3264" s="1"/>
      <c r="Y3264" s="1"/>
      <c r="AC3264" s="1"/>
      <c r="AD3264" s="1"/>
    </row>
    <row r="3265" spans="2:30" x14ac:dyDescent="0.25">
      <c r="B3265" s="1"/>
      <c r="D3265" s="1"/>
      <c r="F3265" s="1"/>
      <c r="H3265" s="1"/>
      <c r="J3265" s="1"/>
      <c r="L3265" s="1"/>
      <c r="N3265" s="1"/>
      <c r="Q3265" s="1"/>
      <c r="R3265" s="1"/>
      <c r="T3265" s="1"/>
      <c r="Y3265" s="1"/>
      <c r="AC3265" s="1"/>
      <c r="AD3265" s="1"/>
    </row>
    <row r="3266" spans="2:30" x14ac:dyDescent="0.25">
      <c r="B3266" s="1"/>
      <c r="D3266" s="1"/>
      <c r="F3266" s="1"/>
      <c r="H3266" s="1"/>
      <c r="J3266" s="1"/>
      <c r="L3266" s="1"/>
      <c r="N3266" s="1"/>
      <c r="Q3266" s="1"/>
      <c r="R3266" s="1"/>
      <c r="T3266" s="1"/>
      <c r="Y3266" s="1"/>
      <c r="AC3266" s="1"/>
      <c r="AD3266" s="1"/>
    </row>
    <row r="3267" spans="2:30" x14ac:dyDescent="0.25">
      <c r="B3267" s="1"/>
      <c r="D3267" s="1"/>
      <c r="F3267" s="1"/>
      <c r="H3267" s="1"/>
      <c r="J3267" s="1"/>
      <c r="L3267" s="1"/>
      <c r="N3267" s="1"/>
      <c r="Q3267" s="1"/>
      <c r="R3267" s="1"/>
      <c r="T3267" s="1"/>
      <c r="Y3267" s="1"/>
      <c r="AC3267" s="1"/>
      <c r="AD3267" s="1"/>
    </row>
    <row r="3268" spans="2:30" x14ac:dyDescent="0.25">
      <c r="B3268" s="1"/>
      <c r="D3268" s="1"/>
      <c r="F3268" s="1"/>
      <c r="H3268" s="1"/>
      <c r="J3268" s="1"/>
      <c r="L3268" s="1"/>
      <c r="N3268" s="1"/>
      <c r="Q3268" s="1"/>
      <c r="R3268" s="1"/>
      <c r="T3268" s="1"/>
      <c r="Y3268" s="1"/>
      <c r="AC3268" s="1"/>
      <c r="AD3268" s="1"/>
    </row>
    <row r="3269" spans="2:30" x14ac:dyDescent="0.25">
      <c r="B3269" s="1"/>
      <c r="D3269" s="1"/>
      <c r="F3269" s="1"/>
      <c r="H3269" s="1"/>
      <c r="J3269" s="1"/>
      <c r="L3269" s="1"/>
      <c r="N3269" s="1"/>
      <c r="Q3269" s="1"/>
      <c r="R3269" s="1"/>
      <c r="T3269" s="1"/>
      <c r="Y3269" s="1"/>
      <c r="AC3269" s="1"/>
      <c r="AD3269" s="1"/>
    </row>
    <row r="3270" spans="2:30" x14ac:dyDescent="0.25">
      <c r="B3270" s="1"/>
      <c r="D3270" s="1"/>
      <c r="F3270" s="1"/>
      <c r="H3270" s="1"/>
      <c r="J3270" s="1"/>
      <c r="L3270" s="1"/>
      <c r="N3270" s="1"/>
      <c r="Q3270" s="1"/>
      <c r="R3270" s="1"/>
      <c r="T3270" s="1"/>
      <c r="Y3270" s="1"/>
      <c r="AC3270" s="1"/>
      <c r="AD3270" s="1"/>
    </row>
    <row r="3271" spans="2:30" x14ac:dyDescent="0.25">
      <c r="B3271" s="1"/>
      <c r="D3271" s="1"/>
      <c r="F3271" s="1"/>
      <c r="H3271" s="1"/>
      <c r="J3271" s="1"/>
      <c r="L3271" s="1"/>
      <c r="N3271" s="1"/>
      <c r="Q3271" s="1"/>
      <c r="R3271" s="1"/>
      <c r="T3271" s="1"/>
      <c r="Y3271" s="1"/>
      <c r="AC3271" s="1"/>
      <c r="AD3271" s="1"/>
    </row>
    <row r="3272" spans="2:30" x14ac:dyDescent="0.25">
      <c r="B3272" s="1"/>
      <c r="D3272" s="1"/>
      <c r="F3272" s="1"/>
      <c r="H3272" s="1"/>
      <c r="J3272" s="1"/>
      <c r="L3272" s="1"/>
      <c r="N3272" s="1"/>
      <c r="Q3272" s="1"/>
      <c r="R3272" s="1"/>
      <c r="T3272" s="1"/>
      <c r="Y3272" s="1"/>
      <c r="AC3272" s="1"/>
      <c r="AD3272" s="1"/>
    </row>
    <row r="3273" spans="2:30" x14ac:dyDescent="0.25">
      <c r="B3273" s="1"/>
      <c r="D3273" s="1"/>
      <c r="F3273" s="1"/>
      <c r="H3273" s="1"/>
      <c r="J3273" s="1"/>
      <c r="L3273" s="1"/>
      <c r="N3273" s="1"/>
      <c r="Q3273" s="1"/>
      <c r="R3273" s="1"/>
      <c r="T3273" s="1"/>
      <c r="Y3273" s="1"/>
      <c r="AC3273" s="1"/>
      <c r="AD3273" s="1"/>
    </row>
    <row r="3274" spans="2:30" x14ac:dyDescent="0.25">
      <c r="B3274" s="1"/>
      <c r="D3274" s="1"/>
      <c r="F3274" s="1"/>
      <c r="H3274" s="1"/>
      <c r="J3274" s="1"/>
      <c r="L3274" s="1"/>
      <c r="N3274" s="1"/>
      <c r="Q3274" s="1"/>
      <c r="R3274" s="1"/>
      <c r="T3274" s="1"/>
      <c r="Y3274" s="1"/>
      <c r="AC3274" s="1"/>
      <c r="AD3274" s="1"/>
    </row>
    <row r="3275" spans="2:30" x14ac:dyDescent="0.25">
      <c r="B3275" s="1"/>
      <c r="D3275" s="1"/>
      <c r="F3275" s="1"/>
      <c r="H3275" s="1"/>
      <c r="J3275" s="1"/>
      <c r="L3275" s="1"/>
      <c r="N3275" s="1"/>
      <c r="Q3275" s="1"/>
      <c r="R3275" s="1"/>
      <c r="T3275" s="1"/>
      <c r="Y3275" s="1"/>
      <c r="AC3275" s="1"/>
      <c r="AD3275" s="1"/>
    </row>
    <row r="3276" spans="2:30" x14ac:dyDescent="0.25">
      <c r="B3276" s="1"/>
      <c r="D3276" s="1"/>
      <c r="F3276" s="1"/>
      <c r="H3276" s="1"/>
      <c r="J3276" s="1"/>
      <c r="L3276" s="1"/>
      <c r="N3276" s="1"/>
      <c r="Q3276" s="1"/>
      <c r="R3276" s="1"/>
      <c r="T3276" s="1"/>
      <c r="Y3276" s="1"/>
      <c r="AC3276" s="1"/>
      <c r="AD3276" s="1"/>
    </row>
    <row r="3277" spans="2:30" x14ac:dyDescent="0.25">
      <c r="B3277" s="1"/>
      <c r="D3277" s="1"/>
      <c r="F3277" s="1"/>
      <c r="H3277" s="1"/>
      <c r="J3277" s="1"/>
      <c r="L3277" s="1"/>
      <c r="N3277" s="1"/>
      <c r="Q3277" s="1"/>
      <c r="R3277" s="1"/>
      <c r="T3277" s="1"/>
      <c r="Y3277" s="1"/>
      <c r="AC3277" s="1"/>
      <c r="AD3277" s="1"/>
    </row>
    <row r="3278" spans="2:30" x14ac:dyDescent="0.25">
      <c r="B3278" s="1"/>
      <c r="D3278" s="1"/>
      <c r="F3278" s="1"/>
      <c r="H3278" s="1"/>
      <c r="J3278" s="1"/>
      <c r="L3278" s="1"/>
      <c r="N3278" s="1"/>
      <c r="Q3278" s="1"/>
      <c r="R3278" s="1"/>
      <c r="T3278" s="1"/>
      <c r="Y3278" s="1"/>
      <c r="AC3278" s="1"/>
      <c r="AD3278" s="1"/>
    </row>
    <row r="3279" spans="2:30" x14ac:dyDescent="0.25">
      <c r="B3279" s="1"/>
      <c r="D3279" s="1"/>
      <c r="F3279" s="1"/>
      <c r="H3279" s="1"/>
      <c r="J3279" s="1"/>
      <c r="L3279" s="1"/>
      <c r="N3279" s="1"/>
      <c r="Q3279" s="1"/>
      <c r="R3279" s="1"/>
      <c r="T3279" s="1"/>
      <c r="Y3279" s="1"/>
      <c r="AC3279" s="1"/>
      <c r="AD3279" s="1"/>
    </row>
    <row r="3280" spans="2:30" x14ac:dyDescent="0.25">
      <c r="B3280" s="1"/>
      <c r="D3280" s="1"/>
      <c r="F3280" s="1"/>
      <c r="H3280" s="1"/>
      <c r="J3280" s="1"/>
      <c r="L3280" s="1"/>
      <c r="N3280" s="1"/>
      <c r="Q3280" s="1"/>
      <c r="R3280" s="1"/>
      <c r="T3280" s="1"/>
      <c r="Y3280" s="1"/>
      <c r="AC3280" s="1"/>
      <c r="AD3280" s="1"/>
    </row>
    <row r="3281" spans="2:30" x14ac:dyDescent="0.25">
      <c r="B3281" s="1"/>
      <c r="D3281" s="1"/>
      <c r="F3281" s="1"/>
      <c r="H3281" s="1"/>
      <c r="J3281" s="1"/>
      <c r="L3281" s="1"/>
      <c r="N3281" s="1"/>
      <c r="Q3281" s="1"/>
      <c r="R3281" s="1"/>
      <c r="T3281" s="1"/>
      <c r="Y3281" s="1"/>
      <c r="AC3281" s="1"/>
      <c r="AD3281" s="1"/>
    </row>
    <row r="3282" spans="2:30" x14ac:dyDescent="0.25">
      <c r="B3282" s="1"/>
      <c r="D3282" s="1"/>
      <c r="F3282" s="1"/>
      <c r="H3282" s="1"/>
      <c r="J3282" s="1"/>
      <c r="L3282" s="1"/>
      <c r="N3282" s="1"/>
      <c r="Q3282" s="1"/>
      <c r="R3282" s="1"/>
      <c r="T3282" s="1"/>
      <c r="Y3282" s="1"/>
      <c r="AC3282" s="1"/>
      <c r="AD3282" s="1"/>
    </row>
    <row r="3283" spans="2:30" x14ac:dyDescent="0.25">
      <c r="B3283" s="1"/>
      <c r="D3283" s="1"/>
      <c r="F3283" s="1"/>
      <c r="H3283" s="1"/>
      <c r="J3283" s="1"/>
      <c r="L3283" s="1"/>
      <c r="N3283" s="1"/>
      <c r="Q3283" s="1"/>
      <c r="R3283" s="1"/>
      <c r="T3283" s="1"/>
      <c r="Y3283" s="1"/>
      <c r="AC3283" s="1"/>
      <c r="AD3283" s="1"/>
    </row>
    <row r="3284" spans="2:30" x14ac:dyDescent="0.25">
      <c r="B3284" s="1"/>
      <c r="D3284" s="1"/>
      <c r="F3284" s="1"/>
      <c r="H3284" s="1"/>
      <c r="J3284" s="1"/>
      <c r="L3284" s="1"/>
      <c r="N3284" s="1"/>
      <c r="Q3284" s="1"/>
      <c r="R3284" s="1"/>
      <c r="T3284" s="1"/>
      <c r="Y3284" s="1"/>
      <c r="AC3284" s="1"/>
      <c r="AD3284" s="1"/>
    </row>
    <row r="3285" spans="2:30" x14ac:dyDescent="0.25">
      <c r="B3285" s="1"/>
      <c r="D3285" s="1"/>
      <c r="F3285" s="1"/>
      <c r="H3285" s="1"/>
      <c r="J3285" s="1"/>
      <c r="L3285" s="1"/>
      <c r="N3285" s="1"/>
      <c r="Q3285" s="1"/>
      <c r="R3285" s="1"/>
      <c r="T3285" s="1"/>
      <c r="Y3285" s="1"/>
      <c r="AC3285" s="1"/>
      <c r="AD3285" s="1"/>
    </row>
    <row r="3286" spans="2:30" x14ac:dyDescent="0.25">
      <c r="B3286" s="1"/>
      <c r="D3286" s="1"/>
      <c r="F3286" s="1"/>
      <c r="H3286" s="1"/>
      <c r="J3286" s="1"/>
      <c r="L3286" s="1"/>
      <c r="N3286" s="1"/>
      <c r="Q3286" s="1"/>
      <c r="R3286" s="1"/>
      <c r="T3286" s="1"/>
      <c r="Y3286" s="1"/>
      <c r="AC3286" s="1"/>
      <c r="AD3286" s="1"/>
    </row>
    <row r="3287" spans="2:30" x14ac:dyDescent="0.25">
      <c r="B3287" s="1"/>
      <c r="D3287" s="1"/>
      <c r="F3287" s="1"/>
      <c r="H3287" s="1"/>
      <c r="J3287" s="1"/>
      <c r="L3287" s="1"/>
      <c r="N3287" s="1"/>
      <c r="Q3287" s="1"/>
      <c r="R3287" s="1"/>
      <c r="T3287" s="1"/>
      <c r="Y3287" s="1"/>
      <c r="AC3287" s="1"/>
      <c r="AD3287" s="1"/>
    </row>
    <row r="3288" spans="2:30" x14ac:dyDescent="0.25">
      <c r="B3288" s="1"/>
      <c r="D3288" s="1"/>
      <c r="F3288" s="1"/>
      <c r="H3288" s="1"/>
      <c r="J3288" s="1"/>
      <c r="L3288" s="1"/>
      <c r="N3288" s="1"/>
      <c r="Q3288" s="1"/>
      <c r="R3288" s="1"/>
      <c r="T3288" s="1"/>
      <c r="Y3288" s="1"/>
      <c r="AC3288" s="1"/>
      <c r="AD3288" s="1"/>
    </row>
    <row r="3289" spans="2:30" x14ac:dyDescent="0.25">
      <c r="B3289" s="1"/>
      <c r="D3289" s="1"/>
      <c r="F3289" s="1"/>
      <c r="H3289" s="1"/>
      <c r="J3289" s="1"/>
      <c r="L3289" s="1"/>
      <c r="N3289" s="1"/>
      <c r="Q3289" s="1"/>
      <c r="R3289" s="1"/>
      <c r="T3289" s="1"/>
      <c r="Y3289" s="1"/>
      <c r="AC3289" s="1"/>
      <c r="AD3289" s="1"/>
    </row>
    <row r="3290" spans="2:30" x14ac:dyDescent="0.25">
      <c r="B3290" s="1"/>
      <c r="D3290" s="1"/>
      <c r="F3290" s="1"/>
      <c r="H3290" s="1"/>
      <c r="J3290" s="1"/>
      <c r="L3290" s="1"/>
      <c r="N3290" s="1"/>
      <c r="Q3290" s="1"/>
      <c r="R3290" s="1"/>
      <c r="T3290" s="1"/>
      <c r="Y3290" s="1"/>
      <c r="AC3290" s="1"/>
      <c r="AD3290" s="1"/>
    </row>
    <row r="3291" spans="2:30" x14ac:dyDescent="0.25">
      <c r="B3291" s="1"/>
      <c r="D3291" s="1"/>
      <c r="F3291" s="1"/>
      <c r="H3291" s="1"/>
      <c r="J3291" s="1"/>
      <c r="L3291" s="1"/>
      <c r="N3291" s="1"/>
      <c r="Q3291" s="1"/>
      <c r="R3291" s="1"/>
      <c r="T3291" s="1"/>
      <c r="Y3291" s="1"/>
      <c r="AC3291" s="1"/>
      <c r="AD3291" s="1"/>
    </row>
    <row r="3292" spans="2:30" x14ac:dyDescent="0.25">
      <c r="B3292" s="1"/>
      <c r="D3292" s="1"/>
      <c r="F3292" s="1"/>
      <c r="H3292" s="1"/>
      <c r="J3292" s="1"/>
      <c r="L3292" s="1"/>
      <c r="N3292" s="1"/>
      <c r="Q3292" s="1"/>
      <c r="R3292" s="1"/>
      <c r="T3292" s="1"/>
      <c r="Y3292" s="1"/>
      <c r="AC3292" s="1"/>
      <c r="AD3292" s="1"/>
    </row>
    <row r="3293" spans="2:30" x14ac:dyDescent="0.25">
      <c r="B3293" s="1"/>
      <c r="D3293" s="1"/>
      <c r="F3293" s="1"/>
      <c r="H3293" s="1"/>
      <c r="J3293" s="1"/>
      <c r="L3293" s="1"/>
      <c r="N3293" s="1"/>
      <c r="Q3293" s="1"/>
      <c r="R3293" s="1"/>
      <c r="T3293" s="1"/>
      <c r="Y3293" s="1"/>
      <c r="AC3293" s="1"/>
      <c r="AD3293" s="1"/>
    </row>
    <row r="3294" spans="2:30" x14ac:dyDescent="0.25">
      <c r="B3294" s="1"/>
      <c r="D3294" s="1"/>
      <c r="F3294" s="1"/>
      <c r="H3294" s="1"/>
      <c r="J3294" s="1"/>
      <c r="L3294" s="1"/>
      <c r="N3294" s="1"/>
      <c r="Q3294" s="1"/>
      <c r="R3294" s="1"/>
      <c r="T3294" s="1"/>
      <c r="Y3294" s="1"/>
      <c r="AC3294" s="1"/>
      <c r="AD3294" s="1"/>
    </row>
    <row r="3295" spans="2:30" x14ac:dyDescent="0.25">
      <c r="B3295" s="1"/>
      <c r="D3295" s="1"/>
      <c r="F3295" s="1"/>
      <c r="H3295" s="1"/>
      <c r="J3295" s="1"/>
      <c r="L3295" s="1"/>
      <c r="N3295" s="1"/>
      <c r="Q3295" s="1"/>
      <c r="R3295" s="1"/>
      <c r="T3295" s="1"/>
      <c r="Y3295" s="1"/>
      <c r="AC3295" s="1"/>
      <c r="AD3295" s="1"/>
    </row>
    <row r="3296" spans="2:30" x14ac:dyDescent="0.25">
      <c r="B3296" s="1"/>
      <c r="D3296" s="1"/>
      <c r="F3296" s="1"/>
      <c r="H3296" s="1"/>
      <c r="J3296" s="1"/>
      <c r="L3296" s="1"/>
      <c r="N3296" s="1"/>
      <c r="Q3296" s="1"/>
      <c r="R3296" s="1"/>
      <c r="T3296" s="1"/>
      <c r="Y3296" s="1"/>
      <c r="AC3296" s="1"/>
      <c r="AD3296" s="1"/>
    </row>
    <row r="3297" spans="2:30" x14ac:dyDescent="0.25">
      <c r="B3297" s="1"/>
      <c r="D3297" s="1"/>
      <c r="F3297" s="1"/>
      <c r="H3297" s="1"/>
      <c r="J3297" s="1"/>
      <c r="L3297" s="1"/>
      <c r="N3297" s="1"/>
      <c r="Q3297" s="1"/>
      <c r="R3297" s="1"/>
      <c r="T3297" s="1"/>
      <c r="Y3297" s="1"/>
      <c r="AC3297" s="1"/>
      <c r="AD3297" s="1"/>
    </row>
    <row r="3298" spans="2:30" x14ac:dyDescent="0.25">
      <c r="B3298" s="1"/>
      <c r="D3298" s="1"/>
      <c r="F3298" s="1"/>
      <c r="H3298" s="1"/>
      <c r="J3298" s="1"/>
      <c r="L3298" s="1"/>
      <c r="N3298" s="1"/>
      <c r="Q3298" s="1"/>
      <c r="R3298" s="1"/>
      <c r="T3298" s="1"/>
      <c r="Y3298" s="1"/>
      <c r="AC3298" s="1"/>
      <c r="AD3298" s="1"/>
    </row>
    <row r="3299" spans="2:30" x14ac:dyDescent="0.25">
      <c r="B3299" s="1"/>
      <c r="D3299" s="1"/>
      <c r="F3299" s="1"/>
      <c r="H3299" s="1"/>
      <c r="J3299" s="1"/>
      <c r="L3299" s="1"/>
      <c r="N3299" s="1"/>
      <c r="Q3299" s="1"/>
      <c r="R3299" s="1"/>
      <c r="T3299" s="1"/>
      <c r="Y3299" s="1"/>
      <c r="AC3299" s="1"/>
      <c r="AD3299" s="1"/>
    </row>
    <row r="3300" spans="2:30" x14ac:dyDescent="0.25">
      <c r="B3300" s="1"/>
      <c r="D3300" s="1"/>
      <c r="F3300" s="1"/>
      <c r="H3300" s="1"/>
      <c r="J3300" s="1"/>
      <c r="L3300" s="1"/>
      <c r="N3300" s="1"/>
      <c r="Q3300" s="1"/>
      <c r="R3300" s="1"/>
      <c r="T3300" s="1"/>
      <c r="Y3300" s="1"/>
      <c r="AC3300" s="1"/>
      <c r="AD3300" s="1"/>
    </row>
    <row r="3301" spans="2:30" x14ac:dyDescent="0.25">
      <c r="B3301" s="1"/>
      <c r="D3301" s="1"/>
      <c r="F3301" s="1"/>
      <c r="H3301" s="1"/>
      <c r="J3301" s="1"/>
      <c r="L3301" s="1"/>
      <c r="N3301" s="1"/>
      <c r="Q3301" s="1"/>
      <c r="R3301" s="1"/>
      <c r="T3301" s="1"/>
      <c r="Y3301" s="1"/>
      <c r="AC3301" s="1"/>
      <c r="AD3301" s="1"/>
    </row>
    <row r="3302" spans="2:30" x14ac:dyDescent="0.25">
      <c r="B3302" s="1"/>
      <c r="D3302" s="1"/>
      <c r="F3302" s="1"/>
      <c r="H3302" s="1"/>
      <c r="J3302" s="1"/>
      <c r="L3302" s="1"/>
      <c r="N3302" s="1"/>
      <c r="Q3302" s="1"/>
      <c r="R3302" s="1"/>
      <c r="T3302" s="1"/>
      <c r="Y3302" s="1"/>
      <c r="AC3302" s="1"/>
      <c r="AD3302" s="1"/>
    </row>
    <row r="3303" spans="2:30" x14ac:dyDescent="0.25">
      <c r="B3303" s="1"/>
      <c r="D3303" s="1"/>
      <c r="F3303" s="1"/>
      <c r="H3303" s="1"/>
      <c r="J3303" s="1"/>
      <c r="L3303" s="1"/>
      <c r="N3303" s="1"/>
      <c r="Q3303" s="1"/>
      <c r="R3303" s="1"/>
      <c r="T3303" s="1"/>
      <c r="Y3303" s="1"/>
      <c r="AC3303" s="1"/>
      <c r="AD3303" s="1"/>
    </row>
    <row r="3304" spans="2:30" x14ac:dyDescent="0.25">
      <c r="B3304" s="1"/>
      <c r="D3304" s="1"/>
      <c r="F3304" s="1"/>
      <c r="H3304" s="1"/>
      <c r="J3304" s="1"/>
      <c r="L3304" s="1"/>
      <c r="N3304" s="1"/>
      <c r="Q3304" s="1"/>
      <c r="R3304" s="1"/>
      <c r="T3304" s="1"/>
      <c r="Y3304" s="1"/>
      <c r="AC3304" s="1"/>
      <c r="AD3304" s="1"/>
    </row>
    <row r="3305" spans="2:30" x14ac:dyDescent="0.25">
      <c r="B3305" s="1"/>
      <c r="D3305" s="1"/>
      <c r="F3305" s="1"/>
      <c r="H3305" s="1"/>
      <c r="J3305" s="1"/>
      <c r="L3305" s="1"/>
      <c r="N3305" s="1"/>
      <c r="Q3305" s="1"/>
      <c r="R3305" s="1"/>
      <c r="T3305" s="1"/>
      <c r="Y3305" s="1"/>
      <c r="AC3305" s="1"/>
      <c r="AD3305" s="1"/>
    </row>
    <row r="3306" spans="2:30" x14ac:dyDescent="0.25">
      <c r="B3306" s="1"/>
      <c r="D3306" s="1"/>
      <c r="F3306" s="1"/>
      <c r="H3306" s="1"/>
      <c r="J3306" s="1"/>
      <c r="L3306" s="1"/>
      <c r="N3306" s="1"/>
      <c r="Q3306" s="1"/>
      <c r="R3306" s="1"/>
      <c r="T3306" s="1"/>
      <c r="Y3306" s="1"/>
      <c r="AC3306" s="1"/>
      <c r="AD3306" s="1"/>
    </row>
    <row r="3307" spans="2:30" x14ac:dyDescent="0.25">
      <c r="B3307" s="1"/>
      <c r="D3307" s="1"/>
      <c r="F3307" s="1"/>
      <c r="H3307" s="1"/>
      <c r="J3307" s="1"/>
      <c r="L3307" s="1"/>
      <c r="N3307" s="1"/>
      <c r="Q3307" s="1"/>
      <c r="R3307" s="1"/>
      <c r="T3307" s="1"/>
      <c r="Y3307" s="1"/>
      <c r="AC3307" s="1"/>
      <c r="AD3307" s="1"/>
    </row>
    <row r="3308" spans="2:30" x14ac:dyDescent="0.25">
      <c r="B3308" s="1"/>
      <c r="D3308" s="1"/>
      <c r="F3308" s="1"/>
      <c r="H3308" s="1"/>
      <c r="J3308" s="1"/>
      <c r="L3308" s="1"/>
      <c r="N3308" s="1"/>
      <c r="Q3308" s="1"/>
      <c r="R3308" s="1"/>
      <c r="T3308" s="1"/>
      <c r="Y3308" s="1"/>
      <c r="AC3308" s="1"/>
      <c r="AD3308" s="1"/>
    </row>
    <row r="3309" spans="2:30" x14ac:dyDescent="0.25">
      <c r="B3309" s="1"/>
      <c r="D3309" s="1"/>
      <c r="F3309" s="1"/>
      <c r="H3309" s="1"/>
      <c r="J3309" s="1"/>
      <c r="L3309" s="1"/>
      <c r="N3309" s="1"/>
      <c r="Q3309" s="1"/>
      <c r="R3309" s="1"/>
      <c r="T3309" s="1"/>
      <c r="Y3309" s="1"/>
      <c r="AC3309" s="1"/>
      <c r="AD3309" s="1"/>
    </row>
    <row r="3310" spans="2:30" x14ac:dyDescent="0.25">
      <c r="B3310" s="1"/>
      <c r="D3310" s="1"/>
      <c r="F3310" s="1"/>
      <c r="H3310" s="1"/>
      <c r="J3310" s="1"/>
      <c r="L3310" s="1"/>
      <c r="N3310" s="1"/>
      <c r="Q3310" s="1"/>
      <c r="R3310" s="1"/>
      <c r="T3310" s="1"/>
      <c r="Y3310" s="1"/>
      <c r="AC3310" s="1"/>
      <c r="AD3310" s="1"/>
    </row>
    <row r="3311" spans="2:30" x14ac:dyDescent="0.25">
      <c r="B3311" s="1"/>
      <c r="D3311" s="1"/>
      <c r="F3311" s="1"/>
      <c r="H3311" s="1"/>
      <c r="J3311" s="1"/>
      <c r="L3311" s="1"/>
      <c r="N3311" s="1"/>
      <c r="Q3311" s="1"/>
      <c r="R3311" s="1"/>
      <c r="T3311" s="1"/>
      <c r="Y3311" s="1"/>
      <c r="AC3311" s="1"/>
      <c r="AD3311" s="1"/>
    </row>
    <row r="3312" spans="2:30" x14ac:dyDescent="0.25">
      <c r="B3312" s="1"/>
      <c r="D3312" s="1"/>
      <c r="F3312" s="1"/>
      <c r="H3312" s="1"/>
      <c r="J3312" s="1"/>
      <c r="L3312" s="1"/>
      <c r="N3312" s="1"/>
      <c r="Q3312" s="1"/>
      <c r="R3312" s="1"/>
      <c r="T3312" s="1"/>
      <c r="Y3312" s="1"/>
      <c r="AC3312" s="1"/>
      <c r="AD3312" s="1"/>
    </row>
    <row r="3313" spans="2:30" x14ac:dyDescent="0.25">
      <c r="B3313" s="1"/>
      <c r="D3313" s="1"/>
      <c r="F3313" s="1"/>
      <c r="H3313" s="1"/>
      <c r="J3313" s="1"/>
      <c r="L3313" s="1"/>
      <c r="N3313" s="1"/>
      <c r="Q3313" s="1"/>
      <c r="R3313" s="1"/>
      <c r="T3313" s="1"/>
      <c r="Y3313" s="1"/>
      <c r="AC3313" s="1"/>
      <c r="AD3313" s="1"/>
    </row>
    <row r="3314" spans="2:30" x14ac:dyDescent="0.25">
      <c r="B3314" s="1"/>
      <c r="D3314" s="1"/>
      <c r="F3314" s="1"/>
      <c r="H3314" s="1"/>
      <c r="J3314" s="1"/>
      <c r="L3314" s="1"/>
      <c r="N3314" s="1"/>
      <c r="Q3314" s="1"/>
      <c r="R3314" s="1"/>
      <c r="T3314" s="1"/>
      <c r="Y3314" s="1"/>
      <c r="AC3314" s="1"/>
      <c r="AD3314" s="1"/>
    </row>
    <row r="3315" spans="2:30" x14ac:dyDescent="0.25">
      <c r="B3315" s="1"/>
      <c r="D3315" s="1"/>
      <c r="F3315" s="1"/>
      <c r="H3315" s="1"/>
      <c r="J3315" s="1"/>
      <c r="L3315" s="1"/>
      <c r="N3315" s="1"/>
      <c r="Q3315" s="1"/>
      <c r="R3315" s="1"/>
      <c r="T3315" s="1"/>
      <c r="Y3315" s="1"/>
      <c r="AC3315" s="1"/>
      <c r="AD3315" s="1"/>
    </row>
    <row r="3316" spans="2:30" x14ac:dyDescent="0.25">
      <c r="B3316" s="1"/>
      <c r="D3316" s="1"/>
      <c r="F3316" s="1"/>
      <c r="H3316" s="1"/>
      <c r="J3316" s="1"/>
      <c r="L3316" s="1"/>
      <c r="N3316" s="1"/>
      <c r="Q3316" s="1"/>
      <c r="R3316" s="1"/>
      <c r="T3316" s="1"/>
      <c r="Y3316" s="1"/>
      <c r="AC3316" s="1"/>
      <c r="AD3316" s="1"/>
    </row>
    <row r="3317" spans="2:30" x14ac:dyDescent="0.25">
      <c r="B3317" s="1"/>
      <c r="D3317" s="1"/>
      <c r="F3317" s="1"/>
      <c r="H3317" s="1"/>
      <c r="J3317" s="1"/>
      <c r="L3317" s="1"/>
      <c r="N3317" s="1"/>
      <c r="Q3317" s="1"/>
      <c r="R3317" s="1"/>
      <c r="T3317" s="1"/>
      <c r="Y3317" s="1"/>
      <c r="AC3317" s="1"/>
      <c r="AD3317" s="1"/>
    </row>
    <row r="3318" spans="2:30" x14ac:dyDescent="0.25">
      <c r="B3318" s="1"/>
      <c r="D3318" s="1"/>
      <c r="F3318" s="1"/>
      <c r="H3318" s="1"/>
      <c r="J3318" s="1"/>
      <c r="L3318" s="1"/>
      <c r="N3318" s="1"/>
      <c r="Q3318" s="1"/>
      <c r="R3318" s="1"/>
      <c r="T3318" s="1"/>
      <c r="Y3318" s="1"/>
      <c r="AC3318" s="1"/>
      <c r="AD3318" s="1"/>
    </row>
    <row r="3319" spans="2:30" x14ac:dyDescent="0.25">
      <c r="B3319" s="1"/>
      <c r="D3319" s="1"/>
      <c r="F3319" s="1"/>
      <c r="H3319" s="1"/>
      <c r="J3319" s="1"/>
      <c r="L3319" s="1"/>
      <c r="N3319" s="1"/>
      <c r="Q3319" s="1"/>
      <c r="R3319" s="1"/>
      <c r="T3319" s="1"/>
      <c r="Y3319" s="1"/>
      <c r="AC3319" s="1"/>
      <c r="AD3319" s="1"/>
    </row>
    <row r="3320" spans="2:30" x14ac:dyDescent="0.25">
      <c r="B3320" s="1"/>
      <c r="D3320" s="1"/>
      <c r="F3320" s="1"/>
      <c r="H3320" s="1"/>
      <c r="J3320" s="1"/>
      <c r="L3320" s="1"/>
      <c r="N3320" s="1"/>
      <c r="Q3320" s="1"/>
      <c r="R3320" s="1"/>
      <c r="T3320" s="1"/>
      <c r="Y3320" s="1"/>
      <c r="AC3320" s="1"/>
      <c r="AD3320" s="1"/>
    </row>
    <row r="3321" spans="2:30" x14ac:dyDescent="0.25">
      <c r="B3321" s="1"/>
      <c r="D3321" s="1"/>
      <c r="F3321" s="1"/>
      <c r="H3321" s="1"/>
      <c r="J3321" s="1"/>
      <c r="L3321" s="1"/>
      <c r="N3321" s="1"/>
      <c r="Q3321" s="1"/>
      <c r="R3321" s="1"/>
      <c r="T3321" s="1"/>
      <c r="Y3321" s="1"/>
      <c r="AC3321" s="1"/>
      <c r="AD3321" s="1"/>
    </row>
    <row r="3322" spans="2:30" x14ac:dyDescent="0.25">
      <c r="B3322" s="1"/>
      <c r="D3322" s="1"/>
      <c r="F3322" s="1"/>
      <c r="H3322" s="1"/>
      <c r="J3322" s="1"/>
      <c r="L3322" s="1"/>
      <c r="N3322" s="1"/>
      <c r="Q3322" s="1"/>
      <c r="R3322" s="1"/>
      <c r="T3322" s="1"/>
      <c r="Y3322" s="1"/>
      <c r="AC3322" s="1"/>
      <c r="AD3322" s="1"/>
    </row>
    <row r="3323" spans="2:30" x14ac:dyDescent="0.25">
      <c r="B3323" s="1"/>
      <c r="D3323" s="1"/>
      <c r="F3323" s="1"/>
      <c r="H3323" s="1"/>
      <c r="J3323" s="1"/>
      <c r="L3323" s="1"/>
      <c r="N3323" s="1"/>
      <c r="Q3323" s="1"/>
      <c r="R3323" s="1"/>
      <c r="T3323" s="1"/>
      <c r="Y3323" s="1"/>
      <c r="AC3323" s="1"/>
      <c r="AD3323" s="1"/>
    </row>
    <row r="3324" spans="2:30" x14ac:dyDescent="0.25">
      <c r="B3324" s="1"/>
      <c r="D3324" s="1"/>
      <c r="F3324" s="1"/>
      <c r="H3324" s="1"/>
      <c r="J3324" s="1"/>
      <c r="L3324" s="1"/>
      <c r="N3324" s="1"/>
      <c r="Q3324" s="1"/>
      <c r="R3324" s="1"/>
      <c r="T3324" s="1"/>
      <c r="Y3324" s="1"/>
      <c r="AC3324" s="1"/>
      <c r="AD3324" s="1"/>
    </row>
    <row r="3325" spans="2:30" x14ac:dyDescent="0.25">
      <c r="B3325" s="1"/>
      <c r="D3325" s="1"/>
      <c r="F3325" s="1"/>
      <c r="H3325" s="1"/>
      <c r="J3325" s="1"/>
      <c r="L3325" s="1"/>
      <c r="N3325" s="1"/>
      <c r="Q3325" s="1"/>
      <c r="R3325" s="1"/>
      <c r="T3325" s="1"/>
      <c r="Y3325" s="1"/>
      <c r="AC3325" s="1"/>
      <c r="AD3325" s="1"/>
    </row>
    <row r="3326" spans="2:30" x14ac:dyDescent="0.25">
      <c r="B3326" s="1"/>
      <c r="D3326" s="1"/>
      <c r="F3326" s="1"/>
      <c r="H3326" s="1"/>
      <c r="J3326" s="1"/>
      <c r="L3326" s="1"/>
      <c r="N3326" s="1"/>
      <c r="Q3326" s="1"/>
      <c r="R3326" s="1"/>
      <c r="T3326" s="1"/>
      <c r="Y3326" s="1"/>
      <c r="AC3326" s="1"/>
      <c r="AD3326" s="1"/>
    </row>
    <row r="3327" spans="2:30" x14ac:dyDescent="0.25">
      <c r="B3327" s="1"/>
      <c r="D3327" s="1"/>
      <c r="F3327" s="1"/>
      <c r="H3327" s="1"/>
      <c r="J3327" s="1"/>
      <c r="L3327" s="1"/>
      <c r="N3327" s="1"/>
      <c r="Q3327" s="1"/>
      <c r="R3327" s="1"/>
      <c r="T3327" s="1"/>
      <c r="Y3327" s="1"/>
      <c r="AC3327" s="1"/>
      <c r="AD3327" s="1"/>
    </row>
    <row r="3328" spans="2:30" x14ac:dyDescent="0.25">
      <c r="B3328" s="1"/>
      <c r="D3328" s="1"/>
      <c r="F3328" s="1"/>
      <c r="H3328" s="1"/>
      <c r="J3328" s="1"/>
      <c r="L3328" s="1"/>
      <c r="N3328" s="1"/>
      <c r="Q3328" s="1"/>
      <c r="R3328" s="1"/>
      <c r="T3328" s="1"/>
      <c r="Y3328" s="1"/>
      <c r="AC3328" s="1"/>
      <c r="AD3328" s="1"/>
    </row>
    <row r="3329" spans="2:30" x14ac:dyDescent="0.25">
      <c r="B3329" s="1"/>
      <c r="D3329" s="1"/>
      <c r="F3329" s="1"/>
      <c r="H3329" s="1"/>
      <c r="J3329" s="1"/>
      <c r="L3329" s="1"/>
      <c r="N3329" s="1"/>
      <c r="Q3329" s="1"/>
      <c r="R3329" s="1"/>
      <c r="T3329" s="1"/>
      <c r="Y3329" s="1"/>
      <c r="AC3329" s="1"/>
      <c r="AD3329" s="1"/>
    </row>
    <row r="3330" spans="2:30" x14ac:dyDescent="0.25">
      <c r="B3330" s="1"/>
      <c r="D3330" s="1"/>
      <c r="F3330" s="1"/>
      <c r="H3330" s="1"/>
      <c r="J3330" s="1"/>
      <c r="L3330" s="1"/>
      <c r="N3330" s="1"/>
      <c r="Q3330" s="1"/>
      <c r="R3330" s="1"/>
      <c r="T3330" s="1"/>
      <c r="Y3330" s="1"/>
      <c r="AC3330" s="1"/>
      <c r="AD3330" s="1"/>
    </row>
    <row r="3331" spans="2:30" x14ac:dyDescent="0.25">
      <c r="B3331" s="1"/>
      <c r="D3331" s="1"/>
      <c r="F3331" s="1"/>
      <c r="H3331" s="1"/>
      <c r="J3331" s="1"/>
      <c r="L3331" s="1"/>
      <c r="N3331" s="1"/>
      <c r="Q3331" s="1"/>
      <c r="R3331" s="1"/>
      <c r="T3331" s="1"/>
      <c r="Y3331" s="1"/>
      <c r="AC3331" s="1"/>
      <c r="AD3331" s="1"/>
    </row>
    <row r="3332" spans="2:30" x14ac:dyDescent="0.25">
      <c r="B3332" s="1"/>
      <c r="D3332" s="1"/>
      <c r="F3332" s="1"/>
      <c r="H3332" s="1"/>
      <c r="J3332" s="1"/>
      <c r="L3332" s="1"/>
      <c r="N3332" s="1"/>
      <c r="Q3332" s="1"/>
      <c r="R3332" s="1"/>
      <c r="T3332" s="1"/>
      <c r="Y3332" s="1"/>
      <c r="AC3332" s="1"/>
      <c r="AD3332" s="1"/>
    </row>
    <row r="3333" spans="2:30" x14ac:dyDescent="0.25">
      <c r="B3333" s="1"/>
      <c r="D3333" s="1"/>
      <c r="F3333" s="1"/>
      <c r="H3333" s="1"/>
      <c r="J3333" s="1"/>
      <c r="L3333" s="1"/>
      <c r="N3333" s="1"/>
      <c r="Q3333" s="1"/>
      <c r="R3333" s="1"/>
      <c r="T3333" s="1"/>
      <c r="Y3333" s="1"/>
      <c r="AC3333" s="1"/>
      <c r="AD3333" s="1"/>
    </row>
    <row r="3334" spans="2:30" x14ac:dyDescent="0.25">
      <c r="B3334" s="1"/>
      <c r="D3334" s="1"/>
      <c r="F3334" s="1"/>
      <c r="H3334" s="1"/>
      <c r="J3334" s="1"/>
      <c r="L3334" s="1"/>
      <c r="N3334" s="1"/>
      <c r="Q3334" s="1"/>
      <c r="R3334" s="1"/>
      <c r="T3334" s="1"/>
      <c r="Y3334" s="1"/>
      <c r="AC3334" s="1"/>
      <c r="AD3334" s="1"/>
    </row>
    <row r="3335" spans="2:30" x14ac:dyDescent="0.25">
      <c r="B3335" s="1"/>
      <c r="D3335" s="1"/>
      <c r="F3335" s="1"/>
      <c r="H3335" s="1"/>
      <c r="J3335" s="1"/>
      <c r="L3335" s="1"/>
      <c r="N3335" s="1"/>
      <c r="Q3335" s="1"/>
      <c r="R3335" s="1"/>
      <c r="T3335" s="1"/>
      <c r="Y3335" s="1"/>
      <c r="AC3335" s="1"/>
      <c r="AD3335" s="1"/>
    </row>
    <row r="3336" spans="2:30" x14ac:dyDescent="0.25">
      <c r="B3336" s="1"/>
      <c r="D3336" s="1"/>
      <c r="F3336" s="1"/>
      <c r="H3336" s="1"/>
      <c r="J3336" s="1"/>
      <c r="L3336" s="1"/>
      <c r="N3336" s="1"/>
      <c r="Q3336" s="1"/>
      <c r="R3336" s="1"/>
      <c r="T3336" s="1"/>
      <c r="Y3336" s="1"/>
      <c r="AC3336" s="1"/>
      <c r="AD3336" s="1"/>
    </row>
    <row r="3337" spans="2:30" x14ac:dyDescent="0.25">
      <c r="B3337" s="1"/>
      <c r="D3337" s="1"/>
      <c r="F3337" s="1"/>
      <c r="H3337" s="1"/>
      <c r="J3337" s="1"/>
      <c r="L3337" s="1"/>
      <c r="N3337" s="1"/>
      <c r="Q3337" s="1"/>
      <c r="R3337" s="1"/>
      <c r="T3337" s="1"/>
      <c r="Y3337" s="1"/>
      <c r="AC3337" s="1"/>
      <c r="AD3337" s="1"/>
    </row>
    <row r="3338" spans="2:30" x14ac:dyDescent="0.25">
      <c r="B3338" s="1"/>
      <c r="D3338" s="1"/>
      <c r="F3338" s="1"/>
      <c r="H3338" s="1"/>
      <c r="J3338" s="1"/>
      <c r="L3338" s="1"/>
      <c r="N3338" s="1"/>
      <c r="Q3338" s="1"/>
      <c r="R3338" s="1"/>
      <c r="T3338" s="1"/>
      <c r="Y3338" s="1"/>
      <c r="AC3338" s="1"/>
      <c r="AD3338" s="1"/>
    </row>
    <row r="3339" spans="2:30" x14ac:dyDescent="0.25">
      <c r="B3339" s="1"/>
      <c r="D3339" s="1"/>
      <c r="F3339" s="1"/>
      <c r="H3339" s="1"/>
      <c r="J3339" s="1"/>
      <c r="L3339" s="1"/>
      <c r="N3339" s="1"/>
      <c r="Q3339" s="1"/>
      <c r="R3339" s="1"/>
      <c r="T3339" s="1"/>
      <c r="Y3339" s="1"/>
      <c r="AC3339" s="1"/>
      <c r="AD3339" s="1"/>
    </row>
    <row r="3340" spans="2:30" x14ac:dyDescent="0.25">
      <c r="B3340" s="1"/>
      <c r="D3340" s="1"/>
      <c r="F3340" s="1"/>
      <c r="H3340" s="1"/>
      <c r="J3340" s="1"/>
      <c r="L3340" s="1"/>
      <c r="N3340" s="1"/>
      <c r="Q3340" s="1"/>
      <c r="R3340" s="1"/>
      <c r="T3340" s="1"/>
      <c r="Y3340" s="1"/>
      <c r="AC3340" s="1"/>
      <c r="AD3340" s="1"/>
    </row>
    <row r="3341" spans="2:30" x14ac:dyDescent="0.25">
      <c r="B3341" s="1"/>
      <c r="D3341" s="1"/>
      <c r="F3341" s="1"/>
      <c r="H3341" s="1"/>
      <c r="J3341" s="1"/>
      <c r="L3341" s="1"/>
      <c r="N3341" s="1"/>
      <c r="Q3341" s="1"/>
      <c r="R3341" s="1"/>
      <c r="T3341" s="1"/>
      <c r="Y3341" s="1"/>
      <c r="AC3341" s="1"/>
      <c r="AD3341" s="1"/>
    </row>
    <row r="3342" spans="2:30" x14ac:dyDescent="0.25">
      <c r="B3342" s="1"/>
      <c r="D3342" s="1"/>
      <c r="F3342" s="1"/>
      <c r="H3342" s="1"/>
      <c r="J3342" s="1"/>
      <c r="L3342" s="1"/>
      <c r="N3342" s="1"/>
      <c r="Q3342" s="1"/>
      <c r="R3342" s="1"/>
      <c r="T3342" s="1"/>
      <c r="Y3342" s="1"/>
      <c r="AC3342" s="1"/>
      <c r="AD3342" s="1"/>
    </row>
    <row r="3343" spans="2:30" x14ac:dyDescent="0.25">
      <c r="B3343" s="1"/>
      <c r="D3343" s="1"/>
      <c r="F3343" s="1"/>
      <c r="H3343" s="1"/>
      <c r="J3343" s="1"/>
      <c r="L3343" s="1"/>
      <c r="N3343" s="1"/>
      <c r="Q3343" s="1"/>
      <c r="R3343" s="1"/>
      <c r="T3343" s="1"/>
      <c r="Y3343" s="1"/>
      <c r="AC3343" s="1"/>
      <c r="AD3343" s="1"/>
    </row>
    <row r="3344" spans="2:30" x14ac:dyDescent="0.25">
      <c r="B3344" s="1"/>
      <c r="D3344" s="1"/>
      <c r="F3344" s="1"/>
      <c r="H3344" s="1"/>
      <c r="J3344" s="1"/>
      <c r="L3344" s="1"/>
      <c r="N3344" s="1"/>
      <c r="Q3344" s="1"/>
      <c r="R3344" s="1"/>
      <c r="T3344" s="1"/>
      <c r="Y3344" s="1"/>
      <c r="AC3344" s="1"/>
      <c r="AD3344" s="1"/>
    </row>
    <row r="3345" spans="2:30" x14ac:dyDescent="0.25">
      <c r="B3345" s="1"/>
      <c r="D3345" s="1"/>
      <c r="F3345" s="1"/>
      <c r="H3345" s="1"/>
      <c r="J3345" s="1"/>
      <c r="L3345" s="1"/>
      <c r="N3345" s="1"/>
      <c r="Q3345" s="1"/>
      <c r="R3345" s="1"/>
      <c r="T3345" s="1"/>
      <c r="Y3345" s="1"/>
      <c r="AC3345" s="1"/>
      <c r="AD3345" s="1"/>
    </row>
    <row r="3346" spans="2:30" x14ac:dyDescent="0.25">
      <c r="B3346" s="1"/>
      <c r="D3346" s="1"/>
      <c r="F3346" s="1"/>
      <c r="H3346" s="1"/>
      <c r="J3346" s="1"/>
      <c r="L3346" s="1"/>
      <c r="N3346" s="1"/>
      <c r="Q3346" s="1"/>
      <c r="R3346" s="1"/>
      <c r="T3346" s="1"/>
      <c r="Y3346" s="1"/>
      <c r="AC3346" s="1"/>
      <c r="AD3346" s="1"/>
    </row>
    <row r="3347" spans="2:30" x14ac:dyDescent="0.25">
      <c r="B3347" s="1"/>
      <c r="D3347" s="1"/>
      <c r="F3347" s="1"/>
      <c r="H3347" s="1"/>
      <c r="J3347" s="1"/>
      <c r="L3347" s="1"/>
      <c r="N3347" s="1"/>
      <c r="Q3347" s="1"/>
      <c r="R3347" s="1"/>
      <c r="T3347" s="1"/>
      <c r="Y3347" s="1"/>
      <c r="AC3347" s="1"/>
      <c r="AD3347" s="1"/>
    </row>
    <row r="3348" spans="2:30" x14ac:dyDescent="0.25">
      <c r="B3348" s="1"/>
      <c r="D3348" s="1"/>
      <c r="F3348" s="1"/>
      <c r="H3348" s="1"/>
      <c r="J3348" s="1"/>
      <c r="L3348" s="1"/>
      <c r="N3348" s="1"/>
      <c r="Q3348" s="1"/>
      <c r="R3348" s="1"/>
      <c r="T3348" s="1"/>
      <c r="Y3348" s="1"/>
      <c r="AC3348" s="1"/>
      <c r="AD3348" s="1"/>
    </row>
    <row r="3349" spans="2:30" x14ac:dyDescent="0.25">
      <c r="B3349" s="1"/>
      <c r="D3349" s="1"/>
      <c r="F3349" s="1"/>
      <c r="H3349" s="1"/>
      <c r="J3349" s="1"/>
      <c r="L3349" s="1"/>
      <c r="N3349" s="1"/>
      <c r="Q3349" s="1"/>
      <c r="R3349" s="1"/>
      <c r="T3349" s="1"/>
      <c r="Y3349" s="1"/>
      <c r="AC3349" s="1"/>
      <c r="AD3349" s="1"/>
    </row>
    <row r="3350" spans="2:30" x14ac:dyDescent="0.25">
      <c r="B3350" s="1"/>
      <c r="D3350" s="1"/>
      <c r="F3350" s="1"/>
      <c r="H3350" s="1"/>
      <c r="J3350" s="1"/>
      <c r="L3350" s="1"/>
      <c r="N3350" s="1"/>
      <c r="Q3350" s="1"/>
      <c r="R3350" s="1"/>
      <c r="T3350" s="1"/>
      <c r="Y3350" s="1"/>
      <c r="AC3350" s="1"/>
      <c r="AD3350" s="1"/>
    </row>
    <row r="3351" spans="2:30" x14ac:dyDescent="0.25">
      <c r="B3351" s="1"/>
      <c r="D3351" s="1"/>
      <c r="F3351" s="1"/>
      <c r="H3351" s="1"/>
      <c r="J3351" s="1"/>
      <c r="L3351" s="1"/>
      <c r="N3351" s="1"/>
      <c r="Q3351" s="1"/>
      <c r="R3351" s="1"/>
      <c r="T3351" s="1"/>
      <c r="Y3351" s="1"/>
      <c r="AC3351" s="1"/>
      <c r="AD3351" s="1"/>
    </row>
    <row r="3352" spans="2:30" x14ac:dyDescent="0.25">
      <c r="B3352" s="1"/>
      <c r="D3352" s="1"/>
      <c r="F3352" s="1"/>
      <c r="H3352" s="1"/>
      <c r="J3352" s="1"/>
      <c r="L3352" s="1"/>
      <c r="N3352" s="1"/>
      <c r="Q3352" s="1"/>
      <c r="R3352" s="1"/>
      <c r="T3352" s="1"/>
      <c r="Y3352" s="1"/>
      <c r="AC3352" s="1"/>
      <c r="AD3352" s="1"/>
    </row>
    <row r="3353" spans="2:30" x14ac:dyDescent="0.25">
      <c r="B3353" s="1"/>
      <c r="D3353" s="1"/>
      <c r="F3353" s="1"/>
      <c r="H3353" s="1"/>
      <c r="J3353" s="1"/>
      <c r="L3353" s="1"/>
      <c r="N3353" s="1"/>
      <c r="Q3353" s="1"/>
      <c r="R3353" s="1"/>
      <c r="T3353" s="1"/>
      <c r="Y3353" s="1"/>
      <c r="AC3353" s="1"/>
      <c r="AD3353" s="1"/>
    </row>
    <row r="3354" spans="2:30" x14ac:dyDescent="0.25">
      <c r="B3354" s="1"/>
      <c r="D3354" s="1"/>
      <c r="F3354" s="1"/>
      <c r="H3354" s="1"/>
      <c r="J3354" s="1"/>
      <c r="L3354" s="1"/>
      <c r="N3354" s="1"/>
      <c r="Q3354" s="1"/>
      <c r="R3354" s="1"/>
      <c r="T3354" s="1"/>
      <c r="Y3354" s="1"/>
      <c r="AC3354" s="1"/>
      <c r="AD3354" s="1"/>
    </row>
    <row r="3355" spans="2:30" x14ac:dyDescent="0.25">
      <c r="B3355" s="1"/>
      <c r="D3355" s="1"/>
      <c r="F3355" s="1"/>
      <c r="H3355" s="1"/>
      <c r="J3355" s="1"/>
      <c r="L3355" s="1"/>
      <c r="N3355" s="1"/>
      <c r="Q3355" s="1"/>
      <c r="R3355" s="1"/>
      <c r="T3355" s="1"/>
      <c r="Y3355" s="1"/>
      <c r="AC3355" s="1"/>
      <c r="AD3355" s="1"/>
    </row>
    <row r="3356" spans="2:30" x14ac:dyDescent="0.25">
      <c r="B3356" s="1"/>
      <c r="D3356" s="1"/>
      <c r="F3356" s="1"/>
      <c r="H3356" s="1"/>
      <c r="J3356" s="1"/>
      <c r="L3356" s="1"/>
      <c r="N3356" s="1"/>
      <c r="Q3356" s="1"/>
      <c r="R3356" s="1"/>
      <c r="T3356" s="1"/>
      <c r="Y3356" s="1"/>
      <c r="AC3356" s="1"/>
      <c r="AD3356" s="1"/>
    </row>
    <row r="3357" spans="2:30" x14ac:dyDescent="0.25">
      <c r="B3357" s="1"/>
      <c r="D3357" s="1"/>
      <c r="F3357" s="1"/>
      <c r="H3357" s="1"/>
      <c r="J3357" s="1"/>
      <c r="L3357" s="1"/>
      <c r="N3357" s="1"/>
      <c r="Q3357" s="1"/>
      <c r="R3357" s="1"/>
      <c r="T3357" s="1"/>
      <c r="Y3357" s="1"/>
      <c r="AC3357" s="1"/>
      <c r="AD3357" s="1"/>
    </row>
    <row r="3358" spans="2:30" x14ac:dyDescent="0.25">
      <c r="B3358" s="1"/>
      <c r="D3358" s="1"/>
      <c r="F3358" s="1"/>
      <c r="H3358" s="1"/>
      <c r="J3358" s="1"/>
      <c r="L3358" s="1"/>
      <c r="N3358" s="1"/>
      <c r="Q3358" s="1"/>
      <c r="R3358" s="1"/>
      <c r="T3358" s="1"/>
      <c r="Y3358" s="1"/>
      <c r="AC3358" s="1"/>
      <c r="AD3358" s="1"/>
    </row>
    <row r="3359" spans="2:30" x14ac:dyDescent="0.25">
      <c r="B3359" s="1"/>
      <c r="D3359" s="1"/>
      <c r="F3359" s="1"/>
      <c r="H3359" s="1"/>
      <c r="J3359" s="1"/>
      <c r="L3359" s="1"/>
      <c r="N3359" s="1"/>
      <c r="Q3359" s="1"/>
      <c r="R3359" s="1"/>
      <c r="T3359" s="1"/>
      <c r="Y3359" s="1"/>
      <c r="AC3359" s="1"/>
      <c r="AD3359" s="1"/>
    </row>
    <row r="3360" spans="2:30" x14ac:dyDescent="0.25">
      <c r="B3360" s="1"/>
      <c r="D3360" s="1"/>
      <c r="F3360" s="1"/>
      <c r="H3360" s="1"/>
      <c r="J3360" s="1"/>
      <c r="L3360" s="1"/>
      <c r="N3360" s="1"/>
      <c r="Q3360" s="1"/>
      <c r="R3360" s="1"/>
      <c r="T3360" s="1"/>
      <c r="Y3360" s="1"/>
      <c r="AC3360" s="1"/>
      <c r="AD3360" s="1"/>
    </row>
    <row r="3361" spans="2:30" x14ac:dyDescent="0.25">
      <c r="B3361" s="1"/>
      <c r="D3361" s="1"/>
      <c r="F3361" s="1"/>
      <c r="H3361" s="1"/>
      <c r="J3361" s="1"/>
      <c r="L3361" s="1"/>
      <c r="N3361" s="1"/>
      <c r="Q3361" s="1"/>
      <c r="R3361" s="1"/>
      <c r="T3361" s="1"/>
      <c r="Y3361" s="1"/>
      <c r="AC3361" s="1"/>
      <c r="AD3361" s="1"/>
    </row>
    <row r="3362" spans="2:30" x14ac:dyDescent="0.25">
      <c r="B3362" s="1"/>
      <c r="D3362" s="1"/>
      <c r="F3362" s="1"/>
      <c r="H3362" s="1"/>
      <c r="J3362" s="1"/>
      <c r="L3362" s="1"/>
      <c r="N3362" s="1"/>
      <c r="Q3362" s="1"/>
      <c r="R3362" s="1"/>
      <c r="T3362" s="1"/>
      <c r="Y3362" s="1"/>
      <c r="AC3362" s="1"/>
      <c r="AD3362" s="1"/>
    </row>
    <row r="3363" spans="2:30" x14ac:dyDescent="0.25">
      <c r="B3363" s="1"/>
      <c r="D3363" s="1"/>
      <c r="F3363" s="1"/>
      <c r="H3363" s="1"/>
      <c r="J3363" s="1"/>
      <c r="L3363" s="1"/>
      <c r="N3363" s="1"/>
      <c r="Q3363" s="1"/>
      <c r="R3363" s="1"/>
      <c r="T3363" s="1"/>
      <c r="Y3363" s="1"/>
      <c r="AC3363" s="1"/>
      <c r="AD3363" s="1"/>
    </row>
    <row r="3364" spans="2:30" x14ac:dyDescent="0.25">
      <c r="B3364" s="1"/>
      <c r="D3364" s="1"/>
      <c r="F3364" s="1"/>
      <c r="H3364" s="1"/>
      <c r="J3364" s="1"/>
      <c r="L3364" s="1"/>
      <c r="N3364" s="1"/>
      <c r="Q3364" s="1"/>
      <c r="R3364" s="1"/>
      <c r="T3364" s="1"/>
      <c r="Y3364" s="1"/>
      <c r="AC3364" s="1"/>
      <c r="AD3364" s="1"/>
    </row>
    <row r="3365" spans="2:30" x14ac:dyDescent="0.25">
      <c r="B3365" s="1"/>
      <c r="D3365" s="1"/>
      <c r="F3365" s="1"/>
      <c r="H3365" s="1"/>
      <c r="J3365" s="1"/>
      <c r="L3365" s="1"/>
      <c r="N3365" s="1"/>
      <c r="Q3365" s="1"/>
      <c r="R3365" s="1"/>
      <c r="T3365" s="1"/>
      <c r="Y3365" s="1"/>
      <c r="AC3365" s="1"/>
      <c r="AD3365" s="1"/>
    </row>
    <row r="3366" spans="2:30" x14ac:dyDescent="0.25">
      <c r="B3366" s="1"/>
      <c r="D3366" s="1"/>
      <c r="F3366" s="1"/>
      <c r="H3366" s="1"/>
      <c r="J3366" s="1"/>
      <c r="L3366" s="1"/>
      <c r="N3366" s="1"/>
      <c r="Q3366" s="1"/>
      <c r="R3366" s="1"/>
      <c r="T3366" s="1"/>
      <c r="Y3366" s="1"/>
      <c r="AC3366" s="1"/>
      <c r="AD3366" s="1"/>
    </row>
    <row r="3367" spans="2:30" x14ac:dyDescent="0.25">
      <c r="B3367" s="1"/>
      <c r="D3367" s="1"/>
      <c r="F3367" s="1"/>
      <c r="H3367" s="1"/>
      <c r="J3367" s="1"/>
      <c r="L3367" s="1"/>
      <c r="N3367" s="1"/>
      <c r="Q3367" s="1"/>
      <c r="R3367" s="1"/>
      <c r="T3367" s="1"/>
      <c r="Y3367" s="1"/>
      <c r="AC3367" s="1"/>
      <c r="AD3367" s="1"/>
    </row>
    <row r="3368" spans="2:30" x14ac:dyDescent="0.25">
      <c r="B3368" s="1"/>
      <c r="D3368" s="1"/>
      <c r="F3368" s="1"/>
      <c r="H3368" s="1"/>
      <c r="J3368" s="1"/>
      <c r="L3368" s="1"/>
      <c r="N3368" s="1"/>
      <c r="Q3368" s="1"/>
      <c r="R3368" s="1"/>
      <c r="T3368" s="1"/>
      <c r="Y3368" s="1"/>
      <c r="AC3368" s="1"/>
      <c r="AD3368" s="1"/>
    </row>
    <row r="3369" spans="2:30" x14ac:dyDescent="0.25">
      <c r="B3369" s="1"/>
      <c r="D3369" s="1"/>
      <c r="F3369" s="1"/>
      <c r="H3369" s="1"/>
      <c r="J3369" s="1"/>
      <c r="L3369" s="1"/>
      <c r="N3369" s="1"/>
      <c r="Q3369" s="1"/>
      <c r="R3369" s="1"/>
      <c r="T3369" s="1"/>
      <c r="Y3369" s="1"/>
      <c r="AC3369" s="1"/>
      <c r="AD3369" s="1"/>
    </row>
    <row r="3370" spans="2:30" x14ac:dyDescent="0.25">
      <c r="B3370" s="1"/>
      <c r="D3370" s="1"/>
      <c r="F3370" s="1"/>
      <c r="H3370" s="1"/>
      <c r="J3370" s="1"/>
      <c r="L3370" s="1"/>
      <c r="N3370" s="1"/>
      <c r="Q3370" s="1"/>
      <c r="R3370" s="1"/>
      <c r="T3370" s="1"/>
      <c r="Y3370" s="1"/>
      <c r="AC3370" s="1"/>
      <c r="AD3370" s="1"/>
    </row>
    <row r="3371" spans="2:30" x14ac:dyDescent="0.25">
      <c r="B3371" s="1"/>
      <c r="D3371" s="1"/>
      <c r="F3371" s="1"/>
      <c r="H3371" s="1"/>
      <c r="J3371" s="1"/>
      <c r="L3371" s="1"/>
      <c r="N3371" s="1"/>
      <c r="Q3371" s="1"/>
      <c r="R3371" s="1"/>
      <c r="T3371" s="1"/>
      <c r="Y3371" s="1"/>
      <c r="AC3371" s="1"/>
      <c r="AD3371" s="1"/>
    </row>
    <row r="3372" spans="2:30" x14ac:dyDescent="0.25">
      <c r="B3372" s="1"/>
      <c r="D3372" s="1"/>
      <c r="F3372" s="1"/>
      <c r="H3372" s="1"/>
      <c r="J3372" s="1"/>
      <c r="L3372" s="1"/>
      <c r="N3372" s="1"/>
      <c r="Q3372" s="1"/>
      <c r="R3372" s="1"/>
      <c r="T3372" s="1"/>
      <c r="Y3372" s="1"/>
      <c r="AC3372" s="1"/>
      <c r="AD3372" s="1"/>
    </row>
    <row r="3373" spans="2:30" x14ac:dyDescent="0.25">
      <c r="B3373" s="1"/>
      <c r="D3373" s="1"/>
      <c r="F3373" s="1"/>
      <c r="H3373" s="1"/>
      <c r="J3373" s="1"/>
      <c r="L3373" s="1"/>
      <c r="N3373" s="1"/>
      <c r="Q3373" s="1"/>
      <c r="R3373" s="1"/>
      <c r="T3373" s="1"/>
      <c r="Y3373" s="1"/>
      <c r="AC3373" s="1"/>
      <c r="AD3373" s="1"/>
    </row>
    <row r="3374" spans="2:30" x14ac:dyDescent="0.25">
      <c r="B3374" s="1"/>
      <c r="D3374" s="1"/>
      <c r="F3374" s="1"/>
      <c r="H3374" s="1"/>
      <c r="J3374" s="1"/>
      <c r="L3374" s="1"/>
      <c r="N3374" s="1"/>
      <c r="Q3374" s="1"/>
      <c r="R3374" s="1"/>
      <c r="T3374" s="1"/>
      <c r="Y3374" s="1"/>
      <c r="AC3374" s="1"/>
      <c r="AD3374" s="1"/>
    </row>
    <row r="3375" spans="2:30" x14ac:dyDescent="0.25">
      <c r="B3375" s="1"/>
      <c r="D3375" s="1"/>
      <c r="F3375" s="1"/>
      <c r="H3375" s="1"/>
      <c r="J3375" s="1"/>
      <c r="L3375" s="1"/>
      <c r="N3375" s="1"/>
      <c r="Q3375" s="1"/>
      <c r="R3375" s="1"/>
      <c r="T3375" s="1"/>
      <c r="Y3375" s="1"/>
      <c r="AC3375" s="1"/>
      <c r="AD3375" s="1"/>
    </row>
    <row r="3376" spans="2:30" x14ac:dyDescent="0.25">
      <c r="B3376" s="1"/>
      <c r="D3376" s="1"/>
      <c r="F3376" s="1"/>
      <c r="H3376" s="1"/>
      <c r="J3376" s="1"/>
      <c r="L3376" s="1"/>
      <c r="N3376" s="1"/>
      <c r="Q3376" s="1"/>
      <c r="R3376" s="1"/>
      <c r="T3376" s="1"/>
      <c r="Y3376" s="1"/>
      <c r="AC3376" s="1"/>
      <c r="AD3376" s="1"/>
    </row>
    <row r="3377" spans="2:30" x14ac:dyDescent="0.25">
      <c r="B3377" s="1"/>
      <c r="D3377" s="1"/>
      <c r="F3377" s="1"/>
      <c r="H3377" s="1"/>
      <c r="J3377" s="1"/>
      <c r="L3377" s="1"/>
      <c r="N3377" s="1"/>
      <c r="Q3377" s="1"/>
      <c r="R3377" s="1"/>
      <c r="T3377" s="1"/>
      <c r="Y3377" s="1"/>
      <c r="AC3377" s="1"/>
      <c r="AD3377" s="1"/>
    </row>
    <row r="3378" spans="2:30" x14ac:dyDescent="0.25">
      <c r="B3378" s="1"/>
      <c r="D3378" s="1"/>
      <c r="F3378" s="1"/>
      <c r="H3378" s="1"/>
      <c r="J3378" s="1"/>
      <c r="L3378" s="1"/>
      <c r="N3378" s="1"/>
      <c r="Q3378" s="1"/>
      <c r="R3378" s="1"/>
      <c r="T3378" s="1"/>
      <c r="Y3378" s="1"/>
      <c r="AC3378" s="1"/>
      <c r="AD3378" s="1"/>
    </row>
    <row r="3379" spans="2:30" x14ac:dyDescent="0.25">
      <c r="B3379" s="1"/>
      <c r="D3379" s="1"/>
      <c r="F3379" s="1"/>
      <c r="H3379" s="1"/>
      <c r="J3379" s="1"/>
      <c r="L3379" s="1"/>
      <c r="N3379" s="1"/>
      <c r="Q3379" s="1"/>
      <c r="R3379" s="1"/>
      <c r="T3379" s="1"/>
      <c r="Y3379" s="1"/>
      <c r="AC3379" s="1"/>
      <c r="AD3379" s="1"/>
    </row>
    <row r="3380" spans="2:30" x14ac:dyDescent="0.25">
      <c r="B3380" s="1"/>
      <c r="D3380" s="1"/>
      <c r="F3380" s="1"/>
      <c r="H3380" s="1"/>
      <c r="J3380" s="1"/>
      <c r="L3380" s="1"/>
      <c r="N3380" s="1"/>
      <c r="Q3380" s="1"/>
      <c r="R3380" s="1"/>
      <c r="T3380" s="1"/>
      <c r="Y3380" s="1"/>
      <c r="AC3380" s="1"/>
      <c r="AD3380" s="1"/>
    </row>
    <row r="3381" spans="2:30" x14ac:dyDescent="0.25">
      <c r="B3381" s="1"/>
      <c r="D3381" s="1"/>
      <c r="F3381" s="1"/>
      <c r="H3381" s="1"/>
      <c r="J3381" s="1"/>
      <c r="L3381" s="1"/>
      <c r="N3381" s="1"/>
      <c r="Q3381" s="1"/>
      <c r="R3381" s="1"/>
      <c r="T3381" s="1"/>
      <c r="Y3381" s="1"/>
      <c r="AC3381" s="1"/>
      <c r="AD3381" s="1"/>
    </row>
    <row r="3382" spans="2:30" x14ac:dyDescent="0.25">
      <c r="B3382" s="1"/>
      <c r="D3382" s="1"/>
      <c r="F3382" s="1"/>
      <c r="H3382" s="1"/>
      <c r="J3382" s="1"/>
      <c r="L3382" s="1"/>
      <c r="N3382" s="1"/>
      <c r="Q3382" s="1"/>
      <c r="R3382" s="1"/>
      <c r="T3382" s="1"/>
      <c r="Y3382" s="1"/>
      <c r="AC3382" s="1"/>
      <c r="AD3382" s="1"/>
    </row>
    <row r="3383" spans="2:30" x14ac:dyDescent="0.25">
      <c r="B3383" s="1"/>
      <c r="D3383" s="1"/>
      <c r="F3383" s="1"/>
      <c r="H3383" s="1"/>
      <c r="J3383" s="1"/>
      <c r="L3383" s="1"/>
      <c r="N3383" s="1"/>
      <c r="Q3383" s="1"/>
      <c r="R3383" s="1"/>
      <c r="T3383" s="1"/>
      <c r="Y3383" s="1"/>
      <c r="AC3383" s="1"/>
      <c r="AD3383" s="1"/>
    </row>
    <row r="3384" spans="2:30" x14ac:dyDescent="0.25">
      <c r="B3384" s="1"/>
      <c r="D3384" s="1"/>
      <c r="F3384" s="1"/>
      <c r="H3384" s="1"/>
      <c r="J3384" s="1"/>
      <c r="L3384" s="1"/>
      <c r="N3384" s="1"/>
      <c r="Q3384" s="1"/>
      <c r="R3384" s="1"/>
      <c r="T3384" s="1"/>
      <c r="Y3384" s="1"/>
      <c r="AC3384" s="1"/>
      <c r="AD3384" s="1"/>
    </row>
    <row r="3385" spans="2:30" x14ac:dyDescent="0.25">
      <c r="B3385" s="1"/>
      <c r="D3385" s="1"/>
      <c r="F3385" s="1"/>
      <c r="H3385" s="1"/>
      <c r="J3385" s="1"/>
      <c r="L3385" s="1"/>
      <c r="N3385" s="1"/>
      <c r="Q3385" s="1"/>
      <c r="R3385" s="1"/>
      <c r="T3385" s="1"/>
      <c r="Y3385" s="1"/>
      <c r="AC3385" s="1"/>
      <c r="AD3385" s="1"/>
    </row>
    <row r="3386" spans="2:30" x14ac:dyDescent="0.25">
      <c r="B3386" s="1"/>
      <c r="D3386" s="1"/>
      <c r="F3386" s="1"/>
      <c r="H3386" s="1"/>
      <c r="J3386" s="1"/>
      <c r="L3386" s="1"/>
      <c r="N3386" s="1"/>
      <c r="Q3386" s="1"/>
      <c r="R3386" s="1"/>
      <c r="T3386" s="1"/>
      <c r="Y3386" s="1"/>
      <c r="AC3386" s="1"/>
      <c r="AD3386" s="1"/>
    </row>
    <row r="3387" spans="2:30" x14ac:dyDescent="0.25">
      <c r="B3387" s="1"/>
      <c r="D3387" s="1"/>
      <c r="F3387" s="1"/>
      <c r="H3387" s="1"/>
      <c r="J3387" s="1"/>
      <c r="L3387" s="1"/>
      <c r="N3387" s="1"/>
      <c r="Q3387" s="1"/>
      <c r="R3387" s="1"/>
      <c r="T3387" s="1"/>
      <c r="Y3387" s="1"/>
      <c r="AC3387" s="1"/>
      <c r="AD3387" s="1"/>
    </row>
    <row r="3388" spans="2:30" x14ac:dyDescent="0.25">
      <c r="B3388" s="1"/>
      <c r="D3388" s="1"/>
      <c r="F3388" s="1"/>
      <c r="H3388" s="1"/>
      <c r="J3388" s="1"/>
      <c r="L3388" s="1"/>
      <c r="N3388" s="1"/>
      <c r="Q3388" s="1"/>
      <c r="R3388" s="1"/>
      <c r="T3388" s="1"/>
      <c r="Y3388" s="1"/>
      <c r="AC3388" s="1"/>
      <c r="AD3388" s="1"/>
    </row>
    <row r="3389" spans="2:30" x14ac:dyDescent="0.25">
      <c r="B3389" s="1"/>
      <c r="D3389" s="1"/>
      <c r="F3389" s="1"/>
      <c r="H3389" s="1"/>
      <c r="J3389" s="1"/>
      <c r="L3389" s="1"/>
      <c r="N3389" s="1"/>
      <c r="Q3389" s="1"/>
      <c r="R3389" s="1"/>
      <c r="T3389" s="1"/>
      <c r="Y3389" s="1"/>
      <c r="AC3389" s="1"/>
      <c r="AD3389" s="1"/>
    </row>
    <row r="3390" spans="2:30" x14ac:dyDescent="0.25">
      <c r="B3390" s="1"/>
      <c r="D3390" s="1"/>
      <c r="F3390" s="1"/>
      <c r="H3390" s="1"/>
      <c r="J3390" s="1"/>
      <c r="L3390" s="1"/>
      <c r="N3390" s="1"/>
      <c r="Q3390" s="1"/>
      <c r="R3390" s="1"/>
      <c r="T3390" s="1"/>
      <c r="Y3390" s="1"/>
      <c r="AC3390" s="1"/>
      <c r="AD3390" s="1"/>
    </row>
    <row r="3391" spans="2:30" x14ac:dyDescent="0.25">
      <c r="B3391" s="1"/>
      <c r="D3391" s="1"/>
      <c r="F3391" s="1"/>
      <c r="H3391" s="1"/>
      <c r="J3391" s="1"/>
      <c r="L3391" s="1"/>
      <c r="N3391" s="1"/>
      <c r="Q3391" s="1"/>
      <c r="R3391" s="1"/>
      <c r="T3391" s="1"/>
      <c r="Y3391" s="1"/>
      <c r="AC3391" s="1"/>
      <c r="AD3391" s="1"/>
    </row>
    <row r="3392" spans="2:30" x14ac:dyDescent="0.25">
      <c r="B3392" s="1"/>
      <c r="D3392" s="1"/>
      <c r="F3392" s="1"/>
      <c r="H3392" s="1"/>
      <c r="J3392" s="1"/>
      <c r="L3392" s="1"/>
      <c r="N3392" s="1"/>
      <c r="Q3392" s="1"/>
      <c r="R3392" s="1"/>
      <c r="T3392" s="1"/>
      <c r="Y3392" s="1"/>
      <c r="AC3392" s="1"/>
      <c r="AD3392" s="1"/>
    </row>
    <row r="3393" spans="2:30" x14ac:dyDescent="0.25">
      <c r="B3393" s="1"/>
      <c r="D3393" s="1"/>
      <c r="F3393" s="1"/>
      <c r="H3393" s="1"/>
      <c r="J3393" s="1"/>
      <c r="L3393" s="1"/>
      <c r="N3393" s="1"/>
      <c r="Q3393" s="1"/>
      <c r="R3393" s="1"/>
      <c r="T3393" s="1"/>
      <c r="Y3393" s="1"/>
      <c r="AC3393" s="1"/>
      <c r="AD3393" s="1"/>
    </row>
    <row r="3394" spans="2:30" x14ac:dyDescent="0.25">
      <c r="B3394" s="1"/>
      <c r="D3394" s="1"/>
      <c r="F3394" s="1"/>
      <c r="H3394" s="1"/>
      <c r="J3394" s="1"/>
      <c r="L3394" s="1"/>
      <c r="N3394" s="1"/>
      <c r="Q3394" s="1"/>
      <c r="R3394" s="1"/>
      <c r="T3394" s="1"/>
      <c r="Y3394" s="1"/>
      <c r="AC3394" s="1"/>
      <c r="AD3394" s="1"/>
    </row>
    <row r="3395" spans="2:30" x14ac:dyDescent="0.25">
      <c r="B3395" s="1"/>
      <c r="D3395" s="1"/>
      <c r="F3395" s="1"/>
      <c r="H3395" s="1"/>
      <c r="J3395" s="1"/>
      <c r="L3395" s="1"/>
      <c r="N3395" s="1"/>
      <c r="Q3395" s="1"/>
      <c r="R3395" s="1"/>
      <c r="T3395" s="1"/>
      <c r="Y3395" s="1"/>
      <c r="AC3395" s="1"/>
      <c r="AD3395" s="1"/>
    </row>
    <row r="3396" spans="2:30" x14ac:dyDescent="0.25">
      <c r="B3396" s="1"/>
      <c r="D3396" s="1"/>
      <c r="F3396" s="1"/>
      <c r="H3396" s="1"/>
      <c r="J3396" s="1"/>
      <c r="L3396" s="1"/>
      <c r="N3396" s="1"/>
      <c r="Q3396" s="1"/>
      <c r="R3396" s="1"/>
      <c r="T3396" s="1"/>
      <c r="Y3396" s="1"/>
      <c r="AC3396" s="1"/>
      <c r="AD3396" s="1"/>
    </row>
    <row r="3397" spans="2:30" x14ac:dyDescent="0.25">
      <c r="B3397" s="1"/>
      <c r="D3397" s="1"/>
      <c r="F3397" s="1"/>
      <c r="H3397" s="1"/>
      <c r="J3397" s="1"/>
      <c r="L3397" s="1"/>
      <c r="N3397" s="1"/>
      <c r="Q3397" s="1"/>
      <c r="R3397" s="1"/>
      <c r="T3397" s="1"/>
      <c r="Y3397" s="1"/>
      <c r="AC3397" s="1"/>
      <c r="AD3397" s="1"/>
    </row>
    <row r="3398" spans="2:30" x14ac:dyDescent="0.25">
      <c r="B3398" s="1"/>
      <c r="D3398" s="1"/>
      <c r="F3398" s="1"/>
      <c r="H3398" s="1"/>
      <c r="J3398" s="1"/>
      <c r="L3398" s="1"/>
      <c r="N3398" s="1"/>
      <c r="Q3398" s="1"/>
      <c r="R3398" s="1"/>
      <c r="T3398" s="1"/>
      <c r="Y3398" s="1"/>
      <c r="AC3398" s="1"/>
      <c r="AD3398" s="1"/>
    </row>
    <row r="3399" spans="2:30" x14ac:dyDescent="0.25">
      <c r="B3399" s="1"/>
      <c r="D3399" s="1"/>
      <c r="F3399" s="1"/>
      <c r="H3399" s="1"/>
      <c r="J3399" s="1"/>
      <c r="L3399" s="1"/>
      <c r="N3399" s="1"/>
      <c r="Q3399" s="1"/>
      <c r="R3399" s="1"/>
      <c r="T3399" s="1"/>
      <c r="Y3399" s="1"/>
      <c r="AC3399" s="1"/>
      <c r="AD3399" s="1"/>
    </row>
    <row r="3400" spans="2:30" x14ac:dyDescent="0.25">
      <c r="B3400" s="1"/>
      <c r="D3400" s="1"/>
      <c r="F3400" s="1"/>
      <c r="H3400" s="1"/>
      <c r="J3400" s="1"/>
      <c r="L3400" s="1"/>
      <c r="N3400" s="1"/>
      <c r="Q3400" s="1"/>
      <c r="R3400" s="1"/>
      <c r="T3400" s="1"/>
      <c r="Y3400" s="1"/>
      <c r="AC3400" s="1"/>
      <c r="AD3400" s="1"/>
    </row>
    <row r="3401" spans="2:30" x14ac:dyDescent="0.25">
      <c r="B3401" s="1"/>
      <c r="D3401" s="1"/>
      <c r="F3401" s="1"/>
      <c r="H3401" s="1"/>
      <c r="J3401" s="1"/>
      <c r="L3401" s="1"/>
      <c r="N3401" s="1"/>
      <c r="Q3401" s="1"/>
      <c r="R3401" s="1"/>
      <c r="T3401" s="1"/>
      <c r="Y3401" s="1"/>
      <c r="AC3401" s="1"/>
      <c r="AD3401" s="1"/>
    </row>
    <row r="3402" spans="2:30" x14ac:dyDescent="0.25">
      <c r="B3402" s="1"/>
      <c r="D3402" s="1"/>
      <c r="F3402" s="1"/>
      <c r="H3402" s="1"/>
      <c r="J3402" s="1"/>
      <c r="L3402" s="1"/>
      <c r="N3402" s="1"/>
      <c r="Q3402" s="1"/>
      <c r="R3402" s="1"/>
      <c r="T3402" s="1"/>
      <c r="Y3402" s="1"/>
      <c r="AC3402" s="1"/>
      <c r="AD3402" s="1"/>
    </row>
    <row r="3403" spans="2:30" x14ac:dyDescent="0.25">
      <c r="B3403" s="1"/>
      <c r="D3403" s="1"/>
      <c r="F3403" s="1"/>
      <c r="H3403" s="1"/>
      <c r="J3403" s="1"/>
      <c r="L3403" s="1"/>
      <c r="N3403" s="1"/>
      <c r="Q3403" s="1"/>
      <c r="R3403" s="1"/>
      <c r="T3403" s="1"/>
      <c r="Y3403" s="1"/>
      <c r="AC3403" s="1"/>
      <c r="AD3403" s="1"/>
    </row>
    <row r="3404" spans="2:30" x14ac:dyDescent="0.25">
      <c r="B3404" s="1"/>
      <c r="D3404" s="1"/>
      <c r="F3404" s="1"/>
      <c r="H3404" s="1"/>
      <c r="J3404" s="1"/>
      <c r="L3404" s="1"/>
      <c r="N3404" s="1"/>
      <c r="Q3404" s="1"/>
      <c r="R3404" s="1"/>
      <c r="T3404" s="1"/>
      <c r="Y3404" s="1"/>
      <c r="AC3404" s="1"/>
      <c r="AD3404" s="1"/>
    </row>
    <row r="3405" spans="2:30" x14ac:dyDescent="0.25">
      <c r="B3405" s="1"/>
      <c r="D3405" s="1"/>
      <c r="F3405" s="1"/>
      <c r="H3405" s="1"/>
      <c r="J3405" s="1"/>
      <c r="L3405" s="1"/>
      <c r="N3405" s="1"/>
      <c r="Q3405" s="1"/>
      <c r="R3405" s="1"/>
      <c r="T3405" s="1"/>
      <c r="Y3405" s="1"/>
      <c r="AC3405" s="1"/>
      <c r="AD3405" s="1"/>
    </row>
    <row r="3406" spans="2:30" x14ac:dyDescent="0.25">
      <c r="B3406" s="1"/>
      <c r="D3406" s="1"/>
      <c r="F3406" s="1"/>
      <c r="H3406" s="1"/>
      <c r="J3406" s="1"/>
      <c r="L3406" s="1"/>
      <c r="N3406" s="1"/>
      <c r="Q3406" s="1"/>
      <c r="R3406" s="1"/>
      <c r="T3406" s="1"/>
      <c r="Y3406" s="1"/>
      <c r="AC3406" s="1"/>
      <c r="AD3406" s="1"/>
    </row>
    <row r="3407" spans="2:30" x14ac:dyDescent="0.25">
      <c r="B3407" s="1"/>
      <c r="D3407" s="1"/>
      <c r="F3407" s="1"/>
      <c r="H3407" s="1"/>
      <c r="J3407" s="1"/>
      <c r="L3407" s="1"/>
      <c r="N3407" s="1"/>
      <c r="Q3407" s="1"/>
      <c r="R3407" s="1"/>
      <c r="T3407" s="1"/>
      <c r="Y3407" s="1"/>
      <c r="AC3407" s="1"/>
      <c r="AD3407" s="1"/>
    </row>
    <row r="3408" spans="2:30" x14ac:dyDescent="0.25">
      <c r="B3408" s="1"/>
      <c r="D3408" s="1"/>
      <c r="F3408" s="1"/>
      <c r="H3408" s="1"/>
      <c r="J3408" s="1"/>
      <c r="L3408" s="1"/>
      <c r="N3408" s="1"/>
      <c r="Q3408" s="1"/>
      <c r="R3408" s="1"/>
      <c r="T3408" s="1"/>
      <c r="Y3408" s="1"/>
      <c r="AC3408" s="1"/>
      <c r="AD3408" s="1"/>
    </row>
    <row r="3409" spans="2:30" x14ac:dyDescent="0.25">
      <c r="B3409" s="1"/>
      <c r="D3409" s="1"/>
      <c r="F3409" s="1"/>
      <c r="H3409" s="1"/>
      <c r="J3409" s="1"/>
      <c r="L3409" s="1"/>
      <c r="N3409" s="1"/>
      <c r="Q3409" s="1"/>
      <c r="R3409" s="1"/>
      <c r="T3409" s="1"/>
      <c r="Y3409" s="1"/>
      <c r="AC3409" s="1"/>
      <c r="AD3409" s="1"/>
    </row>
    <row r="3410" spans="2:30" x14ac:dyDescent="0.25">
      <c r="B3410" s="1"/>
      <c r="D3410" s="1"/>
      <c r="F3410" s="1"/>
      <c r="H3410" s="1"/>
      <c r="J3410" s="1"/>
      <c r="L3410" s="1"/>
      <c r="N3410" s="1"/>
      <c r="Q3410" s="1"/>
      <c r="R3410" s="1"/>
      <c r="T3410" s="1"/>
      <c r="Y3410" s="1"/>
      <c r="AC3410" s="1"/>
      <c r="AD3410" s="1"/>
    </row>
    <row r="3411" spans="2:30" x14ac:dyDescent="0.25">
      <c r="B3411" s="1"/>
      <c r="D3411" s="1"/>
      <c r="F3411" s="1"/>
      <c r="H3411" s="1"/>
      <c r="J3411" s="1"/>
      <c r="L3411" s="1"/>
      <c r="N3411" s="1"/>
      <c r="Q3411" s="1"/>
      <c r="R3411" s="1"/>
      <c r="T3411" s="1"/>
      <c r="Y3411" s="1"/>
      <c r="AC3411" s="1"/>
      <c r="AD3411" s="1"/>
    </row>
    <row r="3412" spans="2:30" x14ac:dyDescent="0.25">
      <c r="B3412" s="1"/>
      <c r="D3412" s="1"/>
      <c r="F3412" s="1"/>
      <c r="H3412" s="1"/>
      <c r="J3412" s="1"/>
      <c r="L3412" s="1"/>
      <c r="N3412" s="1"/>
      <c r="Q3412" s="1"/>
      <c r="R3412" s="1"/>
      <c r="T3412" s="1"/>
      <c r="Y3412" s="1"/>
      <c r="AC3412" s="1"/>
      <c r="AD3412" s="1"/>
    </row>
    <row r="3413" spans="2:30" x14ac:dyDescent="0.25">
      <c r="B3413" s="1"/>
      <c r="D3413" s="1"/>
      <c r="F3413" s="1"/>
      <c r="H3413" s="1"/>
      <c r="J3413" s="1"/>
      <c r="L3413" s="1"/>
      <c r="N3413" s="1"/>
      <c r="Q3413" s="1"/>
      <c r="R3413" s="1"/>
      <c r="T3413" s="1"/>
      <c r="Y3413" s="1"/>
      <c r="AC3413" s="1"/>
      <c r="AD3413" s="1"/>
    </row>
    <row r="3414" spans="2:30" x14ac:dyDescent="0.25">
      <c r="B3414" s="1"/>
      <c r="D3414" s="1"/>
      <c r="F3414" s="1"/>
      <c r="H3414" s="1"/>
      <c r="J3414" s="1"/>
      <c r="L3414" s="1"/>
      <c r="N3414" s="1"/>
      <c r="Q3414" s="1"/>
      <c r="R3414" s="1"/>
      <c r="T3414" s="1"/>
      <c r="Y3414" s="1"/>
      <c r="AC3414" s="1"/>
      <c r="AD3414" s="1"/>
    </row>
    <row r="3415" spans="2:30" x14ac:dyDescent="0.25">
      <c r="B3415" s="1"/>
      <c r="D3415" s="1"/>
      <c r="F3415" s="1"/>
      <c r="H3415" s="1"/>
      <c r="J3415" s="1"/>
      <c r="L3415" s="1"/>
      <c r="N3415" s="1"/>
      <c r="Q3415" s="1"/>
      <c r="R3415" s="1"/>
      <c r="T3415" s="1"/>
      <c r="Y3415" s="1"/>
      <c r="AC3415" s="1"/>
      <c r="AD3415" s="1"/>
    </row>
    <row r="3416" spans="2:30" x14ac:dyDescent="0.25">
      <c r="B3416" s="1"/>
      <c r="D3416" s="1"/>
      <c r="F3416" s="1"/>
      <c r="H3416" s="1"/>
      <c r="J3416" s="1"/>
      <c r="L3416" s="1"/>
      <c r="N3416" s="1"/>
      <c r="Q3416" s="1"/>
      <c r="R3416" s="1"/>
      <c r="T3416" s="1"/>
      <c r="Y3416" s="1"/>
      <c r="AC3416" s="1"/>
      <c r="AD3416" s="1"/>
    </row>
    <row r="3417" spans="2:30" x14ac:dyDescent="0.25">
      <c r="B3417" s="1"/>
      <c r="D3417" s="1"/>
      <c r="F3417" s="1"/>
      <c r="H3417" s="1"/>
      <c r="J3417" s="1"/>
      <c r="L3417" s="1"/>
      <c r="N3417" s="1"/>
      <c r="Q3417" s="1"/>
      <c r="R3417" s="1"/>
      <c r="T3417" s="1"/>
      <c r="Y3417" s="1"/>
      <c r="AC3417" s="1"/>
      <c r="AD3417" s="1"/>
    </row>
    <row r="3418" spans="2:30" x14ac:dyDescent="0.25">
      <c r="B3418" s="1"/>
      <c r="D3418" s="1"/>
      <c r="F3418" s="1"/>
      <c r="H3418" s="1"/>
      <c r="J3418" s="1"/>
      <c r="L3418" s="1"/>
      <c r="N3418" s="1"/>
      <c r="Q3418" s="1"/>
      <c r="R3418" s="1"/>
      <c r="T3418" s="1"/>
      <c r="Y3418" s="1"/>
      <c r="AC3418" s="1"/>
      <c r="AD3418" s="1"/>
    </row>
    <row r="3419" spans="2:30" x14ac:dyDescent="0.25">
      <c r="B3419" s="1"/>
      <c r="D3419" s="1"/>
      <c r="F3419" s="1"/>
      <c r="H3419" s="1"/>
      <c r="J3419" s="1"/>
      <c r="L3419" s="1"/>
      <c r="N3419" s="1"/>
      <c r="Q3419" s="1"/>
      <c r="R3419" s="1"/>
      <c r="T3419" s="1"/>
      <c r="Y3419" s="1"/>
      <c r="AC3419" s="1"/>
      <c r="AD3419" s="1"/>
    </row>
    <row r="3420" spans="2:30" x14ac:dyDescent="0.25">
      <c r="B3420" s="1"/>
      <c r="D3420" s="1"/>
      <c r="F3420" s="1"/>
      <c r="H3420" s="1"/>
      <c r="J3420" s="1"/>
      <c r="L3420" s="1"/>
      <c r="N3420" s="1"/>
      <c r="Q3420" s="1"/>
      <c r="R3420" s="1"/>
      <c r="T3420" s="1"/>
      <c r="Y3420" s="1"/>
      <c r="AC3420" s="1"/>
      <c r="AD3420" s="1"/>
    </row>
    <row r="3421" spans="2:30" x14ac:dyDescent="0.25">
      <c r="B3421" s="1"/>
      <c r="D3421" s="1"/>
      <c r="F3421" s="1"/>
      <c r="H3421" s="1"/>
      <c r="J3421" s="1"/>
      <c r="L3421" s="1"/>
      <c r="N3421" s="1"/>
      <c r="Q3421" s="1"/>
      <c r="R3421" s="1"/>
      <c r="T3421" s="1"/>
      <c r="Y3421" s="1"/>
      <c r="AC3421" s="1"/>
      <c r="AD3421" s="1"/>
    </row>
    <row r="3422" spans="2:30" x14ac:dyDescent="0.25">
      <c r="B3422" s="1"/>
      <c r="D3422" s="1"/>
      <c r="F3422" s="1"/>
      <c r="H3422" s="1"/>
      <c r="J3422" s="1"/>
      <c r="L3422" s="1"/>
      <c r="N3422" s="1"/>
      <c r="Q3422" s="1"/>
      <c r="R3422" s="1"/>
      <c r="T3422" s="1"/>
      <c r="Y3422" s="1"/>
      <c r="AC3422" s="1"/>
      <c r="AD3422" s="1"/>
    </row>
    <row r="3423" spans="2:30" x14ac:dyDescent="0.25">
      <c r="B3423" s="1"/>
      <c r="D3423" s="1"/>
      <c r="F3423" s="1"/>
      <c r="H3423" s="1"/>
      <c r="J3423" s="1"/>
      <c r="L3423" s="1"/>
      <c r="N3423" s="1"/>
      <c r="Q3423" s="1"/>
      <c r="R3423" s="1"/>
      <c r="T3423" s="1"/>
      <c r="Y3423" s="1"/>
      <c r="AC3423" s="1"/>
      <c r="AD3423" s="1"/>
    </row>
    <row r="3424" spans="2:30" x14ac:dyDescent="0.25">
      <c r="B3424" s="1"/>
      <c r="D3424" s="1"/>
      <c r="F3424" s="1"/>
      <c r="H3424" s="1"/>
      <c r="J3424" s="1"/>
      <c r="L3424" s="1"/>
      <c r="N3424" s="1"/>
      <c r="Q3424" s="1"/>
      <c r="R3424" s="1"/>
      <c r="T3424" s="1"/>
      <c r="Y3424" s="1"/>
      <c r="AC3424" s="1"/>
      <c r="AD3424" s="1"/>
    </row>
    <row r="3425" spans="2:30" x14ac:dyDescent="0.25">
      <c r="B3425" s="1"/>
      <c r="D3425" s="1"/>
      <c r="F3425" s="1"/>
      <c r="H3425" s="1"/>
      <c r="J3425" s="1"/>
      <c r="L3425" s="1"/>
      <c r="N3425" s="1"/>
      <c r="Q3425" s="1"/>
      <c r="R3425" s="1"/>
      <c r="T3425" s="1"/>
      <c r="Y3425" s="1"/>
      <c r="AC3425" s="1"/>
      <c r="AD3425" s="1"/>
    </row>
    <row r="3426" spans="2:30" x14ac:dyDescent="0.25">
      <c r="B3426" s="1"/>
      <c r="D3426" s="1"/>
      <c r="F3426" s="1"/>
      <c r="H3426" s="1"/>
      <c r="J3426" s="1"/>
      <c r="L3426" s="1"/>
      <c r="N3426" s="1"/>
      <c r="Q3426" s="1"/>
      <c r="R3426" s="1"/>
      <c r="T3426" s="1"/>
      <c r="Y3426" s="1"/>
      <c r="AC3426" s="1"/>
      <c r="AD3426" s="1"/>
    </row>
    <row r="3427" spans="2:30" x14ac:dyDescent="0.25">
      <c r="B3427" s="1"/>
      <c r="D3427" s="1"/>
      <c r="F3427" s="1"/>
      <c r="H3427" s="1"/>
      <c r="J3427" s="1"/>
      <c r="L3427" s="1"/>
      <c r="N3427" s="1"/>
      <c r="Q3427" s="1"/>
      <c r="R3427" s="1"/>
      <c r="T3427" s="1"/>
      <c r="Y3427" s="1"/>
      <c r="AC3427" s="1"/>
      <c r="AD3427" s="1"/>
    </row>
    <row r="3428" spans="2:30" x14ac:dyDescent="0.25">
      <c r="B3428" s="1"/>
      <c r="D3428" s="1"/>
      <c r="F3428" s="1"/>
      <c r="H3428" s="1"/>
      <c r="J3428" s="1"/>
      <c r="L3428" s="1"/>
      <c r="N3428" s="1"/>
      <c r="Q3428" s="1"/>
      <c r="R3428" s="1"/>
      <c r="T3428" s="1"/>
      <c r="Y3428" s="1"/>
      <c r="AC3428" s="1"/>
      <c r="AD3428" s="1"/>
    </row>
    <row r="3429" spans="2:30" x14ac:dyDescent="0.25">
      <c r="B3429" s="1"/>
      <c r="D3429" s="1"/>
      <c r="F3429" s="1"/>
      <c r="H3429" s="1"/>
      <c r="J3429" s="1"/>
      <c r="L3429" s="1"/>
      <c r="N3429" s="1"/>
      <c r="Q3429" s="1"/>
      <c r="R3429" s="1"/>
      <c r="T3429" s="1"/>
      <c r="Y3429" s="1"/>
      <c r="AC3429" s="1"/>
      <c r="AD3429" s="1"/>
    </row>
    <row r="3430" spans="2:30" x14ac:dyDescent="0.25">
      <c r="B3430" s="1"/>
      <c r="D3430" s="1"/>
      <c r="F3430" s="1"/>
      <c r="H3430" s="1"/>
      <c r="J3430" s="1"/>
      <c r="L3430" s="1"/>
      <c r="N3430" s="1"/>
      <c r="Q3430" s="1"/>
      <c r="R3430" s="1"/>
      <c r="T3430" s="1"/>
      <c r="Y3430" s="1"/>
      <c r="AC3430" s="1"/>
      <c r="AD3430" s="1"/>
    </row>
    <row r="3431" spans="2:30" x14ac:dyDescent="0.25">
      <c r="B3431" s="1"/>
      <c r="D3431" s="1"/>
      <c r="F3431" s="1"/>
      <c r="H3431" s="1"/>
      <c r="J3431" s="1"/>
      <c r="L3431" s="1"/>
      <c r="N3431" s="1"/>
      <c r="Q3431" s="1"/>
      <c r="R3431" s="1"/>
      <c r="T3431" s="1"/>
      <c r="Y3431" s="1"/>
      <c r="AC3431" s="1"/>
      <c r="AD3431" s="1"/>
    </row>
    <row r="3432" spans="2:30" x14ac:dyDescent="0.25">
      <c r="B3432" s="1"/>
      <c r="D3432" s="1"/>
      <c r="F3432" s="1"/>
      <c r="H3432" s="1"/>
      <c r="J3432" s="1"/>
      <c r="L3432" s="1"/>
      <c r="N3432" s="1"/>
      <c r="Q3432" s="1"/>
      <c r="R3432" s="1"/>
      <c r="T3432" s="1"/>
      <c r="Y3432" s="1"/>
      <c r="AC3432" s="1"/>
      <c r="AD3432" s="1"/>
    </row>
    <row r="3433" spans="2:30" x14ac:dyDescent="0.25">
      <c r="B3433" s="1"/>
      <c r="D3433" s="1"/>
      <c r="F3433" s="1"/>
      <c r="H3433" s="1"/>
      <c r="J3433" s="1"/>
      <c r="L3433" s="1"/>
      <c r="N3433" s="1"/>
      <c r="Q3433" s="1"/>
      <c r="R3433" s="1"/>
      <c r="T3433" s="1"/>
      <c r="Y3433" s="1"/>
      <c r="AC3433" s="1"/>
      <c r="AD3433" s="1"/>
    </row>
    <row r="3434" spans="2:30" x14ac:dyDescent="0.25">
      <c r="B3434" s="1"/>
      <c r="D3434" s="1"/>
      <c r="F3434" s="1"/>
      <c r="H3434" s="1"/>
      <c r="J3434" s="1"/>
      <c r="L3434" s="1"/>
      <c r="N3434" s="1"/>
      <c r="Q3434" s="1"/>
      <c r="R3434" s="1"/>
      <c r="T3434" s="1"/>
      <c r="Y3434" s="1"/>
      <c r="AC3434" s="1"/>
      <c r="AD3434" s="1"/>
    </row>
    <row r="3435" spans="2:30" x14ac:dyDescent="0.25">
      <c r="B3435" s="1"/>
      <c r="D3435" s="1"/>
      <c r="F3435" s="1"/>
      <c r="H3435" s="1"/>
      <c r="J3435" s="1"/>
      <c r="L3435" s="1"/>
      <c r="N3435" s="1"/>
      <c r="Q3435" s="1"/>
      <c r="R3435" s="1"/>
      <c r="T3435" s="1"/>
      <c r="Y3435" s="1"/>
      <c r="AC3435" s="1"/>
      <c r="AD3435" s="1"/>
    </row>
    <row r="3436" spans="2:30" x14ac:dyDescent="0.25">
      <c r="B3436" s="1"/>
      <c r="D3436" s="1"/>
      <c r="F3436" s="1"/>
      <c r="H3436" s="1"/>
      <c r="J3436" s="1"/>
      <c r="L3436" s="1"/>
      <c r="N3436" s="1"/>
      <c r="Q3436" s="1"/>
      <c r="R3436" s="1"/>
      <c r="T3436" s="1"/>
      <c r="Y3436" s="1"/>
      <c r="AC3436" s="1"/>
      <c r="AD3436" s="1"/>
    </row>
    <row r="3437" spans="2:30" x14ac:dyDescent="0.25">
      <c r="B3437" s="1"/>
      <c r="D3437" s="1"/>
      <c r="F3437" s="1"/>
      <c r="H3437" s="1"/>
      <c r="J3437" s="1"/>
      <c r="L3437" s="1"/>
      <c r="N3437" s="1"/>
      <c r="Q3437" s="1"/>
      <c r="R3437" s="1"/>
      <c r="T3437" s="1"/>
      <c r="Y3437" s="1"/>
      <c r="AC3437" s="1"/>
      <c r="AD3437" s="1"/>
    </row>
    <row r="3438" spans="2:30" x14ac:dyDescent="0.25">
      <c r="B3438" s="1"/>
      <c r="D3438" s="1"/>
      <c r="F3438" s="1"/>
      <c r="H3438" s="1"/>
      <c r="J3438" s="1"/>
      <c r="L3438" s="1"/>
      <c r="N3438" s="1"/>
      <c r="Q3438" s="1"/>
      <c r="R3438" s="1"/>
      <c r="T3438" s="1"/>
      <c r="Y3438" s="1"/>
      <c r="AC3438" s="1"/>
      <c r="AD3438" s="1"/>
    </row>
    <row r="3439" spans="2:30" x14ac:dyDescent="0.25">
      <c r="B3439" s="1"/>
      <c r="D3439" s="1"/>
      <c r="F3439" s="1"/>
      <c r="H3439" s="1"/>
      <c r="J3439" s="1"/>
      <c r="L3439" s="1"/>
      <c r="N3439" s="1"/>
      <c r="Q3439" s="1"/>
      <c r="R3439" s="1"/>
      <c r="T3439" s="1"/>
      <c r="Y3439" s="1"/>
      <c r="AC3439" s="1"/>
      <c r="AD3439" s="1"/>
    </row>
    <row r="3440" spans="2:30" x14ac:dyDescent="0.25">
      <c r="B3440" s="1"/>
      <c r="D3440" s="1"/>
      <c r="F3440" s="1"/>
      <c r="H3440" s="1"/>
      <c r="J3440" s="1"/>
      <c r="L3440" s="1"/>
      <c r="N3440" s="1"/>
      <c r="Q3440" s="1"/>
      <c r="R3440" s="1"/>
      <c r="T3440" s="1"/>
      <c r="Y3440" s="1"/>
      <c r="AC3440" s="1"/>
      <c r="AD3440" s="1"/>
    </row>
    <row r="3441" spans="2:30" x14ac:dyDescent="0.25">
      <c r="B3441" s="1"/>
      <c r="D3441" s="1"/>
      <c r="F3441" s="1"/>
      <c r="H3441" s="1"/>
      <c r="J3441" s="1"/>
      <c r="L3441" s="1"/>
      <c r="N3441" s="1"/>
      <c r="Q3441" s="1"/>
      <c r="R3441" s="1"/>
      <c r="T3441" s="1"/>
      <c r="Y3441" s="1"/>
      <c r="AC3441" s="1"/>
      <c r="AD3441" s="1"/>
    </row>
    <row r="3442" spans="2:30" x14ac:dyDescent="0.25">
      <c r="B3442" s="1"/>
      <c r="D3442" s="1"/>
      <c r="F3442" s="1"/>
      <c r="H3442" s="1"/>
      <c r="J3442" s="1"/>
      <c r="L3442" s="1"/>
      <c r="N3442" s="1"/>
      <c r="Q3442" s="1"/>
      <c r="R3442" s="1"/>
      <c r="T3442" s="1"/>
      <c r="Y3442" s="1"/>
      <c r="AC3442" s="1"/>
      <c r="AD3442" s="1"/>
    </row>
    <row r="3443" spans="2:30" x14ac:dyDescent="0.25">
      <c r="B3443" s="1"/>
      <c r="D3443" s="1"/>
      <c r="F3443" s="1"/>
      <c r="H3443" s="1"/>
      <c r="J3443" s="1"/>
      <c r="L3443" s="1"/>
      <c r="N3443" s="1"/>
      <c r="Q3443" s="1"/>
      <c r="R3443" s="1"/>
      <c r="T3443" s="1"/>
      <c r="Y3443" s="1"/>
      <c r="AC3443" s="1"/>
      <c r="AD3443" s="1"/>
    </row>
    <row r="3444" spans="2:30" x14ac:dyDescent="0.25">
      <c r="B3444" s="1"/>
      <c r="D3444" s="1"/>
      <c r="F3444" s="1"/>
      <c r="H3444" s="1"/>
      <c r="J3444" s="1"/>
      <c r="L3444" s="1"/>
      <c r="N3444" s="1"/>
      <c r="Q3444" s="1"/>
      <c r="R3444" s="1"/>
      <c r="T3444" s="1"/>
      <c r="Y3444" s="1"/>
      <c r="AC3444" s="1"/>
      <c r="AD3444" s="1"/>
    </row>
    <row r="3445" spans="2:30" x14ac:dyDescent="0.25">
      <c r="B3445" s="1"/>
      <c r="D3445" s="1"/>
      <c r="F3445" s="1"/>
      <c r="H3445" s="1"/>
      <c r="J3445" s="1"/>
      <c r="L3445" s="1"/>
      <c r="N3445" s="1"/>
      <c r="Q3445" s="1"/>
      <c r="R3445" s="1"/>
      <c r="T3445" s="1"/>
      <c r="Y3445" s="1"/>
      <c r="AC3445" s="1"/>
      <c r="AD3445" s="1"/>
    </row>
    <row r="3446" spans="2:30" x14ac:dyDescent="0.25">
      <c r="B3446" s="1"/>
      <c r="D3446" s="1"/>
      <c r="F3446" s="1"/>
      <c r="H3446" s="1"/>
      <c r="J3446" s="1"/>
      <c r="L3446" s="1"/>
      <c r="N3446" s="1"/>
      <c r="Q3446" s="1"/>
      <c r="R3446" s="1"/>
      <c r="T3446" s="1"/>
      <c r="Y3446" s="1"/>
      <c r="AC3446" s="1"/>
      <c r="AD3446" s="1"/>
    </row>
    <row r="3447" spans="2:30" x14ac:dyDescent="0.25">
      <c r="B3447" s="1"/>
      <c r="D3447" s="1"/>
      <c r="F3447" s="1"/>
      <c r="H3447" s="1"/>
      <c r="J3447" s="1"/>
      <c r="L3447" s="1"/>
      <c r="N3447" s="1"/>
      <c r="Q3447" s="1"/>
      <c r="R3447" s="1"/>
      <c r="T3447" s="1"/>
      <c r="Y3447" s="1"/>
      <c r="AC3447" s="1"/>
      <c r="AD3447" s="1"/>
    </row>
    <row r="3448" spans="2:30" x14ac:dyDescent="0.25">
      <c r="B3448" s="1"/>
      <c r="D3448" s="1"/>
      <c r="F3448" s="1"/>
      <c r="H3448" s="1"/>
      <c r="J3448" s="1"/>
      <c r="L3448" s="1"/>
      <c r="N3448" s="1"/>
      <c r="Q3448" s="1"/>
      <c r="R3448" s="1"/>
      <c r="T3448" s="1"/>
      <c r="Y3448" s="1"/>
      <c r="AC3448" s="1"/>
      <c r="AD3448" s="1"/>
    </row>
    <row r="3449" spans="2:30" x14ac:dyDescent="0.25">
      <c r="B3449" s="1"/>
      <c r="D3449" s="1"/>
      <c r="F3449" s="1"/>
      <c r="H3449" s="1"/>
      <c r="J3449" s="1"/>
      <c r="L3449" s="1"/>
      <c r="N3449" s="1"/>
      <c r="Q3449" s="1"/>
      <c r="R3449" s="1"/>
      <c r="T3449" s="1"/>
      <c r="Y3449" s="1"/>
      <c r="AC3449" s="1"/>
      <c r="AD3449" s="1"/>
    </row>
    <row r="3450" spans="2:30" x14ac:dyDescent="0.25">
      <c r="B3450" s="1"/>
      <c r="D3450" s="1"/>
      <c r="F3450" s="1"/>
      <c r="H3450" s="1"/>
      <c r="J3450" s="1"/>
      <c r="L3450" s="1"/>
      <c r="N3450" s="1"/>
      <c r="Q3450" s="1"/>
      <c r="R3450" s="1"/>
      <c r="T3450" s="1"/>
      <c r="Y3450" s="1"/>
      <c r="AC3450" s="1"/>
      <c r="AD3450" s="1"/>
    </row>
    <row r="3451" spans="2:30" x14ac:dyDescent="0.25">
      <c r="B3451" s="1"/>
      <c r="D3451" s="1"/>
      <c r="F3451" s="1"/>
      <c r="H3451" s="1"/>
      <c r="J3451" s="1"/>
      <c r="L3451" s="1"/>
      <c r="N3451" s="1"/>
      <c r="Q3451" s="1"/>
      <c r="R3451" s="1"/>
      <c r="T3451" s="1"/>
      <c r="Y3451" s="1"/>
      <c r="AC3451" s="1"/>
      <c r="AD3451" s="1"/>
    </row>
    <row r="3452" spans="2:30" x14ac:dyDescent="0.25">
      <c r="B3452" s="1"/>
      <c r="D3452" s="1"/>
      <c r="F3452" s="1"/>
      <c r="H3452" s="1"/>
      <c r="J3452" s="1"/>
      <c r="L3452" s="1"/>
      <c r="N3452" s="1"/>
      <c r="Q3452" s="1"/>
      <c r="R3452" s="1"/>
      <c r="T3452" s="1"/>
      <c r="Y3452" s="1"/>
      <c r="AC3452" s="1"/>
      <c r="AD3452" s="1"/>
    </row>
    <row r="3453" spans="2:30" x14ac:dyDescent="0.25">
      <c r="B3453" s="1"/>
      <c r="D3453" s="1"/>
      <c r="F3453" s="1"/>
      <c r="H3453" s="1"/>
      <c r="J3453" s="1"/>
      <c r="L3453" s="1"/>
      <c r="N3453" s="1"/>
      <c r="Q3453" s="1"/>
      <c r="R3453" s="1"/>
      <c r="T3453" s="1"/>
      <c r="Y3453" s="1"/>
      <c r="AC3453" s="1"/>
      <c r="AD3453" s="1"/>
    </row>
    <row r="3454" spans="2:30" x14ac:dyDescent="0.25">
      <c r="B3454" s="1"/>
      <c r="D3454" s="1"/>
      <c r="F3454" s="1"/>
      <c r="H3454" s="1"/>
      <c r="J3454" s="1"/>
      <c r="L3454" s="1"/>
      <c r="N3454" s="1"/>
      <c r="Q3454" s="1"/>
      <c r="R3454" s="1"/>
      <c r="T3454" s="1"/>
      <c r="Y3454" s="1"/>
      <c r="AC3454" s="1"/>
      <c r="AD3454" s="1"/>
    </row>
    <row r="3455" spans="2:30" x14ac:dyDescent="0.25">
      <c r="B3455" s="1"/>
      <c r="D3455" s="1"/>
      <c r="F3455" s="1"/>
      <c r="H3455" s="1"/>
      <c r="J3455" s="1"/>
      <c r="L3455" s="1"/>
      <c r="N3455" s="1"/>
      <c r="Q3455" s="1"/>
      <c r="R3455" s="1"/>
      <c r="T3455" s="1"/>
      <c r="Y3455" s="1"/>
      <c r="AC3455" s="1"/>
      <c r="AD3455" s="1"/>
    </row>
    <row r="3456" spans="2:30" x14ac:dyDescent="0.25">
      <c r="B3456" s="1"/>
      <c r="D3456" s="1"/>
      <c r="F3456" s="1"/>
      <c r="H3456" s="1"/>
      <c r="J3456" s="1"/>
      <c r="L3456" s="1"/>
      <c r="N3456" s="1"/>
      <c r="Q3456" s="1"/>
      <c r="R3456" s="1"/>
      <c r="T3456" s="1"/>
      <c r="Y3456" s="1"/>
      <c r="AC3456" s="1"/>
      <c r="AD3456" s="1"/>
    </row>
    <row r="3457" spans="2:30" x14ac:dyDescent="0.25">
      <c r="B3457" s="1"/>
      <c r="D3457" s="1"/>
      <c r="F3457" s="1"/>
      <c r="H3457" s="1"/>
      <c r="J3457" s="1"/>
      <c r="L3457" s="1"/>
      <c r="N3457" s="1"/>
      <c r="Q3457" s="1"/>
      <c r="R3457" s="1"/>
      <c r="T3457" s="1"/>
      <c r="Y3457" s="1"/>
      <c r="AC3457" s="1"/>
      <c r="AD3457" s="1"/>
    </row>
    <row r="3458" spans="2:30" x14ac:dyDescent="0.25">
      <c r="B3458" s="1"/>
      <c r="D3458" s="1"/>
      <c r="F3458" s="1"/>
      <c r="H3458" s="1"/>
      <c r="J3458" s="1"/>
      <c r="L3458" s="1"/>
      <c r="N3458" s="1"/>
      <c r="Q3458" s="1"/>
      <c r="R3458" s="1"/>
      <c r="T3458" s="1"/>
      <c r="Y3458" s="1"/>
      <c r="AC3458" s="1"/>
      <c r="AD3458" s="1"/>
    </row>
    <row r="3459" spans="2:30" x14ac:dyDescent="0.25">
      <c r="B3459" s="1"/>
      <c r="D3459" s="1"/>
      <c r="F3459" s="1"/>
      <c r="H3459" s="1"/>
      <c r="J3459" s="1"/>
      <c r="L3459" s="1"/>
      <c r="N3459" s="1"/>
      <c r="Q3459" s="1"/>
      <c r="R3459" s="1"/>
      <c r="T3459" s="1"/>
      <c r="Y3459" s="1"/>
      <c r="AC3459" s="1"/>
      <c r="AD3459" s="1"/>
    </row>
    <row r="3460" spans="2:30" x14ac:dyDescent="0.25">
      <c r="B3460" s="1"/>
      <c r="D3460" s="1"/>
      <c r="F3460" s="1"/>
      <c r="H3460" s="1"/>
      <c r="J3460" s="1"/>
      <c r="L3460" s="1"/>
      <c r="N3460" s="1"/>
      <c r="Q3460" s="1"/>
      <c r="R3460" s="1"/>
      <c r="T3460" s="1"/>
      <c r="Y3460" s="1"/>
      <c r="AC3460" s="1"/>
      <c r="AD3460" s="1"/>
    </row>
    <row r="3461" spans="2:30" x14ac:dyDescent="0.25">
      <c r="B3461" s="1"/>
      <c r="D3461" s="1"/>
      <c r="F3461" s="1"/>
      <c r="H3461" s="1"/>
      <c r="J3461" s="1"/>
      <c r="L3461" s="1"/>
      <c r="N3461" s="1"/>
      <c r="Q3461" s="1"/>
      <c r="R3461" s="1"/>
      <c r="T3461" s="1"/>
      <c r="Y3461" s="1"/>
      <c r="AC3461" s="1"/>
      <c r="AD3461" s="1"/>
    </row>
    <row r="3462" spans="2:30" x14ac:dyDescent="0.25">
      <c r="B3462" s="1"/>
      <c r="D3462" s="1"/>
      <c r="F3462" s="1"/>
      <c r="H3462" s="1"/>
      <c r="J3462" s="1"/>
      <c r="L3462" s="1"/>
      <c r="N3462" s="1"/>
      <c r="Q3462" s="1"/>
      <c r="R3462" s="1"/>
      <c r="T3462" s="1"/>
      <c r="Y3462" s="1"/>
      <c r="AC3462" s="1"/>
      <c r="AD3462" s="1"/>
    </row>
    <row r="3463" spans="2:30" x14ac:dyDescent="0.25">
      <c r="B3463" s="1"/>
      <c r="D3463" s="1"/>
      <c r="F3463" s="1"/>
      <c r="H3463" s="1"/>
      <c r="J3463" s="1"/>
      <c r="L3463" s="1"/>
      <c r="N3463" s="1"/>
      <c r="Q3463" s="1"/>
      <c r="R3463" s="1"/>
      <c r="T3463" s="1"/>
      <c r="Y3463" s="1"/>
      <c r="AC3463" s="1"/>
      <c r="AD3463" s="1"/>
    </row>
    <row r="3464" spans="2:30" x14ac:dyDescent="0.25">
      <c r="B3464" s="1"/>
      <c r="D3464" s="1"/>
      <c r="F3464" s="1"/>
      <c r="H3464" s="1"/>
      <c r="J3464" s="1"/>
      <c r="L3464" s="1"/>
      <c r="N3464" s="1"/>
      <c r="Q3464" s="1"/>
      <c r="R3464" s="1"/>
      <c r="T3464" s="1"/>
      <c r="Y3464" s="1"/>
      <c r="AC3464" s="1"/>
      <c r="AD3464" s="1"/>
    </row>
    <row r="3465" spans="2:30" x14ac:dyDescent="0.25">
      <c r="B3465" s="1"/>
      <c r="D3465" s="1"/>
      <c r="F3465" s="1"/>
      <c r="H3465" s="1"/>
      <c r="J3465" s="1"/>
      <c r="L3465" s="1"/>
      <c r="N3465" s="1"/>
      <c r="Q3465" s="1"/>
      <c r="R3465" s="1"/>
      <c r="T3465" s="1"/>
      <c r="Y3465" s="1"/>
      <c r="AC3465" s="1"/>
      <c r="AD3465" s="1"/>
    </row>
    <row r="3466" spans="2:30" x14ac:dyDescent="0.25">
      <c r="B3466" s="1"/>
      <c r="D3466" s="1"/>
      <c r="F3466" s="1"/>
      <c r="H3466" s="1"/>
      <c r="J3466" s="1"/>
      <c r="L3466" s="1"/>
      <c r="N3466" s="1"/>
      <c r="Q3466" s="1"/>
      <c r="R3466" s="1"/>
      <c r="T3466" s="1"/>
      <c r="Y3466" s="1"/>
      <c r="AC3466" s="1"/>
      <c r="AD3466" s="1"/>
    </row>
    <row r="3467" spans="2:30" x14ac:dyDescent="0.25">
      <c r="B3467" s="1"/>
      <c r="D3467" s="1"/>
      <c r="F3467" s="1"/>
      <c r="H3467" s="1"/>
      <c r="J3467" s="1"/>
      <c r="L3467" s="1"/>
      <c r="N3467" s="1"/>
      <c r="Q3467" s="1"/>
      <c r="R3467" s="1"/>
      <c r="T3467" s="1"/>
      <c r="Y3467" s="1"/>
      <c r="AC3467" s="1"/>
      <c r="AD3467" s="1"/>
    </row>
    <row r="3468" spans="2:30" x14ac:dyDescent="0.25">
      <c r="B3468" s="1"/>
      <c r="D3468" s="1"/>
      <c r="F3468" s="1"/>
      <c r="H3468" s="1"/>
      <c r="J3468" s="1"/>
      <c r="L3468" s="1"/>
      <c r="N3468" s="1"/>
      <c r="Q3468" s="1"/>
      <c r="R3468" s="1"/>
      <c r="T3468" s="1"/>
      <c r="Y3468" s="1"/>
      <c r="AC3468" s="1"/>
      <c r="AD3468" s="1"/>
    </row>
    <row r="3469" spans="2:30" x14ac:dyDescent="0.25">
      <c r="B3469" s="1"/>
      <c r="D3469" s="1"/>
      <c r="F3469" s="1"/>
      <c r="H3469" s="1"/>
      <c r="J3469" s="1"/>
      <c r="L3469" s="1"/>
      <c r="N3469" s="1"/>
      <c r="Q3469" s="1"/>
      <c r="R3469" s="1"/>
      <c r="T3469" s="1"/>
      <c r="Y3469" s="1"/>
      <c r="AC3469" s="1"/>
      <c r="AD3469" s="1"/>
    </row>
    <row r="3470" spans="2:30" x14ac:dyDescent="0.25">
      <c r="B3470" s="1"/>
      <c r="D3470" s="1"/>
      <c r="F3470" s="1"/>
      <c r="H3470" s="1"/>
      <c r="J3470" s="1"/>
      <c r="L3470" s="1"/>
      <c r="N3470" s="1"/>
      <c r="Q3470" s="1"/>
      <c r="R3470" s="1"/>
      <c r="T3470" s="1"/>
      <c r="Y3470" s="1"/>
      <c r="AC3470" s="1"/>
      <c r="AD3470" s="1"/>
    </row>
    <row r="3471" spans="2:30" x14ac:dyDescent="0.25">
      <c r="B3471" s="1"/>
      <c r="D3471" s="1"/>
      <c r="F3471" s="1"/>
      <c r="H3471" s="1"/>
      <c r="J3471" s="1"/>
      <c r="L3471" s="1"/>
      <c r="N3471" s="1"/>
      <c r="Q3471" s="1"/>
      <c r="R3471" s="1"/>
      <c r="T3471" s="1"/>
      <c r="Y3471" s="1"/>
      <c r="AC3471" s="1"/>
      <c r="AD3471" s="1"/>
    </row>
    <row r="3472" spans="2:30" x14ac:dyDescent="0.25">
      <c r="B3472" s="1"/>
      <c r="D3472" s="1"/>
      <c r="F3472" s="1"/>
      <c r="H3472" s="1"/>
      <c r="J3472" s="1"/>
      <c r="L3472" s="1"/>
      <c r="N3472" s="1"/>
      <c r="Q3472" s="1"/>
      <c r="R3472" s="1"/>
      <c r="T3472" s="1"/>
      <c r="Y3472" s="1"/>
      <c r="AC3472" s="1"/>
      <c r="AD3472" s="1"/>
    </row>
    <row r="3473" spans="2:30" x14ac:dyDescent="0.25">
      <c r="B3473" s="1"/>
      <c r="D3473" s="1"/>
      <c r="F3473" s="1"/>
      <c r="H3473" s="1"/>
      <c r="J3473" s="1"/>
      <c r="L3473" s="1"/>
      <c r="N3473" s="1"/>
      <c r="Q3473" s="1"/>
      <c r="R3473" s="1"/>
      <c r="T3473" s="1"/>
      <c r="Y3473" s="1"/>
      <c r="AC3473" s="1"/>
      <c r="AD3473" s="1"/>
    </row>
    <row r="3474" spans="2:30" x14ac:dyDescent="0.25">
      <c r="B3474" s="1"/>
      <c r="D3474" s="1"/>
      <c r="F3474" s="1"/>
      <c r="H3474" s="1"/>
      <c r="J3474" s="1"/>
      <c r="L3474" s="1"/>
      <c r="N3474" s="1"/>
      <c r="Q3474" s="1"/>
      <c r="R3474" s="1"/>
      <c r="T3474" s="1"/>
      <c r="Y3474" s="1"/>
      <c r="AC3474" s="1"/>
      <c r="AD3474" s="1"/>
    </row>
    <row r="3475" spans="2:30" x14ac:dyDescent="0.25">
      <c r="B3475" s="1"/>
      <c r="D3475" s="1"/>
      <c r="F3475" s="1"/>
      <c r="H3475" s="1"/>
      <c r="J3475" s="1"/>
      <c r="L3475" s="1"/>
      <c r="N3475" s="1"/>
      <c r="Q3475" s="1"/>
      <c r="R3475" s="1"/>
      <c r="T3475" s="1"/>
      <c r="Y3475" s="1"/>
      <c r="AC3475" s="1"/>
      <c r="AD3475" s="1"/>
    </row>
    <row r="3476" spans="2:30" x14ac:dyDescent="0.25">
      <c r="B3476" s="1"/>
      <c r="D3476" s="1"/>
      <c r="F3476" s="1"/>
      <c r="H3476" s="1"/>
      <c r="J3476" s="1"/>
      <c r="L3476" s="1"/>
      <c r="N3476" s="1"/>
      <c r="Q3476" s="1"/>
      <c r="R3476" s="1"/>
      <c r="T3476" s="1"/>
      <c r="Y3476" s="1"/>
      <c r="AC3476" s="1"/>
      <c r="AD3476" s="1"/>
    </row>
    <row r="3477" spans="2:30" x14ac:dyDescent="0.25">
      <c r="B3477" s="1"/>
      <c r="D3477" s="1"/>
      <c r="F3477" s="1"/>
      <c r="H3477" s="1"/>
      <c r="J3477" s="1"/>
      <c r="L3477" s="1"/>
      <c r="N3477" s="1"/>
      <c r="Q3477" s="1"/>
      <c r="R3477" s="1"/>
      <c r="T3477" s="1"/>
      <c r="Y3477" s="1"/>
      <c r="AC3477" s="1"/>
      <c r="AD3477" s="1"/>
    </row>
    <row r="3478" spans="2:30" x14ac:dyDescent="0.25">
      <c r="B3478" s="1"/>
      <c r="D3478" s="1"/>
      <c r="F3478" s="1"/>
      <c r="H3478" s="1"/>
      <c r="J3478" s="1"/>
      <c r="L3478" s="1"/>
      <c r="N3478" s="1"/>
      <c r="Q3478" s="1"/>
      <c r="R3478" s="1"/>
      <c r="T3478" s="1"/>
      <c r="Y3478" s="1"/>
      <c r="AC3478" s="1"/>
      <c r="AD3478" s="1"/>
    </row>
    <row r="3479" spans="2:30" x14ac:dyDescent="0.25">
      <c r="B3479" s="1"/>
      <c r="D3479" s="1"/>
      <c r="F3479" s="1"/>
      <c r="H3479" s="1"/>
      <c r="J3479" s="1"/>
      <c r="L3479" s="1"/>
      <c r="N3479" s="1"/>
      <c r="Q3479" s="1"/>
      <c r="R3479" s="1"/>
      <c r="T3479" s="1"/>
      <c r="Y3479" s="1"/>
      <c r="AC3479" s="1"/>
      <c r="AD3479" s="1"/>
    </row>
    <row r="3480" spans="2:30" x14ac:dyDescent="0.25">
      <c r="B3480" s="1"/>
      <c r="D3480" s="1"/>
      <c r="F3480" s="1"/>
      <c r="H3480" s="1"/>
      <c r="J3480" s="1"/>
      <c r="L3480" s="1"/>
      <c r="N3480" s="1"/>
      <c r="Q3480" s="1"/>
      <c r="R3480" s="1"/>
      <c r="T3480" s="1"/>
      <c r="Y3480" s="1"/>
      <c r="AC3480" s="1"/>
      <c r="AD3480" s="1"/>
    </row>
    <row r="3481" spans="2:30" x14ac:dyDescent="0.25">
      <c r="B3481" s="1"/>
      <c r="D3481" s="1"/>
      <c r="F3481" s="1"/>
      <c r="H3481" s="1"/>
      <c r="J3481" s="1"/>
      <c r="L3481" s="1"/>
      <c r="N3481" s="1"/>
      <c r="Q3481" s="1"/>
      <c r="R3481" s="1"/>
      <c r="T3481" s="1"/>
      <c r="Y3481" s="1"/>
      <c r="AC3481" s="1"/>
      <c r="AD3481" s="1"/>
    </row>
    <row r="3482" spans="2:30" x14ac:dyDescent="0.25">
      <c r="B3482" s="1"/>
      <c r="D3482" s="1"/>
      <c r="F3482" s="1"/>
      <c r="H3482" s="1"/>
      <c r="J3482" s="1"/>
      <c r="L3482" s="1"/>
      <c r="N3482" s="1"/>
      <c r="Q3482" s="1"/>
      <c r="R3482" s="1"/>
      <c r="T3482" s="1"/>
      <c r="Y3482" s="1"/>
      <c r="AC3482" s="1"/>
      <c r="AD3482" s="1"/>
    </row>
    <row r="3483" spans="2:30" x14ac:dyDescent="0.25">
      <c r="B3483" s="1"/>
      <c r="D3483" s="1"/>
      <c r="F3483" s="1"/>
      <c r="H3483" s="1"/>
      <c r="J3483" s="1"/>
      <c r="L3483" s="1"/>
      <c r="N3483" s="1"/>
      <c r="Q3483" s="1"/>
      <c r="R3483" s="1"/>
      <c r="T3483" s="1"/>
      <c r="Y3483" s="1"/>
      <c r="AC3483" s="1"/>
      <c r="AD3483" s="1"/>
    </row>
    <row r="3484" spans="2:30" x14ac:dyDescent="0.25">
      <c r="B3484" s="1"/>
      <c r="D3484" s="1"/>
      <c r="F3484" s="1"/>
      <c r="H3484" s="1"/>
      <c r="J3484" s="1"/>
      <c r="L3484" s="1"/>
      <c r="N3484" s="1"/>
      <c r="Q3484" s="1"/>
      <c r="R3484" s="1"/>
      <c r="T3484" s="1"/>
      <c r="Y3484" s="1"/>
      <c r="AC3484" s="1"/>
      <c r="AD3484" s="1"/>
    </row>
    <row r="3485" spans="2:30" x14ac:dyDescent="0.25">
      <c r="B3485" s="1"/>
      <c r="D3485" s="1"/>
      <c r="F3485" s="1"/>
      <c r="H3485" s="1"/>
      <c r="J3485" s="1"/>
      <c r="L3485" s="1"/>
      <c r="N3485" s="1"/>
      <c r="Q3485" s="1"/>
      <c r="R3485" s="1"/>
      <c r="T3485" s="1"/>
      <c r="Y3485" s="1"/>
      <c r="AC3485" s="1"/>
      <c r="AD3485" s="1"/>
    </row>
    <row r="3486" spans="2:30" x14ac:dyDescent="0.25">
      <c r="B3486" s="1"/>
      <c r="D3486" s="1"/>
      <c r="F3486" s="1"/>
      <c r="H3486" s="1"/>
      <c r="J3486" s="1"/>
      <c r="L3486" s="1"/>
      <c r="N3486" s="1"/>
      <c r="Q3486" s="1"/>
      <c r="R3486" s="1"/>
      <c r="T3486" s="1"/>
      <c r="Y3486" s="1"/>
      <c r="AC3486" s="1"/>
      <c r="AD3486" s="1"/>
    </row>
    <row r="3487" spans="2:30" x14ac:dyDescent="0.25">
      <c r="B3487" s="1"/>
      <c r="D3487" s="1"/>
      <c r="F3487" s="1"/>
      <c r="H3487" s="1"/>
      <c r="J3487" s="1"/>
      <c r="L3487" s="1"/>
      <c r="N3487" s="1"/>
      <c r="Q3487" s="1"/>
      <c r="R3487" s="1"/>
      <c r="T3487" s="1"/>
      <c r="Y3487" s="1"/>
      <c r="AC3487" s="1"/>
      <c r="AD3487" s="1"/>
    </row>
    <row r="3488" spans="2:30" x14ac:dyDescent="0.25">
      <c r="B3488" s="1"/>
      <c r="D3488" s="1"/>
      <c r="F3488" s="1"/>
      <c r="H3488" s="1"/>
      <c r="J3488" s="1"/>
      <c r="L3488" s="1"/>
      <c r="N3488" s="1"/>
      <c r="Q3488" s="1"/>
      <c r="R3488" s="1"/>
      <c r="T3488" s="1"/>
      <c r="Y3488" s="1"/>
      <c r="AC3488" s="1"/>
      <c r="AD3488" s="1"/>
    </row>
    <row r="3489" spans="2:30" x14ac:dyDescent="0.25">
      <c r="B3489" s="1"/>
      <c r="D3489" s="1"/>
      <c r="F3489" s="1"/>
      <c r="H3489" s="1"/>
      <c r="J3489" s="1"/>
      <c r="L3489" s="1"/>
      <c r="N3489" s="1"/>
      <c r="Q3489" s="1"/>
      <c r="R3489" s="1"/>
      <c r="T3489" s="1"/>
      <c r="Y3489" s="1"/>
      <c r="AC3489" s="1"/>
      <c r="AD3489" s="1"/>
    </row>
    <row r="3490" spans="2:30" x14ac:dyDescent="0.25">
      <c r="B3490" s="1"/>
      <c r="D3490" s="1"/>
      <c r="F3490" s="1"/>
      <c r="H3490" s="1"/>
      <c r="J3490" s="1"/>
      <c r="L3490" s="1"/>
      <c r="N3490" s="1"/>
      <c r="Q3490" s="1"/>
      <c r="R3490" s="1"/>
      <c r="T3490" s="1"/>
      <c r="Y3490" s="1"/>
      <c r="AC3490" s="1"/>
      <c r="AD3490" s="1"/>
    </row>
    <row r="3491" spans="2:30" x14ac:dyDescent="0.25">
      <c r="B3491" s="1"/>
      <c r="D3491" s="1"/>
      <c r="F3491" s="1"/>
      <c r="H3491" s="1"/>
      <c r="J3491" s="1"/>
      <c r="L3491" s="1"/>
      <c r="N3491" s="1"/>
      <c r="Q3491" s="1"/>
      <c r="R3491" s="1"/>
      <c r="T3491" s="1"/>
      <c r="Y3491" s="1"/>
      <c r="AC3491" s="1"/>
      <c r="AD3491" s="1"/>
    </row>
    <row r="3492" spans="2:30" x14ac:dyDescent="0.25">
      <c r="B3492" s="1"/>
      <c r="D3492" s="1"/>
      <c r="F3492" s="1"/>
      <c r="H3492" s="1"/>
      <c r="J3492" s="1"/>
      <c r="L3492" s="1"/>
      <c r="N3492" s="1"/>
      <c r="Q3492" s="1"/>
      <c r="R3492" s="1"/>
      <c r="T3492" s="1"/>
      <c r="Y3492" s="1"/>
      <c r="AC3492" s="1"/>
      <c r="AD3492" s="1"/>
    </row>
    <row r="3493" spans="2:30" x14ac:dyDescent="0.25">
      <c r="B3493" s="1"/>
      <c r="D3493" s="1"/>
      <c r="F3493" s="1"/>
      <c r="H3493" s="1"/>
      <c r="J3493" s="1"/>
      <c r="L3493" s="1"/>
      <c r="N3493" s="1"/>
      <c r="Q3493" s="1"/>
      <c r="R3493" s="1"/>
      <c r="T3493" s="1"/>
      <c r="Y3493" s="1"/>
      <c r="AC3493" s="1"/>
      <c r="AD3493" s="1"/>
    </row>
    <row r="3494" spans="2:30" x14ac:dyDescent="0.25">
      <c r="B3494" s="1"/>
      <c r="D3494" s="1"/>
      <c r="F3494" s="1"/>
      <c r="H3494" s="1"/>
      <c r="J3494" s="1"/>
      <c r="L3494" s="1"/>
      <c r="N3494" s="1"/>
      <c r="Q3494" s="1"/>
      <c r="R3494" s="1"/>
      <c r="T3494" s="1"/>
      <c r="Y3494" s="1"/>
      <c r="AC3494" s="1"/>
      <c r="AD3494" s="1"/>
    </row>
    <row r="3495" spans="2:30" x14ac:dyDescent="0.25">
      <c r="B3495" s="1"/>
      <c r="D3495" s="1"/>
      <c r="F3495" s="1"/>
      <c r="H3495" s="1"/>
      <c r="J3495" s="1"/>
      <c r="L3495" s="1"/>
      <c r="N3495" s="1"/>
      <c r="Q3495" s="1"/>
      <c r="R3495" s="1"/>
      <c r="T3495" s="1"/>
      <c r="Y3495" s="1"/>
      <c r="AC3495" s="1"/>
      <c r="AD3495" s="1"/>
    </row>
    <row r="3496" spans="2:30" x14ac:dyDescent="0.25">
      <c r="B3496" s="1"/>
      <c r="D3496" s="1"/>
      <c r="F3496" s="1"/>
      <c r="H3496" s="1"/>
      <c r="J3496" s="1"/>
      <c r="L3496" s="1"/>
      <c r="N3496" s="1"/>
      <c r="Q3496" s="1"/>
      <c r="R3496" s="1"/>
      <c r="T3496" s="1"/>
      <c r="Y3496" s="1"/>
      <c r="AC3496" s="1"/>
      <c r="AD3496" s="1"/>
    </row>
    <row r="3497" spans="2:30" x14ac:dyDescent="0.25">
      <c r="B3497" s="1"/>
      <c r="D3497" s="1"/>
      <c r="F3497" s="1"/>
      <c r="H3497" s="1"/>
      <c r="J3497" s="1"/>
      <c r="L3497" s="1"/>
      <c r="N3497" s="1"/>
      <c r="Q3497" s="1"/>
      <c r="R3497" s="1"/>
      <c r="T3497" s="1"/>
      <c r="Y3497" s="1"/>
      <c r="AC3497" s="1"/>
      <c r="AD3497" s="1"/>
    </row>
    <row r="3498" spans="2:30" x14ac:dyDescent="0.25">
      <c r="B3498" s="1"/>
      <c r="D3498" s="1"/>
      <c r="F3498" s="1"/>
      <c r="H3498" s="1"/>
      <c r="J3498" s="1"/>
      <c r="L3498" s="1"/>
      <c r="N3498" s="1"/>
      <c r="Q3498" s="1"/>
      <c r="R3498" s="1"/>
      <c r="T3498" s="1"/>
      <c r="Y3498" s="1"/>
      <c r="AC3498" s="1"/>
      <c r="AD3498" s="1"/>
    </row>
    <row r="3499" spans="2:30" x14ac:dyDescent="0.25">
      <c r="B3499" s="1"/>
      <c r="D3499" s="1"/>
      <c r="F3499" s="1"/>
      <c r="H3499" s="1"/>
      <c r="J3499" s="1"/>
      <c r="L3499" s="1"/>
      <c r="N3499" s="1"/>
      <c r="Q3499" s="1"/>
      <c r="R3499" s="1"/>
      <c r="T3499" s="1"/>
      <c r="Y3499" s="1"/>
      <c r="AC3499" s="1"/>
      <c r="AD3499" s="1"/>
    </row>
    <row r="3500" spans="2:30" x14ac:dyDescent="0.25">
      <c r="B3500" s="1"/>
      <c r="D3500" s="1"/>
      <c r="F3500" s="1"/>
      <c r="H3500" s="1"/>
      <c r="J3500" s="1"/>
      <c r="L3500" s="1"/>
      <c r="N3500" s="1"/>
      <c r="Q3500" s="1"/>
      <c r="R3500" s="1"/>
      <c r="T3500" s="1"/>
      <c r="Y3500" s="1"/>
      <c r="AC3500" s="1"/>
      <c r="AD3500" s="1"/>
    </row>
    <row r="3501" spans="2:30" x14ac:dyDescent="0.25">
      <c r="B3501" s="1"/>
      <c r="D3501" s="1"/>
      <c r="F3501" s="1"/>
      <c r="H3501" s="1"/>
      <c r="J3501" s="1"/>
      <c r="L3501" s="1"/>
      <c r="N3501" s="1"/>
      <c r="Q3501" s="1"/>
      <c r="R3501" s="1"/>
      <c r="T3501" s="1"/>
      <c r="Y3501" s="1"/>
      <c r="AC3501" s="1"/>
      <c r="AD3501" s="1"/>
    </row>
    <row r="3502" spans="2:30" x14ac:dyDescent="0.25">
      <c r="B3502" s="1"/>
      <c r="D3502" s="1"/>
      <c r="F3502" s="1"/>
      <c r="H3502" s="1"/>
      <c r="J3502" s="1"/>
      <c r="L3502" s="1"/>
      <c r="N3502" s="1"/>
      <c r="Q3502" s="1"/>
      <c r="R3502" s="1"/>
      <c r="T3502" s="1"/>
      <c r="Y3502" s="1"/>
      <c r="AC3502" s="1"/>
      <c r="AD3502" s="1"/>
    </row>
    <row r="3503" spans="2:30" x14ac:dyDescent="0.25">
      <c r="B3503" s="1"/>
      <c r="D3503" s="1"/>
      <c r="F3503" s="1"/>
      <c r="H3503" s="1"/>
      <c r="J3503" s="1"/>
      <c r="L3503" s="1"/>
      <c r="N3503" s="1"/>
      <c r="Q3503" s="1"/>
      <c r="R3503" s="1"/>
      <c r="T3503" s="1"/>
      <c r="Y3503" s="1"/>
      <c r="AC3503" s="1"/>
      <c r="AD3503" s="1"/>
    </row>
    <row r="3504" spans="2:30" x14ac:dyDescent="0.25">
      <c r="B3504" s="1"/>
      <c r="D3504" s="1"/>
      <c r="F3504" s="1"/>
      <c r="H3504" s="1"/>
      <c r="J3504" s="1"/>
      <c r="L3504" s="1"/>
      <c r="N3504" s="1"/>
      <c r="Q3504" s="1"/>
      <c r="R3504" s="1"/>
      <c r="T3504" s="1"/>
      <c r="Y3504" s="1"/>
      <c r="AC3504" s="1"/>
      <c r="AD3504" s="1"/>
    </row>
    <row r="3505" spans="2:30" x14ac:dyDescent="0.25">
      <c r="B3505" s="1"/>
      <c r="D3505" s="1"/>
      <c r="F3505" s="1"/>
      <c r="H3505" s="1"/>
      <c r="J3505" s="1"/>
      <c r="L3505" s="1"/>
      <c r="N3505" s="1"/>
      <c r="Q3505" s="1"/>
      <c r="R3505" s="1"/>
      <c r="T3505" s="1"/>
      <c r="Y3505" s="1"/>
      <c r="AC3505" s="1"/>
      <c r="AD3505" s="1"/>
    </row>
    <row r="3506" spans="2:30" x14ac:dyDescent="0.25">
      <c r="B3506" s="1"/>
      <c r="D3506" s="1"/>
      <c r="F3506" s="1"/>
      <c r="H3506" s="1"/>
      <c r="J3506" s="1"/>
      <c r="L3506" s="1"/>
      <c r="N3506" s="1"/>
      <c r="Q3506" s="1"/>
      <c r="R3506" s="1"/>
      <c r="T3506" s="1"/>
      <c r="Y3506" s="1"/>
      <c r="AC3506" s="1"/>
      <c r="AD3506" s="1"/>
    </row>
    <row r="3507" spans="2:30" x14ac:dyDescent="0.25">
      <c r="B3507" s="1"/>
      <c r="D3507" s="1"/>
      <c r="F3507" s="1"/>
      <c r="H3507" s="1"/>
      <c r="J3507" s="1"/>
      <c r="L3507" s="1"/>
      <c r="N3507" s="1"/>
      <c r="Q3507" s="1"/>
      <c r="R3507" s="1"/>
      <c r="T3507" s="1"/>
      <c r="Y3507" s="1"/>
      <c r="AC3507" s="1"/>
      <c r="AD3507" s="1"/>
    </row>
    <row r="3508" spans="2:30" x14ac:dyDescent="0.25">
      <c r="B3508" s="1"/>
      <c r="D3508" s="1"/>
      <c r="F3508" s="1"/>
      <c r="H3508" s="1"/>
      <c r="J3508" s="1"/>
      <c r="L3508" s="1"/>
      <c r="N3508" s="1"/>
      <c r="Q3508" s="1"/>
      <c r="R3508" s="1"/>
      <c r="T3508" s="1"/>
      <c r="Y3508" s="1"/>
      <c r="AC3508" s="1"/>
      <c r="AD3508" s="1"/>
    </row>
    <row r="3509" spans="2:30" x14ac:dyDescent="0.25">
      <c r="B3509" s="1"/>
      <c r="D3509" s="1"/>
      <c r="F3509" s="1"/>
      <c r="H3509" s="1"/>
      <c r="J3509" s="1"/>
      <c r="L3509" s="1"/>
      <c r="N3509" s="1"/>
      <c r="Q3509" s="1"/>
      <c r="R3509" s="1"/>
      <c r="T3509" s="1"/>
      <c r="Y3509" s="1"/>
      <c r="AC3509" s="1"/>
      <c r="AD3509" s="1"/>
    </row>
    <row r="3510" spans="2:30" x14ac:dyDescent="0.25">
      <c r="B3510" s="1"/>
      <c r="D3510" s="1"/>
      <c r="F3510" s="1"/>
      <c r="H3510" s="1"/>
      <c r="J3510" s="1"/>
      <c r="L3510" s="1"/>
      <c r="N3510" s="1"/>
      <c r="Q3510" s="1"/>
      <c r="R3510" s="1"/>
      <c r="T3510" s="1"/>
      <c r="Y3510" s="1"/>
      <c r="AC3510" s="1"/>
      <c r="AD3510" s="1"/>
    </row>
    <row r="3511" spans="2:30" x14ac:dyDescent="0.25">
      <c r="B3511" s="1"/>
      <c r="D3511" s="1"/>
      <c r="F3511" s="1"/>
      <c r="H3511" s="1"/>
      <c r="J3511" s="1"/>
      <c r="L3511" s="1"/>
      <c r="N3511" s="1"/>
      <c r="Q3511" s="1"/>
      <c r="R3511" s="1"/>
      <c r="T3511" s="1"/>
      <c r="Y3511" s="1"/>
      <c r="AC3511" s="1"/>
      <c r="AD3511" s="1"/>
    </row>
    <row r="3512" spans="2:30" x14ac:dyDescent="0.25">
      <c r="B3512" s="1"/>
      <c r="D3512" s="1"/>
      <c r="F3512" s="1"/>
      <c r="H3512" s="1"/>
      <c r="J3512" s="1"/>
      <c r="L3512" s="1"/>
      <c r="N3512" s="1"/>
      <c r="Q3512" s="1"/>
      <c r="R3512" s="1"/>
      <c r="T3512" s="1"/>
      <c r="Y3512" s="1"/>
      <c r="AC3512" s="1"/>
      <c r="AD3512" s="1"/>
    </row>
    <row r="3513" spans="2:30" x14ac:dyDescent="0.25">
      <c r="B3513" s="1"/>
      <c r="D3513" s="1"/>
      <c r="F3513" s="1"/>
      <c r="H3513" s="1"/>
      <c r="J3513" s="1"/>
      <c r="L3513" s="1"/>
      <c r="N3513" s="1"/>
      <c r="Q3513" s="1"/>
      <c r="R3513" s="1"/>
      <c r="T3513" s="1"/>
      <c r="Y3513" s="1"/>
      <c r="AC3513" s="1"/>
      <c r="AD3513" s="1"/>
    </row>
    <row r="3514" spans="2:30" x14ac:dyDescent="0.25">
      <c r="B3514" s="1"/>
      <c r="D3514" s="1"/>
      <c r="F3514" s="1"/>
      <c r="H3514" s="1"/>
      <c r="J3514" s="1"/>
      <c r="L3514" s="1"/>
      <c r="N3514" s="1"/>
      <c r="Q3514" s="1"/>
      <c r="R3514" s="1"/>
      <c r="T3514" s="1"/>
      <c r="Y3514" s="1"/>
      <c r="AC3514" s="1"/>
      <c r="AD3514" s="1"/>
    </row>
    <row r="3515" spans="2:30" x14ac:dyDescent="0.25">
      <c r="B3515" s="1"/>
      <c r="D3515" s="1"/>
      <c r="F3515" s="1"/>
      <c r="H3515" s="1"/>
      <c r="J3515" s="1"/>
      <c r="L3515" s="1"/>
      <c r="N3515" s="1"/>
      <c r="Q3515" s="1"/>
      <c r="R3515" s="1"/>
      <c r="T3515" s="1"/>
      <c r="Y3515" s="1"/>
      <c r="AC3515" s="1"/>
      <c r="AD3515" s="1"/>
    </row>
    <row r="3516" spans="2:30" x14ac:dyDescent="0.25">
      <c r="B3516" s="1"/>
      <c r="D3516" s="1"/>
      <c r="F3516" s="1"/>
      <c r="H3516" s="1"/>
      <c r="J3516" s="1"/>
      <c r="L3516" s="1"/>
      <c r="N3516" s="1"/>
      <c r="Q3516" s="1"/>
      <c r="R3516" s="1"/>
      <c r="T3516" s="1"/>
      <c r="Y3516" s="1"/>
      <c r="AC3516" s="1"/>
      <c r="AD3516" s="1"/>
    </row>
    <row r="3517" spans="2:30" x14ac:dyDescent="0.25">
      <c r="B3517" s="1"/>
      <c r="D3517" s="1"/>
      <c r="F3517" s="1"/>
      <c r="H3517" s="1"/>
      <c r="J3517" s="1"/>
      <c r="L3517" s="1"/>
      <c r="N3517" s="1"/>
      <c r="Q3517" s="1"/>
      <c r="R3517" s="1"/>
      <c r="T3517" s="1"/>
      <c r="Y3517" s="1"/>
      <c r="AC3517" s="1"/>
      <c r="AD3517" s="1"/>
    </row>
    <row r="3518" spans="2:30" x14ac:dyDescent="0.25">
      <c r="B3518" s="1"/>
      <c r="D3518" s="1"/>
      <c r="F3518" s="1"/>
      <c r="H3518" s="1"/>
      <c r="J3518" s="1"/>
      <c r="L3518" s="1"/>
      <c r="N3518" s="1"/>
      <c r="Q3518" s="1"/>
      <c r="R3518" s="1"/>
      <c r="T3518" s="1"/>
      <c r="Y3518" s="1"/>
      <c r="AC3518" s="1"/>
      <c r="AD3518" s="1"/>
    </row>
    <row r="3519" spans="2:30" x14ac:dyDescent="0.25">
      <c r="B3519" s="1"/>
      <c r="D3519" s="1"/>
      <c r="F3519" s="1"/>
      <c r="H3519" s="1"/>
      <c r="J3519" s="1"/>
      <c r="L3519" s="1"/>
      <c r="N3519" s="1"/>
      <c r="Q3519" s="1"/>
      <c r="R3519" s="1"/>
      <c r="T3519" s="1"/>
      <c r="Y3519" s="1"/>
      <c r="AC3519" s="1"/>
      <c r="AD3519" s="1"/>
    </row>
    <row r="3520" spans="2:30" x14ac:dyDescent="0.25">
      <c r="B3520" s="1"/>
      <c r="D3520" s="1"/>
      <c r="F3520" s="1"/>
      <c r="H3520" s="1"/>
      <c r="J3520" s="1"/>
      <c r="L3520" s="1"/>
      <c r="N3520" s="1"/>
      <c r="Q3520" s="1"/>
      <c r="R3520" s="1"/>
      <c r="T3520" s="1"/>
      <c r="Y3520" s="1"/>
      <c r="AC3520" s="1"/>
      <c r="AD3520" s="1"/>
    </row>
    <row r="3521" spans="2:30" x14ac:dyDescent="0.25">
      <c r="B3521" s="1"/>
      <c r="D3521" s="1"/>
      <c r="F3521" s="1"/>
      <c r="H3521" s="1"/>
      <c r="J3521" s="1"/>
      <c r="L3521" s="1"/>
      <c r="N3521" s="1"/>
      <c r="Q3521" s="1"/>
      <c r="R3521" s="1"/>
      <c r="T3521" s="1"/>
      <c r="Y3521" s="1"/>
      <c r="AC3521" s="1"/>
      <c r="AD3521" s="1"/>
    </row>
    <row r="3522" spans="2:30" x14ac:dyDescent="0.25">
      <c r="B3522" s="1"/>
      <c r="D3522" s="1"/>
      <c r="F3522" s="1"/>
      <c r="H3522" s="1"/>
      <c r="J3522" s="1"/>
      <c r="L3522" s="1"/>
      <c r="N3522" s="1"/>
      <c r="Q3522" s="1"/>
      <c r="R3522" s="1"/>
      <c r="T3522" s="1"/>
      <c r="Y3522" s="1"/>
      <c r="AC3522" s="1"/>
      <c r="AD3522" s="1"/>
    </row>
    <row r="3523" spans="2:30" x14ac:dyDescent="0.25">
      <c r="B3523" s="1"/>
      <c r="D3523" s="1"/>
      <c r="F3523" s="1"/>
      <c r="H3523" s="1"/>
      <c r="J3523" s="1"/>
      <c r="L3523" s="1"/>
      <c r="N3523" s="1"/>
      <c r="Q3523" s="1"/>
      <c r="R3523" s="1"/>
      <c r="T3523" s="1"/>
      <c r="Y3523" s="1"/>
      <c r="AC3523" s="1"/>
      <c r="AD3523" s="1"/>
    </row>
    <row r="3524" spans="2:30" x14ac:dyDescent="0.25">
      <c r="B3524" s="1"/>
      <c r="D3524" s="1"/>
      <c r="F3524" s="1"/>
      <c r="H3524" s="1"/>
      <c r="J3524" s="1"/>
      <c r="L3524" s="1"/>
      <c r="N3524" s="1"/>
      <c r="Q3524" s="1"/>
      <c r="R3524" s="1"/>
      <c r="T3524" s="1"/>
      <c r="Y3524" s="1"/>
      <c r="AC3524" s="1"/>
      <c r="AD3524" s="1"/>
    </row>
    <row r="3525" spans="2:30" x14ac:dyDescent="0.25">
      <c r="B3525" s="1"/>
      <c r="D3525" s="1"/>
      <c r="F3525" s="1"/>
      <c r="H3525" s="1"/>
      <c r="J3525" s="1"/>
      <c r="L3525" s="1"/>
      <c r="N3525" s="1"/>
      <c r="Q3525" s="1"/>
      <c r="R3525" s="1"/>
      <c r="T3525" s="1"/>
      <c r="Y3525" s="1"/>
      <c r="AC3525" s="1"/>
      <c r="AD3525" s="1"/>
    </row>
    <row r="3526" spans="2:30" x14ac:dyDescent="0.25">
      <c r="B3526" s="1"/>
      <c r="D3526" s="1"/>
      <c r="F3526" s="1"/>
      <c r="H3526" s="1"/>
      <c r="J3526" s="1"/>
      <c r="L3526" s="1"/>
      <c r="N3526" s="1"/>
      <c r="Q3526" s="1"/>
      <c r="R3526" s="1"/>
      <c r="T3526" s="1"/>
      <c r="Y3526" s="1"/>
      <c r="AC3526" s="1"/>
      <c r="AD3526" s="1"/>
    </row>
    <row r="3527" spans="2:30" x14ac:dyDescent="0.25">
      <c r="B3527" s="1"/>
      <c r="D3527" s="1"/>
      <c r="F3527" s="1"/>
      <c r="H3527" s="1"/>
      <c r="J3527" s="1"/>
      <c r="L3527" s="1"/>
      <c r="N3527" s="1"/>
      <c r="Q3527" s="1"/>
      <c r="R3527" s="1"/>
      <c r="T3527" s="1"/>
      <c r="Y3527" s="1"/>
      <c r="AC3527" s="1"/>
      <c r="AD3527" s="1"/>
    </row>
    <row r="3528" spans="2:30" x14ac:dyDescent="0.25">
      <c r="B3528" s="1"/>
      <c r="D3528" s="1"/>
      <c r="F3528" s="1"/>
      <c r="H3528" s="1"/>
      <c r="J3528" s="1"/>
      <c r="L3528" s="1"/>
      <c r="N3528" s="1"/>
      <c r="Q3528" s="1"/>
      <c r="R3528" s="1"/>
      <c r="T3528" s="1"/>
      <c r="Y3528" s="1"/>
      <c r="AC3528" s="1"/>
      <c r="AD3528" s="1"/>
    </row>
    <row r="3529" spans="2:30" x14ac:dyDescent="0.25">
      <c r="B3529" s="1"/>
      <c r="D3529" s="1"/>
      <c r="F3529" s="1"/>
      <c r="H3529" s="1"/>
      <c r="J3529" s="1"/>
      <c r="L3529" s="1"/>
      <c r="N3529" s="1"/>
      <c r="Q3529" s="1"/>
      <c r="R3529" s="1"/>
      <c r="T3529" s="1"/>
      <c r="Y3529" s="1"/>
      <c r="AC3529" s="1"/>
      <c r="AD3529" s="1"/>
    </row>
    <row r="3530" spans="2:30" x14ac:dyDescent="0.25">
      <c r="B3530" s="1"/>
      <c r="D3530" s="1"/>
      <c r="F3530" s="1"/>
      <c r="H3530" s="1"/>
      <c r="J3530" s="1"/>
      <c r="L3530" s="1"/>
      <c r="N3530" s="1"/>
      <c r="Q3530" s="1"/>
      <c r="R3530" s="1"/>
      <c r="T3530" s="1"/>
      <c r="Y3530" s="1"/>
      <c r="AC3530" s="1"/>
      <c r="AD3530" s="1"/>
    </row>
    <row r="3531" spans="2:30" x14ac:dyDescent="0.25">
      <c r="B3531" s="1"/>
      <c r="D3531" s="1"/>
      <c r="F3531" s="1"/>
      <c r="H3531" s="1"/>
      <c r="J3531" s="1"/>
      <c r="L3531" s="1"/>
      <c r="N3531" s="1"/>
      <c r="Q3531" s="1"/>
      <c r="R3531" s="1"/>
      <c r="T3531" s="1"/>
      <c r="Y3531" s="1"/>
      <c r="AC3531" s="1"/>
      <c r="AD3531" s="1"/>
    </row>
    <row r="3532" spans="2:30" x14ac:dyDescent="0.25">
      <c r="B3532" s="1"/>
      <c r="D3532" s="1"/>
      <c r="F3532" s="1"/>
      <c r="H3532" s="1"/>
      <c r="J3532" s="1"/>
      <c r="L3532" s="1"/>
      <c r="N3532" s="1"/>
      <c r="Q3532" s="1"/>
      <c r="R3532" s="1"/>
      <c r="T3532" s="1"/>
      <c r="Y3532" s="1"/>
      <c r="AC3532" s="1"/>
      <c r="AD3532" s="1"/>
    </row>
    <row r="3533" spans="2:30" x14ac:dyDescent="0.25">
      <c r="B3533" s="1"/>
      <c r="D3533" s="1"/>
      <c r="F3533" s="1"/>
      <c r="H3533" s="1"/>
      <c r="J3533" s="1"/>
      <c r="L3533" s="1"/>
      <c r="N3533" s="1"/>
      <c r="Q3533" s="1"/>
      <c r="R3533" s="1"/>
      <c r="T3533" s="1"/>
      <c r="Y3533" s="1"/>
      <c r="AC3533" s="1"/>
      <c r="AD3533" s="1"/>
    </row>
    <row r="3534" spans="2:30" x14ac:dyDescent="0.25">
      <c r="B3534" s="1"/>
      <c r="D3534" s="1"/>
      <c r="F3534" s="1"/>
      <c r="H3534" s="1"/>
      <c r="J3534" s="1"/>
      <c r="L3534" s="1"/>
      <c r="N3534" s="1"/>
      <c r="Q3534" s="1"/>
      <c r="R3534" s="1"/>
      <c r="T3534" s="1"/>
      <c r="Y3534" s="1"/>
      <c r="AC3534" s="1"/>
      <c r="AD3534" s="1"/>
    </row>
    <row r="3535" spans="2:30" x14ac:dyDescent="0.25">
      <c r="B3535" s="1"/>
      <c r="D3535" s="1"/>
      <c r="F3535" s="1"/>
      <c r="H3535" s="1"/>
      <c r="J3535" s="1"/>
      <c r="L3535" s="1"/>
      <c r="N3535" s="1"/>
      <c r="Q3535" s="1"/>
      <c r="R3535" s="1"/>
      <c r="T3535" s="1"/>
      <c r="Y3535" s="1"/>
      <c r="AC3535" s="1"/>
      <c r="AD3535" s="1"/>
    </row>
    <row r="3536" spans="2:30" x14ac:dyDescent="0.25">
      <c r="B3536" s="1"/>
      <c r="D3536" s="1"/>
      <c r="F3536" s="1"/>
      <c r="H3536" s="1"/>
      <c r="J3536" s="1"/>
      <c r="L3536" s="1"/>
      <c r="N3536" s="1"/>
      <c r="Q3536" s="1"/>
      <c r="R3536" s="1"/>
      <c r="T3536" s="1"/>
      <c r="Y3536" s="1"/>
      <c r="AC3536" s="1"/>
      <c r="AD3536" s="1"/>
    </row>
    <row r="3537" spans="2:30" x14ac:dyDescent="0.25">
      <c r="B3537" s="1"/>
      <c r="D3537" s="1"/>
      <c r="F3537" s="1"/>
      <c r="H3537" s="1"/>
      <c r="J3537" s="1"/>
      <c r="L3537" s="1"/>
      <c r="N3537" s="1"/>
      <c r="Q3537" s="1"/>
      <c r="R3537" s="1"/>
      <c r="T3537" s="1"/>
      <c r="Y3537" s="1"/>
      <c r="AC3537" s="1"/>
      <c r="AD3537" s="1"/>
    </row>
    <row r="3538" spans="2:30" x14ac:dyDescent="0.25">
      <c r="B3538" s="1"/>
      <c r="D3538" s="1"/>
      <c r="F3538" s="1"/>
      <c r="H3538" s="1"/>
      <c r="J3538" s="1"/>
      <c r="L3538" s="1"/>
      <c r="N3538" s="1"/>
      <c r="Q3538" s="1"/>
      <c r="R3538" s="1"/>
      <c r="T3538" s="1"/>
      <c r="Y3538" s="1"/>
      <c r="AC3538" s="1"/>
      <c r="AD3538" s="1"/>
    </row>
    <row r="3539" spans="2:30" x14ac:dyDescent="0.25">
      <c r="B3539" s="1"/>
      <c r="D3539" s="1"/>
      <c r="F3539" s="1"/>
      <c r="H3539" s="1"/>
      <c r="J3539" s="1"/>
      <c r="L3539" s="1"/>
      <c r="N3539" s="1"/>
      <c r="Q3539" s="1"/>
      <c r="R3539" s="1"/>
      <c r="T3539" s="1"/>
      <c r="Y3539" s="1"/>
      <c r="AC3539" s="1"/>
      <c r="AD3539" s="1"/>
    </row>
    <row r="3540" spans="2:30" x14ac:dyDescent="0.25">
      <c r="B3540" s="1"/>
      <c r="D3540" s="1"/>
      <c r="F3540" s="1"/>
      <c r="H3540" s="1"/>
      <c r="J3540" s="1"/>
      <c r="L3540" s="1"/>
      <c r="N3540" s="1"/>
      <c r="Q3540" s="1"/>
      <c r="R3540" s="1"/>
      <c r="T3540" s="1"/>
      <c r="Y3540" s="1"/>
      <c r="AC3540" s="1"/>
      <c r="AD3540" s="1"/>
    </row>
    <row r="3541" spans="2:30" x14ac:dyDescent="0.25">
      <c r="B3541" s="1"/>
      <c r="D3541" s="1"/>
      <c r="F3541" s="1"/>
      <c r="H3541" s="1"/>
      <c r="J3541" s="1"/>
      <c r="L3541" s="1"/>
      <c r="N3541" s="1"/>
      <c r="Q3541" s="1"/>
      <c r="R3541" s="1"/>
      <c r="T3541" s="1"/>
      <c r="Y3541" s="1"/>
      <c r="AC3541" s="1"/>
      <c r="AD3541" s="1"/>
    </row>
    <row r="3542" spans="2:30" x14ac:dyDescent="0.25">
      <c r="B3542" s="1"/>
      <c r="D3542" s="1"/>
      <c r="F3542" s="1"/>
      <c r="H3542" s="1"/>
      <c r="J3542" s="1"/>
      <c r="L3542" s="1"/>
      <c r="N3542" s="1"/>
      <c r="Q3542" s="1"/>
      <c r="R3542" s="1"/>
      <c r="T3542" s="1"/>
      <c r="Y3542" s="1"/>
      <c r="AC3542" s="1"/>
      <c r="AD3542" s="1"/>
    </row>
    <row r="3543" spans="2:30" x14ac:dyDescent="0.25">
      <c r="B3543" s="1"/>
      <c r="D3543" s="1"/>
      <c r="F3543" s="1"/>
      <c r="H3543" s="1"/>
      <c r="J3543" s="1"/>
      <c r="L3543" s="1"/>
      <c r="N3543" s="1"/>
      <c r="Q3543" s="1"/>
      <c r="R3543" s="1"/>
      <c r="T3543" s="1"/>
      <c r="Y3543" s="1"/>
      <c r="AC3543" s="1"/>
      <c r="AD3543" s="1"/>
    </row>
    <row r="3544" spans="2:30" x14ac:dyDescent="0.25">
      <c r="B3544" s="1"/>
      <c r="D3544" s="1"/>
      <c r="F3544" s="1"/>
      <c r="H3544" s="1"/>
      <c r="J3544" s="1"/>
      <c r="L3544" s="1"/>
      <c r="N3544" s="1"/>
      <c r="Q3544" s="1"/>
      <c r="R3544" s="1"/>
      <c r="T3544" s="1"/>
      <c r="Y3544" s="1"/>
      <c r="AC3544" s="1"/>
      <c r="AD3544"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F7DB7-0FC2-4A69-9613-69D8E36CBE29}">
  <sheetPr codeName="Sheet4"/>
  <dimension ref="A1:AG1559"/>
  <sheetViews>
    <sheetView topLeftCell="A149" zoomScale="70" zoomScaleNormal="70" workbookViewId="0">
      <selection activeCell="A20" sqref="A20"/>
    </sheetView>
  </sheetViews>
  <sheetFormatPr defaultRowHeight="15" x14ac:dyDescent="0.25"/>
  <cols>
    <col min="1" max="1" width="103.140625" style="1" bestFit="1" customWidth="1"/>
    <col min="2" max="2" width="25.140625" style="1" customWidth="1"/>
    <col min="3" max="3" width="8.5703125" style="2" customWidth="1"/>
    <col min="4" max="4" width="9.140625" style="1" customWidth="1"/>
    <col min="5" max="5" width="8.28515625" style="2" customWidth="1"/>
    <col min="6" max="6" width="10.5703125" style="1" customWidth="1"/>
    <col min="7" max="7" width="8" style="2" customWidth="1"/>
    <col min="8" max="8" width="10.5703125" style="1" customWidth="1"/>
    <col min="9" max="9" width="9.28515625" style="2" bestFit="1" customWidth="1"/>
    <col min="10" max="10" width="10.5703125" style="1" customWidth="1"/>
    <col min="11" max="11" width="9.7109375" style="2" bestFit="1" customWidth="1"/>
    <col min="12" max="12" width="10.5703125" style="1" customWidth="1"/>
    <col min="13" max="13" width="9.7109375" style="2" bestFit="1" customWidth="1"/>
    <col min="14" max="14" width="10.5703125" style="1" customWidth="1"/>
    <col min="15" max="15" width="10.85546875" style="2" customWidth="1"/>
    <col min="16" max="16" width="7.7109375" style="1" customWidth="1"/>
    <col min="17" max="17" width="10" style="1" customWidth="1"/>
    <col min="18" max="18" width="21" style="3" customWidth="1"/>
    <col min="19" max="19" width="14.5703125" style="4" customWidth="1"/>
    <col min="20" max="20" width="14.42578125" style="1" customWidth="1"/>
    <col min="21" max="21" width="13.28515625" style="4" customWidth="1"/>
    <col min="22" max="22" width="15.7109375" style="1" bestFit="1" customWidth="1"/>
    <col min="23" max="23" width="13.28515625" style="1" customWidth="1"/>
    <col min="24" max="24" width="11" style="1" bestFit="1" customWidth="1"/>
    <col min="25" max="25" width="16.28515625" style="1" customWidth="1"/>
    <col min="26" max="26" width="15.85546875" style="5" customWidth="1"/>
    <col min="27" max="28" width="13.140625" style="1" bestFit="1" customWidth="1"/>
    <col min="29" max="29" width="8.42578125" style="1" customWidth="1"/>
    <col min="30" max="30" width="48" style="6" customWidth="1"/>
    <col min="31" max="31" width="18" style="4" customWidth="1"/>
    <col min="32" max="32" width="13.28515625" style="1" customWidth="1"/>
    <col min="33" max="33" width="19.85546875" style="1" customWidth="1"/>
  </cols>
  <sheetData>
    <row r="1" spans="1:33" x14ac:dyDescent="0.25">
      <c r="A1" s="7">
        <v>3</v>
      </c>
      <c r="B1" s="7"/>
      <c r="C1" s="8"/>
      <c r="D1" s="9"/>
      <c r="E1" s="10"/>
      <c r="F1" s="11" t="s">
        <v>0</v>
      </c>
      <c r="G1" s="8"/>
      <c r="H1" s="12"/>
      <c r="I1" s="8"/>
      <c r="J1" s="12"/>
      <c r="K1" s="8"/>
      <c r="L1" s="12"/>
      <c r="M1" s="8"/>
      <c r="N1" s="12"/>
      <c r="O1" s="8"/>
      <c r="P1" s="12"/>
      <c r="Q1" s="12"/>
      <c r="R1" s="13"/>
      <c r="S1" s="14"/>
      <c r="T1" s="12"/>
      <c r="U1" s="14"/>
      <c r="V1" s="12"/>
      <c r="W1" s="12"/>
      <c r="X1" s="12"/>
      <c r="Y1" s="12"/>
      <c r="Z1" s="15"/>
      <c r="AA1" s="12"/>
      <c r="AB1" s="12"/>
      <c r="AC1" s="12"/>
      <c r="AD1" s="16"/>
      <c r="AE1" s="14"/>
      <c r="AF1" s="21">
        <v>4</v>
      </c>
      <c r="AG1" s="21"/>
    </row>
    <row r="2" spans="1:33" x14ac:dyDescent="0.25">
      <c r="A2" s="119"/>
      <c r="B2" s="119"/>
      <c r="R2" s="2"/>
      <c r="S2" s="1"/>
      <c r="T2" s="2"/>
      <c r="U2" s="1"/>
      <c r="V2" s="2"/>
      <c r="X2" s="2"/>
      <c r="Z2" s="2"/>
      <c r="AB2" s="2"/>
      <c r="AD2" s="2"/>
      <c r="AE2" s="1"/>
    </row>
    <row r="3" spans="1:33" s="187" customFormat="1" ht="45" x14ac:dyDescent="0.25">
      <c r="A3" s="30" t="s">
        <v>2554</v>
      </c>
      <c r="B3" s="30" t="s">
        <v>2364</v>
      </c>
      <c r="C3" s="227" t="s">
        <v>6</v>
      </c>
      <c r="D3" s="228" t="s">
        <v>7</v>
      </c>
      <c r="E3" s="227" t="s">
        <v>8</v>
      </c>
      <c r="F3" s="228" t="s">
        <v>2382</v>
      </c>
      <c r="G3" s="227" t="s">
        <v>9</v>
      </c>
      <c r="H3" s="229" t="s">
        <v>2383</v>
      </c>
      <c r="I3" s="227" t="s">
        <v>10</v>
      </c>
      <c r="J3" s="228" t="s">
        <v>2384</v>
      </c>
      <c r="K3" s="227" t="s">
        <v>11</v>
      </c>
      <c r="L3" s="228" t="s">
        <v>2385</v>
      </c>
      <c r="M3" s="227" t="s">
        <v>12</v>
      </c>
      <c r="N3" s="228" t="s">
        <v>2386</v>
      </c>
      <c r="O3" s="227" t="s">
        <v>13</v>
      </c>
      <c r="P3" s="228" t="s">
        <v>14</v>
      </c>
      <c r="Q3" s="228" t="s">
        <v>15</v>
      </c>
      <c r="R3" s="230" t="s">
        <v>2</v>
      </c>
      <c r="S3" s="228" t="s">
        <v>16</v>
      </c>
      <c r="T3" s="228" t="s">
        <v>17</v>
      </c>
      <c r="U3" s="228" t="s">
        <v>2350</v>
      </c>
      <c r="V3" s="228" t="s">
        <v>19</v>
      </c>
      <c r="W3" s="228" t="s">
        <v>2351</v>
      </c>
      <c r="X3" s="231" t="s">
        <v>20</v>
      </c>
      <c r="Y3" s="228" t="s">
        <v>21</v>
      </c>
      <c r="Z3" s="232" t="s">
        <v>22</v>
      </c>
      <c r="AA3" s="228" t="s">
        <v>23</v>
      </c>
      <c r="AB3" s="228" t="s">
        <v>24</v>
      </c>
      <c r="AC3" s="228" t="s">
        <v>25</v>
      </c>
      <c r="AD3" s="233" t="s">
        <v>26</v>
      </c>
      <c r="AE3" s="228" t="s">
        <v>27</v>
      </c>
      <c r="AF3" s="231" t="s">
        <v>2352</v>
      </c>
      <c r="AG3" s="231" t="s">
        <v>28</v>
      </c>
    </row>
    <row r="4" spans="1:33" x14ac:dyDescent="0.25">
      <c r="A4" s="40" t="s">
        <v>29</v>
      </c>
      <c r="B4" s="40" t="b" cm="1">
        <f t="array" ref="B4">IsESG(A4)</f>
        <v>0</v>
      </c>
      <c r="C4" s="41">
        <v>6.94483554817191</v>
      </c>
      <c r="D4" s="42">
        <v>19</v>
      </c>
      <c r="E4" s="41">
        <v>5.79875841902461</v>
      </c>
      <c r="F4" s="42">
        <v>8</v>
      </c>
      <c r="G4" s="41">
        <v>-6.9213628949567001</v>
      </c>
      <c r="H4" s="42">
        <v>24</v>
      </c>
      <c r="I4" s="41">
        <v>12.339534310705799</v>
      </c>
      <c r="J4" s="42">
        <v>21</v>
      </c>
      <c r="K4" s="41">
        <v>0.20219335838762501</v>
      </c>
      <c r="L4" s="42">
        <v>15</v>
      </c>
      <c r="M4" s="41">
        <v>-5.9065111959550602</v>
      </c>
      <c r="N4" s="42">
        <v>21</v>
      </c>
      <c r="O4" s="41">
        <v>12.0680255763882</v>
      </c>
      <c r="P4" s="43">
        <v>0.684331078120479</v>
      </c>
      <c r="Q4" s="43">
        <v>0.25803467788912798</v>
      </c>
      <c r="R4" s="44">
        <v>8</v>
      </c>
      <c r="S4" s="45">
        <v>0.01</v>
      </c>
      <c r="T4" s="45">
        <v>0.01</v>
      </c>
      <c r="U4" s="46" t="s">
        <v>18</v>
      </c>
      <c r="V4" s="47">
        <v>1.83E-2</v>
      </c>
      <c r="W4" s="47" t="s">
        <v>18</v>
      </c>
      <c r="X4" s="47">
        <v>1.8492000000000001E-2</v>
      </c>
      <c r="Y4" s="48" t="s">
        <v>30</v>
      </c>
      <c r="Z4" s="49">
        <v>437.87720180000002</v>
      </c>
      <c r="AA4" s="50">
        <v>-2.40517249</v>
      </c>
      <c r="AB4" s="51">
        <v>17626</v>
      </c>
      <c r="AC4" s="52">
        <v>33739</v>
      </c>
      <c r="AD4" s="48" t="s">
        <v>31</v>
      </c>
      <c r="AE4" s="53">
        <v>50</v>
      </c>
      <c r="AF4" s="46" t="s">
        <v>32</v>
      </c>
      <c r="AG4" s="54">
        <v>-13.692999609999999</v>
      </c>
    </row>
    <row r="5" spans="1:33" hidden="1" x14ac:dyDescent="0.25">
      <c r="A5" s="1" t="s">
        <v>33</v>
      </c>
      <c r="B5" s="40" t="b" cm="1">
        <f t="array" ref="B5">IsESG(A5)</f>
        <v>0</v>
      </c>
      <c r="C5" s="55" t="s">
        <v>18</v>
      </c>
      <c r="D5" s="37" t="s">
        <v>18</v>
      </c>
      <c r="E5" s="55" t="s">
        <v>18</v>
      </c>
      <c r="F5" s="37" t="s">
        <v>18</v>
      </c>
      <c r="G5" s="55" t="s">
        <v>18</v>
      </c>
      <c r="H5" s="37" t="s">
        <v>18</v>
      </c>
      <c r="I5" s="55">
        <v>13.0612801965333</v>
      </c>
      <c r="J5" s="37">
        <v>14</v>
      </c>
      <c r="K5" s="55">
        <v>0.52178133721638698</v>
      </c>
      <c r="L5" s="37">
        <v>13</v>
      </c>
      <c r="M5" s="55">
        <v>-5.8529378338448002</v>
      </c>
      <c r="N5" s="37">
        <v>19</v>
      </c>
      <c r="O5" s="55">
        <v>12.0736858218085</v>
      </c>
      <c r="P5" s="56">
        <v>0.74378867993085396</v>
      </c>
      <c r="Q5" s="56" t="s">
        <v>18</v>
      </c>
      <c r="R5" s="57">
        <v>8</v>
      </c>
      <c r="S5" s="58">
        <v>0.01</v>
      </c>
      <c r="T5" s="58">
        <v>0.01</v>
      </c>
      <c r="U5" s="14" t="s">
        <v>18</v>
      </c>
      <c r="V5" s="59">
        <v>1.2E-2</v>
      </c>
      <c r="W5" s="59" t="s">
        <v>18</v>
      </c>
      <c r="X5" s="59">
        <v>1.2192E-2</v>
      </c>
      <c r="Y5" s="12" t="s">
        <v>30</v>
      </c>
      <c r="Z5" s="60" t="s">
        <v>18</v>
      </c>
      <c r="AA5" s="8" t="s">
        <v>18</v>
      </c>
      <c r="AB5" s="61" t="s">
        <v>18</v>
      </c>
      <c r="AC5" s="62">
        <v>44515</v>
      </c>
      <c r="AD5" s="12" t="s">
        <v>31</v>
      </c>
      <c r="AE5" s="16">
        <v>50</v>
      </c>
      <c r="AF5" s="14" t="s">
        <v>34</v>
      </c>
      <c r="AG5" s="39" t="s">
        <v>18</v>
      </c>
    </row>
    <row r="6" spans="1:33" hidden="1" x14ac:dyDescent="0.25">
      <c r="A6" s="40" t="s">
        <v>35</v>
      </c>
      <c r="B6" s="40" t="b" cm="1">
        <f t="array" ref="B6">IsESG(A6)</f>
        <v>0</v>
      </c>
      <c r="C6" s="41" t="s">
        <v>18</v>
      </c>
      <c r="D6" s="42" t="s">
        <v>18</v>
      </c>
      <c r="E6" s="41" t="s">
        <v>18</v>
      </c>
      <c r="F6" s="42" t="s">
        <v>18</v>
      </c>
      <c r="G6" s="41" t="s">
        <v>18</v>
      </c>
      <c r="H6" s="42" t="s">
        <v>18</v>
      </c>
      <c r="I6" s="41">
        <v>13.052010900183401</v>
      </c>
      <c r="J6" s="42">
        <v>16</v>
      </c>
      <c r="K6" s="41">
        <v>0.52119050884658003</v>
      </c>
      <c r="L6" s="42">
        <v>14</v>
      </c>
      <c r="M6" s="41">
        <v>-5.8574181117533701</v>
      </c>
      <c r="N6" s="42">
        <v>20</v>
      </c>
      <c r="O6" s="41">
        <v>12.070681949745101</v>
      </c>
      <c r="P6" s="43">
        <v>0.74320585865012201</v>
      </c>
      <c r="Q6" s="43" t="s">
        <v>18</v>
      </c>
      <c r="R6" s="44">
        <v>8</v>
      </c>
      <c r="S6" s="45">
        <v>0.01</v>
      </c>
      <c r="T6" s="45">
        <v>0.01</v>
      </c>
      <c r="U6" s="46" t="s">
        <v>18</v>
      </c>
      <c r="V6" s="47">
        <v>1.2E-2</v>
      </c>
      <c r="W6" s="47" t="s">
        <v>18</v>
      </c>
      <c r="X6" s="47">
        <v>1.2192E-2</v>
      </c>
      <c r="Y6" s="48" t="s">
        <v>30</v>
      </c>
      <c r="Z6" s="49" t="s">
        <v>18</v>
      </c>
      <c r="AA6" s="50" t="s">
        <v>18</v>
      </c>
      <c r="AB6" s="51" t="s">
        <v>18</v>
      </c>
      <c r="AC6" s="52">
        <v>44515</v>
      </c>
      <c r="AD6" s="48" t="s">
        <v>31</v>
      </c>
      <c r="AE6" s="53">
        <v>50</v>
      </c>
      <c r="AF6" s="46" t="s">
        <v>34</v>
      </c>
      <c r="AG6" s="54" t="s">
        <v>18</v>
      </c>
    </row>
    <row r="7" spans="1:33" hidden="1" x14ac:dyDescent="0.25">
      <c r="A7" s="1" t="s">
        <v>36</v>
      </c>
      <c r="B7" s="40" t="b" cm="1">
        <f t="array" ref="B7">IsESG(A7)</f>
        <v>0</v>
      </c>
      <c r="C7" s="55" t="s">
        <v>18</v>
      </c>
      <c r="D7" s="37" t="s">
        <v>18</v>
      </c>
      <c r="E7" s="55" t="s">
        <v>18</v>
      </c>
      <c r="F7" s="37" t="s">
        <v>18</v>
      </c>
      <c r="G7" s="55" t="s">
        <v>18</v>
      </c>
      <c r="H7" s="37" t="s">
        <v>18</v>
      </c>
      <c r="I7" s="55">
        <v>13.3586749932121</v>
      </c>
      <c r="J7" s="37">
        <v>13</v>
      </c>
      <c r="K7" s="55">
        <v>0.66305003013868902</v>
      </c>
      <c r="L7" s="37">
        <v>12</v>
      </c>
      <c r="M7" s="55">
        <v>-5.8306078718845002</v>
      </c>
      <c r="N7" s="37">
        <v>18</v>
      </c>
      <c r="O7" s="55">
        <v>12.0657980736915</v>
      </c>
      <c r="P7" s="56">
        <v>0.76892266713884405</v>
      </c>
      <c r="Q7" s="56" t="s">
        <v>18</v>
      </c>
      <c r="R7" s="57">
        <v>8</v>
      </c>
      <c r="S7" s="58">
        <v>0.01</v>
      </c>
      <c r="T7" s="58">
        <v>0.01</v>
      </c>
      <c r="U7" s="14" t="s">
        <v>18</v>
      </c>
      <c r="V7" s="59">
        <v>9.2999999999999992E-3</v>
      </c>
      <c r="W7" s="59" t="s">
        <v>18</v>
      </c>
      <c r="X7" s="59">
        <v>9.4920000000000004E-3</v>
      </c>
      <c r="Y7" s="12" t="s">
        <v>30</v>
      </c>
      <c r="Z7" s="60" t="s">
        <v>18</v>
      </c>
      <c r="AA7" s="8" t="s">
        <v>18</v>
      </c>
      <c r="AB7" s="61" t="s">
        <v>18</v>
      </c>
      <c r="AC7" s="62">
        <v>44519</v>
      </c>
      <c r="AD7" s="12" t="s">
        <v>31</v>
      </c>
      <c r="AE7" s="16" t="s">
        <v>37</v>
      </c>
      <c r="AF7" s="14" t="s">
        <v>18</v>
      </c>
      <c r="AG7" s="39" t="s">
        <v>18</v>
      </c>
    </row>
    <row r="8" spans="1:33" x14ac:dyDescent="0.25">
      <c r="A8" s="40" t="s">
        <v>38</v>
      </c>
      <c r="B8" s="40" t="b" cm="1">
        <f t="array" ref="B8">IsESG(A8)</f>
        <v>0</v>
      </c>
      <c r="C8" s="63">
        <v>10.9935556003126</v>
      </c>
      <c r="D8" s="64">
        <v>2</v>
      </c>
      <c r="E8" s="41">
        <v>4.6739376034569302</v>
      </c>
      <c r="F8" s="42">
        <v>20</v>
      </c>
      <c r="G8" s="41">
        <v>-15.618842219728499</v>
      </c>
      <c r="H8" s="42">
        <v>30</v>
      </c>
      <c r="I8" s="41">
        <v>2.6646362506705699</v>
      </c>
      <c r="J8" s="42">
        <v>33</v>
      </c>
      <c r="K8" s="41">
        <v>-3.99901163424359</v>
      </c>
      <c r="L8" s="42">
        <v>30</v>
      </c>
      <c r="M8" s="41">
        <v>-6.3426636423428899</v>
      </c>
      <c r="N8" s="42">
        <v>28</v>
      </c>
      <c r="O8" s="41">
        <v>11.835186544868399</v>
      </c>
      <c r="P8" s="43">
        <v>-0.11967475976744001</v>
      </c>
      <c r="Q8" s="43">
        <v>0.20893108277964201</v>
      </c>
      <c r="R8" s="44">
        <v>8</v>
      </c>
      <c r="S8" s="45">
        <v>0.01</v>
      </c>
      <c r="T8" s="45">
        <v>0.01</v>
      </c>
      <c r="U8" s="46" t="s">
        <v>18</v>
      </c>
      <c r="V8" s="47">
        <v>1.2E-2</v>
      </c>
      <c r="W8" s="47" t="s">
        <v>18</v>
      </c>
      <c r="X8" s="47">
        <v>1.2218E-2</v>
      </c>
      <c r="Y8" s="48" t="s">
        <v>30</v>
      </c>
      <c r="Z8" s="49">
        <v>38.646648140000003</v>
      </c>
      <c r="AA8" s="50">
        <v>-0.87586090000000005</v>
      </c>
      <c r="AB8" s="51">
        <v>627</v>
      </c>
      <c r="AC8" s="52">
        <v>41610</v>
      </c>
      <c r="AD8" s="48" t="s">
        <v>31</v>
      </c>
      <c r="AE8" s="53">
        <v>100</v>
      </c>
      <c r="AF8" s="46" t="s">
        <v>39</v>
      </c>
      <c r="AG8" s="54">
        <v>-10.55235025</v>
      </c>
    </row>
    <row r="9" spans="1:33" x14ac:dyDescent="0.25">
      <c r="A9" s="1" t="s">
        <v>40</v>
      </c>
      <c r="B9" s="40" t="b" cm="1">
        <f t="array" ref="B9">IsESG(A9)</f>
        <v>0</v>
      </c>
      <c r="C9" s="55">
        <v>5.4765050060515197</v>
      </c>
      <c r="D9" s="37">
        <v>24</v>
      </c>
      <c r="E9" s="55">
        <v>3.5091997446008398</v>
      </c>
      <c r="F9" s="37">
        <v>28</v>
      </c>
      <c r="G9" s="55">
        <v>-6.41173980364416</v>
      </c>
      <c r="H9" s="37">
        <v>23</v>
      </c>
      <c r="I9" s="55">
        <v>5.1192105863564699</v>
      </c>
      <c r="J9" s="37">
        <v>31</v>
      </c>
      <c r="K9" s="55">
        <v>-4.8603582675132504</v>
      </c>
      <c r="L9" s="37">
        <v>34</v>
      </c>
      <c r="M9" s="55">
        <v>-7.2017522879190601</v>
      </c>
      <c r="N9" s="37">
        <v>33</v>
      </c>
      <c r="O9" s="55">
        <v>12.6579077362953</v>
      </c>
      <c r="P9" s="56">
        <v>8.2019971290277396E-2</v>
      </c>
      <c r="Q9" s="56">
        <v>0.126137557133817</v>
      </c>
      <c r="R9" s="57">
        <v>8</v>
      </c>
      <c r="S9" s="58">
        <v>0.01</v>
      </c>
      <c r="T9" s="58">
        <v>0.01</v>
      </c>
      <c r="U9" s="14" t="s">
        <v>18</v>
      </c>
      <c r="V9" s="59">
        <v>1.4E-2</v>
      </c>
      <c r="W9" s="59" t="s">
        <v>18</v>
      </c>
      <c r="X9" s="59">
        <v>1.4E-2</v>
      </c>
      <c r="Y9" s="12" t="s">
        <v>30</v>
      </c>
      <c r="Z9" s="60">
        <v>535.73858667000002</v>
      </c>
      <c r="AA9" s="8">
        <v>-23.909790399999999</v>
      </c>
      <c r="AB9" s="61">
        <v>11389</v>
      </c>
      <c r="AC9" s="62">
        <v>32065</v>
      </c>
      <c r="AD9" s="12" t="s">
        <v>41</v>
      </c>
      <c r="AE9" s="16">
        <v>10</v>
      </c>
      <c r="AF9" s="14" t="s">
        <v>42</v>
      </c>
      <c r="AG9" s="39">
        <v>-41.993956069999903</v>
      </c>
    </row>
    <row r="10" spans="1:33" hidden="1" x14ac:dyDescent="0.25">
      <c r="A10" s="40" t="s">
        <v>43</v>
      </c>
      <c r="B10" s="40" t="b" cm="1">
        <f t="array" ref="B10">IsESG(A10)</f>
        <v>0</v>
      </c>
      <c r="C10" s="41" t="s">
        <v>18</v>
      </c>
      <c r="D10" s="42" t="s">
        <v>18</v>
      </c>
      <c r="E10" s="41">
        <v>4.0175107545180602</v>
      </c>
      <c r="F10" s="42">
        <v>25</v>
      </c>
      <c r="G10" s="41">
        <v>-5.9499214407932097</v>
      </c>
      <c r="H10" s="42">
        <v>19</v>
      </c>
      <c r="I10" s="41">
        <v>5.6325663835194897</v>
      </c>
      <c r="J10" s="42">
        <v>29</v>
      </c>
      <c r="K10" s="41">
        <v>-4.6265682322568802</v>
      </c>
      <c r="L10" s="42">
        <v>32</v>
      </c>
      <c r="M10" s="41">
        <v>-7.1613846617336696</v>
      </c>
      <c r="N10" s="42">
        <v>31</v>
      </c>
      <c r="O10" s="41">
        <v>12.654835416938999</v>
      </c>
      <c r="P10" s="43">
        <v>0.122605863701089</v>
      </c>
      <c r="Q10" s="43">
        <v>0.15172923915203701</v>
      </c>
      <c r="R10" s="44">
        <v>8</v>
      </c>
      <c r="S10" s="45">
        <v>0</v>
      </c>
      <c r="T10" s="45">
        <v>0.01</v>
      </c>
      <c r="U10" s="46" t="s">
        <v>18</v>
      </c>
      <c r="V10" s="47">
        <v>9.1000000000000004E-3</v>
      </c>
      <c r="W10" s="47" t="s">
        <v>18</v>
      </c>
      <c r="X10" s="47">
        <v>9.1000000000000004E-3</v>
      </c>
      <c r="Y10" s="48" t="s">
        <v>30</v>
      </c>
      <c r="Z10" s="49" t="s">
        <v>18</v>
      </c>
      <c r="AA10" s="50" t="s">
        <v>18</v>
      </c>
      <c r="AB10" s="51" t="s">
        <v>18</v>
      </c>
      <c r="AC10" s="52">
        <v>43112</v>
      </c>
      <c r="AD10" s="48" t="s">
        <v>41</v>
      </c>
      <c r="AE10" s="53">
        <v>500</v>
      </c>
      <c r="AF10" s="46" t="s">
        <v>42</v>
      </c>
      <c r="AG10" s="54" t="s">
        <v>18</v>
      </c>
    </row>
    <row r="11" spans="1:33" hidden="1" x14ac:dyDescent="0.25">
      <c r="A11" s="1" t="s">
        <v>44</v>
      </c>
      <c r="B11" s="40" t="b" cm="1">
        <f t="array" ref="B11">IsESG(A11)</f>
        <v>0</v>
      </c>
      <c r="C11" s="55" t="s">
        <v>18</v>
      </c>
      <c r="D11" s="37" t="s">
        <v>18</v>
      </c>
      <c r="E11" s="55">
        <v>4.2787029547131699</v>
      </c>
      <c r="F11" s="37">
        <v>24</v>
      </c>
      <c r="G11" s="55">
        <v>-5.6753570577880001</v>
      </c>
      <c r="H11" s="37">
        <v>18</v>
      </c>
      <c r="I11" s="55">
        <v>5.9388393000998096</v>
      </c>
      <c r="J11" s="37">
        <v>28</v>
      </c>
      <c r="K11" s="55">
        <v>-4.4871515521275196</v>
      </c>
      <c r="L11" s="37">
        <v>31</v>
      </c>
      <c r="M11" s="55">
        <v>-7.13715742421134</v>
      </c>
      <c r="N11" s="37">
        <v>30</v>
      </c>
      <c r="O11" s="55">
        <v>12.6535063890851</v>
      </c>
      <c r="P11" s="56">
        <v>0.146823329893113</v>
      </c>
      <c r="Q11" s="56">
        <v>0.16487359118419001</v>
      </c>
      <c r="R11" s="57">
        <v>8</v>
      </c>
      <c r="S11" s="58">
        <v>0</v>
      </c>
      <c r="T11" s="58">
        <v>5.0000000000000001E-3</v>
      </c>
      <c r="U11" s="14" t="s">
        <v>18</v>
      </c>
      <c r="V11" s="59">
        <v>6.1999999999999998E-3</v>
      </c>
      <c r="W11" s="59" t="s">
        <v>18</v>
      </c>
      <c r="X11" s="59">
        <v>6.1999999999999998E-3</v>
      </c>
      <c r="Y11" s="12" t="s">
        <v>30</v>
      </c>
      <c r="Z11" s="60" t="s">
        <v>18</v>
      </c>
      <c r="AA11" s="8" t="s">
        <v>18</v>
      </c>
      <c r="AB11" s="61" t="s">
        <v>18</v>
      </c>
      <c r="AC11" s="62">
        <v>43790</v>
      </c>
      <c r="AD11" s="12" t="s">
        <v>41</v>
      </c>
      <c r="AE11" s="16" t="s">
        <v>45</v>
      </c>
      <c r="AF11" s="14" t="s">
        <v>18</v>
      </c>
      <c r="AG11" s="39" t="s">
        <v>18</v>
      </c>
    </row>
    <row r="12" spans="1:33" x14ac:dyDescent="0.25">
      <c r="A12" s="40" t="s">
        <v>2591</v>
      </c>
      <c r="B12" s="40" t="b" cm="1">
        <f t="array" ref="B12">IsESG(A12)</f>
        <v>0</v>
      </c>
      <c r="C12" s="41">
        <v>6.2224399156525596</v>
      </c>
      <c r="D12" s="42">
        <v>22</v>
      </c>
      <c r="E12" s="41">
        <v>3.93532480878096</v>
      </c>
      <c r="F12" s="42">
        <v>26</v>
      </c>
      <c r="G12" s="41">
        <v>-5.9878570558495898</v>
      </c>
      <c r="H12" s="42">
        <v>20</v>
      </c>
      <c r="I12" s="41">
        <v>5.59093081392942</v>
      </c>
      <c r="J12" s="42">
        <v>30</v>
      </c>
      <c r="K12" s="41">
        <v>-4.6457073653991596</v>
      </c>
      <c r="L12" s="42">
        <v>33</v>
      </c>
      <c r="M12" s="41">
        <v>-7.1648743026667603</v>
      </c>
      <c r="N12" s="42">
        <v>32</v>
      </c>
      <c r="O12" s="41">
        <v>12.6549753683458</v>
      </c>
      <c r="P12" s="43">
        <v>0.119314452438657</v>
      </c>
      <c r="Q12" s="43">
        <v>0.14758001644413399</v>
      </c>
      <c r="R12" s="44">
        <v>8</v>
      </c>
      <c r="S12" s="45">
        <v>5.0000000000000001E-3</v>
      </c>
      <c r="T12" s="45">
        <v>5.0000000000000001E-3</v>
      </c>
      <c r="U12" s="46" t="s">
        <v>18</v>
      </c>
      <c r="V12" s="47">
        <v>9.4999999999999998E-3</v>
      </c>
      <c r="W12" s="47" t="s">
        <v>18</v>
      </c>
      <c r="X12" s="47">
        <v>9.4999999999999998E-3</v>
      </c>
      <c r="Y12" s="48" t="s">
        <v>30</v>
      </c>
      <c r="Z12" s="49" t="s">
        <v>18</v>
      </c>
      <c r="AA12" s="50" t="s">
        <v>18</v>
      </c>
      <c r="AB12" s="51" t="s">
        <v>18</v>
      </c>
      <c r="AC12" s="52">
        <v>43790</v>
      </c>
      <c r="AD12" s="48" t="s">
        <v>41</v>
      </c>
      <c r="AE12" s="53" t="s">
        <v>45</v>
      </c>
      <c r="AF12" s="46" t="s">
        <v>18</v>
      </c>
      <c r="AG12" s="54" t="s">
        <v>18</v>
      </c>
    </row>
    <row r="13" spans="1:33" x14ac:dyDescent="0.25">
      <c r="A13" s="1" t="s">
        <v>47</v>
      </c>
      <c r="B13" s="40" t="b" cm="1">
        <f t="array" ref="B13">IsESG(A13)</f>
        <v>0</v>
      </c>
      <c r="C13" s="55">
        <v>9.0199470054534707</v>
      </c>
      <c r="D13" s="37">
        <v>4</v>
      </c>
      <c r="E13" s="65">
        <v>7.00469508331242</v>
      </c>
      <c r="F13" s="66">
        <v>3</v>
      </c>
      <c r="G13" s="55">
        <v>-3.31293039532587</v>
      </c>
      <c r="H13" s="37">
        <v>11</v>
      </c>
      <c r="I13" s="55">
        <v>11.8843624645462</v>
      </c>
      <c r="J13" s="37">
        <v>22</v>
      </c>
      <c r="K13" s="55">
        <v>-1.89300930944749</v>
      </c>
      <c r="L13" s="37">
        <v>27</v>
      </c>
      <c r="M13" s="55">
        <v>-6.4100196401002396</v>
      </c>
      <c r="N13" s="37">
        <v>29</v>
      </c>
      <c r="O13" s="55">
        <v>12.76722337931</v>
      </c>
      <c r="P13" s="56">
        <v>0.61120205039738695</v>
      </c>
      <c r="Q13" s="56">
        <v>0.29730536124285301</v>
      </c>
      <c r="R13" s="57">
        <v>8</v>
      </c>
      <c r="S13" s="58">
        <v>0.01</v>
      </c>
      <c r="T13" s="58" t="s">
        <v>48</v>
      </c>
      <c r="U13" s="14" t="s">
        <v>18</v>
      </c>
      <c r="V13" s="59">
        <v>1.4999999999999999E-2</v>
      </c>
      <c r="W13" s="59" t="s">
        <v>18</v>
      </c>
      <c r="X13" s="59">
        <v>1.5311770682999999E-2</v>
      </c>
      <c r="Y13" s="12" t="s">
        <v>30</v>
      </c>
      <c r="Z13" s="60">
        <v>123.93915176</v>
      </c>
      <c r="AA13" s="8">
        <v>-3.0557439999999901E-2</v>
      </c>
      <c r="AB13" s="61">
        <v>543</v>
      </c>
      <c r="AC13" s="62">
        <v>39246</v>
      </c>
      <c r="AD13" s="12" t="s">
        <v>49</v>
      </c>
      <c r="AE13" s="16">
        <v>500</v>
      </c>
      <c r="AF13" s="14" t="s">
        <v>18</v>
      </c>
      <c r="AG13" s="39">
        <v>6.7817267499999998</v>
      </c>
    </row>
    <row r="14" spans="1:33" x14ac:dyDescent="0.25">
      <c r="A14" s="40" t="s">
        <v>50</v>
      </c>
      <c r="B14" s="40" t="b" cm="1">
        <f t="array" ref="B14">IsESG(A14)</f>
        <v>0</v>
      </c>
      <c r="C14" s="63">
        <v>11.7510262693964</v>
      </c>
      <c r="D14" s="64">
        <v>1</v>
      </c>
      <c r="E14" s="63">
        <v>9.0055248580049803</v>
      </c>
      <c r="F14" s="64">
        <v>1</v>
      </c>
      <c r="G14" s="41">
        <v>-6.9214390230806098</v>
      </c>
      <c r="H14" s="42">
        <v>25</v>
      </c>
      <c r="I14" s="63">
        <v>21.208808953036201</v>
      </c>
      <c r="J14" s="64">
        <v>1</v>
      </c>
      <c r="K14" s="41">
        <v>1.9611940610404199</v>
      </c>
      <c r="L14" s="42">
        <v>6</v>
      </c>
      <c r="M14" s="41">
        <v>-5.7434145603294802</v>
      </c>
      <c r="N14" s="42">
        <v>17</v>
      </c>
      <c r="O14" s="41">
        <v>13.072801035221801</v>
      </c>
      <c r="P14" s="43">
        <v>1.31018590045533</v>
      </c>
      <c r="Q14" s="43">
        <v>0.439732204037033</v>
      </c>
      <c r="R14" s="44">
        <v>8</v>
      </c>
      <c r="S14" s="45">
        <v>0</v>
      </c>
      <c r="T14" s="45">
        <v>0</v>
      </c>
      <c r="U14" s="46" t="s">
        <v>18</v>
      </c>
      <c r="V14" s="47">
        <v>1.6E-2</v>
      </c>
      <c r="W14" s="47" t="s">
        <v>18</v>
      </c>
      <c r="X14" s="47">
        <v>1.6389532194416301E-2</v>
      </c>
      <c r="Y14" s="48" t="s">
        <v>30</v>
      </c>
      <c r="Z14" s="49">
        <v>341.31124202495403</v>
      </c>
      <c r="AA14" s="50">
        <v>8.0152890800000005</v>
      </c>
      <c r="AB14" s="51">
        <v>2231</v>
      </c>
      <c r="AC14" s="52">
        <v>33942</v>
      </c>
      <c r="AD14" s="48" t="s">
        <v>51</v>
      </c>
      <c r="AE14" s="53">
        <v>1000</v>
      </c>
      <c r="AF14" s="46" t="s">
        <v>52</v>
      </c>
      <c r="AG14" s="54">
        <v>-19.736947489999999</v>
      </c>
    </row>
    <row r="15" spans="1:33" x14ac:dyDescent="0.25">
      <c r="A15" s="1" t="s">
        <v>53</v>
      </c>
      <c r="B15" s="40" t="b" cm="1">
        <f t="array" ref="B15">IsESG(A15)</f>
        <v>0</v>
      </c>
      <c r="C15" s="55">
        <v>7.9646644068142196</v>
      </c>
      <c r="D15" s="37">
        <v>7</v>
      </c>
      <c r="E15" s="55">
        <v>5.5384130127840301</v>
      </c>
      <c r="F15" s="37">
        <v>10</v>
      </c>
      <c r="G15" s="55">
        <v>-4.5002062876266402</v>
      </c>
      <c r="H15" s="37">
        <v>15</v>
      </c>
      <c r="I15" s="55">
        <v>8.7909186906019698</v>
      </c>
      <c r="J15" s="37">
        <v>26</v>
      </c>
      <c r="K15" s="55">
        <v>-0.74846693962238298</v>
      </c>
      <c r="L15" s="37">
        <v>21</v>
      </c>
      <c r="M15" s="55">
        <v>-5.2777679550196099</v>
      </c>
      <c r="N15" s="37">
        <v>14</v>
      </c>
      <c r="O15" s="55">
        <v>12.6617466899952</v>
      </c>
      <c r="P15" s="56">
        <v>0.37197943132861799</v>
      </c>
      <c r="Q15" s="56">
        <v>0.246264417850971</v>
      </c>
      <c r="R15" s="57">
        <v>8</v>
      </c>
      <c r="S15" s="58">
        <v>0</v>
      </c>
      <c r="T15" s="58">
        <v>0</v>
      </c>
      <c r="U15" s="14" t="s">
        <v>18</v>
      </c>
      <c r="V15" s="59">
        <v>1.7999999999999999E-2</v>
      </c>
      <c r="W15" s="59" t="s">
        <v>18</v>
      </c>
      <c r="X15" s="59">
        <v>1.8428675763583799E-2</v>
      </c>
      <c r="Y15" s="12" t="s">
        <v>30</v>
      </c>
      <c r="Z15" s="60">
        <v>412.669988737094</v>
      </c>
      <c r="AA15" s="8">
        <v>-6.1497853099999897</v>
      </c>
      <c r="AB15" s="61">
        <v>2905</v>
      </c>
      <c r="AC15" s="62">
        <v>32797</v>
      </c>
      <c r="AD15" s="12" t="s">
        <v>51</v>
      </c>
      <c r="AE15" s="16">
        <v>1000</v>
      </c>
      <c r="AF15" s="14" t="s">
        <v>52</v>
      </c>
      <c r="AG15" s="39">
        <v>-107.826831499999</v>
      </c>
    </row>
    <row r="16" spans="1:33" x14ac:dyDescent="0.25">
      <c r="A16" s="40" t="s">
        <v>54</v>
      </c>
      <c r="B16" s="40" t="b" cm="1">
        <f t="array" ref="B16">IsESG(A16)</f>
        <v>0</v>
      </c>
      <c r="C16" s="41">
        <v>7.1205451311337304</v>
      </c>
      <c r="D16" s="42">
        <v>18</v>
      </c>
      <c r="E16" s="41">
        <v>6.7215175553286102</v>
      </c>
      <c r="F16" s="42">
        <v>5</v>
      </c>
      <c r="G16" s="41">
        <v>-2.8725483980791702</v>
      </c>
      <c r="H16" s="42">
        <v>10</v>
      </c>
      <c r="I16" s="63">
        <v>20.552483359754302</v>
      </c>
      <c r="J16" s="64">
        <v>2</v>
      </c>
      <c r="K16" s="41">
        <v>0.75380333108434605</v>
      </c>
      <c r="L16" s="42">
        <v>11</v>
      </c>
      <c r="M16" s="63">
        <v>-4.3003424815541802</v>
      </c>
      <c r="N16" s="64">
        <v>2</v>
      </c>
      <c r="O16" s="41">
        <v>11.287749322760501</v>
      </c>
      <c r="P16" s="43">
        <v>1.45923456763084</v>
      </c>
      <c r="Q16" s="43">
        <v>0.31772550567178398</v>
      </c>
      <c r="R16" s="44">
        <v>8</v>
      </c>
      <c r="S16" s="45">
        <v>0</v>
      </c>
      <c r="T16" s="45">
        <v>0.01</v>
      </c>
      <c r="U16" s="46" t="s">
        <v>18</v>
      </c>
      <c r="V16" s="47">
        <v>0.02</v>
      </c>
      <c r="W16" s="47" t="s">
        <v>18</v>
      </c>
      <c r="X16" s="47">
        <v>0.02</v>
      </c>
      <c r="Y16" s="48" t="s">
        <v>30</v>
      </c>
      <c r="Z16" s="49">
        <v>18.341785680000001</v>
      </c>
      <c r="AA16" s="50">
        <v>2.1534000000000001E-2</v>
      </c>
      <c r="AB16" s="51">
        <v>235</v>
      </c>
      <c r="AC16" s="52">
        <v>35527</v>
      </c>
      <c r="AD16" s="48" t="s">
        <v>55</v>
      </c>
      <c r="AE16" s="53" t="s">
        <v>56</v>
      </c>
      <c r="AF16" s="46" t="s">
        <v>18</v>
      </c>
      <c r="AG16" s="54">
        <v>-0.27029787999999999</v>
      </c>
    </row>
    <row r="17" spans="1:33" x14ac:dyDescent="0.25">
      <c r="A17" s="1" t="s">
        <v>57</v>
      </c>
      <c r="B17" s="40" t="b" cm="1">
        <f t="array" ref="B17">IsESG(A17)</f>
        <v>0</v>
      </c>
      <c r="C17" s="55">
        <v>7.2734723928757399</v>
      </c>
      <c r="D17" s="37">
        <v>15</v>
      </c>
      <c r="E17" s="55">
        <v>4.9141872705344696</v>
      </c>
      <c r="F17" s="37">
        <v>19</v>
      </c>
      <c r="G17" s="55">
        <v>-2.8068207232924598</v>
      </c>
      <c r="H17" s="37">
        <v>9</v>
      </c>
      <c r="I17" s="55">
        <v>16.1335930432619</v>
      </c>
      <c r="J17" s="37">
        <v>7</v>
      </c>
      <c r="K17" s="55">
        <v>2.0062402172008298</v>
      </c>
      <c r="L17" s="37">
        <v>5</v>
      </c>
      <c r="M17" s="55">
        <v>-4.5829767213477197</v>
      </c>
      <c r="N17" s="37">
        <v>11</v>
      </c>
      <c r="O17" s="55">
        <v>13.2474271592832</v>
      </c>
      <c r="P17" s="56">
        <v>0.90980562045102498</v>
      </c>
      <c r="Q17" s="56">
        <v>0.21026213967436799</v>
      </c>
      <c r="R17" s="57">
        <v>8</v>
      </c>
      <c r="S17" s="58">
        <v>0</v>
      </c>
      <c r="T17" s="58">
        <v>0</v>
      </c>
      <c r="U17" s="14" t="s">
        <v>18</v>
      </c>
      <c r="V17" s="59">
        <v>5.0000000000000001E-3</v>
      </c>
      <c r="W17" s="59" t="s">
        <v>18</v>
      </c>
      <c r="X17" s="59">
        <v>5.0022067236585198E-3</v>
      </c>
      <c r="Y17" s="12" t="s">
        <v>30</v>
      </c>
      <c r="Z17" s="60">
        <v>574.87184601215802</v>
      </c>
      <c r="AA17" s="8">
        <v>-2.2596838510999899</v>
      </c>
      <c r="AB17" s="61">
        <v>750</v>
      </c>
      <c r="AC17" s="62">
        <v>34040</v>
      </c>
      <c r="AD17" s="12" t="s">
        <v>58</v>
      </c>
      <c r="AE17" s="16">
        <v>1000000</v>
      </c>
      <c r="AF17" s="14" t="s">
        <v>18</v>
      </c>
      <c r="AG17" s="39">
        <v>-15.7282620996949</v>
      </c>
    </row>
    <row r="18" spans="1:33" x14ac:dyDescent="0.25">
      <c r="A18" s="40" t="s">
        <v>59</v>
      </c>
      <c r="B18" s="40" t="b" cm="1">
        <f t="array" ref="B18">IsESG(A18)</f>
        <v>0</v>
      </c>
      <c r="C18" s="41">
        <v>7.2311498656261097</v>
      </c>
      <c r="D18" s="42">
        <v>16</v>
      </c>
      <c r="E18" s="41">
        <v>5.3773198015485404</v>
      </c>
      <c r="F18" s="42">
        <v>14</v>
      </c>
      <c r="G18" s="41">
        <v>-6.1766527477005297</v>
      </c>
      <c r="H18" s="42">
        <v>21</v>
      </c>
      <c r="I18" s="41">
        <v>9.74555777188381</v>
      </c>
      <c r="J18" s="42">
        <v>24</v>
      </c>
      <c r="K18" s="41">
        <v>-4.8368150724409302E-2</v>
      </c>
      <c r="L18" s="42">
        <v>18</v>
      </c>
      <c r="M18" s="41">
        <v>-4.6267959671437797</v>
      </c>
      <c r="N18" s="42">
        <v>12</v>
      </c>
      <c r="O18" s="41">
        <v>12.2946829399744</v>
      </c>
      <c r="P18" s="43">
        <v>0.46073155707299901</v>
      </c>
      <c r="Q18" s="43">
        <v>0.24070149667990701</v>
      </c>
      <c r="R18" s="44">
        <v>8</v>
      </c>
      <c r="S18" s="45">
        <v>0</v>
      </c>
      <c r="T18" s="45">
        <v>0</v>
      </c>
      <c r="U18" s="46" t="s">
        <v>18</v>
      </c>
      <c r="V18" s="47">
        <v>1.4E-2</v>
      </c>
      <c r="W18" s="47" t="s">
        <v>18</v>
      </c>
      <c r="X18" s="47">
        <v>1.4005374423449299E-2</v>
      </c>
      <c r="Y18" s="48" t="s">
        <v>30</v>
      </c>
      <c r="Z18" s="49">
        <v>304.32029284607302</v>
      </c>
      <c r="AA18" s="50">
        <v>-1.33890371700499</v>
      </c>
      <c r="AB18" s="51">
        <v>20325</v>
      </c>
      <c r="AC18" s="52">
        <v>33739</v>
      </c>
      <c r="AD18" s="48" t="s">
        <v>60</v>
      </c>
      <c r="AE18" s="53">
        <v>10</v>
      </c>
      <c r="AF18" s="46" t="s">
        <v>18</v>
      </c>
      <c r="AG18" s="54">
        <v>-47.6125010833019</v>
      </c>
    </row>
    <row r="19" spans="1:33" x14ac:dyDescent="0.25">
      <c r="A19" s="1" t="s">
        <v>61</v>
      </c>
      <c r="B19" s="40" t="b" cm="1">
        <f t="array" ref="B19">IsESG(A19)</f>
        <v>0</v>
      </c>
      <c r="C19" s="55">
        <v>7.5915374990145503</v>
      </c>
      <c r="D19" s="37">
        <v>9</v>
      </c>
      <c r="E19" s="55">
        <v>4.9823988120164904</v>
      </c>
      <c r="F19" s="37">
        <v>18</v>
      </c>
      <c r="G19" s="55">
        <v>-2.69170703907327</v>
      </c>
      <c r="H19" s="37">
        <v>8</v>
      </c>
      <c r="I19" s="55">
        <v>15.331937970056799</v>
      </c>
      <c r="J19" s="37">
        <v>11</v>
      </c>
      <c r="K19" s="55">
        <v>1.7502137026268401</v>
      </c>
      <c r="L19" s="37">
        <v>10</v>
      </c>
      <c r="M19" s="55">
        <v>-4.5377469822781302</v>
      </c>
      <c r="N19" s="37">
        <v>9</v>
      </c>
      <c r="O19" s="55">
        <v>13.3493585378838</v>
      </c>
      <c r="P19" s="56">
        <v>0.84280668474799603</v>
      </c>
      <c r="Q19" s="56">
        <v>0.21053456992064701</v>
      </c>
      <c r="R19" s="57">
        <v>6</v>
      </c>
      <c r="S19" s="58">
        <v>0</v>
      </c>
      <c r="T19" s="58">
        <v>0</v>
      </c>
      <c r="U19" s="14" t="s">
        <v>18</v>
      </c>
      <c r="V19" s="59">
        <v>5.0000000000000001E-3</v>
      </c>
      <c r="W19" s="59" t="s">
        <v>18</v>
      </c>
      <c r="X19" s="59">
        <v>5.0051773974297198E-3</v>
      </c>
      <c r="Y19" s="12" t="s">
        <v>30</v>
      </c>
      <c r="Z19" s="60">
        <v>211.059753571941</v>
      </c>
      <c r="AA19" s="8">
        <v>-7.4281848053179997</v>
      </c>
      <c r="AB19" s="61">
        <v>21552</v>
      </c>
      <c r="AC19" s="62">
        <v>40238</v>
      </c>
      <c r="AD19" s="12" t="s">
        <v>62</v>
      </c>
      <c r="AE19" s="16">
        <v>10</v>
      </c>
      <c r="AF19" s="14" t="s">
        <v>18</v>
      </c>
      <c r="AG19" s="39">
        <v>10.3876444217569</v>
      </c>
    </row>
    <row r="20" spans="1:33" x14ac:dyDescent="0.25">
      <c r="A20" s="40" t="s">
        <v>2592</v>
      </c>
      <c r="B20" s="40" t="b" cm="1">
        <f t="array" ref="B20">IsESG(A20)</f>
        <v>0</v>
      </c>
      <c r="C20" s="41">
        <v>7.7840599847946503</v>
      </c>
      <c r="D20" s="42">
        <v>8</v>
      </c>
      <c r="E20" s="41">
        <v>5.0876043652784801</v>
      </c>
      <c r="F20" s="42">
        <v>17</v>
      </c>
      <c r="G20" s="41">
        <v>-2.5939387229596802</v>
      </c>
      <c r="H20" s="42">
        <v>7</v>
      </c>
      <c r="I20" s="41">
        <v>15.446726818845599</v>
      </c>
      <c r="J20" s="42">
        <v>10</v>
      </c>
      <c r="K20" s="41">
        <v>1.8012814687662799</v>
      </c>
      <c r="L20" s="42">
        <v>9</v>
      </c>
      <c r="M20" s="41">
        <v>-4.5293620496433498</v>
      </c>
      <c r="N20" s="42">
        <v>6</v>
      </c>
      <c r="O20" s="41">
        <v>13.349036686811001</v>
      </c>
      <c r="P20" s="43">
        <v>0.85142604131461597</v>
      </c>
      <c r="Q20" s="43">
        <v>0.21610485166924201</v>
      </c>
      <c r="R20" s="44">
        <v>6</v>
      </c>
      <c r="S20" s="45">
        <v>0</v>
      </c>
      <c r="T20" s="45">
        <v>0</v>
      </c>
      <c r="U20" s="46" t="s">
        <v>18</v>
      </c>
      <c r="V20" s="47">
        <v>5.0000000000000001E-3</v>
      </c>
      <c r="W20" s="47" t="s">
        <v>18</v>
      </c>
      <c r="X20" s="47">
        <v>3.9442395652451801E-3</v>
      </c>
      <c r="Y20" s="48" t="s">
        <v>30</v>
      </c>
      <c r="Z20" s="49" t="s">
        <v>18</v>
      </c>
      <c r="AA20" s="50" t="s">
        <v>18</v>
      </c>
      <c r="AB20" s="51" t="s">
        <v>18</v>
      </c>
      <c r="AC20" s="52">
        <v>39708</v>
      </c>
      <c r="AD20" s="48" t="s">
        <v>62</v>
      </c>
      <c r="AE20" s="53">
        <v>100000</v>
      </c>
      <c r="AF20" s="46" t="s">
        <v>18</v>
      </c>
      <c r="AG20" s="54" t="s">
        <v>18</v>
      </c>
    </row>
    <row r="21" spans="1:33" x14ac:dyDescent="0.25">
      <c r="A21" s="1" t="s">
        <v>64</v>
      </c>
      <c r="B21" s="40" t="b" cm="1">
        <f t="array" ref="B21">IsESG(A21)</f>
        <v>0</v>
      </c>
      <c r="C21" s="55">
        <v>6.2484114039218897</v>
      </c>
      <c r="D21" s="37">
        <v>21</v>
      </c>
      <c r="E21" s="55">
        <v>3.3703452487646501</v>
      </c>
      <c r="F21" s="37">
        <v>29</v>
      </c>
      <c r="G21" s="55">
        <v>-6.3243578353984704</v>
      </c>
      <c r="H21" s="37">
        <v>22</v>
      </c>
      <c r="I21" s="55">
        <v>6.48143007827675</v>
      </c>
      <c r="J21" s="37">
        <v>27</v>
      </c>
      <c r="K21" s="55">
        <v>-1.5526356310628899</v>
      </c>
      <c r="L21" s="37">
        <v>23</v>
      </c>
      <c r="M21" s="55">
        <v>-6.1022176531061501</v>
      </c>
      <c r="N21" s="37">
        <v>23</v>
      </c>
      <c r="O21" s="55">
        <v>12.9039900965304</v>
      </c>
      <c r="P21" s="56">
        <v>0.186021587360921</v>
      </c>
      <c r="Q21" s="56">
        <v>0.12692476985843101</v>
      </c>
      <c r="R21" s="57">
        <v>8</v>
      </c>
      <c r="S21" s="58">
        <v>0</v>
      </c>
      <c r="T21" s="58">
        <v>0.01</v>
      </c>
      <c r="U21" s="14" t="s">
        <v>18</v>
      </c>
      <c r="V21" s="59">
        <v>1.6E-2</v>
      </c>
      <c r="W21" s="59" t="s">
        <v>18</v>
      </c>
      <c r="X21" s="59">
        <v>1.6E-2</v>
      </c>
      <c r="Y21" s="12" t="s">
        <v>30</v>
      </c>
      <c r="Z21" s="60">
        <v>704.63325580358401</v>
      </c>
      <c r="AA21" s="8">
        <v>-2.9771848699999999</v>
      </c>
      <c r="AB21" s="61">
        <v>49972</v>
      </c>
      <c r="AC21" s="62">
        <v>34492</v>
      </c>
      <c r="AD21" s="12" t="s">
        <v>65</v>
      </c>
      <c r="AE21" s="16" t="s">
        <v>56</v>
      </c>
      <c r="AF21" s="14" t="s">
        <v>18</v>
      </c>
      <c r="AG21" s="39">
        <v>-59.7207055699999</v>
      </c>
    </row>
    <row r="22" spans="1:33" x14ac:dyDescent="0.25">
      <c r="A22" s="40" t="s">
        <v>2593</v>
      </c>
      <c r="B22" s="40" t="b" cm="1">
        <f t="array" ref="B22">IsESG(A22)</f>
        <v>0</v>
      </c>
      <c r="C22" s="41">
        <v>5.9185273204525002</v>
      </c>
      <c r="D22" s="42">
        <v>23</v>
      </c>
      <c r="E22" s="41">
        <v>2.7310408349696602</v>
      </c>
      <c r="F22" s="42">
        <v>30</v>
      </c>
      <c r="G22" s="41">
        <v>-7.2905914908413303</v>
      </c>
      <c r="H22" s="42">
        <v>26</v>
      </c>
      <c r="I22" s="41">
        <v>3.21955582053958</v>
      </c>
      <c r="J22" s="42">
        <v>32</v>
      </c>
      <c r="K22" s="41">
        <v>-1.5566138318289</v>
      </c>
      <c r="L22" s="42">
        <v>24</v>
      </c>
      <c r="M22" s="41">
        <v>-6.1016949152542601</v>
      </c>
      <c r="N22" s="42">
        <v>22</v>
      </c>
      <c r="O22" s="41">
        <v>13.239674328860801</v>
      </c>
      <c r="P22" s="43">
        <v>-6.5066066981201806E-2</v>
      </c>
      <c r="Q22" s="43">
        <v>9.2451004525946706E-2</v>
      </c>
      <c r="R22" s="44">
        <v>8</v>
      </c>
      <c r="S22" s="45">
        <v>0</v>
      </c>
      <c r="T22" s="45">
        <v>0.01</v>
      </c>
      <c r="U22" s="46" t="s">
        <v>18</v>
      </c>
      <c r="V22" s="47">
        <v>1.6E-2</v>
      </c>
      <c r="W22" s="47" t="s">
        <v>18</v>
      </c>
      <c r="X22" s="47">
        <v>1.6E-2</v>
      </c>
      <c r="Y22" s="48" t="s">
        <v>30</v>
      </c>
      <c r="Z22" s="49" t="s">
        <v>18</v>
      </c>
      <c r="AA22" s="50" t="s">
        <v>18</v>
      </c>
      <c r="AB22" s="51" t="s">
        <v>18</v>
      </c>
      <c r="AC22" s="52">
        <v>34492</v>
      </c>
      <c r="AD22" s="48" t="s">
        <v>65</v>
      </c>
      <c r="AE22" s="53">
        <v>30000</v>
      </c>
      <c r="AF22" s="46" t="s">
        <v>18</v>
      </c>
      <c r="AG22" s="54" t="s">
        <v>18</v>
      </c>
    </row>
    <row r="23" spans="1:33" hidden="1" x14ac:dyDescent="0.25">
      <c r="A23" s="1" t="s">
        <v>67</v>
      </c>
      <c r="B23" s="40" t="b" cm="1">
        <f t="array" ref="B23">IsESG(A23)</f>
        <v>0</v>
      </c>
      <c r="C23" s="55" t="s">
        <v>18</v>
      </c>
      <c r="D23" s="37" t="s">
        <v>18</v>
      </c>
      <c r="E23" s="55" t="s">
        <v>18</v>
      </c>
      <c r="F23" s="37" t="s">
        <v>18</v>
      </c>
      <c r="G23" s="55" t="s">
        <v>18</v>
      </c>
      <c r="H23" s="37" t="s">
        <v>18</v>
      </c>
      <c r="I23" s="55" t="s">
        <v>18</v>
      </c>
      <c r="J23" s="37" t="s">
        <v>18</v>
      </c>
      <c r="K23" s="55" t="s">
        <v>18</v>
      </c>
      <c r="L23" s="37" t="s">
        <v>18</v>
      </c>
      <c r="M23" s="55">
        <v>-6.1022176531061696</v>
      </c>
      <c r="N23" s="37">
        <v>24</v>
      </c>
      <c r="O23" s="55" t="s">
        <v>18</v>
      </c>
      <c r="P23" s="56" t="s">
        <v>18</v>
      </c>
      <c r="Q23" s="56" t="s">
        <v>18</v>
      </c>
      <c r="R23" s="57">
        <v>8</v>
      </c>
      <c r="S23" s="58">
        <v>0</v>
      </c>
      <c r="T23" s="58">
        <v>0.01</v>
      </c>
      <c r="U23" s="14" t="s">
        <v>18</v>
      </c>
      <c r="V23" s="59">
        <v>9.4999999999999998E-3</v>
      </c>
      <c r="W23" s="59" t="s">
        <v>18</v>
      </c>
      <c r="X23" s="59">
        <v>9.4999999999999998E-3</v>
      </c>
      <c r="Y23" s="12" t="s">
        <v>30</v>
      </c>
      <c r="Z23" s="60" t="s">
        <v>18</v>
      </c>
      <c r="AA23" s="8" t="s">
        <v>18</v>
      </c>
      <c r="AB23" s="61" t="s">
        <v>18</v>
      </c>
      <c r="AC23" s="62">
        <v>45455</v>
      </c>
      <c r="AD23" s="12" t="s">
        <v>65</v>
      </c>
      <c r="AE23" s="16" t="s">
        <v>68</v>
      </c>
      <c r="AF23" s="14" t="s">
        <v>18</v>
      </c>
      <c r="AG23" s="39" t="s">
        <v>18</v>
      </c>
    </row>
    <row r="24" spans="1:33" hidden="1" x14ac:dyDescent="0.25">
      <c r="A24" s="40" t="s">
        <v>69</v>
      </c>
      <c r="B24" s="40" t="b" cm="1">
        <f t="array" ref="B24">IsESG(A24)</f>
        <v>0</v>
      </c>
      <c r="C24" s="41" t="s">
        <v>18</v>
      </c>
      <c r="D24" s="42" t="s">
        <v>18</v>
      </c>
      <c r="E24" s="41" t="s">
        <v>18</v>
      </c>
      <c r="F24" s="42" t="s">
        <v>18</v>
      </c>
      <c r="G24" s="41" t="s">
        <v>18</v>
      </c>
      <c r="H24" s="42" t="s">
        <v>18</v>
      </c>
      <c r="I24" s="41" t="s">
        <v>18</v>
      </c>
      <c r="J24" s="42" t="s">
        <v>18</v>
      </c>
      <c r="K24" s="41" t="s">
        <v>18</v>
      </c>
      <c r="L24" s="42" t="s">
        <v>18</v>
      </c>
      <c r="M24" s="41">
        <v>-6.1022176531061696</v>
      </c>
      <c r="N24" s="42">
        <v>24</v>
      </c>
      <c r="O24" s="41" t="s">
        <v>18</v>
      </c>
      <c r="P24" s="43" t="s">
        <v>18</v>
      </c>
      <c r="Q24" s="43" t="s">
        <v>18</v>
      </c>
      <c r="R24" s="44">
        <v>8</v>
      </c>
      <c r="S24" s="45">
        <v>0</v>
      </c>
      <c r="T24" s="45">
        <v>0.01</v>
      </c>
      <c r="U24" s="46" t="s">
        <v>18</v>
      </c>
      <c r="V24" s="47">
        <v>5.0000000000000001E-3</v>
      </c>
      <c r="W24" s="47" t="s">
        <v>18</v>
      </c>
      <c r="X24" s="47">
        <v>5.0000000000000001E-3</v>
      </c>
      <c r="Y24" s="48" t="s">
        <v>30</v>
      </c>
      <c r="Z24" s="49" t="s">
        <v>18</v>
      </c>
      <c r="AA24" s="50" t="s">
        <v>18</v>
      </c>
      <c r="AB24" s="51" t="s">
        <v>18</v>
      </c>
      <c r="AC24" s="52">
        <v>45455</v>
      </c>
      <c r="AD24" s="48" t="s">
        <v>65</v>
      </c>
      <c r="AE24" s="53" t="s">
        <v>70</v>
      </c>
      <c r="AF24" s="46" t="s">
        <v>18</v>
      </c>
      <c r="AG24" s="54" t="s">
        <v>18</v>
      </c>
    </row>
    <row r="25" spans="1:33" hidden="1" x14ac:dyDescent="0.25">
      <c r="A25" s="1" t="s">
        <v>71</v>
      </c>
      <c r="B25" s="40" t="b" cm="1">
        <f t="array" ref="B25">IsESG(A25)</f>
        <v>0</v>
      </c>
      <c r="C25" s="55" t="s">
        <v>18</v>
      </c>
      <c r="D25" s="37" t="s">
        <v>18</v>
      </c>
      <c r="E25" s="55">
        <v>5.2767162806102803</v>
      </c>
      <c r="F25" s="37">
        <v>15</v>
      </c>
      <c r="G25" s="55">
        <v>-2.4622740732817801</v>
      </c>
      <c r="H25" s="37">
        <v>5</v>
      </c>
      <c r="I25" s="55">
        <v>16.238086675058401</v>
      </c>
      <c r="J25" s="37">
        <v>6</v>
      </c>
      <c r="K25" s="65">
        <v>2.3108578664134001</v>
      </c>
      <c r="L25" s="66">
        <v>3</v>
      </c>
      <c r="M25" s="55">
        <v>-4.5340422389602502</v>
      </c>
      <c r="N25" s="37">
        <v>7</v>
      </c>
      <c r="O25" s="55">
        <v>12.482108684502901</v>
      </c>
      <c r="P25" s="56">
        <v>0.97396021979214098</v>
      </c>
      <c r="Q25" s="56">
        <v>0.22843814587286301</v>
      </c>
      <c r="R25" s="57">
        <v>6</v>
      </c>
      <c r="S25" s="58">
        <v>0</v>
      </c>
      <c r="T25" s="58">
        <v>0</v>
      </c>
      <c r="U25" s="14" t="s">
        <v>18</v>
      </c>
      <c r="V25" s="59">
        <v>3.8999999999999998E-3</v>
      </c>
      <c r="W25" s="59" t="s">
        <v>18</v>
      </c>
      <c r="X25" s="59">
        <v>3.9100000000000003E-3</v>
      </c>
      <c r="Y25" s="12" t="s">
        <v>30</v>
      </c>
      <c r="Z25" s="60">
        <v>362.01802955087499</v>
      </c>
      <c r="AA25" s="8">
        <v>16.380902500000001</v>
      </c>
      <c r="AB25" s="61">
        <v>32115</v>
      </c>
      <c r="AC25" s="62">
        <v>43266</v>
      </c>
      <c r="AD25" s="12" t="s">
        <v>65</v>
      </c>
      <c r="AE25" s="16" t="s">
        <v>56</v>
      </c>
      <c r="AF25" s="14" t="s">
        <v>18</v>
      </c>
      <c r="AG25" s="39">
        <v>-39.3679402</v>
      </c>
    </row>
    <row r="26" spans="1:33" hidden="1" x14ac:dyDescent="0.25">
      <c r="A26" s="40" t="s">
        <v>72</v>
      </c>
      <c r="B26" s="40" t="b" cm="1">
        <f t="array" ref="B26">IsESG(A26)</f>
        <v>0</v>
      </c>
      <c r="C26" s="41" t="s">
        <v>18</v>
      </c>
      <c r="D26" s="42" t="s">
        <v>18</v>
      </c>
      <c r="E26" s="41">
        <v>5.27418018883996</v>
      </c>
      <c r="F26" s="42">
        <v>16</v>
      </c>
      <c r="G26" s="41">
        <v>-2.4636614238640799</v>
      </c>
      <c r="H26" s="42">
        <v>6</v>
      </c>
      <c r="I26" s="41">
        <v>16.247211777732399</v>
      </c>
      <c r="J26" s="42">
        <v>5</v>
      </c>
      <c r="K26" s="41">
        <v>2.3096910788182199</v>
      </c>
      <c r="L26" s="42">
        <v>4</v>
      </c>
      <c r="M26" s="41">
        <v>-4.5348419540229301</v>
      </c>
      <c r="N26" s="42">
        <v>8</v>
      </c>
      <c r="O26" s="41">
        <v>13.019959379765</v>
      </c>
      <c r="P26" s="43">
        <v>0.93442706429714895</v>
      </c>
      <c r="Q26" s="43">
        <v>0.227425767125956</v>
      </c>
      <c r="R26" s="44">
        <v>8</v>
      </c>
      <c r="S26" s="45">
        <v>0</v>
      </c>
      <c r="T26" s="45">
        <v>0</v>
      </c>
      <c r="U26" s="46" t="s">
        <v>18</v>
      </c>
      <c r="V26" s="47">
        <v>3.8999999999999998E-3</v>
      </c>
      <c r="W26" s="47" t="s">
        <v>18</v>
      </c>
      <c r="X26" s="47">
        <v>3.9100000000000003E-3</v>
      </c>
      <c r="Y26" s="48" t="s">
        <v>30</v>
      </c>
      <c r="Z26" s="49" t="s">
        <v>18</v>
      </c>
      <c r="AA26" s="50" t="s">
        <v>18</v>
      </c>
      <c r="AB26" s="51" t="s">
        <v>18</v>
      </c>
      <c r="AC26" s="52">
        <v>43266</v>
      </c>
      <c r="AD26" s="48" t="s">
        <v>65</v>
      </c>
      <c r="AE26" s="53" t="s">
        <v>73</v>
      </c>
      <c r="AF26" s="46" t="s">
        <v>18</v>
      </c>
      <c r="AG26" s="54" t="s">
        <v>18</v>
      </c>
    </row>
    <row r="27" spans="1:33" hidden="1" x14ac:dyDescent="0.25">
      <c r="A27" s="1" t="s">
        <v>74</v>
      </c>
      <c r="B27" s="40" t="b" cm="1">
        <f t="array" ref="B27">IsESG(A27)</f>
        <v>0</v>
      </c>
      <c r="C27" s="55" t="s">
        <v>18</v>
      </c>
      <c r="D27" s="37" t="s">
        <v>18</v>
      </c>
      <c r="E27" s="55">
        <v>5.4784807183613804</v>
      </c>
      <c r="F27" s="37">
        <v>11</v>
      </c>
      <c r="G27" s="65">
        <v>-2.2743492371917999</v>
      </c>
      <c r="H27" s="66">
        <v>3</v>
      </c>
      <c r="I27" s="65">
        <v>16.466399643969599</v>
      </c>
      <c r="J27" s="66">
        <v>3</v>
      </c>
      <c r="K27" s="65">
        <v>2.4105815136573301</v>
      </c>
      <c r="L27" s="66">
        <v>1</v>
      </c>
      <c r="M27" s="55">
        <v>-4.5169293636894299</v>
      </c>
      <c r="N27" s="37">
        <v>4</v>
      </c>
      <c r="O27" s="55">
        <v>12.477972916371</v>
      </c>
      <c r="P27" s="56">
        <v>0.99258031490751797</v>
      </c>
      <c r="Q27" s="56">
        <v>0.23923534193813001</v>
      </c>
      <c r="R27" s="57">
        <v>8</v>
      </c>
      <c r="S27" s="58">
        <v>0</v>
      </c>
      <c r="T27" s="58">
        <v>0</v>
      </c>
      <c r="U27" s="14" t="s">
        <v>18</v>
      </c>
      <c r="V27" s="59">
        <v>2E-3</v>
      </c>
      <c r="W27" s="59" t="s">
        <v>18</v>
      </c>
      <c r="X27" s="59">
        <v>2.0100000000000001E-3</v>
      </c>
      <c r="Y27" s="12" t="s">
        <v>30</v>
      </c>
      <c r="Z27" s="60" t="s">
        <v>18</v>
      </c>
      <c r="AA27" s="8" t="s">
        <v>18</v>
      </c>
      <c r="AB27" s="61" t="s">
        <v>18</v>
      </c>
      <c r="AC27" s="62">
        <v>43266</v>
      </c>
      <c r="AD27" s="12" t="s">
        <v>65</v>
      </c>
      <c r="AE27" s="16" t="s">
        <v>75</v>
      </c>
      <c r="AF27" s="14" t="s">
        <v>18</v>
      </c>
      <c r="AG27" s="39" t="s">
        <v>18</v>
      </c>
    </row>
    <row r="28" spans="1:33" hidden="1" x14ac:dyDescent="0.25">
      <c r="A28" s="40" t="s">
        <v>76</v>
      </c>
      <c r="B28" s="40" t="b" cm="1">
        <f t="array" ref="B28">IsESG(A28)</f>
        <v>0</v>
      </c>
      <c r="C28" s="41" t="s">
        <v>18</v>
      </c>
      <c r="D28" s="42" t="s">
        <v>18</v>
      </c>
      <c r="E28" s="41">
        <v>5.4777429559933202</v>
      </c>
      <c r="F28" s="42">
        <v>12</v>
      </c>
      <c r="G28" s="41">
        <v>-2.2774838247845399</v>
      </c>
      <c r="H28" s="42">
        <v>4</v>
      </c>
      <c r="I28" s="41">
        <v>16.461667261104999</v>
      </c>
      <c r="J28" s="42">
        <v>4</v>
      </c>
      <c r="K28" s="63">
        <v>2.40718451995183</v>
      </c>
      <c r="L28" s="64">
        <v>2</v>
      </c>
      <c r="M28" s="41">
        <v>-4.5230902028484703</v>
      </c>
      <c r="N28" s="42">
        <v>5</v>
      </c>
      <c r="O28" s="41">
        <v>13.0184111933136</v>
      </c>
      <c r="P28" s="43">
        <v>0.95101143450079695</v>
      </c>
      <c r="Q28" s="43">
        <v>0.238251449325217</v>
      </c>
      <c r="R28" s="44">
        <v>8</v>
      </c>
      <c r="S28" s="45">
        <v>0</v>
      </c>
      <c r="T28" s="45">
        <v>0</v>
      </c>
      <c r="U28" s="46" t="s">
        <v>18</v>
      </c>
      <c r="V28" s="47">
        <v>2E-3</v>
      </c>
      <c r="W28" s="47" t="s">
        <v>18</v>
      </c>
      <c r="X28" s="47">
        <v>2.0100000000000001E-3</v>
      </c>
      <c r="Y28" s="48" t="s">
        <v>30</v>
      </c>
      <c r="Z28" s="49" t="s">
        <v>18</v>
      </c>
      <c r="AA28" s="50" t="s">
        <v>18</v>
      </c>
      <c r="AB28" s="51" t="s">
        <v>18</v>
      </c>
      <c r="AC28" s="52">
        <v>43266</v>
      </c>
      <c r="AD28" s="48" t="s">
        <v>65</v>
      </c>
      <c r="AE28" s="53" t="s">
        <v>75</v>
      </c>
      <c r="AF28" s="46" t="s">
        <v>18</v>
      </c>
      <c r="AG28" s="54" t="s">
        <v>18</v>
      </c>
    </row>
    <row r="29" spans="1:33" x14ac:dyDescent="0.25">
      <c r="A29" s="1" t="s">
        <v>77</v>
      </c>
      <c r="B29" s="40" t="b" cm="1">
        <f t="array" ref="B29">IsESG(A29)</f>
        <v>0</v>
      </c>
      <c r="C29" s="55">
        <v>7.4937478883536999</v>
      </c>
      <c r="D29" s="37">
        <v>10</v>
      </c>
      <c r="E29" s="55">
        <v>4.6669840326794798</v>
      </c>
      <c r="F29" s="37">
        <v>21</v>
      </c>
      <c r="G29" s="55">
        <v>-10.396193210236399</v>
      </c>
      <c r="H29" s="37">
        <v>28</v>
      </c>
      <c r="I29" s="55">
        <v>16.005451876703699</v>
      </c>
      <c r="J29" s="37">
        <v>8</v>
      </c>
      <c r="K29" s="55">
        <v>-3.3828152287809998</v>
      </c>
      <c r="L29" s="37">
        <v>29</v>
      </c>
      <c r="M29" s="55">
        <v>-9.4549918166939406</v>
      </c>
      <c r="N29" s="37">
        <v>38</v>
      </c>
      <c r="O29" s="55">
        <v>14.0723686516291</v>
      </c>
      <c r="P29" s="56">
        <v>0.847365700449635</v>
      </c>
      <c r="Q29" s="56">
        <v>0.19596481015167799</v>
      </c>
      <c r="R29" s="57">
        <v>6</v>
      </c>
      <c r="S29" s="58">
        <v>0</v>
      </c>
      <c r="T29" s="58">
        <v>0.01</v>
      </c>
      <c r="U29" s="14" t="s">
        <v>18</v>
      </c>
      <c r="V29" s="59">
        <v>0.02</v>
      </c>
      <c r="W29" s="59" t="s">
        <v>18</v>
      </c>
      <c r="X29" s="59">
        <v>2.001E-2</v>
      </c>
      <c r="Y29" s="12" t="s">
        <v>30</v>
      </c>
      <c r="Z29" s="60">
        <v>181.11763750345199</v>
      </c>
      <c r="AA29" s="8">
        <v>-14.746033880000001</v>
      </c>
      <c r="AB29" s="61">
        <v>26414</v>
      </c>
      <c r="AC29" s="62">
        <v>37270</v>
      </c>
      <c r="AD29" s="12" t="s">
        <v>65</v>
      </c>
      <c r="AE29" s="16" t="s">
        <v>56</v>
      </c>
      <c r="AF29" s="14" t="s">
        <v>18</v>
      </c>
      <c r="AG29" s="39">
        <v>-54.585137509999903</v>
      </c>
    </row>
    <row r="30" spans="1:33" x14ac:dyDescent="0.25">
      <c r="A30" s="40" t="s">
        <v>2594</v>
      </c>
      <c r="B30" s="40" t="b" cm="1">
        <f t="array" ref="B30">IsESG(A30)</f>
        <v>0</v>
      </c>
      <c r="C30" s="41">
        <v>7.4913890540594803</v>
      </c>
      <c r="D30" s="42">
        <v>11</v>
      </c>
      <c r="E30" s="41">
        <v>4.6618173772156402</v>
      </c>
      <c r="F30" s="42">
        <v>22</v>
      </c>
      <c r="G30" s="41">
        <v>-10.403121021872501</v>
      </c>
      <c r="H30" s="42">
        <v>29</v>
      </c>
      <c r="I30" s="41">
        <v>15.975825110254</v>
      </c>
      <c r="J30" s="42">
        <v>9</v>
      </c>
      <c r="K30" s="41">
        <v>-3.3808788129198999</v>
      </c>
      <c r="L30" s="42">
        <v>28</v>
      </c>
      <c r="M30" s="41">
        <v>-9.4545454545454604</v>
      </c>
      <c r="N30" s="42">
        <v>35</v>
      </c>
      <c r="O30" s="41">
        <v>14.639783383635001</v>
      </c>
      <c r="P30" s="43">
        <v>0.81249943672800795</v>
      </c>
      <c r="Q30" s="43">
        <v>0.19478444157952199</v>
      </c>
      <c r="R30" s="44">
        <v>6</v>
      </c>
      <c r="S30" s="45">
        <v>0</v>
      </c>
      <c r="T30" s="45">
        <v>0.01</v>
      </c>
      <c r="U30" s="46" t="s">
        <v>18</v>
      </c>
      <c r="V30" s="47">
        <v>0.02</v>
      </c>
      <c r="W30" s="47" t="s">
        <v>18</v>
      </c>
      <c r="X30" s="47">
        <v>2.001E-2</v>
      </c>
      <c r="Y30" s="48" t="s">
        <v>30</v>
      </c>
      <c r="Z30" s="49" t="s">
        <v>18</v>
      </c>
      <c r="AA30" s="50" t="s">
        <v>18</v>
      </c>
      <c r="AB30" s="51" t="s">
        <v>18</v>
      </c>
      <c r="AC30" s="52">
        <v>37270</v>
      </c>
      <c r="AD30" s="48" t="s">
        <v>65</v>
      </c>
      <c r="AE30" s="53">
        <v>30000</v>
      </c>
      <c r="AF30" s="46" t="s">
        <v>18</v>
      </c>
      <c r="AG30" s="54" t="s">
        <v>18</v>
      </c>
    </row>
    <row r="31" spans="1:33" hidden="1" x14ac:dyDescent="0.25">
      <c r="A31" s="1" t="s">
        <v>79</v>
      </c>
      <c r="B31" s="40" t="b" cm="1">
        <f t="array" ref="B31">IsESG(A31)</f>
        <v>0</v>
      </c>
      <c r="C31" s="55" t="s">
        <v>18</v>
      </c>
      <c r="D31" s="37" t="s">
        <v>18</v>
      </c>
      <c r="E31" s="55" t="s">
        <v>18</v>
      </c>
      <c r="F31" s="37" t="s">
        <v>18</v>
      </c>
      <c r="G31" s="55" t="s">
        <v>18</v>
      </c>
      <c r="H31" s="37" t="s">
        <v>18</v>
      </c>
      <c r="I31" s="55" t="s">
        <v>18</v>
      </c>
      <c r="J31" s="37" t="s">
        <v>18</v>
      </c>
      <c r="K31" s="55" t="s">
        <v>18</v>
      </c>
      <c r="L31" s="37" t="s">
        <v>18</v>
      </c>
      <c r="M31" s="55">
        <v>-9.4549918166939104</v>
      </c>
      <c r="N31" s="37">
        <v>36</v>
      </c>
      <c r="O31" s="55" t="s">
        <v>18</v>
      </c>
      <c r="P31" s="56" t="s">
        <v>18</v>
      </c>
      <c r="Q31" s="56" t="s">
        <v>18</v>
      </c>
      <c r="R31" s="57">
        <v>6</v>
      </c>
      <c r="S31" s="58">
        <v>0</v>
      </c>
      <c r="T31" s="58">
        <v>0.01</v>
      </c>
      <c r="U31" s="14" t="s">
        <v>18</v>
      </c>
      <c r="V31" s="59">
        <v>9.4999999999999998E-3</v>
      </c>
      <c r="W31" s="59" t="s">
        <v>18</v>
      </c>
      <c r="X31" s="59">
        <v>9.5099999999999994E-3</v>
      </c>
      <c r="Y31" s="12" t="s">
        <v>30</v>
      </c>
      <c r="Z31" s="60" t="s">
        <v>18</v>
      </c>
      <c r="AA31" s="8" t="s">
        <v>18</v>
      </c>
      <c r="AB31" s="61" t="s">
        <v>18</v>
      </c>
      <c r="AC31" s="62">
        <v>45455</v>
      </c>
      <c r="AD31" s="12" t="s">
        <v>65</v>
      </c>
      <c r="AE31" s="16" t="s">
        <v>68</v>
      </c>
      <c r="AF31" s="14" t="s">
        <v>18</v>
      </c>
      <c r="AG31" s="39" t="s">
        <v>18</v>
      </c>
    </row>
    <row r="32" spans="1:33" hidden="1" x14ac:dyDescent="0.25">
      <c r="A32" s="40" t="s">
        <v>80</v>
      </c>
      <c r="B32" s="40" t="b" cm="1">
        <f t="array" ref="B32">IsESG(A32)</f>
        <v>0</v>
      </c>
      <c r="C32" s="41" t="s">
        <v>18</v>
      </c>
      <c r="D32" s="42" t="s">
        <v>18</v>
      </c>
      <c r="E32" s="41" t="s">
        <v>18</v>
      </c>
      <c r="F32" s="42" t="s">
        <v>18</v>
      </c>
      <c r="G32" s="41" t="s">
        <v>18</v>
      </c>
      <c r="H32" s="42" t="s">
        <v>18</v>
      </c>
      <c r="I32" s="41" t="s">
        <v>18</v>
      </c>
      <c r="J32" s="42" t="s">
        <v>18</v>
      </c>
      <c r="K32" s="41" t="s">
        <v>18</v>
      </c>
      <c r="L32" s="42" t="s">
        <v>18</v>
      </c>
      <c r="M32" s="41">
        <v>-9.4549918166939104</v>
      </c>
      <c r="N32" s="42">
        <v>36</v>
      </c>
      <c r="O32" s="41" t="s">
        <v>18</v>
      </c>
      <c r="P32" s="43" t="s">
        <v>18</v>
      </c>
      <c r="Q32" s="43" t="s">
        <v>18</v>
      </c>
      <c r="R32" s="44">
        <v>6</v>
      </c>
      <c r="S32" s="45">
        <v>0</v>
      </c>
      <c r="T32" s="45">
        <v>0.01</v>
      </c>
      <c r="U32" s="46" t="s">
        <v>18</v>
      </c>
      <c r="V32" s="47">
        <v>5.0000000000000001E-3</v>
      </c>
      <c r="W32" s="47" t="s">
        <v>18</v>
      </c>
      <c r="X32" s="47">
        <v>5.0099999999999997E-3</v>
      </c>
      <c r="Y32" s="48" t="s">
        <v>30</v>
      </c>
      <c r="Z32" s="49" t="s">
        <v>18</v>
      </c>
      <c r="AA32" s="50" t="s">
        <v>18</v>
      </c>
      <c r="AB32" s="51" t="s">
        <v>18</v>
      </c>
      <c r="AC32" s="52">
        <v>45455</v>
      </c>
      <c r="AD32" s="48" t="s">
        <v>65</v>
      </c>
      <c r="AE32" s="53" t="s">
        <v>70</v>
      </c>
      <c r="AF32" s="46" t="s">
        <v>18</v>
      </c>
      <c r="AG32" s="54" t="s">
        <v>18</v>
      </c>
    </row>
    <row r="33" spans="1:33" x14ac:dyDescent="0.25">
      <c r="A33" s="1" t="s">
        <v>81</v>
      </c>
      <c r="B33" s="40" t="b" cm="1">
        <f t="array" ref="B33">IsESG(A33)</f>
        <v>0</v>
      </c>
      <c r="C33" s="55">
        <v>7.1576588669102597</v>
      </c>
      <c r="D33" s="37">
        <v>17</v>
      </c>
      <c r="E33" s="55">
        <v>6.2503505096082899</v>
      </c>
      <c r="F33" s="37">
        <v>6</v>
      </c>
      <c r="G33" s="55">
        <v>-3.37355244146032</v>
      </c>
      <c r="H33" s="37">
        <v>12</v>
      </c>
      <c r="I33" s="55">
        <v>12.7891518213243</v>
      </c>
      <c r="J33" s="37">
        <v>18</v>
      </c>
      <c r="K33" s="55">
        <v>-2.3568230025872099E-2</v>
      </c>
      <c r="L33" s="37">
        <v>16</v>
      </c>
      <c r="M33" s="55">
        <v>-5.6284760845383399</v>
      </c>
      <c r="N33" s="37">
        <v>15</v>
      </c>
      <c r="O33" s="55">
        <v>12.2445849055472</v>
      </c>
      <c r="P33" s="56">
        <v>0.71118315004281696</v>
      </c>
      <c r="Q33" s="56">
        <v>0.28541614703623303</v>
      </c>
      <c r="R33" s="57">
        <v>8</v>
      </c>
      <c r="S33" s="58">
        <v>0.01</v>
      </c>
      <c r="T33" s="58">
        <v>0.01</v>
      </c>
      <c r="U33" s="14" t="s">
        <v>18</v>
      </c>
      <c r="V33" s="59">
        <v>1.7999999999999999E-2</v>
      </c>
      <c r="W33" s="59" t="s">
        <v>18</v>
      </c>
      <c r="X33" s="59">
        <v>1.8700000000000001E-2</v>
      </c>
      <c r="Y33" s="12" t="s">
        <v>30</v>
      </c>
      <c r="Z33" s="60">
        <v>57.094497769999997</v>
      </c>
      <c r="AA33" s="8">
        <v>-4.5914610000000002E-2</v>
      </c>
      <c r="AB33" s="61">
        <v>8591</v>
      </c>
      <c r="AC33" s="62">
        <v>38384</v>
      </c>
      <c r="AD33" s="12" t="s">
        <v>82</v>
      </c>
      <c r="AE33" s="16">
        <v>20</v>
      </c>
      <c r="AF33" s="14" t="s">
        <v>18</v>
      </c>
      <c r="AG33" s="39">
        <v>-0.77602347999999899</v>
      </c>
    </row>
    <row r="34" spans="1:33" x14ac:dyDescent="0.25">
      <c r="A34" s="40" t="s">
        <v>83</v>
      </c>
      <c r="B34" s="40" t="b" cm="1">
        <f t="array" ref="B34">IsESG(A34)</f>
        <v>0</v>
      </c>
      <c r="C34" s="41">
        <v>7.3552505527424801</v>
      </c>
      <c r="D34" s="42">
        <v>13</v>
      </c>
      <c r="E34" s="41">
        <v>6.9156196097320803</v>
      </c>
      <c r="F34" s="42">
        <v>4</v>
      </c>
      <c r="G34" s="41">
        <v>-5.3839676111413404</v>
      </c>
      <c r="H34" s="42">
        <v>17</v>
      </c>
      <c r="I34" s="41">
        <v>9.4606814374139194</v>
      </c>
      <c r="J34" s="42">
        <v>25</v>
      </c>
      <c r="K34" s="41">
        <v>-1.59930213060244</v>
      </c>
      <c r="L34" s="42">
        <v>25</v>
      </c>
      <c r="M34" s="41">
        <v>-6.2255924670768303</v>
      </c>
      <c r="N34" s="42">
        <v>27</v>
      </c>
      <c r="O34" s="41">
        <v>12.9403184083817</v>
      </c>
      <c r="P34" s="43">
        <v>0.41572949833280998</v>
      </c>
      <c r="Q34" s="43">
        <v>0.31662524609729698</v>
      </c>
      <c r="R34" s="44">
        <v>8</v>
      </c>
      <c r="S34" s="45">
        <v>0.01</v>
      </c>
      <c r="T34" s="45">
        <v>0.01</v>
      </c>
      <c r="U34" s="46" t="s">
        <v>18</v>
      </c>
      <c r="V34" s="47">
        <v>1.6E-2</v>
      </c>
      <c r="W34" s="47" t="s">
        <v>18</v>
      </c>
      <c r="X34" s="47">
        <v>1.6E-2</v>
      </c>
      <c r="Y34" s="48" t="s">
        <v>30</v>
      </c>
      <c r="Z34" s="49">
        <v>247.88516383355099</v>
      </c>
      <c r="AA34" s="50">
        <v>39.283531600000003</v>
      </c>
      <c r="AB34" s="51">
        <v>12963</v>
      </c>
      <c r="AC34" s="52">
        <v>36021</v>
      </c>
      <c r="AD34" s="48" t="s">
        <v>84</v>
      </c>
      <c r="AE34" s="53">
        <v>10</v>
      </c>
      <c r="AF34" s="46" t="s">
        <v>18</v>
      </c>
      <c r="AG34" s="54">
        <v>3.23728653</v>
      </c>
    </row>
    <row r="35" spans="1:33" hidden="1" x14ac:dyDescent="0.25">
      <c r="A35" s="1" t="s">
        <v>85</v>
      </c>
      <c r="B35" s="40" t="b" cm="1">
        <f t="array" ref="B35">IsESG(A35)</f>
        <v>0</v>
      </c>
      <c r="C35" s="55" t="s">
        <v>18</v>
      </c>
      <c r="D35" s="37" t="s">
        <v>18</v>
      </c>
      <c r="E35" s="55" t="s">
        <v>18</v>
      </c>
      <c r="F35" s="37" t="s">
        <v>18</v>
      </c>
      <c r="G35" s="55" t="s">
        <v>18</v>
      </c>
      <c r="H35" s="37" t="s">
        <v>18</v>
      </c>
      <c r="I35" s="55" t="s">
        <v>18</v>
      </c>
      <c r="J35" s="37" t="s">
        <v>18</v>
      </c>
      <c r="K35" s="55">
        <v>-1.1955833743581701</v>
      </c>
      <c r="L35" s="37">
        <v>22</v>
      </c>
      <c r="M35" s="55">
        <v>-6.15678228923134</v>
      </c>
      <c r="N35" s="37">
        <v>26</v>
      </c>
      <c r="O35" s="55" t="s">
        <v>18</v>
      </c>
      <c r="P35" s="56" t="s">
        <v>18</v>
      </c>
      <c r="Q35" s="56" t="s">
        <v>18</v>
      </c>
      <c r="R35" s="57">
        <v>8</v>
      </c>
      <c r="S35" s="58">
        <v>0</v>
      </c>
      <c r="T35" s="58">
        <v>0</v>
      </c>
      <c r="U35" s="14" t="s">
        <v>18</v>
      </c>
      <c r="V35" s="59">
        <v>8.0000000000000002E-3</v>
      </c>
      <c r="W35" s="59" t="s">
        <v>18</v>
      </c>
      <c r="X35" s="59">
        <v>8.0000000000000002E-3</v>
      </c>
      <c r="Y35" s="12" t="s">
        <v>30</v>
      </c>
      <c r="Z35" s="60" t="s">
        <v>18</v>
      </c>
      <c r="AA35" s="8" t="s">
        <v>18</v>
      </c>
      <c r="AB35" s="61" t="s">
        <v>18</v>
      </c>
      <c r="AC35" s="62">
        <v>45405</v>
      </c>
      <c r="AD35" s="12" t="s">
        <v>84</v>
      </c>
      <c r="AE35" s="16">
        <v>10</v>
      </c>
      <c r="AF35" s="14" t="s">
        <v>18</v>
      </c>
      <c r="AG35" s="39" t="s">
        <v>18</v>
      </c>
    </row>
    <row r="36" spans="1:33" x14ac:dyDescent="0.25">
      <c r="A36" s="40" t="s">
        <v>86</v>
      </c>
      <c r="B36" s="40" t="b" cm="1">
        <f t="array" ref="B36">IsESG(A36)</f>
        <v>0</v>
      </c>
      <c r="C36" s="67">
        <v>8.3825032976135798</v>
      </c>
      <c r="D36" s="42">
        <v>5</v>
      </c>
      <c r="E36" s="67">
        <v>5.6447051484963504</v>
      </c>
      <c r="F36" s="42">
        <v>9</v>
      </c>
      <c r="G36" s="68">
        <v>-2.07541207145186</v>
      </c>
      <c r="H36" s="64">
        <v>2</v>
      </c>
      <c r="I36" s="67">
        <v>13.4555517122098</v>
      </c>
      <c r="J36" s="42">
        <v>12</v>
      </c>
      <c r="K36" s="67">
        <v>1.91082802547759</v>
      </c>
      <c r="L36" s="42">
        <v>7</v>
      </c>
      <c r="M36" s="67">
        <v>-4.6511627906976596</v>
      </c>
      <c r="N36" s="42">
        <v>13</v>
      </c>
      <c r="O36" s="67">
        <v>12.7741553610708</v>
      </c>
      <c r="P36" s="69">
        <v>0.73386788323775798</v>
      </c>
      <c r="Q36" s="69">
        <v>0.239909188497654</v>
      </c>
      <c r="R36" s="70">
        <v>6</v>
      </c>
      <c r="S36" s="71">
        <v>0</v>
      </c>
      <c r="T36" s="71">
        <v>0</v>
      </c>
      <c r="U36" s="46" t="s">
        <v>18</v>
      </c>
      <c r="V36" s="72">
        <v>1.8E-3</v>
      </c>
      <c r="W36" s="72" t="s">
        <v>18</v>
      </c>
      <c r="X36" s="72">
        <v>1.5291063707137799E-3</v>
      </c>
      <c r="Y36" s="48" t="s">
        <v>30</v>
      </c>
      <c r="Z36" s="49">
        <v>462.46634523</v>
      </c>
      <c r="AA36" s="50">
        <v>-11.842499999999999</v>
      </c>
      <c r="AB36" s="73">
        <v>21134</v>
      </c>
      <c r="AC36" s="52">
        <v>37295</v>
      </c>
      <c r="AD36" s="48" t="s">
        <v>87</v>
      </c>
      <c r="AE36" s="53">
        <v>1</v>
      </c>
      <c r="AF36" s="46" t="s">
        <v>18</v>
      </c>
      <c r="AG36" s="54">
        <v>-16.45675</v>
      </c>
    </row>
    <row r="37" spans="1:33" x14ac:dyDescent="0.25">
      <c r="A37" s="1" t="s">
        <v>88</v>
      </c>
      <c r="B37" s="40" t="b" cm="1">
        <f t="array" ref="B37">IsESG(A37)</f>
        <v>0</v>
      </c>
      <c r="C37" s="74">
        <v>8.3346207660093903</v>
      </c>
      <c r="D37" s="37">
        <v>6</v>
      </c>
      <c r="E37" s="74">
        <v>5.4123436636045401</v>
      </c>
      <c r="F37" s="37">
        <v>13</v>
      </c>
      <c r="G37" s="75">
        <v>-2.0621601968696601</v>
      </c>
      <c r="H37" s="66">
        <v>1</v>
      </c>
      <c r="I37" s="74">
        <v>13.0551149881046</v>
      </c>
      <c r="J37" s="37">
        <v>15</v>
      </c>
      <c r="K37" s="74">
        <v>1.8030884584486699</v>
      </c>
      <c r="L37" s="37">
        <v>8</v>
      </c>
      <c r="M37" s="75">
        <v>-3.9821518774204301</v>
      </c>
      <c r="N37" s="66">
        <v>1</v>
      </c>
      <c r="O37" s="74">
        <v>12.5676422054851</v>
      </c>
      <c r="P37" s="76">
        <v>0.71406437931192501</v>
      </c>
      <c r="Q37" s="76">
        <v>0.225588612518904</v>
      </c>
      <c r="R37" s="77">
        <v>8</v>
      </c>
      <c r="S37" s="78">
        <v>1E-3</v>
      </c>
      <c r="T37" s="78">
        <v>5.0000000000000001E-3</v>
      </c>
      <c r="U37" s="14" t="s">
        <v>89</v>
      </c>
      <c r="V37" s="79">
        <v>4.4999999999999997E-3</v>
      </c>
      <c r="W37" s="79" t="s">
        <v>18</v>
      </c>
      <c r="X37" s="79">
        <v>4.5617718154987597E-3</v>
      </c>
      <c r="Y37" s="12" t="s">
        <v>30</v>
      </c>
      <c r="Z37" s="60">
        <v>180.9583475</v>
      </c>
      <c r="AA37" s="8">
        <v>0.172487</v>
      </c>
      <c r="AB37" s="80">
        <v>14904</v>
      </c>
      <c r="AC37" s="62">
        <v>35886</v>
      </c>
      <c r="AD37" s="12" t="s">
        <v>87</v>
      </c>
      <c r="AE37" s="16">
        <v>10</v>
      </c>
      <c r="AF37" s="14" t="s">
        <v>18</v>
      </c>
      <c r="AG37" s="39">
        <v>0.28852499999999998</v>
      </c>
    </row>
    <row r="38" spans="1:33" x14ac:dyDescent="0.25">
      <c r="A38" s="40" t="s">
        <v>90</v>
      </c>
      <c r="B38" s="40" t="b" cm="1">
        <f t="array" ref="B38">IsESG(A38)</f>
        <v>0</v>
      </c>
      <c r="C38" s="67">
        <v>7.2946841031955296</v>
      </c>
      <c r="D38" s="42">
        <v>14</v>
      </c>
      <c r="E38" s="67">
        <v>6.1365730204808502</v>
      </c>
      <c r="F38" s="42">
        <v>7</v>
      </c>
      <c r="G38" s="67">
        <v>-3.4502198704522402</v>
      </c>
      <c r="H38" s="42">
        <v>13</v>
      </c>
      <c r="I38" s="67">
        <v>12.807902290373001</v>
      </c>
      <c r="J38" s="42">
        <v>17</v>
      </c>
      <c r="K38" s="67">
        <v>-3.1065261655605001E-2</v>
      </c>
      <c r="L38" s="42">
        <v>17</v>
      </c>
      <c r="M38" s="67">
        <v>-5.6548292898154298</v>
      </c>
      <c r="N38" s="42">
        <v>16</v>
      </c>
      <c r="O38" s="67">
        <v>12.324853772741999</v>
      </c>
      <c r="P38" s="69">
        <v>0.708072736119851</v>
      </c>
      <c r="Q38" s="69">
        <v>0.27726898859791799</v>
      </c>
      <c r="R38" s="70">
        <v>8</v>
      </c>
      <c r="S38" s="71">
        <v>0.01</v>
      </c>
      <c r="T38" s="71">
        <v>0.01</v>
      </c>
      <c r="U38" s="46" t="s">
        <v>18</v>
      </c>
      <c r="V38" s="72">
        <v>1.8499999999999999E-2</v>
      </c>
      <c r="W38" s="72" t="s">
        <v>18</v>
      </c>
      <c r="X38" s="72">
        <v>1.9E-2</v>
      </c>
      <c r="Y38" s="48" t="s">
        <v>30</v>
      </c>
      <c r="Z38" s="49">
        <v>437.04167324999997</v>
      </c>
      <c r="AA38" s="50">
        <v>-0.73488012999999996</v>
      </c>
      <c r="AB38" s="73">
        <v>26638</v>
      </c>
      <c r="AC38" s="52">
        <v>37754</v>
      </c>
      <c r="AD38" s="48" t="s">
        <v>82</v>
      </c>
      <c r="AE38" s="53">
        <v>50</v>
      </c>
      <c r="AF38" s="46" t="s">
        <v>34</v>
      </c>
      <c r="AG38" s="54">
        <v>-13.943732000000001</v>
      </c>
    </row>
    <row r="39" spans="1:33" x14ac:dyDescent="0.25">
      <c r="A39" s="1" t="s">
        <v>91</v>
      </c>
      <c r="B39" s="40" t="b" cm="1">
        <f t="array" ref="B39">IsESG(A39)</f>
        <v>0</v>
      </c>
      <c r="C39" s="75">
        <v>10.2993917710552</v>
      </c>
      <c r="D39" s="66">
        <v>3</v>
      </c>
      <c r="E39" s="75">
        <v>7.24400442696966</v>
      </c>
      <c r="F39" s="66">
        <v>2</v>
      </c>
      <c r="G39" s="74">
        <v>-9.3636912462310402</v>
      </c>
      <c r="H39" s="37">
        <v>27</v>
      </c>
      <c r="I39" s="74">
        <v>12.693577196765199</v>
      </c>
      <c r="J39" s="37">
        <v>19</v>
      </c>
      <c r="K39" s="74">
        <v>-1.7943318859123001</v>
      </c>
      <c r="L39" s="37">
        <v>26</v>
      </c>
      <c r="M39" s="74">
        <v>-8.6670539512395894</v>
      </c>
      <c r="N39" s="37">
        <v>34</v>
      </c>
      <c r="O39" s="74">
        <v>12.003202989625301</v>
      </c>
      <c r="P39" s="76">
        <v>0.71752246854266599</v>
      </c>
      <c r="Q39" s="76">
        <v>0.35993567525264802</v>
      </c>
      <c r="R39" s="77">
        <v>8</v>
      </c>
      <c r="S39" s="78">
        <v>0.01</v>
      </c>
      <c r="T39" s="78">
        <v>0.01</v>
      </c>
      <c r="U39" s="14" t="s">
        <v>18</v>
      </c>
      <c r="V39" s="79">
        <v>1.95E-2</v>
      </c>
      <c r="W39" s="79" t="s">
        <v>18</v>
      </c>
      <c r="X39" s="79">
        <v>0.02</v>
      </c>
      <c r="Y39" s="12" t="s">
        <v>30</v>
      </c>
      <c r="Z39" s="60">
        <v>180.74372034000001</v>
      </c>
      <c r="AA39" s="8">
        <v>-2.7299076000000002</v>
      </c>
      <c r="AB39" s="80">
        <v>19062</v>
      </c>
      <c r="AC39" s="62">
        <v>40603</v>
      </c>
      <c r="AD39" s="12" t="s">
        <v>82</v>
      </c>
      <c r="AE39" s="16">
        <v>50</v>
      </c>
      <c r="AF39" s="14" t="s">
        <v>34</v>
      </c>
      <c r="AG39" s="39">
        <v>-6.1933087699999998</v>
      </c>
    </row>
    <row r="40" spans="1:33" x14ac:dyDescent="0.25">
      <c r="A40" s="40" t="s">
        <v>92</v>
      </c>
      <c r="B40" s="40" t="b" cm="1">
        <f t="array" ref="B40">IsESG(A40)</f>
        <v>0</v>
      </c>
      <c r="C40" s="67">
        <v>7.4030429629129797</v>
      </c>
      <c r="D40" s="42">
        <v>12</v>
      </c>
      <c r="E40" s="67">
        <v>4.5071257165865797</v>
      </c>
      <c r="F40" s="42">
        <v>23</v>
      </c>
      <c r="G40" s="67">
        <v>-4.4476229289749503</v>
      </c>
      <c r="H40" s="42">
        <v>14</v>
      </c>
      <c r="I40" s="67">
        <v>12.6082352220094</v>
      </c>
      <c r="J40" s="42">
        <v>20</v>
      </c>
      <c r="K40" s="67">
        <v>-0.18162165280230999</v>
      </c>
      <c r="L40" s="42">
        <v>19</v>
      </c>
      <c r="M40" s="68">
        <v>-4.51282115446375</v>
      </c>
      <c r="N40" s="64">
        <v>3</v>
      </c>
      <c r="O40" s="67">
        <v>11.3809286842073</v>
      </c>
      <c r="P40" s="69">
        <v>0.74925571553854298</v>
      </c>
      <c r="Q40" s="69">
        <v>0.189225408816239</v>
      </c>
      <c r="R40" s="70">
        <v>8</v>
      </c>
      <c r="S40" s="71">
        <v>0.01</v>
      </c>
      <c r="T40" s="71">
        <v>0</v>
      </c>
      <c r="U40" s="46" t="s">
        <v>89</v>
      </c>
      <c r="V40" s="72">
        <v>7.7499999999999999E-3</v>
      </c>
      <c r="W40" s="72" t="s">
        <v>18</v>
      </c>
      <c r="X40" s="72">
        <v>8.3999999999999995E-3</v>
      </c>
      <c r="Y40" s="48" t="s">
        <v>30</v>
      </c>
      <c r="Z40" s="49">
        <v>23.315937009999999</v>
      </c>
      <c r="AA40" s="50">
        <v>0.18862635999999999</v>
      </c>
      <c r="AB40" s="73">
        <v>526</v>
      </c>
      <c r="AC40" s="52">
        <v>38107</v>
      </c>
      <c r="AD40" s="48" t="s">
        <v>93</v>
      </c>
      <c r="AE40" s="53">
        <v>10000</v>
      </c>
      <c r="AF40" s="46" t="s">
        <v>18</v>
      </c>
      <c r="AG40" s="54">
        <v>2.1723530800000002</v>
      </c>
    </row>
    <row r="41" spans="1:33" x14ac:dyDescent="0.25">
      <c r="A41" s="81" t="s">
        <v>2595</v>
      </c>
      <c r="B41" s="40" t="b" cm="1">
        <f t="array" ref="B41">IsESG(A41)</f>
        <v>0</v>
      </c>
      <c r="C41" s="82">
        <v>6.8753914663102602</v>
      </c>
      <c r="D41" s="83">
        <v>20</v>
      </c>
      <c r="E41" s="82">
        <v>3.7520698716132901</v>
      </c>
      <c r="F41" s="83">
        <v>27</v>
      </c>
      <c r="G41" s="82">
        <v>-5.1392871184730398</v>
      </c>
      <c r="H41" s="83">
        <v>16</v>
      </c>
      <c r="I41" s="82">
        <v>11.794366808910199</v>
      </c>
      <c r="J41" s="83">
        <v>23</v>
      </c>
      <c r="K41" s="82">
        <v>-0.54479770298938501</v>
      </c>
      <c r="L41" s="83">
        <v>20</v>
      </c>
      <c r="M41" s="82">
        <v>-4.5714340504102999</v>
      </c>
      <c r="N41" s="83">
        <v>10</v>
      </c>
      <c r="O41" s="82">
        <v>11.3815924912917</v>
      </c>
      <c r="P41" s="84">
        <v>0.67770458813925405</v>
      </c>
      <c r="Q41" s="84">
        <v>0.148475369555777</v>
      </c>
      <c r="R41" s="85">
        <v>8</v>
      </c>
      <c r="S41" s="86">
        <v>0.01</v>
      </c>
      <c r="T41" s="86">
        <v>0.01</v>
      </c>
      <c r="U41" s="87" t="s">
        <v>18</v>
      </c>
      <c r="V41" s="88">
        <v>1.4999999999999999E-2</v>
      </c>
      <c r="W41" s="88" t="s">
        <v>18</v>
      </c>
      <c r="X41" s="88">
        <v>1.5699999999999999E-2</v>
      </c>
      <c r="Y41" s="89" t="s">
        <v>30</v>
      </c>
      <c r="Z41" s="90" t="s">
        <v>18</v>
      </c>
      <c r="AA41" s="91" t="s">
        <v>18</v>
      </c>
      <c r="AB41" s="92" t="s">
        <v>18</v>
      </c>
      <c r="AC41" s="93">
        <v>41649</v>
      </c>
      <c r="AD41" s="89" t="s">
        <v>93</v>
      </c>
      <c r="AE41" s="94">
        <v>1000</v>
      </c>
      <c r="AF41" s="87" t="s">
        <v>18</v>
      </c>
      <c r="AG41" s="95" t="s">
        <v>18</v>
      </c>
    </row>
    <row r="42" spans="1:33" x14ac:dyDescent="0.25">
      <c r="A42" s="40" t="s">
        <v>100</v>
      </c>
      <c r="B42" s="40" t="b" cm="1">
        <f t="array" ref="B42">IsESG(A42)</f>
        <v>0</v>
      </c>
      <c r="C42" s="41">
        <v>7.0097791635884397</v>
      </c>
      <c r="D42" s="42">
        <v>16</v>
      </c>
      <c r="E42" s="41">
        <v>5.9115172982673698</v>
      </c>
      <c r="F42" s="42">
        <v>25</v>
      </c>
      <c r="G42" s="41">
        <v>-8.8102735618719699</v>
      </c>
      <c r="H42" s="42">
        <v>24</v>
      </c>
      <c r="I42" s="41">
        <v>22.714297708000899</v>
      </c>
      <c r="J42" s="42">
        <v>31</v>
      </c>
      <c r="K42" s="41">
        <v>-1.65186381375316</v>
      </c>
      <c r="L42" s="42">
        <v>40</v>
      </c>
      <c r="M42" s="41">
        <v>-5.27833581751021</v>
      </c>
      <c r="N42" s="42">
        <v>29</v>
      </c>
      <c r="O42" s="41">
        <v>13.835864680034</v>
      </c>
      <c r="P42" s="43">
        <v>1.34673826187815</v>
      </c>
      <c r="Q42" s="43">
        <v>0.231062190155121</v>
      </c>
      <c r="R42" s="44">
        <v>8</v>
      </c>
      <c r="S42" s="45">
        <v>0.01</v>
      </c>
      <c r="T42" s="45">
        <v>0.01</v>
      </c>
      <c r="U42" s="46" t="s">
        <v>18</v>
      </c>
      <c r="V42" s="47">
        <v>1.8599999999999998E-2</v>
      </c>
      <c r="W42" s="47" t="s">
        <v>18</v>
      </c>
      <c r="X42" s="47">
        <v>1.9046E-2</v>
      </c>
      <c r="Y42" s="48" t="s">
        <v>30</v>
      </c>
      <c r="Z42" s="49">
        <v>126.27890316</v>
      </c>
      <c r="AA42" s="50">
        <v>-1.21465928</v>
      </c>
      <c r="AB42" s="51">
        <v>6004</v>
      </c>
      <c r="AC42" s="52">
        <v>38852</v>
      </c>
      <c r="AD42" s="48" t="s">
        <v>101</v>
      </c>
      <c r="AE42" s="53">
        <v>50</v>
      </c>
      <c r="AF42" s="46" t="s">
        <v>32</v>
      </c>
      <c r="AG42" s="54">
        <v>4.1983297299999904</v>
      </c>
    </row>
    <row r="43" spans="1:33" hidden="1" x14ac:dyDescent="0.25">
      <c r="A43" s="1" t="s">
        <v>102</v>
      </c>
      <c r="B43" s="40" t="b" cm="1">
        <f t="array" ref="B43">IsESG(A43)</f>
        <v>0</v>
      </c>
      <c r="C43" s="55" t="s">
        <v>18</v>
      </c>
      <c r="D43" s="37" t="s">
        <v>18</v>
      </c>
      <c r="E43" s="55">
        <v>6.8701886813039996</v>
      </c>
      <c r="F43" s="37">
        <v>22</v>
      </c>
      <c r="G43" s="55">
        <v>-7.9830017463362903</v>
      </c>
      <c r="H43" s="37">
        <v>23</v>
      </c>
      <c r="I43" s="55">
        <v>23.8269919808907</v>
      </c>
      <c r="J43" s="37">
        <v>26</v>
      </c>
      <c r="K43" s="55">
        <v>-1.2047372719846401</v>
      </c>
      <c r="L43" s="37">
        <v>30</v>
      </c>
      <c r="M43" s="55">
        <v>-5.2050679205851402</v>
      </c>
      <c r="N43" s="37">
        <v>26</v>
      </c>
      <c r="O43" s="55">
        <v>13.8390214769477</v>
      </c>
      <c r="P43" s="56">
        <v>1.4268337292887201</v>
      </c>
      <c r="Q43" s="56">
        <v>0.27616559415769998</v>
      </c>
      <c r="R43" s="57">
        <v>8</v>
      </c>
      <c r="S43" s="58">
        <v>0.01</v>
      </c>
      <c r="T43" s="58">
        <v>0.01</v>
      </c>
      <c r="U43" s="14" t="s">
        <v>18</v>
      </c>
      <c r="V43" s="59">
        <v>9.5999999999999992E-3</v>
      </c>
      <c r="W43" s="59" t="s">
        <v>18</v>
      </c>
      <c r="X43" s="59">
        <v>1.0045999999999999E-2</v>
      </c>
      <c r="Y43" s="12" t="s">
        <v>30</v>
      </c>
      <c r="Z43" s="60" t="s">
        <v>18</v>
      </c>
      <c r="AA43" s="8" t="s">
        <v>18</v>
      </c>
      <c r="AB43" s="61" t="s">
        <v>18</v>
      </c>
      <c r="AC43" s="62">
        <v>43102</v>
      </c>
      <c r="AD43" s="12" t="s">
        <v>101</v>
      </c>
      <c r="AE43" s="16" t="s">
        <v>37</v>
      </c>
      <c r="AF43" s="14" t="s">
        <v>18</v>
      </c>
      <c r="AG43" s="39" t="s">
        <v>18</v>
      </c>
    </row>
    <row r="44" spans="1:33" hidden="1" x14ac:dyDescent="0.25">
      <c r="A44" s="40" t="s">
        <v>103</v>
      </c>
      <c r="B44" s="40" t="b" cm="1">
        <f t="array" ref="B44">IsESG(A44)</f>
        <v>0</v>
      </c>
      <c r="C44" s="63" t="s">
        <v>18</v>
      </c>
      <c r="D44" s="64" t="s">
        <v>18</v>
      </c>
      <c r="E44" s="41" t="s">
        <v>18</v>
      </c>
      <c r="F44" s="42" t="s">
        <v>18</v>
      </c>
      <c r="G44" s="41" t="s">
        <v>18</v>
      </c>
      <c r="H44" s="42" t="s">
        <v>18</v>
      </c>
      <c r="I44" s="41">
        <v>23.525681674064799</v>
      </c>
      <c r="J44" s="42">
        <v>28</v>
      </c>
      <c r="K44" s="41">
        <v>-1.32961884259829</v>
      </c>
      <c r="L44" s="42">
        <v>34</v>
      </c>
      <c r="M44" s="41">
        <v>-5.2298710775966297</v>
      </c>
      <c r="N44" s="42">
        <v>28</v>
      </c>
      <c r="O44" s="41">
        <v>13.835431368576</v>
      </c>
      <c r="P44" s="43">
        <v>1.40542580847882</v>
      </c>
      <c r="Q44" s="43" t="s">
        <v>18</v>
      </c>
      <c r="R44" s="44">
        <v>8</v>
      </c>
      <c r="S44" s="45">
        <v>0.01</v>
      </c>
      <c r="T44" s="45">
        <v>0.01</v>
      </c>
      <c r="U44" s="46" t="s">
        <v>18</v>
      </c>
      <c r="V44" s="47">
        <v>1.2E-2</v>
      </c>
      <c r="W44" s="47" t="s">
        <v>18</v>
      </c>
      <c r="X44" s="47">
        <v>1.2446E-2</v>
      </c>
      <c r="Y44" s="48" t="s">
        <v>30</v>
      </c>
      <c r="Z44" s="49" t="s">
        <v>18</v>
      </c>
      <c r="AA44" s="50" t="s">
        <v>18</v>
      </c>
      <c r="AB44" s="51" t="s">
        <v>18</v>
      </c>
      <c r="AC44" s="52">
        <v>44515</v>
      </c>
      <c r="AD44" s="48" t="s">
        <v>101</v>
      </c>
      <c r="AE44" s="53">
        <v>50</v>
      </c>
      <c r="AF44" s="46" t="s">
        <v>34</v>
      </c>
      <c r="AG44" s="54" t="s">
        <v>18</v>
      </c>
    </row>
    <row r="45" spans="1:33" hidden="1" x14ac:dyDescent="0.25">
      <c r="A45" s="1" t="s">
        <v>104</v>
      </c>
      <c r="B45" s="40" t="b" cm="1">
        <f t="array" ref="B45">IsESG(A45)</f>
        <v>0</v>
      </c>
      <c r="C45" s="55" t="s">
        <v>18</v>
      </c>
      <c r="D45" s="37" t="s">
        <v>18</v>
      </c>
      <c r="E45" s="55" t="s">
        <v>18</v>
      </c>
      <c r="F45" s="37" t="s">
        <v>18</v>
      </c>
      <c r="G45" s="55" t="s">
        <v>18</v>
      </c>
      <c r="H45" s="37" t="s">
        <v>18</v>
      </c>
      <c r="I45" s="55">
        <v>23.541433064530601</v>
      </c>
      <c r="J45" s="37">
        <v>27</v>
      </c>
      <c r="K45" s="55">
        <v>-1.31710808876156</v>
      </c>
      <c r="L45" s="37">
        <v>33</v>
      </c>
      <c r="M45" s="55">
        <v>-5.2248040698473401</v>
      </c>
      <c r="N45" s="37">
        <v>27</v>
      </c>
      <c r="O45" s="55">
        <v>13.835364380141099</v>
      </c>
      <c r="P45" s="56">
        <v>1.40657110088354</v>
      </c>
      <c r="Q45" s="56" t="s">
        <v>18</v>
      </c>
      <c r="R45" s="57">
        <v>8</v>
      </c>
      <c r="S45" s="58">
        <v>0.01</v>
      </c>
      <c r="T45" s="58">
        <v>0.01</v>
      </c>
      <c r="U45" s="14" t="s">
        <v>18</v>
      </c>
      <c r="V45" s="59">
        <v>1.2E-2</v>
      </c>
      <c r="W45" s="59" t="s">
        <v>18</v>
      </c>
      <c r="X45" s="59">
        <v>1.2446E-2</v>
      </c>
      <c r="Y45" s="12" t="s">
        <v>30</v>
      </c>
      <c r="Z45" s="60" t="s">
        <v>18</v>
      </c>
      <c r="AA45" s="8" t="s">
        <v>18</v>
      </c>
      <c r="AB45" s="61" t="s">
        <v>18</v>
      </c>
      <c r="AC45" s="62">
        <v>44515</v>
      </c>
      <c r="AD45" s="12" t="s">
        <v>101</v>
      </c>
      <c r="AE45" s="16">
        <v>50</v>
      </c>
      <c r="AF45" s="14" t="s">
        <v>34</v>
      </c>
      <c r="AG45" s="39" t="s">
        <v>18</v>
      </c>
    </row>
    <row r="46" spans="1:33" hidden="1" x14ac:dyDescent="0.25">
      <c r="A46" s="40" t="s">
        <v>105</v>
      </c>
      <c r="B46" s="40" t="b" cm="1">
        <f t="array" ref="B46">IsESG(A46)</f>
        <v>0</v>
      </c>
      <c r="C46" s="41" t="s">
        <v>18</v>
      </c>
      <c r="D46" s="42" t="s">
        <v>18</v>
      </c>
      <c r="E46" s="41">
        <v>8.1443123881236001</v>
      </c>
      <c r="F46" s="42">
        <v>15</v>
      </c>
      <c r="G46" s="41">
        <v>-19.3011617393426</v>
      </c>
      <c r="H46" s="42">
        <v>35</v>
      </c>
      <c r="I46" s="41">
        <v>26.031114155385101</v>
      </c>
      <c r="J46" s="42">
        <v>22</v>
      </c>
      <c r="K46" s="41">
        <v>-1.54132341217121</v>
      </c>
      <c r="L46" s="42">
        <v>38</v>
      </c>
      <c r="M46" s="41">
        <v>-5.8808586307633703</v>
      </c>
      <c r="N46" s="42">
        <v>41</v>
      </c>
      <c r="O46" s="41">
        <v>14.0063827019912</v>
      </c>
      <c r="P46" s="43">
        <v>1.56715015326791</v>
      </c>
      <c r="Q46" s="43">
        <v>0.32538562651696501</v>
      </c>
      <c r="R46" s="44">
        <v>8</v>
      </c>
      <c r="S46" s="45">
        <v>0.01</v>
      </c>
      <c r="T46" s="45">
        <v>0.01</v>
      </c>
      <c r="U46" s="46" t="s">
        <v>18</v>
      </c>
      <c r="V46" s="47">
        <v>1.9900000000000001E-2</v>
      </c>
      <c r="W46" s="47" t="s">
        <v>18</v>
      </c>
      <c r="X46" s="47">
        <v>2.0289999999999999E-2</v>
      </c>
      <c r="Y46" s="48" t="s">
        <v>30</v>
      </c>
      <c r="Z46" s="49">
        <v>110.83635947</v>
      </c>
      <c r="AA46" s="50">
        <v>-1.1064753599999999</v>
      </c>
      <c r="AB46" s="51">
        <v>7210</v>
      </c>
      <c r="AC46" s="52">
        <v>42677</v>
      </c>
      <c r="AD46" s="48" t="s">
        <v>106</v>
      </c>
      <c r="AE46" s="53">
        <v>50</v>
      </c>
      <c r="AF46" s="46" t="s">
        <v>32</v>
      </c>
      <c r="AG46" s="54">
        <v>1.5042166399999899</v>
      </c>
    </row>
    <row r="47" spans="1:33" hidden="1" x14ac:dyDescent="0.25">
      <c r="A47" s="1" t="s">
        <v>107</v>
      </c>
      <c r="B47" s="40" t="b" cm="1">
        <f t="array" ref="B47">IsESG(A47)</f>
        <v>0</v>
      </c>
      <c r="C47" s="55" t="s">
        <v>18</v>
      </c>
      <c r="D47" s="37" t="s">
        <v>18</v>
      </c>
      <c r="E47" s="55">
        <v>8.1425365813239097</v>
      </c>
      <c r="F47" s="37">
        <v>16</v>
      </c>
      <c r="G47" s="55">
        <v>-19.302142911271901</v>
      </c>
      <c r="H47" s="37">
        <v>36</v>
      </c>
      <c r="I47" s="55">
        <v>26.0290779706765</v>
      </c>
      <c r="J47" s="37">
        <v>23</v>
      </c>
      <c r="K47" s="55">
        <v>-1.54318029330011</v>
      </c>
      <c r="L47" s="37">
        <v>39</v>
      </c>
      <c r="M47" s="55">
        <v>-5.8780409584459798</v>
      </c>
      <c r="N47" s="37">
        <v>40</v>
      </c>
      <c r="O47" s="55">
        <v>14.0030529938845</v>
      </c>
      <c r="P47" s="56">
        <v>1.56737738713345</v>
      </c>
      <c r="Q47" s="56">
        <v>0.32530982636588901</v>
      </c>
      <c r="R47" s="57">
        <v>8</v>
      </c>
      <c r="S47" s="58">
        <v>0.01</v>
      </c>
      <c r="T47" s="58">
        <v>0.01</v>
      </c>
      <c r="U47" s="14" t="s">
        <v>18</v>
      </c>
      <c r="V47" s="59">
        <v>1.9900000000000001E-2</v>
      </c>
      <c r="W47" s="59" t="s">
        <v>18</v>
      </c>
      <c r="X47" s="59">
        <v>2.0289999999999999E-2</v>
      </c>
      <c r="Y47" s="12" t="s">
        <v>30</v>
      </c>
      <c r="Z47" s="60" t="s">
        <v>18</v>
      </c>
      <c r="AA47" s="8" t="s">
        <v>18</v>
      </c>
      <c r="AB47" s="61" t="s">
        <v>18</v>
      </c>
      <c r="AC47" s="62">
        <v>42677</v>
      </c>
      <c r="AD47" s="12" t="s">
        <v>106</v>
      </c>
      <c r="AE47" s="16">
        <v>50</v>
      </c>
      <c r="AF47" s="14" t="s">
        <v>32</v>
      </c>
      <c r="AG47" s="39" t="s">
        <v>18</v>
      </c>
    </row>
    <row r="48" spans="1:33" hidden="1" x14ac:dyDescent="0.25">
      <c r="A48" s="40" t="s">
        <v>108</v>
      </c>
      <c r="B48" s="40" t="b" cm="1">
        <f t="array" ref="B48">IsESG(A48)</f>
        <v>0</v>
      </c>
      <c r="C48" s="41" t="s">
        <v>18</v>
      </c>
      <c r="D48" s="42" t="s">
        <v>18</v>
      </c>
      <c r="E48" s="41">
        <v>8.8283465227154601</v>
      </c>
      <c r="F48" s="42">
        <v>11</v>
      </c>
      <c r="G48" s="41">
        <v>-18.7880551930532</v>
      </c>
      <c r="H48" s="42">
        <v>33</v>
      </c>
      <c r="I48" s="41">
        <v>26.829607776514099</v>
      </c>
      <c r="J48" s="42">
        <v>20</v>
      </c>
      <c r="K48" s="41">
        <v>-1.2231446859750299</v>
      </c>
      <c r="L48" s="42">
        <v>31</v>
      </c>
      <c r="M48" s="41">
        <v>-5.82477341389726</v>
      </c>
      <c r="N48" s="42">
        <v>38</v>
      </c>
      <c r="O48" s="41">
        <v>14.003076476890501</v>
      </c>
      <c r="P48" s="43">
        <v>1.6245428964717701</v>
      </c>
      <c r="Q48" s="43">
        <v>0.35654522177359799</v>
      </c>
      <c r="R48" s="44">
        <v>8</v>
      </c>
      <c r="S48" s="45">
        <v>0.01</v>
      </c>
      <c r="T48" s="45">
        <v>0.01</v>
      </c>
      <c r="U48" s="46" t="s">
        <v>18</v>
      </c>
      <c r="V48" s="47">
        <v>1.3599999999999999E-2</v>
      </c>
      <c r="W48" s="47" t="s">
        <v>18</v>
      </c>
      <c r="X48" s="47">
        <v>1.3990000000000001E-2</v>
      </c>
      <c r="Y48" s="48" t="s">
        <v>30</v>
      </c>
      <c r="Z48" s="49" t="s">
        <v>18</v>
      </c>
      <c r="AA48" s="50" t="s">
        <v>18</v>
      </c>
      <c r="AB48" s="51" t="s">
        <v>18</v>
      </c>
      <c r="AC48" s="52">
        <v>42677</v>
      </c>
      <c r="AD48" s="48" t="s">
        <v>106</v>
      </c>
      <c r="AE48" s="53">
        <v>1000000</v>
      </c>
      <c r="AF48" s="46" t="s">
        <v>18</v>
      </c>
      <c r="AG48" s="54" t="s">
        <v>18</v>
      </c>
    </row>
    <row r="49" spans="1:33" hidden="1" x14ac:dyDescent="0.25">
      <c r="A49" s="1" t="s">
        <v>109</v>
      </c>
      <c r="B49" s="40" t="b" cm="1">
        <f t="array" ref="B49">IsESG(A49)</f>
        <v>0</v>
      </c>
      <c r="C49" s="55" t="s">
        <v>18</v>
      </c>
      <c r="D49" s="37" t="s">
        <v>18</v>
      </c>
      <c r="E49" s="65">
        <v>8.8281265083901097</v>
      </c>
      <c r="F49" s="66">
        <v>12</v>
      </c>
      <c r="G49" s="55">
        <v>-18.789290823803899</v>
      </c>
      <c r="H49" s="37">
        <v>34</v>
      </c>
      <c r="I49" s="55">
        <v>26.827120633989001</v>
      </c>
      <c r="J49" s="37">
        <v>21</v>
      </c>
      <c r="K49" s="55">
        <v>-1.2252548804461401</v>
      </c>
      <c r="L49" s="37">
        <v>32</v>
      </c>
      <c r="M49" s="55">
        <v>-5.8277395170429598</v>
      </c>
      <c r="N49" s="37">
        <v>39</v>
      </c>
      <c r="O49" s="55">
        <v>13.9997873657751</v>
      </c>
      <c r="P49" s="56">
        <v>1.62474691096846</v>
      </c>
      <c r="Q49" s="56">
        <v>0.356532826244846</v>
      </c>
      <c r="R49" s="57">
        <v>8</v>
      </c>
      <c r="S49" s="58">
        <v>0.01</v>
      </c>
      <c r="T49" s="58">
        <v>0.01</v>
      </c>
      <c r="U49" s="14" t="s">
        <v>18</v>
      </c>
      <c r="V49" s="59">
        <v>1.3599999999999999E-2</v>
      </c>
      <c r="W49" s="59" t="s">
        <v>18</v>
      </c>
      <c r="X49" s="59">
        <v>1.3990000000000001E-2</v>
      </c>
      <c r="Y49" s="12" t="s">
        <v>30</v>
      </c>
      <c r="Z49" s="60" t="s">
        <v>18</v>
      </c>
      <c r="AA49" s="8" t="s">
        <v>18</v>
      </c>
      <c r="AB49" s="61" t="s">
        <v>18</v>
      </c>
      <c r="AC49" s="62">
        <v>42677</v>
      </c>
      <c r="AD49" s="12" t="s">
        <v>106</v>
      </c>
      <c r="AE49" s="16">
        <v>1000000</v>
      </c>
      <c r="AF49" s="14" t="s">
        <v>18</v>
      </c>
      <c r="AG49" s="39" t="s">
        <v>18</v>
      </c>
    </row>
    <row r="50" spans="1:33" hidden="1" x14ac:dyDescent="0.25">
      <c r="A50" s="40" t="s">
        <v>110</v>
      </c>
      <c r="B50" s="40" t="b" cm="1">
        <f t="array" ref="B50">IsESG(A50)</f>
        <v>0</v>
      </c>
      <c r="C50" s="63" t="s">
        <v>18</v>
      </c>
      <c r="D50" s="64" t="s">
        <v>18</v>
      </c>
      <c r="E50" s="63" t="s">
        <v>18</v>
      </c>
      <c r="F50" s="64" t="s">
        <v>18</v>
      </c>
      <c r="G50" s="41" t="s">
        <v>18</v>
      </c>
      <c r="H50" s="42" t="s">
        <v>18</v>
      </c>
      <c r="I50" s="63">
        <v>27.023661270236602</v>
      </c>
      <c r="J50" s="64">
        <v>19</v>
      </c>
      <c r="K50" s="41">
        <v>-1.15081768625072</v>
      </c>
      <c r="L50" s="42">
        <v>29</v>
      </c>
      <c r="M50" s="41">
        <v>-5.8099268949596103</v>
      </c>
      <c r="N50" s="42">
        <v>37</v>
      </c>
      <c r="O50" s="41">
        <v>13.9996016876774</v>
      </c>
      <c r="P50" s="43">
        <v>1.63880747644416</v>
      </c>
      <c r="Q50" s="43" t="s">
        <v>18</v>
      </c>
      <c r="R50" s="44">
        <v>8</v>
      </c>
      <c r="S50" s="45">
        <v>0.01</v>
      </c>
      <c r="T50" s="45">
        <v>0.01</v>
      </c>
      <c r="U50" s="46" t="s">
        <v>18</v>
      </c>
      <c r="V50" s="47">
        <v>1.2E-2</v>
      </c>
      <c r="W50" s="47" t="s">
        <v>18</v>
      </c>
      <c r="X50" s="47">
        <v>1.239E-2</v>
      </c>
      <c r="Y50" s="48" t="s">
        <v>30</v>
      </c>
      <c r="Z50" s="49" t="s">
        <v>18</v>
      </c>
      <c r="AA50" s="50" t="s">
        <v>18</v>
      </c>
      <c r="AB50" s="51" t="s">
        <v>18</v>
      </c>
      <c r="AC50" s="52">
        <v>44515</v>
      </c>
      <c r="AD50" s="48" t="s">
        <v>106</v>
      </c>
      <c r="AE50" s="53">
        <v>50</v>
      </c>
      <c r="AF50" s="46" t="s">
        <v>32</v>
      </c>
      <c r="AG50" s="54" t="s">
        <v>18</v>
      </c>
    </row>
    <row r="51" spans="1:33" hidden="1" x14ac:dyDescent="0.25">
      <c r="A51" s="1" t="s">
        <v>111</v>
      </c>
      <c r="B51" s="40" t="b" cm="1">
        <f t="array" ref="B51">IsESG(A51)</f>
        <v>0</v>
      </c>
      <c r="C51" s="55" t="s">
        <v>18</v>
      </c>
      <c r="D51" s="37" t="s">
        <v>18</v>
      </c>
      <c r="E51" s="55" t="s">
        <v>18</v>
      </c>
      <c r="F51" s="37" t="s">
        <v>18</v>
      </c>
      <c r="G51" s="55" t="s">
        <v>18</v>
      </c>
      <c r="H51" s="37" t="s">
        <v>18</v>
      </c>
      <c r="I51" s="55">
        <v>27.043158861340501</v>
      </c>
      <c r="J51" s="37">
        <v>18</v>
      </c>
      <c r="K51" s="55">
        <v>-1.14326545194707</v>
      </c>
      <c r="L51" s="37">
        <v>28</v>
      </c>
      <c r="M51" s="55">
        <v>-5.8042553191488899</v>
      </c>
      <c r="N51" s="37">
        <v>36</v>
      </c>
      <c r="O51" s="55">
        <v>14.005054130822799</v>
      </c>
      <c r="P51" s="56">
        <v>1.63956163893533</v>
      </c>
      <c r="Q51" s="56" t="s">
        <v>18</v>
      </c>
      <c r="R51" s="57">
        <v>8</v>
      </c>
      <c r="S51" s="58">
        <v>0.01</v>
      </c>
      <c r="T51" s="58">
        <v>0.01</v>
      </c>
      <c r="U51" s="14" t="s">
        <v>18</v>
      </c>
      <c r="V51" s="59">
        <v>1.2E-2</v>
      </c>
      <c r="W51" s="59" t="s">
        <v>18</v>
      </c>
      <c r="X51" s="59">
        <v>1.239E-2</v>
      </c>
      <c r="Y51" s="12" t="s">
        <v>30</v>
      </c>
      <c r="Z51" s="60" t="s">
        <v>18</v>
      </c>
      <c r="AA51" s="8" t="s">
        <v>18</v>
      </c>
      <c r="AB51" s="61" t="s">
        <v>18</v>
      </c>
      <c r="AC51" s="62">
        <v>44515</v>
      </c>
      <c r="AD51" s="12" t="s">
        <v>106</v>
      </c>
      <c r="AE51" s="16">
        <v>50</v>
      </c>
      <c r="AF51" s="14" t="s">
        <v>32</v>
      </c>
      <c r="AG51" s="39" t="s">
        <v>18</v>
      </c>
    </row>
    <row r="52" spans="1:33" hidden="1" x14ac:dyDescent="0.25">
      <c r="A52" s="40" t="s">
        <v>112</v>
      </c>
      <c r="B52" s="40" t="b" cm="1">
        <f t="array" ref="B52">IsESG(A52)</f>
        <v>0</v>
      </c>
      <c r="C52" s="41" t="s">
        <v>18</v>
      </c>
      <c r="D52" s="42" t="s">
        <v>18</v>
      </c>
      <c r="E52" s="41" t="s">
        <v>18</v>
      </c>
      <c r="F52" s="42" t="s">
        <v>18</v>
      </c>
      <c r="G52" s="41" t="s">
        <v>18</v>
      </c>
      <c r="H52" s="42" t="s">
        <v>18</v>
      </c>
      <c r="I52" s="63">
        <v>27.270647449096401</v>
      </c>
      <c r="J52" s="64">
        <v>15</v>
      </c>
      <c r="K52" s="41">
        <v>-1.0494485948061001</v>
      </c>
      <c r="L52" s="42">
        <v>27</v>
      </c>
      <c r="M52" s="63">
        <v>-5.7917019475021103</v>
      </c>
      <c r="N52" s="64">
        <v>35</v>
      </c>
      <c r="O52" s="41">
        <v>13.9977403714433</v>
      </c>
      <c r="P52" s="43">
        <v>1.65667011078266</v>
      </c>
      <c r="Q52" s="43" t="s">
        <v>18</v>
      </c>
      <c r="R52" s="44">
        <v>8</v>
      </c>
      <c r="S52" s="45">
        <v>0.01</v>
      </c>
      <c r="T52" s="45">
        <v>0.01</v>
      </c>
      <c r="U52" s="46" t="s">
        <v>18</v>
      </c>
      <c r="V52" s="47">
        <v>1.02499999999999E-2</v>
      </c>
      <c r="W52" s="47" t="s">
        <v>18</v>
      </c>
      <c r="X52" s="47">
        <v>1.064E-2</v>
      </c>
      <c r="Y52" s="48" t="s">
        <v>30</v>
      </c>
      <c r="Z52" s="49" t="s">
        <v>18</v>
      </c>
      <c r="AA52" s="50" t="s">
        <v>18</v>
      </c>
      <c r="AB52" s="51" t="s">
        <v>18</v>
      </c>
      <c r="AC52" s="52">
        <v>44519</v>
      </c>
      <c r="AD52" s="48" t="s">
        <v>106</v>
      </c>
      <c r="AE52" s="53" t="s">
        <v>37</v>
      </c>
      <c r="AF52" s="46" t="s">
        <v>18</v>
      </c>
      <c r="AG52" s="54" t="s">
        <v>18</v>
      </c>
    </row>
    <row r="53" spans="1:33" x14ac:dyDescent="0.25">
      <c r="A53" s="1" t="s">
        <v>113</v>
      </c>
      <c r="B53" s="40" t="b" cm="1">
        <f t="array" ref="B53">IsESG(A53)</f>
        <v>0</v>
      </c>
      <c r="C53" s="55">
        <v>8.4773546859216697</v>
      </c>
      <c r="D53" s="37">
        <v>6</v>
      </c>
      <c r="E53" s="55">
        <v>5.3398019331178004</v>
      </c>
      <c r="F53" s="37">
        <v>26</v>
      </c>
      <c r="G53" s="55">
        <v>-12.7967068113966</v>
      </c>
      <c r="H53" s="37">
        <v>30</v>
      </c>
      <c r="I53" s="55">
        <v>27.135418252687099</v>
      </c>
      <c r="J53" s="37">
        <v>16</v>
      </c>
      <c r="K53" s="55">
        <v>-1.9216312723173099</v>
      </c>
      <c r="L53" s="37">
        <v>42</v>
      </c>
      <c r="M53" s="55">
        <v>-9.3258622187473197</v>
      </c>
      <c r="N53" s="37">
        <v>50</v>
      </c>
      <c r="O53" s="55">
        <v>15.758632471095799</v>
      </c>
      <c r="P53" s="56">
        <v>1.46297014907496</v>
      </c>
      <c r="Q53" s="56">
        <v>0.194157785711045</v>
      </c>
      <c r="R53" s="57">
        <v>8</v>
      </c>
      <c r="S53" s="58">
        <v>0.01</v>
      </c>
      <c r="T53" s="58">
        <v>0.01</v>
      </c>
      <c r="U53" s="14" t="s">
        <v>18</v>
      </c>
      <c r="V53" s="59">
        <v>1.9900000000000001E-2</v>
      </c>
      <c r="W53" s="59" t="s">
        <v>18</v>
      </c>
      <c r="X53" s="59">
        <v>2.0486999999999998E-2</v>
      </c>
      <c r="Y53" s="12" t="s">
        <v>30</v>
      </c>
      <c r="Z53" s="60">
        <v>90.519222709999994</v>
      </c>
      <c r="AA53" s="8">
        <v>2.8677199999999998E-3</v>
      </c>
      <c r="AB53" s="61">
        <v>6248</v>
      </c>
      <c r="AC53" s="62">
        <v>40812</v>
      </c>
      <c r="AD53" s="12" t="s">
        <v>106</v>
      </c>
      <c r="AE53" s="16">
        <v>50</v>
      </c>
      <c r="AF53" s="14" t="s">
        <v>32</v>
      </c>
      <c r="AG53" s="39">
        <v>-0.53473168999999998</v>
      </c>
    </row>
    <row r="54" spans="1:33" x14ac:dyDescent="0.25">
      <c r="A54" s="40" t="s">
        <v>2596</v>
      </c>
      <c r="B54" s="40" t="b" cm="1">
        <f t="array" ref="B54">IsESG(A54)</f>
        <v>0</v>
      </c>
      <c r="C54" s="41">
        <v>9.3822026951453807</v>
      </c>
      <c r="D54" s="42">
        <v>4</v>
      </c>
      <c r="E54" s="41">
        <v>6.2187365382642801</v>
      </c>
      <c r="F54" s="42">
        <v>23</v>
      </c>
      <c r="G54" s="41">
        <v>-12.0674368271338</v>
      </c>
      <c r="H54" s="42">
        <v>29</v>
      </c>
      <c r="I54" s="41">
        <v>28.1929104580387</v>
      </c>
      <c r="J54" s="42">
        <v>12</v>
      </c>
      <c r="K54" s="41">
        <v>-1.51297134876622</v>
      </c>
      <c r="L54" s="42">
        <v>37</v>
      </c>
      <c r="M54" s="41">
        <v>-9.2640608246417706</v>
      </c>
      <c r="N54" s="42">
        <v>49</v>
      </c>
      <c r="O54" s="41">
        <v>15.7560629932971</v>
      </c>
      <c r="P54" s="43">
        <v>1.5303252539080101</v>
      </c>
      <c r="Q54" s="43">
        <v>0.23348448357419899</v>
      </c>
      <c r="R54" s="44">
        <v>8</v>
      </c>
      <c r="S54" s="45">
        <v>0.01</v>
      </c>
      <c r="T54" s="45">
        <v>0.01</v>
      </c>
      <c r="U54" s="46" t="s">
        <v>18</v>
      </c>
      <c r="V54" s="47">
        <v>1.1599999999999999E-2</v>
      </c>
      <c r="W54" s="47" t="s">
        <v>18</v>
      </c>
      <c r="X54" s="47">
        <v>1.2187E-2</v>
      </c>
      <c r="Y54" s="48" t="s">
        <v>30</v>
      </c>
      <c r="Z54" s="49" t="s">
        <v>18</v>
      </c>
      <c r="AA54" s="50" t="s">
        <v>18</v>
      </c>
      <c r="AB54" s="51" t="s">
        <v>18</v>
      </c>
      <c r="AC54" s="52">
        <v>40812</v>
      </c>
      <c r="AD54" s="48" t="s">
        <v>106</v>
      </c>
      <c r="AE54" s="53">
        <v>1000000</v>
      </c>
      <c r="AF54" s="46" t="s">
        <v>18</v>
      </c>
      <c r="AG54" s="54" t="s">
        <v>18</v>
      </c>
    </row>
    <row r="55" spans="1:33" hidden="1" x14ac:dyDescent="0.25">
      <c r="A55" s="1" t="s">
        <v>115</v>
      </c>
      <c r="B55" s="40" t="b" cm="1">
        <f t="array" ref="B55">IsESG(A55)</f>
        <v>0</v>
      </c>
      <c r="C55" s="55" t="s">
        <v>18</v>
      </c>
      <c r="D55" s="37" t="s">
        <v>18</v>
      </c>
      <c r="E55" s="55" t="s">
        <v>18</v>
      </c>
      <c r="F55" s="37" t="s">
        <v>18</v>
      </c>
      <c r="G55" s="55" t="s">
        <v>18</v>
      </c>
      <c r="H55" s="37" t="s">
        <v>18</v>
      </c>
      <c r="I55" s="55">
        <v>28.373831775700701</v>
      </c>
      <c r="J55" s="37">
        <v>11</v>
      </c>
      <c r="K55" s="55">
        <v>-1.435132032147</v>
      </c>
      <c r="L55" s="37">
        <v>35</v>
      </c>
      <c r="M55" s="55">
        <v>-9.2494714587738098</v>
      </c>
      <c r="N55" s="37">
        <v>48</v>
      </c>
      <c r="O55" s="55">
        <v>15.748333439233599</v>
      </c>
      <c r="P55" s="56">
        <v>1.5425646473772101</v>
      </c>
      <c r="Q55" s="56" t="s">
        <v>18</v>
      </c>
      <c r="R55" s="57">
        <v>8</v>
      </c>
      <c r="S55" s="58">
        <v>0.01</v>
      </c>
      <c r="T55" s="58">
        <v>0.01</v>
      </c>
      <c r="U55" s="14" t="s">
        <v>18</v>
      </c>
      <c r="V55" s="59">
        <v>1.02499999999999E-2</v>
      </c>
      <c r="W55" s="59" t="s">
        <v>18</v>
      </c>
      <c r="X55" s="59">
        <v>1.0836999999999999E-2</v>
      </c>
      <c r="Y55" s="12" t="s">
        <v>30</v>
      </c>
      <c r="Z55" s="60" t="s">
        <v>18</v>
      </c>
      <c r="AA55" s="8" t="s">
        <v>18</v>
      </c>
      <c r="AB55" s="61" t="s">
        <v>18</v>
      </c>
      <c r="AC55" s="62">
        <v>44519</v>
      </c>
      <c r="AD55" s="12" t="s">
        <v>106</v>
      </c>
      <c r="AE55" s="16" t="s">
        <v>37</v>
      </c>
      <c r="AF55" s="14" t="s">
        <v>18</v>
      </c>
      <c r="AG55" s="39" t="s">
        <v>18</v>
      </c>
    </row>
    <row r="56" spans="1:33" hidden="1" x14ac:dyDescent="0.25">
      <c r="A56" s="40" t="s">
        <v>116</v>
      </c>
      <c r="B56" s="40" t="b" cm="1">
        <f t="array" ref="B56">IsESG(A56)</f>
        <v>0</v>
      </c>
      <c r="C56" s="41" t="s">
        <v>18</v>
      </c>
      <c r="D56" s="42" t="s">
        <v>18</v>
      </c>
      <c r="E56" s="41" t="s">
        <v>18</v>
      </c>
      <c r="F56" s="42" t="s">
        <v>18</v>
      </c>
      <c r="G56" s="41" t="s">
        <v>18</v>
      </c>
      <c r="H56" s="42" t="s">
        <v>18</v>
      </c>
      <c r="I56" s="41">
        <v>27.089947089947302</v>
      </c>
      <c r="J56" s="42">
        <v>17</v>
      </c>
      <c r="K56" s="41">
        <v>1.1794439764111799</v>
      </c>
      <c r="L56" s="42">
        <v>15</v>
      </c>
      <c r="M56" s="41">
        <v>-5.5074744295829996</v>
      </c>
      <c r="N56" s="42">
        <v>32</v>
      </c>
      <c r="O56" s="41">
        <v>14.1054635453005</v>
      </c>
      <c r="P56" s="43">
        <v>1.6312074862922601</v>
      </c>
      <c r="Q56" s="43" t="s">
        <v>18</v>
      </c>
      <c r="R56" s="44">
        <v>8</v>
      </c>
      <c r="S56" s="45">
        <v>1E-3</v>
      </c>
      <c r="T56" s="45">
        <v>1E-3</v>
      </c>
      <c r="U56" s="46" t="s">
        <v>18</v>
      </c>
      <c r="V56" s="47">
        <v>1.37E-2</v>
      </c>
      <c r="W56" s="47" t="s">
        <v>18</v>
      </c>
      <c r="X56" s="47">
        <v>1.37E-2</v>
      </c>
      <c r="Y56" s="48" t="s">
        <v>117</v>
      </c>
      <c r="Z56" s="49" t="s">
        <v>18</v>
      </c>
      <c r="AA56" s="50" t="s">
        <v>18</v>
      </c>
      <c r="AB56" s="51" t="s">
        <v>18</v>
      </c>
      <c r="AC56" s="52">
        <v>45167</v>
      </c>
      <c r="AD56" s="48" t="s">
        <v>118</v>
      </c>
      <c r="AE56" s="53">
        <v>10</v>
      </c>
      <c r="AF56" s="46" t="s">
        <v>32</v>
      </c>
      <c r="AG56" s="54" t="s">
        <v>18</v>
      </c>
    </row>
    <row r="57" spans="1:33" hidden="1" x14ac:dyDescent="0.25">
      <c r="A57" s="1" t="s">
        <v>119</v>
      </c>
      <c r="B57" s="40" t="b" cm="1">
        <f t="array" ref="B57">IsESG(A57)</f>
        <v>0</v>
      </c>
      <c r="C57" s="55" t="s">
        <v>18</v>
      </c>
      <c r="D57" s="37" t="s">
        <v>18</v>
      </c>
      <c r="E57" s="55" t="s">
        <v>18</v>
      </c>
      <c r="F57" s="37" t="s">
        <v>18</v>
      </c>
      <c r="G57" s="55" t="s">
        <v>18</v>
      </c>
      <c r="H57" s="37" t="s">
        <v>18</v>
      </c>
      <c r="I57" s="55">
        <v>28.0126849894293</v>
      </c>
      <c r="J57" s="37">
        <v>13</v>
      </c>
      <c r="K57" s="55">
        <v>1.50880134115682</v>
      </c>
      <c r="L57" s="37">
        <v>14</v>
      </c>
      <c r="M57" s="55">
        <v>-5.3906250000000302</v>
      </c>
      <c r="N57" s="37">
        <v>31</v>
      </c>
      <c r="O57" s="55">
        <v>13.957581524516</v>
      </c>
      <c r="P57" s="56">
        <v>1.7146004549687599</v>
      </c>
      <c r="Q57" s="56" t="s">
        <v>18</v>
      </c>
      <c r="R57" s="57">
        <v>8</v>
      </c>
      <c r="S57" s="58">
        <v>1E-3</v>
      </c>
      <c r="T57" s="58">
        <v>1E-3</v>
      </c>
      <c r="U57" s="14" t="s">
        <v>18</v>
      </c>
      <c r="V57" s="59">
        <v>8.5000000000000006E-3</v>
      </c>
      <c r="W57" s="59" t="s">
        <v>18</v>
      </c>
      <c r="X57" s="59">
        <v>8.5000000000000006E-3</v>
      </c>
      <c r="Y57" s="12" t="s">
        <v>117</v>
      </c>
      <c r="Z57" s="60" t="s">
        <v>18</v>
      </c>
      <c r="AA57" s="8" t="s">
        <v>18</v>
      </c>
      <c r="AB57" s="61" t="s">
        <v>18</v>
      </c>
      <c r="AC57" s="62">
        <v>45167</v>
      </c>
      <c r="AD57" s="12" t="s">
        <v>118</v>
      </c>
      <c r="AE57" s="16">
        <v>10</v>
      </c>
      <c r="AF57" s="14" t="s">
        <v>32</v>
      </c>
      <c r="AG57" s="39" t="s">
        <v>18</v>
      </c>
    </row>
    <row r="58" spans="1:33" x14ac:dyDescent="0.25">
      <c r="A58" s="40" t="s">
        <v>120</v>
      </c>
      <c r="B58" s="40" t="b" cm="1">
        <f t="array" ref="B58">IsESG(A58)</f>
        <v>0</v>
      </c>
      <c r="C58" s="41">
        <v>9.7300764078976201</v>
      </c>
      <c r="D58" s="42">
        <v>3</v>
      </c>
      <c r="E58" s="41">
        <v>8.6090775925381209</v>
      </c>
      <c r="F58" s="42">
        <v>13</v>
      </c>
      <c r="G58" s="41">
        <v>-14.0831854373148</v>
      </c>
      <c r="H58" s="42">
        <v>32</v>
      </c>
      <c r="I58" s="41">
        <v>18.8101953151305</v>
      </c>
      <c r="J58" s="42">
        <v>43</v>
      </c>
      <c r="K58" s="41">
        <v>0.20710083779018601</v>
      </c>
      <c r="L58" s="42">
        <v>21</v>
      </c>
      <c r="M58" s="41">
        <v>-3.8474313543399998</v>
      </c>
      <c r="N58" s="42">
        <v>10</v>
      </c>
      <c r="O58" s="41">
        <v>15.9501106029855</v>
      </c>
      <c r="P58" s="43">
        <v>0.92345353110861705</v>
      </c>
      <c r="Q58" s="43">
        <v>0.369575535697865</v>
      </c>
      <c r="R58" s="44">
        <v>8</v>
      </c>
      <c r="S58" s="45">
        <v>0.01</v>
      </c>
      <c r="T58" s="45" t="s">
        <v>48</v>
      </c>
      <c r="U58" s="46" t="s">
        <v>18</v>
      </c>
      <c r="V58" s="47">
        <v>1.7000000000000001E-2</v>
      </c>
      <c r="W58" s="47" t="s">
        <v>18</v>
      </c>
      <c r="X58" s="47">
        <v>1.7364713224999901E-2</v>
      </c>
      <c r="Y58" s="48" t="s">
        <v>30</v>
      </c>
      <c r="Z58" s="49">
        <v>84.579323379999906</v>
      </c>
      <c r="AA58" s="50">
        <v>-0.11036383999999901</v>
      </c>
      <c r="AB58" s="51">
        <v>909</v>
      </c>
      <c r="AC58" s="52">
        <v>39332</v>
      </c>
      <c r="AD58" s="48" t="s">
        <v>121</v>
      </c>
      <c r="AE58" s="53">
        <v>500</v>
      </c>
      <c r="AF58" s="46" t="s">
        <v>18</v>
      </c>
      <c r="AG58" s="54">
        <v>2.4298569099999998</v>
      </c>
    </row>
    <row r="59" spans="1:33" x14ac:dyDescent="0.25">
      <c r="A59" s="1" t="s">
        <v>2597</v>
      </c>
      <c r="B59" s="40" t="b" cm="1">
        <f t="array" ref="B59">IsESG(A59)</f>
        <v>0</v>
      </c>
      <c r="C59" s="55">
        <v>8.6091016958361504</v>
      </c>
      <c r="D59" s="37">
        <v>5</v>
      </c>
      <c r="E59" s="55">
        <v>6.9899812430666204</v>
      </c>
      <c r="F59" s="37">
        <v>21</v>
      </c>
      <c r="G59" s="55">
        <v>-13.3910992083142</v>
      </c>
      <c r="H59" s="37">
        <v>31</v>
      </c>
      <c r="I59" s="55">
        <v>19.7647203091745</v>
      </c>
      <c r="J59" s="37">
        <v>38</v>
      </c>
      <c r="K59" s="55">
        <v>0.61096684563624004</v>
      </c>
      <c r="L59" s="37">
        <v>18</v>
      </c>
      <c r="M59" s="55">
        <v>-3.7821546426068999</v>
      </c>
      <c r="N59" s="37">
        <v>9</v>
      </c>
      <c r="O59" s="55">
        <v>15.9474086027178</v>
      </c>
      <c r="P59" s="56">
        <v>0.98346454541028205</v>
      </c>
      <c r="Q59" s="56">
        <v>0.29285090956423798</v>
      </c>
      <c r="R59" s="57">
        <v>8</v>
      </c>
      <c r="S59" s="58">
        <v>0.01</v>
      </c>
      <c r="T59" s="58" t="s">
        <v>48</v>
      </c>
      <c r="U59" s="14" t="s">
        <v>18</v>
      </c>
      <c r="V59" s="59">
        <v>8.9999999999999993E-3</v>
      </c>
      <c r="W59" s="59" t="s">
        <v>18</v>
      </c>
      <c r="X59" s="59">
        <v>9.3647132249999997E-3</v>
      </c>
      <c r="Y59" s="12" t="s">
        <v>30</v>
      </c>
      <c r="Z59" s="60" t="s">
        <v>18</v>
      </c>
      <c r="AA59" s="8" t="s">
        <v>18</v>
      </c>
      <c r="AB59" s="61" t="s">
        <v>18</v>
      </c>
      <c r="AC59" s="62">
        <v>36428</v>
      </c>
      <c r="AD59" s="12" t="s">
        <v>121</v>
      </c>
      <c r="AE59" s="16">
        <v>500</v>
      </c>
      <c r="AF59" s="14" t="s">
        <v>18</v>
      </c>
      <c r="AG59" s="39" t="s">
        <v>18</v>
      </c>
    </row>
    <row r="60" spans="1:33" x14ac:dyDescent="0.25">
      <c r="A60" s="40" t="s">
        <v>123</v>
      </c>
      <c r="B60" s="40" t="b" cm="1">
        <f t="array" ref="B60">IsESG(A60)</f>
        <v>0</v>
      </c>
      <c r="C60" s="41">
        <v>7.4962692897802796</v>
      </c>
      <c r="D60" s="42">
        <v>15</v>
      </c>
      <c r="E60" s="41">
        <v>4.62847534215358</v>
      </c>
      <c r="F60" s="42">
        <v>28</v>
      </c>
      <c r="G60" s="41">
        <v>-7.1962288684202802</v>
      </c>
      <c r="H60" s="42">
        <v>21</v>
      </c>
      <c r="I60" s="41">
        <v>7.9232691125778096</v>
      </c>
      <c r="J60" s="42">
        <v>46</v>
      </c>
      <c r="K60" s="41">
        <v>-1.7923903198156801</v>
      </c>
      <c r="L60" s="42">
        <v>41</v>
      </c>
      <c r="M60" s="41">
        <v>-4.9296914308580702</v>
      </c>
      <c r="N60" s="42">
        <v>21</v>
      </c>
      <c r="O60" s="41">
        <v>15.060255782742701</v>
      </c>
      <c r="P60" s="43">
        <v>0.255125796717876</v>
      </c>
      <c r="Q60" s="43">
        <v>0.174564816856908</v>
      </c>
      <c r="R60" s="44">
        <v>8</v>
      </c>
      <c r="S60" s="45">
        <v>0</v>
      </c>
      <c r="T60" s="45">
        <v>0</v>
      </c>
      <c r="U60" s="46" t="s">
        <v>18</v>
      </c>
      <c r="V60" s="47">
        <v>1.6E-2</v>
      </c>
      <c r="W60" s="47" t="s">
        <v>18</v>
      </c>
      <c r="X60" s="47">
        <v>1.6E-2</v>
      </c>
      <c r="Y60" s="48" t="s">
        <v>30</v>
      </c>
      <c r="Z60" s="49">
        <v>39.358388523050998</v>
      </c>
      <c r="AA60" s="50">
        <v>-27.560144659999999</v>
      </c>
      <c r="AB60" s="51">
        <v>928</v>
      </c>
      <c r="AC60" s="52">
        <v>38989</v>
      </c>
      <c r="AD60" s="48" t="s">
        <v>124</v>
      </c>
      <c r="AE60" s="53">
        <v>1000</v>
      </c>
      <c r="AF60" s="46" t="s">
        <v>52</v>
      </c>
      <c r="AG60" s="54">
        <v>-42.01736726</v>
      </c>
    </row>
    <row r="61" spans="1:33" hidden="1" x14ac:dyDescent="0.25">
      <c r="A61" s="1" t="s">
        <v>125</v>
      </c>
      <c r="B61" s="40" t="b" cm="1">
        <f t="array" ref="B61">IsESG(A61)</f>
        <v>0</v>
      </c>
      <c r="C61" s="55" t="s">
        <v>18</v>
      </c>
      <c r="D61" s="37" t="s">
        <v>18</v>
      </c>
      <c r="E61" s="55" t="s">
        <v>18</v>
      </c>
      <c r="F61" s="37" t="s">
        <v>18</v>
      </c>
      <c r="G61" s="55">
        <v>-6.6362652130852702</v>
      </c>
      <c r="H61" s="37">
        <v>20</v>
      </c>
      <c r="I61" s="55">
        <v>8.5744996672978999</v>
      </c>
      <c r="J61" s="37">
        <v>45</v>
      </c>
      <c r="K61" s="65">
        <v>-1.4934660858743201</v>
      </c>
      <c r="L61" s="66">
        <v>36</v>
      </c>
      <c r="M61" s="55">
        <v>-4.8814392308796304</v>
      </c>
      <c r="N61" s="37">
        <v>20</v>
      </c>
      <c r="O61" s="55">
        <v>15.059010096842799</v>
      </c>
      <c r="P61" s="56">
        <v>0.29839214404998798</v>
      </c>
      <c r="Q61" s="56" t="s">
        <v>18</v>
      </c>
      <c r="R61" s="57">
        <v>8</v>
      </c>
      <c r="S61" s="58">
        <v>0</v>
      </c>
      <c r="T61" s="58">
        <v>0</v>
      </c>
      <c r="U61" s="14" t="s">
        <v>18</v>
      </c>
      <c r="V61" s="59">
        <v>0.01</v>
      </c>
      <c r="W61" s="59" t="s">
        <v>18</v>
      </c>
      <c r="X61" s="59">
        <v>0.01</v>
      </c>
      <c r="Y61" s="12" t="s">
        <v>30</v>
      </c>
      <c r="Z61" s="60" t="s">
        <v>18</v>
      </c>
      <c r="AA61" s="8" t="s">
        <v>18</v>
      </c>
      <c r="AB61" s="61" t="s">
        <v>18</v>
      </c>
      <c r="AC61" s="62">
        <v>44124</v>
      </c>
      <c r="AD61" s="12" t="s">
        <v>124</v>
      </c>
      <c r="AE61" s="16" t="s">
        <v>126</v>
      </c>
      <c r="AF61" s="14" t="s">
        <v>18</v>
      </c>
      <c r="AG61" s="39" t="s">
        <v>18</v>
      </c>
    </row>
    <row r="62" spans="1:33" hidden="1" x14ac:dyDescent="0.25">
      <c r="A62" s="40" t="s">
        <v>127</v>
      </c>
      <c r="B62" s="40" t="b" cm="1">
        <f t="array" ref="B62">IsESG(A62)</f>
        <v>0</v>
      </c>
      <c r="C62" s="41" t="s">
        <v>18</v>
      </c>
      <c r="D62" s="42" t="s">
        <v>18</v>
      </c>
      <c r="E62" s="41" t="s">
        <v>18</v>
      </c>
      <c r="F62" s="42" t="s">
        <v>18</v>
      </c>
      <c r="G62" s="41" t="s">
        <v>18</v>
      </c>
      <c r="H62" s="42" t="s">
        <v>18</v>
      </c>
      <c r="I62" s="41">
        <v>31.444637654976098</v>
      </c>
      <c r="J62" s="42">
        <v>6</v>
      </c>
      <c r="K62" s="41">
        <v>8.2168986065017595</v>
      </c>
      <c r="L62" s="42">
        <v>1</v>
      </c>
      <c r="M62" s="41">
        <v>-4.3365355378963901</v>
      </c>
      <c r="N62" s="42">
        <v>15</v>
      </c>
      <c r="O62" s="41">
        <v>15.555105990214701</v>
      </c>
      <c r="P62" s="43">
        <v>1.7591412308575101</v>
      </c>
      <c r="Q62" s="43" t="s">
        <v>18</v>
      </c>
      <c r="R62" s="44">
        <v>8</v>
      </c>
      <c r="S62" s="45">
        <v>0</v>
      </c>
      <c r="T62" s="45">
        <v>0</v>
      </c>
      <c r="U62" s="46" t="s">
        <v>18</v>
      </c>
      <c r="V62" s="47">
        <v>1.6E-2</v>
      </c>
      <c r="W62" s="47" t="s">
        <v>18</v>
      </c>
      <c r="X62" s="47">
        <v>1.6255000589429899E-2</v>
      </c>
      <c r="Y62" s="48" t="s">
        <v>30</v>
      </c>
      <c r="Z62" s="49">
        <v>3.8076538025520001</v>
      </c>
      <c r="AA62" s="50">
        <v>9.985861E-2</v>
      </c>
      <c r="AB62" s="51">
        <v>69</v>
      </c>
      <c r="AC62" s="52">
        <v>44866</v>
      </c>
      <c r="AD62" s="48" t="s">
        <v>128</v>
      </c>
      <c r="AE62" s="53" t="s">
        <v>129</v>
      </c>
      <c r="AF62" s="46" t="s">
        <v>34</v>
      </c>
      <c r="AG62" s="54">
        <v>1.0246746900000001</v>
      </c>
    </row>
    <row r="63" spans="1:33" x14ac:dyDescent="0.25">
      <c r="A63" s="1" t="s">
        <v>130</v>
      </c>
      <c r="B63" s="40" t="b" cm="1">
        <f t="array" ref="B63">IsESG(A63)</f>
        <v>0</v>
      </c>
      <c r="C63" s="55">
        <v>6.5823290268249401</v>
      </c>
      <c r="D63" s="37">
        <v>19</v>
      </c>
      <c r="E63" s="55">
        <v>8.5976420908792495</v>
      </c>
      <c r="F63" s="37">
        <v>14</v>
      </c>
      <c r="G63" s="65">
        <v>0.69896072456045999</v>
      </c>
      <c r="H63" s="66">
        <v>7</v>
      </c>
      <c r="I63" s="65">
        <v>27.581170913491899</v>
      </c>
      <c r="J63" s="66">
        <v>14</v>
      </c>
      <c r="K63" s="65">
        <v>1.12539141865042E-2</v>
      </c>
      <c r="L63" s="66">
        <v>24</v>
      </c>
      <c r="M63" s="55">
        <v>-5.6910757929655702</v>
      </c>
      <c r="N63" s="37">
        <v>33</v>
      </c>
      <c r="O63" s="55">
        <v>14.7277469701817</v>
      </c>
      <c r="P63" s="56">
        <v>1.5956385999732701</v>
      </c>
      <c r="Q63" s="56">
        <v>0.34507392592789599</v>
      </c>
      <c r="R63" s="57">
        <v>6</v>
      </c>
      <c r="S63" s="58">
        <v>0</v>
      </c>
      <c r="T63" s="58">
        <v>0</v>
      </c>
      <c r="U63" s="14" t="s">
        <v>18</v>
      </c>
      <c r="V63" s="59">
        <v>5.0000000000000001E-3</v>
      </c>
      <c r="W63" s="59" t="s">
        <v>18</v>
      </c>
      <c r="X63" s="59">
        <v>5.0000000000000001E-3</v>
      </c>
      <c r="Y63" s="12" t="s">
        <v>30</v>
      </c>
      <c r="Z63" s="60">
        <v>237.35400552218201</v>
      </c>
      <c r="AA63" s="8">
        <v>-1.1031638399999999</v>
      </c>
      <c r="AB63" s="61">
        <v>226</v>
      </c>
      <c r="AC63" s="62">
        <v>41424</v>
      </c>
      <c r="AD63" s="12" t="s">
        <v>131</v>
      </c>
      <c r="AE63" s="16" t="s">
        <v>132</v>
      </c>
      <c r="AF63" s="14" t="s">
        <v>18</v>
      </c>
      <c r="AG63" s="39">
        <v>-13.65934225</v>
      </c>
    </row>
    <row r="64" spans="1:33" x14ac:dyDescent="0.25">
      <c r="A64" s="40" t="s">
        <v>133</v>
      </c>
      <c r="B64" s="40" t="b" cm="1">
        <f t="array" ref="B64">IsESG(A64)</f>
        <v>0</v>
      </c>
      <c r="C64" s="41">
        <v>10.4686220998016</v>
      </c>
      <c r="D64" s="42">
        <v>2</v>
      </c>
      <c r="E64" s="41">
        <v>10.438811680861001</v>
      </c>
      <c r="F64" s="42">
        <v>6</v>
      </c>
      <c r="G64" s="41">
        <v>-11.794861053131401</v>
      </c>
      <c r="H64" s="42">
        <v>28</v>
      </c>
      <c r="I64" s="41">
        <v>31.371739367464201</v>
      </c>
      <c r="J64" s="42">
        <v>7</v>
      </c>
      <c r="K64" s="63">
        <v>2.2204844686571898</v>
      </c>
      <c r="L64" s="64">
        <v>12</v>
      </c>
      <c r="M64" s="41">
        <v>-7.8204617172247097</v>
      </c>
      <c r="N64" s="42">
        <v>46</v>
      </c>
      <c r="O64" s="41">
        <v>16.756616298216699</v>
      </c>
      <c r="P64" s="43">
        <v>1.62865399102908</v>
      </c>
      <c r="Q64" s="43">
        <v>0.372818911927359</v>
      </c>
      <c r="R64" s="44">
        <v>8</v>
      </c>
      <c r="S64" s="45">
        <v>0</v>
      </c>
      <c r="T64" s="45">
        <v>0</v>
      </c>
      <c r="U64" s="46" t="s">
        <v>18</v>
      </c>
      <c r="V64" s="47">
        <v>1.6E-2</v>
      </c>
      <c r="W64" s="47" t="s">
        <v>18</v>
      </c>
      <c r="X64" s="47">
        <v>1.6435555717081499E-2</v>
      </c>
      <c r="Y64" s="48" t="s">
        <v>30</v>
      </c>
      <c r="Z64" s="49">
        <v>139.84007340645499</v>
      </c>
      <c r="AA64" s="50">
        <v>1.43055534</v>
      </c>
      <c r="AB64" s="51">
        <v>1995</v>
      </c>
      <c r="AC64" s="52">
        <v>39597</v>
      </c>
      <c r="AD64" s="48" t="s">
        <v>51</v>
      </c>
      <c r="AE64" s="53">
        <v>1000</v>
      </c>
      <c r="AF64" s="46" t="s">
        <v>52</v>
      </c>
      <c r="AG64" s="54">
        <v>-6.5041418699999998</v>
      </c>
    </row>
    <row r="65" spans="1:33" x14ac:dyDescent="0.25">
      <c r="A65" s="1" t="s">
        <v>134</v>
      </c>
      <c r="B65" s="40" t="b" cm="1">
        <f t="array" ref="B65">IsESG(A65)</f>
        <v>0</v>
      </c>
      <c r="C65" s="55">
        <v>6.4585583264367097</v>
      </c>
      <c r="D65" s="37">
        <v>20</v>
      </c>
      <c r="E65" s="55">
        <v>6.1350790933018198</v>
      </c>
      <c r="F65" s="37">
        <v>24</v>
      </c>
      <c r="G65" s="55">
        <v>-11.284506839249801</v>
      </c>
      <c r="H65" s="37">
        <v>27</v>
      </c>
      <c r="I65" s="55">
        <v>23.071415534020002</v>
      </c>
      <c r="J65" s="37">
        <v>29</v>
      </c>
      <c r="K65" s="55">
        <v>0.328209575058791</v>
      </c>
      <c r="L65" s="37">
        <v>19</v>
      </c>
      <c r="M65" s="55">
        <v>-4.3665339002928096</v>
      </c>
      <c r="N65" s="37">
        <v>16</v>
      </c>
      <c r="O65" s="55">
        <v>13.095922733661</v>
      </c>
      <c r="P65" s="56">
        <v>1.45010065827416</v>
      </c>
      <c r="Q65" s="56">
        <v>0.23891729950882401</v>
      </c>
      <c r="R65" s="57">
        <v>8</v>
      </c>
      <c r="S65" s="58">
        <v>0</v>
      </c>
      <c r="T65" s="58">
        <v>0.01</v>
      </c>
      <c r="U65" s="14" t="s">
        <v>18</v>
      </c>
      <c r="V65" s="59">
        <v>0.02</v>
      </c>
      <c r="W65" s="59" t="s">
        <v>18</v>
      </c>
      <c r="X65" s="59">
        <v>0.02</v>
      </c>
      <c r="Y65" s="12" t="s">
        <v>30</v>
      </c>
      <c r="Z65" s="60">
        <v>88.041285459999997</v>
      </c>
      <c r="AA65" s="8">
        <v>-0.46965573999999999</v>
      </c>
      <c r="AB65" s="61">
        <v>409</v>
      </c>
      <c r="AC65" s="62">
        <v>38958</v>
      </c>
      <c r="AD65" s="12" t="s">
        <v>135</v>
      </c>
      <c r="AE65" s="16" t="s">
        <v>56</v>
      </c>
      <c r="AF65" s="14" t="s">
        <v>18</v>
      </c>
      <c r="AG65" s="39">
        <v>-7.4988386999999896</v>
      </c>
    </row>
    <row r="66" spans="1:33" x14ac:dyDescent="0.25">
      <c r="A66" s="40" t="s">
        <v>136</v>
      </c>
      <c r="B66" s="40" t="b" cm="1">
        <f t="array" ref="B66">IsESG(A66)</f>
        <v>0</v>
      </c>
      <c r="C66" s="41">
        <v>6.6631710044535497</v>
      </c>
      <c r="D66" s="42">
        <v>18</v>
      </c>
      <c r="E66" s="41">
        <v>3.8820523830354698</v>
      </c>
      <c r="F66" s="42">
        <v>30</v>
      </c>
      <c r="G66" s="41">
        <v>-7.7035365322913396</v>
      </c>
      <c r="H66" s="42">
        <v>22</v>
      </c>
      <c r="I66" s="41">
        <v>32.2203123285666</v>
      </c>
      <c r="J66" s="42">
        <v>3</v>
      </c>
      <c r="K66" s="41">
        <v>1.5550430411968901</v>
      </c>
      <c r="L66" s="42">
        <v>13</v>
      </c>
      <c r="M66" s="41">
        <v>-8.3987693157191199</v>
      </c>
      <c r="N66" s="42">
        <v>47</v>
      </c>
      <c r="O66" s="41">
        <v>17.342829726024899</v>
      </c>
      <c r="P66" s="43">
        <v>1.6225323903808899</v>
      </c>
      <c r="Q66" s="43">
        <v>0.123253993581626</v>
      </c>
      <c r="R66" s="44">
        <v>8</v>
      </c>
      <c r="S66" s="45">
        <v>0</v>
      </c>
      <c r="T66" s="45">
        <v>0.01</v>
      </c>
      <c r="U66" s="46" t="s">
        <v>18</v>
      </c>
      <c r="V66" s="47">
        <v>0.02</v>
      </c>
      <c r="W66" s="47" t="s">
        <v>18</v>
      </c>
      <c r="X66" s="47">
        <v>0.02</v>
      </c>
      <c r="Y66" s="48" t="s">
        <v>30</v>
      </c>
      <c r="Z66" s="49">
        <v>92.392784599999999</v>
      </c>
      <c r="AA66" s="50">
        <v>-1.8472932500000001</v>
      </c>
      <c r="AB66" s="51">
        <v>430</v>
      </c>
      <c r="AC66" s="52">
        <v>35683</v>
      </c>
      <c r="AD66" s="48" t="s">
        <v>137</v>
      </c>
      <c r="AE66" s="53" t="s">
        <v>56</v>
      </c>
      <c r="AF66" s="46" t="s">
        <v>18</v>
      </c>
      <c r="AG66" s="54">
        <v>-12.429662710000001</v>
      </c>
    </row>
    <row r="67" spans="1:33" hidden="1" x14ac:dyDescent="0.25">
      <c r="A67" s="1" t="s">
        <v>2389</v>
      </c>
      <c r="B67" s="40" t="b" cm="1">
        <f t="array" ref="B67">IsESG(A67)</f>
        <v>0</v>
      </c>
      <c r="C67" s="55" t="s">
        <v>18</v>
      </c>
      <c r="D67" s="37" t="s">
        <v>18</v>
      </c>
      <c r="E67" s="55">
        <v>3.6572922431617099</v>
      </c>
      <c r="F67" s="37">
        <v>31</v>
      </c>
      <c r="G67" s="55">
        <v>-5.5155282200025999</v>
      </c>
      <c r="H67" s="37">
        <v>18</v>
      </c>
      <c r="I67" s="55">
        <v>18.978867559283501</v>
      </c>
      <c r="J67" s="37">
        <v>42</v>
      </c>
      <c r="K67" s="55">
        <v>0.142566191445858</v>
      </c>
      <c r="L67" s="37">
        <v>22</v>
      </c>
      <c r="M67" s="55">
        <v>-5.1138556541875797</v>
      </c>
      <c r="N67" s="37">
        <v>23</v>
      </c>
      <c r="O67" s="55">
        <v>12.147324983215301</v>
      </c>
      <c r="P67" s="56">
        <v>1.2264311873303899</v>
      </c>
      <c r="Q67" s="56">
        <v>0.138165593479739</v>
      </c>
      <c r="R67" s="57">
        <v>8</v>
      </c>
      <c r="S67" s="58">
        <v>0</v>
      </c>
      <c r="T67" s="58">
        <v>0</v>
      </c>
      <c r="U67" s="14" t="s">
        <v>18</v>
      </c>
      <c r="V67" s="59">
        <v>1.4999999999999999E-2</v>
      </c>
      <c r="W67" s="59" t="s">
        <v>18</v>
      </c>
      <c r="X67" s="59">
        <v>1.5172065831299901E-2</v>
      </c>
      <c r="Y67" s="12" t="s">
        <v>30</v>
      </c>
      <c r="Z67" s="60">
        <v>56.91209259</v>
      </c>
      <c r="AA67" s="8">
        <v>-2.8016649999999998</v>
      </c>
      <c r="AB67" s="61">
        <v>873</v>
      </c>
      <c r="AC67" s="62">
        <v>42310</v>
      </c>
      <c r="AD67" s="12" t="s">
        <v>139</v>
      </c>
      <c r="AE67" s="16">
        <v>30</v>
      </c>
      <c r="AF67" s="14" t="s">
        <v>18</v>
      </c>
      <c r="AG67" s="39">
        <v>-11.91696</v>
      </c>
    </row>
    <row r="68" spans="1:33" x14ac:dyDescent="0.25">
      <c r="A68" s="40" t="s">
        <v>140</v>
      </c>
      <c r="B68" s="40" t="b" cm="1">
        <f t="array" ref="B68">IsESG(A68)</f>
        <v>0</v>
      </c>
      <c r="C68" s="41">
        <v>8.0099040089640994</v>
      </c>
      <c r="D68" s="42">
        <v>10</v>
      </c>
      <c r="E68" s="41">
        <v>9.5549059139591499</v>
      </c>
      <c r="F68" s="42">
        <v>8</v>
      </c>
      <c r="G68" s="41">
        <v>-0.50973762723127702</v>
      </c>
      <c r="H68" s="42">
        <v>11</v>
      </c>
      <c r="I68" s="41">
        <v>22.489416084315302</v>
      </c>
      <c r="J68" s="42">
        <v>32</v>
      </c>
      <c r="K68" s="41">
        <v>2.8539700418074898</v>
      </c>
      <c r="L68" s="42">
        <v>11</v>
      </c>
      <c r="M68" s="41">
        <v>-3.4571724157478201</v>
      </c>
      <c r="N68" s="42">
        <v>7</v>
      </c>
      <c r="O68" s="41">
        <v>11.406857875276501</v>
      </c>
      <c r="P68" s="43">
        <v>1.6138017084427401</v>
      </c>
      <c r="Q68" s="43">
        <v>0.47751887962074202</v>
      </c>
      <c r="R68" s="44">
        <v>8</v>
      </c>
      <c r="S68" s="45">
        <v>0</v>
      </c>
      <c r="T68" s="45">
        <v>0</v>
      </c>
      <c r="U68" s="46" t="s">
        <v>18</v>
      </c>
      <c r="V68" s="47">
        <v>1.4999999999999999E-2</v>
      </c>
      <c r="W68" s="47" t="s">
        <v>18</v>
      </c>
      <c r="X68" s="47">
        <v>1.78E-2</v>
      </c>
      <c r="Y68" s="48" t="s">
        <v>141</v>
      </c>
      <c r="Z68" s="49">
        <v>244.40689415</v>
      </c>
      <c r="AA68" s="50">
        <v>-1.44882757639999E-2</v>
      </c>
      <c r="AB68" s="51">
        <v>685</v>
      </c>
      <c r="AC68" s="52">
        <v>33728</v>
      </c>
      <c r="AD68" s="48" t="s">
        <v>142</v>
      </c>
      <c r="AE68" s="53">
        <v>50</v>
      </c>
      <c r="AF68" s="46" t="s">
        <v>18</v>
      </c>
      <c r="AG68" s="54">
        <v>-0.20308973772399999</v>
      </c>
    </row>
    <row r="69" spans="1:33" hidden="1" x14ac:dyDescent="0.25">
      <c r="A69" s="1" t="s">
        <v>143</v>
      </c>
      <c r="B69" s="40" t="b" cm="1">
        <f t="array" ref="B69">IsESG(A69)</f>
        <v>0</v>
      </c>
      <c r="C69" s="55" t="s">
        <v>18</v>
      </c>
      <c r="D69" s="37" t="s">
        <v>18</v>
      </c>
      <c r="E69" s="55" t="s">
        <v>18</v>
      </c>
      <c r="F69" s="37" t="s">
        <v>18</v>
      </c>
      <c r="G69" s="55" t="s">
        <v>18</v>
      </c>
      <c r="H69" s="37" t="s">
        <v>18</v>
      </c>
      <c r="I69" s="55">
        <v>30.190362966550801</v>
      </c>
      <c r="J69" s="37">
        <v>9</v>
      </c>
      <c r="K69" s="55">
        <v>5.1601659751037996</v>
      </c>
      <c r="L69" s="37">
        <v>3</v>
      </c>
      <c r="M69" s="55">
        <v>-6.0021236327260299</v>
      </c>
      <c r="N69" s="37">
        <v>43</v>
      </c>
      <c r="O69" s="55">
        <v>15.0421239176061</v>
      </c>
      <c r="P69" s="56">
        <v>1.7357491370457601</v>
      </c>
      <c r="Q69" s="56" t="s">
        <v>18</v>
      </c>
      <c r="R69" s="57">
        <v>8</v>
      </c>
      <c r="S69" s="58">
        <v>0</v>
      </c>
      <c r="T69" s="58">
        <v>0</v>
      </c>
      <c r="U69" s="14" t="s">
        <v>18</v>
      </c>
      <c r="V69" s="59">
        <v>1.4999999999999999E-2</v>
      </c>
      <c r="W69" s="59" t="s">
        <v>18</v>
      </c>
      <c r="X69" s="59" t="s">
        <v>18</v>
      </c>
      <c r="Y69" s="12" t="s">
        <v>141</v>
      </c>
      <c r="Z69" s="60">
        <v>141.22158475000001</v>
      </c>
      <c r="AA69" s="8" t="s">
        <v>18</v>
      </c>
      <c r="AB69" s="61" t="s">
        <v>18</v>
      </c>
      <c r="AC69" s="62">
        <v>39097</v>
      </c>
      <c r="AD69" s="12" t="s">
        <v>144</v>
      </c>
      <c r="AE69" s="16">
        <v>0</v>
      </c>
      <c r="AF69" s="14" t="s">
        <v>18</v>
      </c>
      <c r="AG69" s="39" t="s">
        <v>18</v>
      </c>
    </row>
    <row r="70" spans="1:33" hidden="1" x14ac:dyDescent="0.25">
      <c r="A70" s="40" t="s">
        <v>145</v>
      </c>
      <c r="B70" s="40" t="b" cm="1">
        <f t="array" ref="B70">IsESG(A70)</f>
        <v>0</v>
      </c>
      <c r="C70" s="41" t="s">
        <v>18</v>
      </c>
      <c r="D70" s="42" t="s">
        <v>18</v>
      </c>
      <c r="E70" s="41" t="s">
        <v>18</v>
      </c>
      <c r="F70" s="42" t="s">
        <v>18</v>
      </c>
      <c r="G70" s="41" t="s">
        <v>18</v>
      </c>
      <c r="H70" s="42" t="s">
        <v>18</v>
      </c>
      <c r="I70" s="41" t="s">
        <v>18</v>
      </c>
      <c r="J70" s="42" t="s">
        <v>18</v>
      </c>
      <c r="K70" s="41" t="s">
        <v>18</v>
      </c>
      <c r="L70" s="42" t="s">
        <v>18</v>
      </c>
      <c r="M70" s="41">
        <v>-0.94942319652644402</v>
      </c>
      <c r="N70" s="42">
        <v>5</v>
      </c>
      <c r="O70" s="41" t="s">
        <v>18</v>
      </c>
      <c r="P70" s="43" t="s">
        <v>18</v>
      </c>
      <c r="Q70" s="43" t="s">
        <v>18</v>
      </c>
      <c r="R70" s="44">
        <v>8</v>
      </c>
      <c r="S70" s="45">
        <v>0</v>
      </c>
      <c r="T70" s="45">
        <v>0</v>
      </c>
      <c r="U70" s="46" t="s">
        <v>18</v>
      </c>
      <c r="V70" s="47">
        <v>1.4999999999999999E-2</v>
      </c>
      <c r="W70" s="47" t="s">
        <v>18</v>
      </c>
      <c r="X70" s="47">
        <v>1.4999999999999999E-2</v>
      </c>
      <c r="Y70" s="48" t="s">
        <v>30</v>
      </c>
      <c r="Z70" s="49">
        <v>373.10063316148501</v>
      </c>
      <c r="AA70" s="50">
        <v>-2.7044666680837302</v>
      </c>
      <c r="AB70" s="51">
        <v>36800</v>
      </c>
      <c r="AC70" s="52">
        <v>45555</v>
      </c>
      <c r="AD70" s="48" t="s">
        <v>146</v>
      </c>
      <c r="AE70" s="53">
        <v>100</v>
      </c>
      <c r="AF70" s="46" t="s">
        <v>39</v>
      </c>
      <c r="AG70" s="54">
        <v>-3.6678898185347499</v>
      </c>
    </row>
    <row r="71" spans="1:33" hidden="1" x14ac:dyDescent="0.25">
      <c r="A71" s="1" t="s">
        <v>147</v>
      </c>
      <c r="B71" s="40" t="b" cm="1">
        <f t="array" ref="B71">IsESG(A71)</f>
        <v>0</v>
      </c>
      <c r="C71" s="55" t="s">
        <v>18</v>
      </c>
      <c r="D71" s="37" t="s">
        <v>18</v>
      </c>
      <c r="E71" s="55">
        <v>5.2988524499269296</v>
      </c>
      <c r="F71" s="37">
        <v>27</v>
      </c>
      <c r="G71" s="55">
        <v>-3.5261097129842098</v>
      </c>
      <c r="H71" s="37">
        <v>13</v>
      </c>
      <c r="I71" s="55">
        <v>25.6942633525234</v>
      </c>
      <c r="J71" s="37">
        <v>24</v>
      </c>
      <c r="K71" s="55">
        <v>-0.19090640903407499</v>
      </c>
      <c r="L71" s="37">
        <v>25</v>
      </c>
      <c r="M71" s="55">
        <v>-4.9991968139540903</v>
      </c>
      <c r="N71" s="37">
        <v>22</v>
      </c>
      <c r="O71" s="55">
        <v>15.3795275887848</v>
      </c>
      <c r="P71" s="56">
        <v>1.40532626054481</v>
      </c>
      <c r="Q71" s="56">
        <v>0.19683048323285701</v>
      </c>
      <c r="R71" s="57">
        <v>8</v>
      </c>
      <c r="S71" s="58">
        <v>0</v>
      </c>
      <c r="T71" s="58">
        <v>0</v>
      </c>
      <c r="U71" s="14" t="s">
        <v>18</v>
      </c>
      <c r="V71" s="59">
        <v>4.0000000000000001E-3</v>
      </c>
      <c r="W71" s="59" t="s">
        <v>18</v>
      </c>
      <c r="X71" s="59">
        <v>4.0086275002347198E-3</v>
      </c>
      <c r="Y71" s="12" t="s">
        <v>30</v>
      </c>
      <c r="Z71" s="60">
        <v>412.35850891603798</v>
      </c>
      <c r="AA71" s="8">
        <v>1.3215385154627299</v>
      </c>
      <c r="AB71" s="61">
        <v>3496</v>
      </c>
      <c r="AC71" s="62">
        <v>42815</v>
      </c>
      <c r="AD71" s="12" t="s">
        <v>148</v>
      </c>
      <c r="AE71" s="16" t="s">
        <v>149</v>
      </c>
      <c r="AF71" s="14" t="s">
        <v>18</v>
      </c>
      <c r="AG71" s="39">
        <v>12.6868214574951</v>
      </c>
    </row>
    <row r="72" spans="1:33" hidden="1" x14ac:dyDescent="0.25">
      <c r="A72" s="40" t="s">
        <v>150</v>
      </c>
      <c r="B72" s="40" t="b" cm="1">
        <f t="array" ref="B72">IsESG(A72)</f>
        <v>0</v>
      </c>
      <c r="C72" s="67" t="s">
        <v>18</v>
      </c>
      <c r="D72" s="42" t="s">
        <v>18</v>
      </c>
      <c r="E72" s="67" t="s">
        <v>18</v>
      </c>
      <c r="F72" s="42" t="s">
        <v>18</v>
      </c>
      <c r="G72" s="68">
        <v>-6.1404336176917296</v>
      </c>
      <c r="H72" s="64">
        <v>19</v>
      </c>
      <c r="I72" s="67">
        <v>34.304194011434099</v>
      </c>
      <c r="J72" s="42">
        <v>2</v>
      </c>
      <c r="K72" s="67">
        <v>4.4538643517974599</v>
      </c>
      <c r="L72" s="42">
        <v>7</v>
      </c>
      <c r="M72" s="67">
        <v>-5.3847481549738196</v>
      </c>
      <c r="N72" s="42">
        <v>30</v>
      </c>
      <c r="O72" s="67">
        <v>14.1284721521876</v>
      </c>
      <c r="P72" s="69">
        <v>2.13916864673324</v>
      </c>
      <c r="Q72" s="69" t="s">
        <v>18</v>
      </c>
      <c r="R72" s="70">
        <v>8</v>
      </c>
      <c r="S72" s="71">
        <v>0</v>
      </c>
      <c r="T72" s="71">
        <v>0</v>
      </c>
      <c r="U72" s="46" t="s">
        <v>18</v>
      </c>
      <c r="V72" s="72">
        <v>1.4E-2</v>
      </c>
      <c r="W72" s="72" t="s">
        <v>18</v>
      </c>
      <c r="X72" s="72">
        <v>1.4014811397171799E-2</v>
      </c>
      <c r="Y72" s="48" t="s">
        <v>30</v>
      </c>
      <c r="Z72" s="49">
        <v>81.529196931704703</v>
      </c>
      <c r="AA72" s="50">
        <v>-1.1310782931277801</v>
      </c>
      <c r="AB72" s="73">
        <v>8073</v>
      </c>
      <c r="AC72" s="52">
        <v>44004</v>
      </c>
      <c r="AD72" s="48" t="s">
        <v>151</v>
      </c>
      <c r="AE72" s="53">
        <v>10</v>
      </c>
      <c r="AF72" s="46" t="s">
        <v>32</v>
      </c>
      <c r="AG72" s="54">
        <v>-10.7155442129376</v>
      </c>
    </row>
    <row r="73" spans="1:33" hidden="1" x14ac:dyDescent="0.25">
      <c r="A73" s="1" t="s">
        <v>152</v>
      </c>
      <c r="B73" s="40" t="b" cm="1">
        <f t="array" ref="B73">IsESG(A73)</f>
        <v>0</v>
      </c>
      <c r="C73" s="74" t="s">
        <v>18</v>
      </c>
      <c r="D73" s="37" t="s">
        <v>18</v>
      </c>
      <c r="E73" s="74" t="s">
        <v>18</v>
      </c>
      <c r="F73" s="37" t="s">
        <v>18</v>
      </c>
      <c r="G73" s="75">
        <v>-5.37357434373628</v>
      </c>
      <c r="H73" s="66">
        <v>17</v>
      </c>
      <c r="I73" s="74">
        <v>39.603030972731098</v>
      </c>
      <c r="J73" s="37">
        <v>1</v>
      </c>
      <c r="K73" s="74">
        <v>3.3295223882745901</v>
      </c>
      <c r="L73" s="37">
        <v>9</v>
      </c>
      <c r="M73" s="75">
        <v>-6.64702708321476</v>
      </c>
      <c r="N73" s="66">
        <v>45</v>
      </c>
      <c r="O73" s="74">
        <v>18.4937699263089</v>
      </c>
      <c r="P73" s="76">
        <v>1.9207561117632099</v>
      </c>
      <c r="Q73" s="76" t="s">
        <v>18</v>
      </c>
      <c r="R73" s="77">
        <v>8</v>
      </c>
      <c r="S73" s="78">
        <v>0</v>
      </c>
      <c r="T73" s="78">
        <v>0</v>
      </c>
      <c r="U73" s="14" t="s">
        <v>18</v>
      </c>
      <c r="V73" s="79">
        <v>1.4999999999999999E-2</v>
      </c>
      <c r="W73" s="79" t="s">
        <v>18</v>
      </c>
      <c r="X73" s="79">
        <v>1.5018780280281099E-2</v>
      </c>
      <c r="Y73" s="12" t="s">
        <v>30</v>
      </c>
      <c r="Z73" s="60">
        <v>487.21468254504703</v>
      </c>
      <c r="AA73" s="8">
        <v>3.0935667863008698</v>
      </c>
      <c r="AB73" s="80">
        <v>81</v>
      </c>
      <c r="AC73" s="62">
        <v>43997</v>
      </c>
      <c r="AD73" s="12" t="s">
        <v>153</v>
      </c>
      <c r="AE73" s="16" t="s">
        <v>154</v>
      </c>
      <c r="AF73" s="14" t="s">
        <v>39</v>
      </c>
      <c r="AG73" s="39">
        <v>72.2156955177431</v>
      </c>
    </row>
    <row r="74" spans="1:33" x14ac:dyDescent="0.25">
      <c r="A74" s="40" t="s">
        <v>155</v>
      </c>
      <c r="B74" s="40" t="b" cm="1">
        <f t="array" ref="B74">IsESG(A74)</f>
        <v>0</v>
      </c>
      <c r="C74" s="67">
        <v>12.6149800622682</v>
      </c>
      <c r="D74" s="42">
        <v>1</v>
      </c>
      <c r="E74" s="67">
        <v>12.193077857772799</v>
      </c>
      <c r="F74" s="42">
        <v>1</v>
      </c>
      <c r="G74" s="67">
        <v>-2.42497065275073</v>
      </c>
      <c r="H74" s="42">
        <v>12</v>
      </c>
      <c r="I74" s="67">
        <v>30.619575613354101</v>
      </c>
      <c r="J74" s="42">
        <v>8</v>
      </c>
      <c r="K74" s="67">
        <v>4.5800221947267898</v>
      </c>
      <c r="L74" s="42">
        <v>6</v>
      </c>
      <c r="M74" s="67">
        <v>-5.9429346724598497</v>
      </c>
      <c r="N74" s="42">
        <v>42</v>
      </c>
      <c r="O74" s="67">
        <v>15.6409389495628</v>
      </c>
      <c r="P74" s="69">
        <v>1.6967374108231099</v>
      </c>
      <c r="Q74" s="69">
        <v>0.54804328937264302</v>
      </c>
      <c r="R74" s="70">
        <v>8</v>
      </c>
      <c r="S74" s="71">
        <v>0</v>
      </c>
      <c r="T74" s="71">
        <v>0</v>
      </c>
      <c r="U74" s="46" t="s">
        <v>18</v>
      </c>
      <c r="V74" s="72">
        <v>1.6E-2</v>
      </c>
      <c r="W74" s="72" t="s">
        <v>18</v>
      </c>
      <c r="X74" s="72">
        <v>1.60215241664243E-2</v>
      </c>
      <c r="Y74" s="48" t="s">
        <v>30</v>
      </c>
      <c r="Z74" s="49">
        <v>2586.6571713724002</v>
      </c>
      <c r="AA74" s="50">
        <v>0.76119937550078698</v>
      </c>
      <c r="AB74" s="73">
        <v>52217</v>
      </c>
      <c r="AC74" s="52">
        <v>35950</v>
      </c>
      <c r="AD74" s="48" t="s">
        <v>156</v>
      </c>
      <c r="AE74" s="53">
        <v>10000000</v>
      </c>
      <c r="AF74" s="46" t="s">
        <v>18</v>
      </c>
      <c r="AG74" s="54">
        <v>51.251644592032399</v>
      </c>
    </row>
    <row r="75" spans="1:33" hidden="1" x14ac:dyDescent="0.25">
      <c r="A75" s="1" t="s">
        <v>157</v>
      </c>
      <c r="B75" s="40" t="b" cm="1">
        <f t="array" ref="B75">IsESG(A75)</f>
        <v>0</v>
      </c>
      <c r="C75" s="75" t="s">
        <v>18</v>
      </c>
      <c r="D75" s="66" t="s">
        <v>18</v>
      </c>
      <c r="E75" s="75" t="s">
        <v>18</v>
      </c>
      <c r="F75" s="66" t="s">
        <v>18</v>
      </c>
      <c r="G75" s="74" t="s">
        <v>18</v>
      </c>
      <c r="H75" s="37" t="s">
        <v>18</v>
      </c>
      <c r="I75" s="74" t="s">
        <v>18</v>
      </c>
      <c r="J75" s="37" t="s">
        <v>18</v>
      </c>
      <c r="K75" s="74" t="s">
        <v>18</v>
      </c>
      <c r="L75" s="37" t="s">
        <v>18</v>
      </c>
      <c r="M75" s="74">
        <v>-0.86669501913785296</v>
      </c>
      <c r="N75" s="37">
        <v>4</v>
      </c>
      <c r="O75" s="74" t="s">
        <v>18</v>
      </c>
      <c r="P75" s="76" t="s">
        <v>18</v>
      </c>
      <c r="Q75" s="76" t="s">
        <v>18</v>
      </c>
      <c r="R75" s="77">
        <v>8</v>
      </c>
      <c r="S75" s="78">
        <v>0</v>
      </c>
      <c r="T75" s="78">
        <v>0</v>
      </c>
      <c r="U75" s="14" t="s">
        <v>18</v>
      </c>
      <c r="V75" s="79">
        <v>0.01</v>
      </c>
      <c r="W75" s="79" t="s">
        <v>18</v>
      </c>
      <c r="X75" s="79">
        <v>9.9999999716244795E-3</v>
      </c>
      <c r="Y75" s="12" t="s">
        <v>30</v>
      </c>
      <c r="Z75" s="60">
        <v>212.16103933888601</v>
      </c>
      <c r="AA75" s="8">
        <v>-19.6095108861516</v>
      </c>
      <c r="AB75" s="80">
        <v>117</v>
      </c>
      <c r="AC75" s="62">
        <v>45429</v>
      </c>
      <c r="AD75" s="12" t="s">
        <v>158</v>
      </c>
      <c r="AE75" s="16" t="s">
        <v>159</v>
      </c>
      <c r="AF75" s="14" t="s">
        <v>18</v>
      </c>
      <c r="AG75" s="39">
        <v>-20.527584717706599</v>
      </c>
    </row>
    <row r="76" spans="1:33" hidden="1" x14ac:dyDescent="0.25">
      <c r="A76" s="40" t="s">
        <v>160</v>
      </c>
      <c r="B76" s="40" t="b" cm="1">
        <f t="array" ref="B76">IsESG(A76)</f>
        <v>0</v>
      </c>
      <c r="C76" s="67" t="s">
        <v>18</v>
      </c>
      <c r="D76" s="42" t="s">
        <v>18</v>
      </c>
      <c r="E76" s="67" t="s">
        <v>18</v>
      </c>
      <c r="F76" s="42" t="s">
        <v>18</v>
      </c>
      <c r="G76" s="67" t="s">
        <v>18</v>
      </c>
      <c r="H76" s="42" t="s">
        <v>18</v>
      </c>
      <c r="I76" s="67" t="s">
        <v>18</v>
      </c>
      <c r="J76" s="42" t="s">
        <v>18</v>
      </c>
      <c r="K76" s="67" t="s">
        <v>18</v>
      </c>
      <c r="L76" s="42" t="s">
        <v>18</v>
      </c>
      <c r="M76" s="68">
        <v>-1.5720065621357899</v>
      </c>
      <c r="N76" s="64">
        <v>6</v>
      </c>
      <c r="O76" s="67" t="s">
        <v>18</v>
      </c>
      <c r="P76" s="69" t="s">
        <v>18</v>
      </c>
      <c r="Q76" s="69" t="s">
        <v>18</v>
      </c>
      <c r="R76" s="70">
        <v>8</v>
      </c>
      <c r="S76" s="71">
        <v>0</v>
      </c>
      <c r="T76" s="71">
        <v>0</v>
      </c>
      <c r="U76" s="46" t="s">
        <v>18</v>
      </c>
      <c r="V76" s="72">
        <v>1.4999999999999999E-2</v>
      </c>
      <c r="W76" s="72" t="s">
        <v>18</v>
      </c>
      <c r="X76" s="72">
        <v>1.4999999999999999E-2</v>
      </c>
      <c r="Y76" s="48" t="s">
        <v>30</v>
      </c>
      <c r="Z76" s="49">
        <v>480.62009153000702</v>
      </c>
      <c r="AA76" s="50">
        <v>-12.831056257290699</v>
      </c>
      <c r="AB76" s="73">
        <v>3260</v>
      </c>
      <c r="AC76" s="52">
        <v>45555</v>
      </c>
      <c r="AD76" s="48" t="s">
        <v>146</v>
      </c>
      <c r="AE76" s="53">
        <v>100</v>
      </c>
      <c r="AF76" s="46" t="s">
        <v>18</v>
      </c>
      <c r="AG76" s="54">
        <v>-8.7981163851162805</v>
      </c>
    </row>
    <row r="77" spans="1:33" hidden="1" x14ac:dyDescent="0.25">
      <c r="A77" s="81" t="s">
        <v>161</v>
      </c>
      <c r="B77" s="40" t="b" cm="1">
        <f t="array" ref="B77">IsESG(A77)</f>
        <v>0</v>
      </c>
      <c r="C77" s="82" t="s">
        <v>18</v>
      </c>
      <c r="D77" s="83" t="s">
        <v>18</v>
      </c>
      <c r="E77" s="82" t="s">
        <v>18</v>
      </c>
      <c r="F77" s="83" t="s">
        <v>18</v>
      </c>
      <c r="G77" s="82" t="s">
        <v>18</v>
      </c>
      <c r="H77" s="83" t="s">
        <v>18</v>
      </c>
      <c r="I77" s="82" t="s">
        <v>18</v>
      </c>
      <c r="J77" s="83" t="s">
        <v>18</v>
      </c>
      <c r="K77" s="82" t="s">
        <v>18</v>
      </c>
      <c r="L77" s="83" t="s">
        <v>18</v>
      </c>
      <c r="M77" s="82">
        <v>-0.56729212147395003</v>
      </c>
      <c r="N77" s="83">
        <v>3</v>
      </c>
      <c r="O77" s="82" t="s">
        <v>18</v>
      </c>
      <c r="P77" s="84" t="s">
        <v>18</v>
      </c>
      <c r="Q77" s="84" t="s">
        <v>18</v>
      </c>
      <c r="R77" s="85">
        <v>8</v>
      </c>
      <c r="S77" s="86">
        <v>0</v>
      </c>
      <c r="T77" s="86">
        <v>0</v>
      </c>
      <c r="U77" s="87" t="s">
        <v>18</v>
      </c>
      <c r="V77" s="88">
        <v>2.5000000000000001E-3</v>
      </c>
      <c r="W77" s="88" t="s">
        <v>18</v>
      </c>
      <c r="X77" s="88" t="s">
        <v>18</v>
      </c>
      <c r="Y77" s="89" t="s">
        <v>30</v>
      </c>
      <c r="Z77" s="90">
        <v>292.39313956103899</v>
      </c>
      <c r="AA77" s="91">
        <v>10.3600689396803</v>
      </c>
      <c r="AB77" s="92">
        <v>139</v>
      </c>
      <c r="AC77" s="93">
        <v>45555</v>
      </c>
      <c r="AD77" s="89" t="s">
        <v>162</v>
      </c>
      <c r="AE77" s="94">
        <v>100</v>
      </c>
      <c r="AF77" s="87" t="s">
        <v>39</v>
      </c>
      <c r="AG77" s="95">
        <v>14.5657622678408</v>
      </c>
    </row>
    <row r="78" spans="1:33" hidden="1" x14ac:dyDescent="0.25">
      <c r="A78" s="40" t="s">
        <v>163</v>
      </c>
      <c r="B78" s="40" t="b" cm="1">
        <f t="array" ref="B78">IsESG(A78)</f>
        <v>0</v>
      </c>
      <c r="C78" s="41" t="s">
        <v>18</v>
      </c>
      <c r="D78" s="42" t="s">
        <v>18</v>
      </c>
      <c r="E78" s="41">
        <v>7.1787933338318002</v>
      </c>
      <c r="F78" s="42">
        <v>18</v>
      </c>
      <c r="G78" s="41">
        <v>0.48567185739956098</v>
      </c>
      <c r="H78" s="42">
        <v>8</v>
      </c>
      <c r="I78" s="41">
        <v>29.021231635286298</v>
      </c>
      <c r="J78" s="42">
        <v>10</v>
      </c>
      <c r="K78" s="63">
        <v>8.1684512306402706</v>
      </c>
      <c r="L78" s="64">
        <v>2</v>
      </c>
      <c r="M78" s="63">
        <v>0.90445907301826001</v>
      </c>
      <c r="N78" s="64">
        <v>1</v>
      </c>
      <c r="O78" s="41">
        <v>13.110227778265299</v>
      </c>
      <c r="P78" s="43">
        <v>1.90234850987125</v>
      </c>
      <c r="Q78" s="43">
        <v>0.29963144731508401</v>
      </c>
      <c r="R78" s="44">
        <v>8</v>
      </c>
      <c r="S78" s="45">
        <v>0</v>
      </c>
      <c r="T78" s="45">
        <v>0</v>
      </c>
      <c r="U78" s="46" t="s">
        <v>18</v>
      </c>
      <c r="V78" s="47">
        <v>1.4999999999999999E-2</v>
      </c>
      <c r="W78" s="47" t="s">
        <v>18</v>
      </c>
      <c r="X78" s="47">
        <v>1.5005161468629E-2</v>
      </c>
      <c r="Y78" s="48" t="s">
        <v>30</v>
      </c>
      <c r="Z78" s="49">
        <v>785.50998401081802</v>
      </c>
      <c r="AA78" s="50">
        <v>11.0827630360408</v>
      </c>
      <c r="AB78" s="51">
        <v>1876</v>
      </c>
      <c r="AC78" s="52">
        <v>43727</v>
      </c>
      <c r="AD78" s="48" t="s">
        <v>164</v>
      </c>
      <c r="AE78" s="53" t="s">
        <v>165</v>
      </c>
      <c r="AF78" s="46" t="s">
        <v>39</v>
      </c>
      <c r="AG78" s="54">
        <v>57.927893054095001</v>
      </c>
    </row>
    <row r="79" spans="1:33" x14ac:dyDescent="0.25">
      <c r="A79" s="1" t="s">
        <v>166</v>
      </c>
      <c r="B79" s="40" t="b" cm="1">
        <f t="array" ref="B79">IsESG(A79)</f>
        <v>0</v>
      </c>
      <c r="C79" s="55">
        <v>8.4214258961377393</v>
      </c>
      <c r="D79" s="37">
        <v>7</v>
      </c>
      <c r="E79" s="55">
        <v>9.8150910235225997</v>
      </c>
      <c r="F79" s="37">
        <v>7</v>
      </c>
      <c r="G79" s="55">
        <v>-0.42032143448904602</v>
      </c>
      <c r="H79" s="37">
        <v>10</v>
      </c>
      <c r="I79" s="55">
        <v>22.7439664218258</v>
      </c>
      <c r="J79" s="37">
        <v>30</v>
      </c>
      <c r="K79" s="55">
        <v>2.9747276528628799</v>
      </c>
      <c r="L79" s="37">
        <v>10</v>
      </c>
      <c r="M79" s="55">
        <v>-3.4726997661944399</v>
      </c>
      <c r="N79" s="37">
        <v>8</v>
      </c>
      <c r="O79" s="55">
        <v>11.170195443376</v>
      </c>
      <c r="P79" s="56">
        <v>1.67078160442236</v>
      </c>
      <c r="Q79" s="56">
        <v>0.49162111327693903</v>
      </c>
      <c r="R79" s="57">
        <v>8</v>
      </c>
      <c r="S79" s="58">
        <v>0</v>
      </c>
      <c r="T79" s="58">
        <v>0</v>
      </c>
      <c r="U79" s="14" t="s">
        <v>18</v>
      </c>
      <c r="V79" s="59">
        <v>1.4E-2</v>
      </c>
      <c r="W79" s="59" t="s">
        <v>18</v>
      </c>
      <c r="X79" s="59">
        <v>1.4014370900780899E-2</v>
      </c>
      <c r="Y79" s="12" t="s">
        <v>30</v>
      </c>
      <c r="Z79" s="60">
        <v>878.27313855689601</v>
      </c>
      <c r="AA79" s="8">
        <v>-4.1515064009176896</v>
      </c>
      <c r="AB79" s="61">
        <v>35280</v>
      </c>
      <c r="AC79" s="62">
        <v>32065</v>
      </c>
      <c r="AD79" s="12" t="s">
        <v>167</v>
      </c>
      <c r="AE79" s="16">
        <v>10</v>
      </c>
      <c r="AF79" s="14" t="s">
        <v>18</v>
      </c>
      <c r="AG79" s="39">
        <v>-20.2514108140053</v>
      </c>
    </row>
    <row r="80" spans="1:33" x14ac:dyDescent="0.25">
      <c r="A80" s="40" t="s">
        <v>168</v>
      </c>
      <c r="B80" s="40" t="b" cm="1">
        <f t="array" ref="B80">IsESG(A80)</f>
        <v>0</v>
      </c>
      <c r="C80" s="41">
        <v>6.9741328180556499</v>
      </c>
      <c r="D80" s="42">
        <v>17</v>
      </c>
      <c r="E80" s="41">
        <v>7.1594139781463202</v>
      </c>
      <c r="F80" s="42">
        <v>19</v>
      </c>
      <c r="G80" s="41">
        <v>0.29108362118752601</v>
      </c>
      <c r="H80" s="42">
        <v>9</v>
      </c>
      <c r="I80" s="41">
        <v>11.855858325590001</v>
      </c>
      <c r="J80" s="42">
        <v>44</v>
      </c>
      <c r="K80" s="41">
        <v>3.5668464558165698</v>
      </c>
      <c r="L80" s="42">
        <v>8</v>
      </c>
      <c r="M80" s="63">
        <v>0.29291587828958998</v>
      </c>
      <c r="N80" s="64">
        <v>2</v>
      </c>
      <c r="O80" s="41">
        <v>15.8094496238514</v>
      </c>
      <c r="P80" s="43">
        <v>0.49178492315315903</v>
      </c>
      <c r="Q80" s="43">
        <v>0.254299279240704</v>
      </c>
      <c r="R80" s="44">
        <v>8</v>
      </c>
      <c r="S80" s="45">
        <v>0</v>
      </c>
      <c r="T80" s="45">
        <v>0</v>
      </c>
      <c r="U80" s="46" t="s">
        <v>18</v>
      </c>
      <c r="V80" s="47">
        <v>8.0000000000000002E-3</v>
      </c>
      <c r="W80" s="47" t="s">
        <v>18</v>
      </c>
      <c r="X80" s="47">
        <v>8.0199888335637202E-3</v>
      </c>
      <c r="Y80" s="48" t="s">
        <v>30</v>
      </c>
      <c r="Z80" s="49">
        <v>132.41358050871401</v>
      </c>
      <c r="AA80" s="50">
        <v>-2.0526499546895498</v>
      </c>
      <c r="AB80" s="51">
        <v>433</v>
      </c>
      <c r="AC80" s="52">
        <v>41239</v>
      </c>
      <c r="AD80" s="48" t="s">
        <v>169</v>
      </c>
      <c r="AE80" s="53" t="s">
        <v>170</v>
      </c>
      <c r="AF80" s="46" t="s">
        <v>39</v>
      </c>
      <c r="AG80" s="54">
        <v>24.070411403222</v>
      </c>
    </row>
    <row r="81" spans="1:33" x14ac:dyDescent="0.25">
      <c r="A81" s="1" t="s">
        <v>171</v>
      </c>
      <c r="B81" s="40" t="b" cm="1">
        <f t="array" ref="B81">IsESG(A81)</f>
        <v>0</v>
      </c>
      <c r="C81" s="55">
        <v>6.2649628228834002</v>
      </c>
      <c r="D81" s="37">
        <v>21</v>
      </c>
      <c r="E81" s="55">
        <v>4.0283095471832704</v>
      </c>
      <c r="F81" s="37">
        <v>29</v>
      </c>
      <c r="G81" s="55">
        <v>-4.8611684869700298</v>
      </c>
      <c r="H81" s="37">
        <v>14</v>
      </c>
      <c r="I81" s="55">
        <v>24.434376616424402</v>
      </c>
      <c r="J81" s="37">
        <v>25</v>
      </c>
      <c r="K81" s="55">
        <v>-0.76595156416736598</v>
      </c>
      <c r="L81" s="37">
        <v>26</v>
      </c>
      <c r="M81" s="55">
        <v>-5.1208458300975002</v>
      </c>
      <c r="N81" s="37">
        <v>24</v>
      </c>
      <c r="O81" s="55">
        <v>15.3970130100424</v>
      </c>
      <c r="P81" s="56">
        <v>1.32190362156079</v>
      </c>
      <c r="Q81" s="56">
        <v>0.13729100577634601</v>
      </c>
      <c r="R81" s="57">
        <v>8</v>
      </c>
      <c r="S81" s="58">
        <v>0</v>
      </c>
      <c r="T81" s="58">
        <v>0</v>
      </c>
      <c r="U81" s="14" t="s">
        <v>18</v>
      </c>
      <c r="V81" s="59">
        <v>1.4999999999999999E-2</v>
      </c>
      <c r="W81" s="59" t="s">
        <v>18</v>
      </c>
      <c r="X81" s="59">
        <v>1.5024444307203901E-2</v>
      </c>
      <c r="Y81" s="12" t="s">
        <v>30</v>
      </c>
      <c r="Z81" s="60">
        <v>79.533423249865095</v>
      </c>
      <c r="AA81" s="8">
        <v>-3.7475979543041702</v>
      </c>
      <c r="AB81" s="61">
        <v>2152</v>
      </c>
      <c r="AC81" s="62">
        <v>41758</v>
      </c>
      <c r="AD81" s="12" t="s">
        <v>148</v>
      </c>
      <c r="AE81" s="16" t="s">
        <v>154</v>
      </c>
      <c r="AF81" s="14" t="s">
        <v>39</v>
      </c>
      <c r="AG81" s="39">
        <v>-43.409275867875301</v>
      </c>
    </row>
    <row r="82" spans="1:33" x14ac:dyDescent="0.25">
      <c r="A82" s="40" t="s">
        <v>172</v>
      </c>
      <c r="B82" s="40" t="b" cm="1">
        <f t="array" ref="B82">IsESG(A82)</f>
        <v>0</v>
      </c>
      <c r="C82" s="41">
        <v>7.9086084120347504</v>
      </c>
      <c r="D82" s="42">
        <v>13</v>
      </c>
      <c r="E82" s="41">
        <v>11.314552426933901</v>
      </c>
      <c r="F82" s="42">
        <v>5</v>
      </c>
      <c r="G82" s="41">
        <v>3.5301210309427198</v>
      </c>
      <c r="H82" s="42">
        <v>4</v>
      </c>
      <c r="I82" s="41">
        <v>19.518453983842701</v>
      </c>
      <c r="J82" s="42">
        <v>41</v>
      </c>
      <c r="K82" s="41">
        <v>-3.3484487484949299</v>
      </c>
      <c r="L82" s="42">
        <v>45</v>
      </c>
      <c r="M82" s="41">
        <v>-4.1660316008738798</v>
      </c>
      <c r="N82" s="42">
        <v>14</v>
      </c>
      <c r="O82" s="41">
        <v>13.4596941821701</v>
      </c>
      <c r="P82" s="43">
        <v>1.1469387355815099</v>
      </c>
      <c r="Q82" s="43">
        <v>0.54607388995019002</v>
      </c>
      <c r="R82" s="44">
        <v>8</v>
      </c>
      <c r="S82" s="45">
        <v>0</v>
      </c>
      <c r="T82" s="45">
        <v>0</v>
      </c>
      <c r="U82" s="46" t="s">
        <v>18</v>
      </c>
      <c r="V82" s="47">
        <v>3.8999999999999998E-3</v>
      </c>
      <c r="W82" s="47" t="s">
        <v>18</v>
      </c>
      <c r="X82" s="47">
        <v>3.9100000000000003E-3</v>
      </c>
      <c r="Y82" s="48" t="s">
        <v>30</v>
      </c>
      <c r="Z82" s="49">
        <v>878.871162845968</v>
      </c>
      <c r="AA82" s="50">
        <v>15.011345479999999</v>
      </c>
      <c r="AB82" s="51">
        <v>66257</v>
      </c>
      <c r="AC82" s="52">
        <v>40815</v>
      </c>
      <c r="AD82" s="48" t="s">
        <v>65</v>
      </c>
      <c r="AE82" s="53" t="s">
        <v>56</v>
      </c>
      <c r="AF82" s="46" t="s">
        <v>34</v>
      </c>
      <c r="AG82" s="54">
        <v>149.88431771</v>
      </c>
    </row>
    <row r="83" spans="1:33" x14ac:dyDescent="0.25">
      <c r="A83" s="1" t="s">
        <v>2598</v>
      </c>
      <c r="B83" s="40" t="b" cm="1">
        <f t="array" ref="B83">IsESG(A83)</f>
        <v>0</v>
      </c>
      <c r="C83" s="55">
        <v>7.9099138768880604</v>
      </c>
      <c r="D83" s="37">
        <v>12</v>
      </c>
      <c r="E83" s="55">
        <v>11.321157588552399</v>
      </c>
      <c r="F83" s="37">
        <v>4</v>
      </c>
      <c r="G83" s="65">
        <v>3.5408267257968902</v>
      </c>
      <c r="H83" s="66">
        <v>3</v>
      </c>
      <c r="I83" s="55">
        <v>19.553648938202802</v>
      </c>
      <c r="J83" s="37">
        <v>40</v>
      </c>
      <c r="K83" s="55">
        <v>-3.34862385321098</v>
      </c>
      <c r="L83" s="37">
        <v>46</v>
      </c>
      <c r="M83" s="55">
        <v>-4.16556115680544</v>
      </c>
      <c r="N83" s="37">
        <v>13</v>
      </c>
      <c r="O83" s="55">
        <v>13.8924954473572</v>
      </c>
      <c r="P83" s="56">
        <v>1.1137408422844299</v>
      </c>
      <c r="Q83" s="56">
        <v>0.54458862920648898</v>
      </c>
      <c r="R83" s="57">
        <v>8</v>
      </c>
      <c r="S83" s="58">
        <v>0</v>
      </c>
      <c r="T83" s="58">
        <v>0</v>
      </c>
      <c r="U83" s="14" t="s">
        <v>18</v>
      </c>
      <c r="V83" s="59">
        <v>3.8999999999999998E-3</v>
      </c>
      <c r="W83" s="59" t="s">
        <v>18</v>
      </c>
      <c r="X83" s="59">
        <v>3.9100000000000003E-3</v>
      </c>
      <c r="Y83" s="12" t="s">
        <v>30</v>
      </c>
      <c r="Z83" s="60" t="s">
        <v>18</v>
      </c>
      <c r="AA83" s="8" t="s">
        <v>18</v>
      </c>
      <c r="AB83" s="61" t="s">
        <v>18</v>
      </c>
      <c r="AC83" s="62">
        <v>40815</v>
      </c>
      <c r="AD83" s="12" t="s">
        <v>65</v>
      </c>
      <c r="AE83" s="16">
        <v>30000</v>
      </c>
      <c r="AF83" s="14" t="s">
        <v>18</v>
      </c>
      <c r="AG83" s="39" t="s">
        <v>18</v>
      </c>
    </row>
    <row r="84" spans="1:33" x14ac:dyDescent="0.25">
      <c r="A84" s="40" t="s">
        <v>2599</v>
      </c>
      <c r="B84" s="40" t="b" cm="1">
        <f t="array" ref="B84">IsESG(A84)</f>
        <v>0</v>
      </c>
      <c r="C84" s="41">
        <v>8.1623203224483003</v>
      </c>
      <c r="D84" s="42">
        <v>8</v>
      </c>
      <c r="E84" s="63">
        <v>11.5260687645528</v>
      </c>
      <c r="F84" s="64">
        <v>3</v>
      </c>
      <c r="G84" s="63">
        <v>3.7279135069412601</v>
      </c>
      <c r="H84" s="64">
        <v>2</v>
      </c>
      <c r="I84" s="41">
        <v>19.747332270329998</v>
      </c>
      <c r="J84" s="42">
        <v>39</v>
      </c>
      <c r="K84" s="41">
        <v>-3.25761141526494</v>
      </c>
      <c r="L84" s="42">
        <v>44</v>
      </c>
      <c r="M84" s="41">
        <v>-4.1504062047468597</v>
      </c>
      <c r="N84" s="42">
        <v>12</v>
      </c>
      <c r="O84" s="41">
        <v>13.462900270733501</v>
      </c>
      <c r="P84" s="43">
        <v>1.16366626789592</v>
      </c>
      <c r="Q84" s="43">
        <v>0.55722409412974205</v>
      </c>
      <c r="R84" s="44">
        <v>8</v>
      </c>
      <c r="S84" s="45">
        <v>0</v>
      </c>
      <c r="T84" s="45">
        <v>0</v>
      </c>
      <c r="U84" s="46" t="s">
        <v>18</v>
      </c>
      <c r="V84" s="47">
        <v>2E-3</v>
      </c>
      <c r="W84" s="47" t="s">
        <v>18</v>
      </c>
      <c r="X84" s="47">
        <v>2.0100000000000001E-3</v>
      </c>
      <c r="Y84" s="48" t="s">
        <v>30</v>
      </c>
      <c r="Z84" s="49" t="s">
        <v>18</v>
      </c>
      <c r="AA84" s="50" t="s">
        <v>18</v>
      </c>
      <c r="AB84" s="51" t="s">
        <v>18</v>
      </c>
      <c r="AC84" s="52">
        <v>40815</v>
      </c>
      <c r="AD84" s="48" t="s">
        <v>65</v>
      </c>
      <c r="AE84" s="53">
        <v>100000</v>
      </c>
      <c r="AF84" s="46" t="s">
        <v>18</v>
      </c>
      <c r="AG84" s="54" t="s">
        <v>18</v>
      </c>
    </row>
    <row r="85" spans="1:33" x14ac:dyDescent="0.25">
      <c r="A85" s="1" t="s">
        <v>2600</v>
      </c>
      <c r="B85" s="40" t="b" cm="1">
        <f t="array" ref="B85">IsESG(A85)</f>
        <v>0</v>
      </c>
      <c r="C85" s="55">
        <v>8.1589252564901305</v>
      </c>
      <c r="D85" s="37">
        <v>9</v>
      </c>
      <c r="E85" s="65">
        <v>11.5326616554953</v>
      </c>
      <c r="F85" s="66">
        <v>2</v>
      </c>
      <c r="G85" s="65">
        <v>3.7376633275489399</v>
      </c>
      <c r="H85" s="66">
        <v>1</v>
      </c>
      <c r="I85" s="55">
        <v>19.7834794821743</v>
      </c>
      <c r="J85" s="37">
        <v>37</v>
      </c>
      <c r="K85" s="55">
        <v>-3.2569316081330402</v>
      </c>
      <c r="L85" s="37">
        <v>43</v>
      </c>
      <c r="M85" s="55">
        <v>-4.1498791297340896</v>
      </c>
      <c r="N85" s="37">
        <v>11</v>
      </c>
      <c r="O85" s="55">
        <v>13.893661561843199</v>
      </c>
      <c r="P85" s="56">
        <v>1.1301894792131799</v>
      </c>
      <c r="Q85" s="56">
        <v>0.55576995316104605</v>
      </c>
      <c r="R85" s="57">
        <v>8</v>
      </c>
      <c r="S85" s="58">
        <v>0</v>
      </c>
      <c r="T85" s="58">
        <v>0</v>
      </c>
      <c r="U85" s="14" t="s">
        <v>18</v>
      </c>
      <c r="V85" s="59">
        <v>2E-3</v>
      </c>
      <c r="W85" s="59" t="s">
        <v>18</v>
      </c>
      <c r="X85" s="59">
        <v>2.0100000000000001E-3</v>
      </c>
      <c r="Y85" s="12" t="s">
        <v>30</v>
      </c>
      <c r="Z85" s="60" t="s">
        <v>18</v>
      </c>
      <c r="AA85" s="8" t="s">
        <v>18</v>
      </c>
      <c r="AB85" s="61" t="s">
        <v>18</v>
      </c>
      <c r="AC85" s="62">
        <v>40815</v>
      </c>
      <c r="AD85" s="12" t="s">
        <v>65</v>
      </c>
      <c r="AE85" s="16">
        <v>100000</v>
      </c>
      <c r="AF85" s="14" t="s">
        <v>18</v>
      </c>
      <c r="AG85" s="39" t="s">
        <v>18</v>
      </c>
    </row>
    <row r="86" spans="1:33" x14ac:dyDescent="0.25">
      <c r="A86" s="40" t="s">
        <v>176</v>
      </c>
      <c r="B86" s="40" t="b" cm="1">
        <f t="array" ref="B86">IsESG(A86)</f>
        <v>0</v>
      </c>
      <c r="C86" s="41">
        <v>7.5771636006303602</v>
      </c>
      <c r="D86" s="42">
        <v>14</v>
      </c>
      <c r="E86" s="41">
        <v>7.0588356206606901</v>
      </c>
      <c r="F86" s="42">
        <v>20</v>
      </c>
      <c r="G86" s="41">
        <v>-5.0708548201588197</v>
      </c>
      <c r="H86" s="42">
        <v>15</v>
      </c>
      <c r="I86" s="41">
        <v>20.239013107170202</v>
      </c>
      <c r="J86" s="42">
        <v>36</v>
      </c>
      <c r="K86" s="41">
        <v>1.03660511823775</v>
      </c>
      <c r="L86" s="42">
        <v>16</v>
      </c>
      <c r="M86" s="41">
        <v>-4.7633587786259497</v>
      </c>
      <c r="N86" s="42">
        <v>17</v>
      </c>
      <c r="O86" s="41">
        <v>13.614055601519899</v>
      </c>
      <c r="P86" s="43">
        <v>1.1868618891299201</v>
      </c>
      <c r="Q86" s="43">
        <v>0.33182285840775799</v>
      </c>
      <c r="R86" s="44">
        <v>8</v>
      </c>
      <c r="S86" s="45">
        <v>0.01</v>
      </c>
      <c r="T86" s="45">
        <v>0.01</v>
      </c>
      <c r="U86" s="46" t="s">
        <v>18</v>
      </c>
      <c r="V86" s="47">
        <v>1.7999999999999999E-2</v>
      </c>
      <c r="W86" s="47" t="s">
        <v>18</v>
      </c>
      <c r="X86" s="47">
        <v>1.8800000000000001E-2</v>
      </c>
      <c r="Y86" s="48" t="s">
        <v>30</v>
      </c>
      <c r="Z86" s="49">
        <v>38.139830969999998</v>
      </c>
      <c r="AA86" s="50">
        <v>1.386707E-2</v>
      </c>
      <c r="AB86" s="51">
        <v>6951</v>
      </c>
      <c r="AC86" s="52">
        <v>38989</v>
      </c>
      <c r="AD86" s="48" t="s">
        <v>82</v>
      </c>
      <c r="AE86" s="53">
        <v>20</v>
      </c>
      <c r="AF86" s="46" t="s">
        <v>32</v>
      </c>
      <c r="AG86" s="54">
        <v>0.38674754</v>
      </c>
    </row>
    <row r="87" spans="1:33" x14ac:dyDescent="0.25">
      <c r="A87" s="1" t="s">
        <v>177</v>
      </c>
      <c r="B87" s="40" t="b" cm="1">
        <f t="array" ref="B87">IsESG(A87)</f>
        <v>0</v>
      </c>
      <c r="C87" s="74">
        <v>7.97823862150062</v>
      </c>
      <c r="D87" s="37">
        <v>11</v>
      </c>
      <c r="E87" s="74">
        <v>7.5170158626475603</v>
      </c>
      <c r="F87" s="37">
        <v>17</v>
      </c>
      <c r="G87" s="74">
        <v>-5.1754440703732696</v>
      </c>
      <c r="H87" s="37">
        <v>16</v>
      </c>
      <c r="I87" s="74">
        <v>20.321318198203201</v>
      </c>
      <c r="J87" s="37">
        <v>35</v>
      </c>
      <c r="K87" s="74">
        <v>1.0307361811120199</v>
      </c>
      <c r="L87" s="37">
        <v>17</v>
      </c>
      <c r="M87" s="74">
        <v>-4.7683021806853798</v>
      </c>
      <c r="N87" s="37">
        <v>18</v>
      </c>
      <c r="O87" s="74">
        <v>13.690197727298999</v>
      </c>
      <c r="P87" s="76">
        <v>1.1862727744675701</v>
      </c>
      <c r="Q87" s="76">
        <v>0.35568536781794802</v>
      </c>
      <c r="R87" s="77">
        <v>8</v>
      </c>
      <c r="S87" s="78">
        <v>0.01</v>
      </c>
      <c r="T87" s="78">
        <v>0.01</v>
      </c>
      <c r="U87" s="14" t="s">
        <v>18</v>
      </c>
      <c r="V87" s="79">
        <v>1.8499999999999999E-2</v>
      </c>
      <c r="W87" s="79" t="s">
        <v>18</v>
      </c>
      <c r="X87" s="79">
        <v>1.9299999999999901E-2</v>
      </c>
      <c r="Y87" s="12" t="s">
        <v>30</v>
      </c>
      <c r="Z87" s="60">
        <v>179.17341309</v>
      </c>
      <c r="AA87" s="8">
        <v>-0.12592050999999899</v>
      </c>
      <c r="AB87" s="80">
        <v>14463</v>
      </c>
      <c r="AC87" s="62">
        <v>38989</v>
      </c>
      <c r="AD87" s="12" t="s">
        <v>178</v>
      </c>
      <c r="AE87" s="16">
        <v>50</v>
      </c>
      <c r="AF87" s="14" t="s">
        <v>34</v>
      </c>
      <c r="AG87" s="39">
        <v>-3.49591585999999</v>
      </c>
    </row>
    <row r="88" spans="1:33" hidden="1" x14ac:dyDescent="0.25">
      <c r="A88" s="40" t="s">
        <v>179</v>
      </c>
      <c r="B88" s="40" t="b" cm="1">
        <f t="array" ref="B88">IsESG(A88)</f>
        <v>0</v>
      </c>
      <c r="C88" s="67" t="s">
        <v>18</v>
      </c>
      <c r="D88" s="42" t="s">
        <v>18</v>
      </c>
      <c r="E88" s="67">
        <v>9.2218785899171198</v>
      </c>
      <c r="F88" s="42">
        <v>9</v>
      </c>
      <c r="G88" s="67">
        <v>1.66422825857908</v>
      </c>
      <c r="H88" s="42">
        <v>5</v>
      </c>
      <c r="I88" s="67">
        <v>22.039684232984801</v>
      </c>
      <c r="J88" s="42">
        <v>33</v>
      </c>
      <c r="K88" s="67">
        <v>0.23364485981309799</v>
      </c>
      <c r="L88" s="42">
        <v>20</v>
      </c>
      <c r="M88" s="67">
        <v>-4.8780487804878199</v>
      </c>
      <c r="N88" s="42">
        <v>19</v>
      </c>
      <c r="O88" s="67">
        <v>12.993844571318</v>
      </c>
      <c r="P88" s="69">
        <v>1.38209094138276</v>
      </c>
      <c r="Q88" s="69">
        <v>0.41103912709801599</v>
      </c>
      <c r="R88" s="70">
        <v>8</v>
      </c>
      <c r="S88" s="71">
        <v>0</v>
      </c>
      <c r="T88" s="71">
        <v>0</v>
      </c>
      <c r="U88" s="46" t="s">
        <v>18</v>
      </c>
      <c r="V88" s="72">
        <v>1.4E-2</v>
      </c>
      <c r="W88" s="72" t="s">
        <v>18</v>
      </c>
      <c r="X88" s="72">
        <v>1.4E-2</v>
      </c>
      <c r="Y88" s="48" t="s">
        <v>30</v>
      </c>
      <c r="Z88" s="49">
        <v>219.47257504999999</v>
      </c>
      <c r="AA88" s="50">
        <v>-9.8954429099999999</v>
      </c>
      <c r="AB88" s="73">
        <v>21088</v>
      </c>
      <c r="AC88" s="52">
        <v>42045</v>
      </c>
      <c r="AD88" s="48" t="s">
        <v>180</v>
      </c>
      <c r="AE88" s="53">
        <v>50</v>
      </c>
      <c r="AF88" s="46" t="s">
        <v>18</v>
      </c>
      <c r="AG88" s="54">
        <v>-9.8099271899999998</v>
      </c>
    </row>
    <row r="89" spans="1:33" hidden="1" x14ac:dyDescent="0.25">
      <c r="A89" s="1" t="s">
        <v>181</v>
      </c>
      <c r="B89" s="40" t="b" cm="1">
        <f t="array" ref="B89">IsESG(A89)</f>
        <v>0</v>
      </c>
      <c r="C89" s="74" t="s">
        <v>18</v>
      </c>
      <c r="D89" s="37" t="s">
        <v>18</v>
      </c>
      <c r="E89" s="74">
        <v>9.1685656077100894</v>
      </c>
      <c r="F89" s="37">
        <v>10</v>
      </c>
      <c r="G89" s="74">
        <v>1.6272838083954899</v>
      </c>
      <c r="H89" s="37">
        <v>6</v>
      </c>
      <c r="I89" s="74">
        <v>21.9797069368805</v>
      </c>
      <c r="J89" s="37">
        <v>34</v>
      </c>
      <c r="K89" s="74">
        <v>9.5250082435271999E-2</v>
      </c>
      <c r="L89" s="37">
        <v>23</v>
      </c>
      <c r="M89" s="74">
        <v>-5.1543335843151796</v>
      </c>
      <c r="N89" s="37">
        <v>25</v>
      </c>
      <c r="O89" s="74">
        <v>12.9546834752188</v>
      </c>
      <c r="P89" s="76">
        <v>1.3816391279561999</v>
      </c>
      <c r="Q89" s="76">
        <v>0.41867187897432001</v>
      </c>
      <c r="R89" s="77">
        <v>8</v>
      </c>
      <c r="S89" s="78">
        <v>0</v>
      </c>
      <c r="T89" s="78">
        <v>0</v>
      </c>
      <c r="U89" s="14" t="s">
        <v>18</v>
      </c>
      <c r="V89" s="79">
        <v>1.4E-2</v>
      </c>
      <c r="W89" s="79" t="s">
        <v>18</v>
      </c>
      <c r="X89" s="79">
        <v>1.4E-2</v>
      </c>
      <c r="Y89" s="12" t="s">
        <v>30</v>
      </c>
      <c r="Z89" s="60" t="s">
        <v>18</v>
      </c>
      <c r="AA89" s="8" t="s">
        <v>18</v>
      </c>
      <c r="AB89" s="80" t="s">
        <v>18</v>
      </c>
      <c r="AC89" s="62">
        <v>42045</v>
      </c>
      <c r="AD89" s="12" t="s">
        <v>180</v>
      </c>
      <c r="AE89" s="16">
        <v>0</v>
      </c>
      <c r="AF89" s="14" t="s">
        <v>18</v>
      </c>
      <c r="AG89" s="39" t="s">
        <v>18</v>
      </c>
    </row>
    <row r="90" spans="1:33" hidden="1" x14ac:dyDescent="0.25">
      <c r="A90" s="40" t="s">
        <v>182</v>
      </c>
      <c r="B90" s="40" t="b" cm="1">
        <f t="array" ref="B90">IsESG(A90)</f>
        <v>0</v>
      </c>
      <c r="C90" s="67" t="s">
        <v>18</v>
      </c>
      <c r="D90" s="42" t="s">
        <v>18</v>
      </c>
      <c r="E90" s="67" t="s">
        <v>18</v>
      </c>
      <c r="F90" s="42" t="s">
        <v>18</v>
      </c>
      <c r="G90" s="67">
        <v>-10.033090197156501</v>
      </c>
      <c r="H90" s="42">
        <v>25</v>
      </c>
      <c r="I90" s="67">
        <v>32.039333675790502</v>
      </c>
      <c r="J90" s="42">
        <v>4</v>
      </c>
      <c r="K90" s="67">
        <v>4.7627365356623397</v>
      </c>
      <c r="L90" s="42">
        <v>4</v>
      </c>
      <c r="M90" s="67">
        <v>-5.73164981400949</v>
      </c>
      <c r="N90" s="42">
        <v>34</v>
      </c>
      <c r="O90" s="67">
        <v>16.997549049728399</v>
      </c>
      <c r="P90" s="69">
        <v>1.64484445591328</v>
      </c>
      <c r="Q90" s="69" t="s">
        <v>18</v>
      </c>
      <c r="R90" s="70">
        <v>8</v>
      </c>
      <c r="S90" s="71">
        <v>0</v>
      </c>
      <c r="T90" s="71">
        <v>0</v>
      </c>
      <c r="U90" s="46" t="s">
        <v>18</v>
      </c>
      <c r="V90" s="72">
        <v>1.6E-2</v>
      </c>
      <c r="W90" s="72" t="s">
        <v>18</v>
      </c>
      <c r="X90" s="72">
        <v>1.6E-2</v>
      </c>
      <c r="Y90" s="48" t="s">
        <v>30</v>
      </c>
      <c r="Z90" s="49">
        <v>129.11631690999999</v>
      </c>
      <c r="AA90" s="50">
        <v>-0.90610393</v>
      </c>
      <c r="AB90" s="73">
        <v>7253</v>
      </c>
      <c r="AC90" s="52">
        <v>43969</v>
      </c>
      <c r="AD90" s="48" t="s">
        <v>180</v>
      </c>
      <c r="AE90" s="53">
        <v>50</v>
      </c>
      <c r="AF90" s="46" t="s">
        <v>18</v>
      </c>
      <c r="AG90" s="54">
        <v>3.21693535</v>
      </c>
    </row>
    <row r="91" spans="1:33" hidden="1" x14ac:dyDescent="0.25">
      <c r="A91" s="81" t="s">
        <v>183</v>
      </c>
      <c r="B91" s="40" t="b" cm="1">
        <f t="array" ref="B91">IsESG(A91)</f>
        <v>0</v>
      </c>
      <c r="C91" s="82" t="s">
        <v>18</v>
      </c>
      <c r="D91" s="83" t="s">
        <v>18</v>
      </c>
      <c r="E91" s="82" t="s">
        <v>18</v>
      </c>
      <c r="F91" s="83" t="s">
        <v>18</v>
      </c>
      <c r="G91" s="82">
        <v>-10.080326223367599</v>
      </c>
      <c r="H91" s="83">
        <v>26</v>
      </c>
      <c r="I91" s="82">
        <v>31.914169963325701</v>
      </c>
      <c r="J91" s="83">
        <v>5</v>
      </c>
      <c r="K91" s="82">
        <v>4.61928110165712</v>
      </c>
      <c r="L91" s="83">
        <v>5</v>
      </c>
      <c r="M91" s="82">
        <v>-6.00317329147581</v>
      </c>
      <c r="N91" s="83">
        <v>44</v>
      </c>
      <c r="O91" s="82">
        <v>16.327298308296399</v>
      </c>
      <c r="P91" s="84">
        <v>1.70470092972774</v>
      </c>
      <c r="Q91" s="84" t="s">
        <v>18</v>
      </c>
      <c r="R91" s="85">
        <v>8</v>
      </c>
      <c r="S91" s="86">
        <v>0</v>
      </c>
      <c r="T91" s="86">
        <v>0</v>
      </c>
      <c r="U91" s="87" t="s">
        <v>18</v>
      </c>
      <c r="V91" s="88">
        <v>1.6E-2</v>
      </c>
      <c r="W91" s="88" t="s">
        <v>18</v>
      </c>
      <c r="X91" s="88">
        <v>1.6E-2</v>
      </c>
      <c r="Y91" s="89" t="s">
        <v>30</v>
      </c>
      <c r="Z91" s="90" t="s">
        <v>18</v>
      </c>
      <c r="AA91" s="91" t="s">
        <v>18</v>
      </c>
      <c r="AB91" s="92" t="s">
        <v>18</v>
      </c>
      <c r="AC91" s="93">
        <v>43969</v>
      </c>
      <c r="AD91" s="89" t="s">
        <v>180</v>
      </c>
      <c r="AE91" s="94">
        <v>0</v>
      </c>
      <c r="AF91" s="87" t="s">
        <v>18</v>
      </c>
      <c r="AG91" s="95" t="s">
        <v>18</v>
      </c>
    </row>
    <row r="92" spans="1:33" hidden="1" x14ac:dyDescent="0.25">
      <c r="A92" s="40" t="s">
        <v>187</v>
      </c>
      <c r="B92" s="40" t="b" cm="1">
        <f t="array" ref="B92">IsESG(A92)</f>
        <v>0</v>
      </c>
      <c r="C92" s="41" t="s">
        <v>18</v>
      </c>
      <c r="D92" s="42" t="s">
        <v>18</v>
      </c>
      <c r="E92" s="41">
        <v>-0.32760758851052502</v>
      </c>
      <c r="F92" s="42">
        <v>48</v>
      </c>
      <c r="G92" s="41">
        <v>-10.1219665014636</v>
      </c>
      <c r="H92" s="42">
        <v>53</v>
      </c>
      <c r="I92" s="41">
        <v>3.7425124194610802</v>
      </c>
      <c r="J92" s="42">
        <v>64</v>
      </c>
      <c r="K92" s="41">
        <v>-6.1762291731089896</v>
      </c>
      <c r="L92" s="42">
        <v>76</v>
      </c>
      <c r="M92" s="41">
        <v>-6.4092551855611397</v>
      </c>
      <c r="N92" s="42">
        <v>75</v>
      </c>
      <c r="O92" s="41">
        <v>12.7820175793149</v>
      </c>
      <c r="P92" s="43">
        <v>-2.6482277595772399E-2</v>
      </c>
      <c r="Q92" s="43">
        <v>-6.6044367083646305E-2</v>
      </c>
      <c r="R92" s="44">
        <v>8</v>
      </c>
      <c r="S92" s="45">
        <v>0.01</v>
      </c>
      <c r="T92" s="45">
        <v>0.01</v>
      </c>
      <c r="U92" s="46" t="s">
        <v>18</v>
      </c>
      <c r="V92" s="47">
        <v>1.2E-2</v>
      </c>
      <c r="W92" s="47" t="s">
        <v>18</v>
      </c>
      <c r="X92" s="47">
        <v>1.2451E-2</v>
      </c>
      <c r="Y92" s="48" t="s">
        <v>30</v>
      </c>
      <c r="Z92" s="49">
        <v>57.319435740000003</v>
      </c>
      <c r="AA92" s="50">
        <v>-5.2647704199999996</v>
      </c>
      <c r="AB92" s="51">
        <v>653</v>
      </c>
      <c r="AC92" s="52">
        <v>43448</v>
      </c>
      <c r="AD92" s="48" t="s">
        <v>188</v>
      </c>
      <c r="AE92" s="53">
        <v>100</v>
      </c>
      <c r="AF92" s="46" t="s">
        <v>39</v>
      </c>
      <c r="AG92" s="54">
        <v>-27.29263791</v>
      </c>
    </row>
    <row r="93" spans="1:33" x14ac:dyDescent="0.25">
      <c r="A93" s="1" t="s">
        <v>2601</v>
      </c>
      <c r="B93" s="40" t="b" cm="1">
        <f t="array" ref="B93">IsESG(A93)</f>
        <v>0</v>
      </c>
      <c r="C93" s="55">
        <v>4.64099600605185</v>
      </c>
      <c r="D93" s="37">
        <v>26</v>
      </c>
      <c r="E93" s="55">
        <v>-0.28605733270302602</v>
      </c>
      <c r="F93" s="37">
        <v>47</v>
      </c>
      <c r="G93" s="55">
        <v>-10.122008312194801</v>
      </c>
      <c r="H93" s="37">
        <v>54</v>
      </c>
      <c r="I93" s="55">
        <v>3.7425242671463401</v>
      </c>
      <c r="J93" s="37">
        <v>63</v>
      </c>
      <c r="K93" s="55">
        <v>-6.1762286935573698</v>
      </c>
      <c r="L93" s="37">
        <v>75</v>
      </c>
      <c r="M93" s="55">
        <v>-6.4092638527399801</v>
      </c>
      <c r="N93" s="37">
        <v>76</v>
      </c>
      <c r="O93" s="55">
        <v>12.7820440226269</v>
      </c>
      <c r="P93" s="56">
        <v>-2.64812959089341E-2</v>
      </c>
      <c r="Q93" s="56">
        <v>-6.4534296110487596E-2</v>
      </c>
      <c r="R93" s="57">
        <v>8</v>
      </c>
      <c r="S93" s="58">
        <v>0.01</v>
      </c>
      <c r="T93" s="58">
        <v>0.01</v>
      </c>
      <c r="U93" s="14" t="s">
        <v>18</v>
      </c>
      <c r="V93" s="59">
        <v>1.2E-2</v>
      </c>
      <c r="W93" s="59" t="s">
        <v>18</v>
      </c>
      <c r="X93" s="59">
        <v>1.2451E-2</v>
      </c>
      <c r="Y93" s="12" t="s">
        <v>30</v>
      </c>
      <c r="Z93" s="60" t="s">
        <v>18</v>
      </c>
      <c r="AA93" s="8" t="s">
        <v>18</v>
      </c>
      <c r="AB93" s="61" t="s">
        <v>18</v>
      </c>
      <c r="AC93" s="62">
        <v>43448</v>
      </c>
      <c r="AD93" s="12" t="s">
        <v>188</v>
      </c>
      <c r="AE93" s="16">
        <v>100</v>
      </c>
      <c r="AF93" s="14" t="s">
        <v>39</v>
      </c>
      <c r="AG93" s="39" t="s">
        <v>18</v>
      </c>
    </row>
    <row r="94" spans="1:33" hidden="1" x14ac:dyDescent="0.25">
      <c r="A94" s="40" t="s">
        <v>190</v>
      </c>
      <c r="B94" s="40" t="b" cm="1">
        <f t="array" ref="B94">IsESG(A94)</f>
        <v>0</v>
      </c>
      <c r="C94" s="41" t="s">
        <v>18</v>
      </c>
      <c r="D94" s="42" t="s">
        <v>18</v>
      </c>
      <c r="E94" s="41">
        <v>2.4741193028913999</v>
      </c>
      <c r="F94" s="42">
        <v>44</v>
      </c>
      <c r="G94" s="41">
        <v>-1.1559595221918399</v>
      </c>
      <c r="H94" s="42">
        <v>42</v>
      </c>
      <c r="I94" s="41">
        <v>15.7979178176801</v>
      </c>
      <c r="J94" s="42">
        <v>52</v>
      </c>
      <c r="K94" s="41">
        <v>3.0344796850720801</v>
      </c>
      <c r="L94" s="42">
        <v>15</v>
      </c>
      <c r="M94" s="41">
        <v>-2.67810512882714</v>
      </c>
      <c r="N94" s="42">
        <v>15</v>
      </c>
      <c r="O94" s="41">
        <v>9.1708981943503591</v>
      </c>
      <c r="P94" s="43">
        <v>1.2776184199348799</v>
      </c>
      <c r="Q94" s="43">
        <v>8.2909947533552505E-2</v>
      </c>
      <c r="R94" s="44">
        <v>8</v>
      </c>
      <c r="S94" s="45">
        <v>0.01</v>
      </c>
      <c r="T94" s="45">
        <v>0.01</v>
      </c>
      <c r="U94" s="46" t="s">
        <v>18</v>
      </c>
      <c r="V94" s="47">
        <v>0.01</v>
      </c>
      <c r="W94" s="47" t="s">
        <v>18</v>
      </c>
      <c r="X94" s="47">
        <v>1.0498E-2</v>
      </c>
      <c r="Y94" s="48" t="s">
        <v>30</v>
      </c>
      <c r="Z94" s="49">
        <v>46.309331899999997</v>
      </c>
      <c r="AA94" s="50">
        <v>-2.1073559400000001</v>
      </c>
      <c r="AB94" s="51">
        <v>713</v>
      </c>
      <c r="AC94" s="52">
        <v>43448</v>
      </c>
      <c r="AD94" s="48" t="s">
        <v>188</v>
      </c>
      <c r="AE94" s="53">
        <v>100</v>
      </c>
      <c r="AF94" s="46" t="s">
        <v>39</v>
      </c>
      <c r="AG94" s="54">
        <v>-17.702925669999999</v>
      </c>
    </row>
    <row r="95" spans="1:33" hidden="1" x14ac:dyDescent="0.25">
      <c r="A95" s="1" t="s">
        <v>191</v>
      </c>
      <c r="B95" s="40" t="b" cm="1">
        <f t="array" ref="B95">IsESG(A95)</f>
        <v>0</v>
      </c>
      <c r="C95" s="55" t="s">
        <v>18</v>
      </c>
      <c r="D95" s="37" t="s">
        <v>18</v>
      </c>
      <c r="E95" s="55">
        <v>4.0015293145593702</v>
      </c>
      <c r="F95" s="37">
        <v>40</v>
      </c>
      <c r="G95" s="55">
        <v>1.26534631066359</v>
      </c>
      <c r="H95" s="37">
        <v>33</v>
      </c>
      <c r="I95" s="55">
        <v>15.7978867690558</v>
      </c>
      <c r="J95" s="37">
        <v>53</v>
      </c>
      <c r="K95" s="55">
        <v>3.0344519446338301</v>
      </c>
      <c r="L95" s="37">
        <v>16</v>
      </c>
      <c r="M95" s="55">
        <v>-2.6781297940667499</v>
      </c>
      <c r="N95" s="37">
        <v>16</v>
      </c>
      <c r="O95" s="55">
        <v>9.1708687329148901</v>
      </c>
      <c r="P95" s="56">
        <v>1.27761913871612</v>
      </c>
      <c r="Q95" s="56">
        <v>0.17013688923332801</v>
      </c>
      <c r="R95" s="57">
        <v>8</v>
      </c>
      <c r="S95" s="58">
        <v>0.01</v>
      </c>
      <c r="T95" s="58">
        <v>0.01</v>
      </c>
      <c r="U95" s="14" t="s">
        <v>18</v>
      </c>
      <c r="V95" s="59">
        <v>0.01</v>
      </c>
      <c r="W95" s="59" t="s">
        <v>18</v>
      </c>
      <c r="X95" s="59">
        <v>1.0498E-2</v>
      </c>
      <c r="Y95" s="12" t="s">
        <v>30</v>
      </c>
      <c r="Z95" s="60" t="s">
        <v>18</v>
      </c>
      <c r="AA95" s="8" t="s">
        <v>18</v>
      </c>
      <c r="AB95" s="61" t="s">
        <v>18</v>
      </c>
      <c r="AC95" s="62">
        <v>43448</v>
      </c>
      <c r="AD95" s="12" t="s">
        <v>188</v>
      </c>
      <c r="AE95" s="16">
        <v>100</v>
      </c>
      <c r="AF95" s="14" t="s">
        <v>39</v>
      </c>
      <c r="AG95" s="39" t="s">
        <v>18</v>
      </c>
    </row>
    <row r="96" spans="1:33" x14ac:dyDescent="0.25">
      <c r="A96" s="40" t="s">
        <v>192</v>
      </c>
      <c r="B96" s="40" t="b" cm="1">
        <f t="array" ref="B96">IsESG(A96)</f>
        <v>0</v>
      </c>
      <c r="C96" s="41">
        <v>4.5440212229794099</v>
      </c>
      <c r="D96" s="42">
        <v>27</v>
      </c>
      <c r="E96" s="41">
        <v>2.7008495315779402</v>
      </c>
      <c r="F96" s="42">
        <v>43</v>
      </c>
      <c r="G96" s="41">
        <v>-2.4815119384158399</v>
      </c>
      <c r="H96" s="42">
        <v>43</v>
      </c>
      <c r="I96" s="41">
        <v>11.2864077669901</v>
      </c>
      <c r="J96" s="42">
        <v>62</v>
      </c>
      <c r="K96" s="41">
        <v>-5.2294336502686596</v>
      </c>
      <c r="L96" s="42">
        <v>74</v>
      </c>
      <c r="M96" s="41">
        <v>-4.5587010824313099</v>
      </c>
      <c r="N96" s="42">
        <v>63</v>
      </c>
      <c r="O96" s="41">
        <v>11.7376437412168</v>
      </c>
      <c r="P96" s="43">
        <v>0.61387094110360496</v>
      </c>
      <c r="Q96" s="43">
        <v>9.1012885506704694E-2</v>
      </c>
      <c r="R96" s="44">
        <v>8</v>
      </c>
      <c r="S96" s="45">
        <v>0.01</v>
      </c>
      <c r="T96" s="45">
        <v>0.01</v>
      </c>
      <c r="U96" s="46" t="s">
        <v>18</v>
      </c>
      <c r="V96" s="47">
        <v>1.8700000000000001E-2</v>
      </c>
      <c r="W96" s="47" t="s">
        <v>18</v>
      </c>
      <c r="X96" s="47">
        <v>1.9161999999999998E-2</v>
      </c>
      <c r="Y96" s="48" t="s">
        <v>30</v>
      </c>
      <c r="Z96" s="49">
        <v>120.74959536999999</v>
      </c>
      <c r="AA96" s="50">
        <v>-0.44928063000000001</v>
      </c>
      <c r="AB96" s="51">
        <v>8661</v>
      </c>
      <c r="AC96" s="52">
        <v>35909</v>
      </c>
      <c r="AD96" s="48" t="s">
        <v>193</v>
      </c>
      <c r="AE96" s="53">
        <v>50</v>
      </c>
      <c r="AF96" s="46" t="s">
        <v>32</v>
      </c>
      <c r="AG96" s="54">
        <v>-4.0045777999999999</v>
      </c>
    </row>
    <row r="97" spans="1:33" hidden="1" x14ac:dyDescent="0.25">
      <c r="A97" s="1" t="s">
        <v>194</v>
      </c>
      <c r="B97" s="40" t="b" cm="1">
        <f t="array" ref="B97">IsESG(A97)</f>
        <v>0</v>
      </c>
      <c r="C97" s="55" t="s">
        <v>18</v>
      </c>
      <c r="D97" s="37" t="s">
        <v>18</v>
      </c>
      <c r="E97" s="55" t="s">
        <v>18</v>
      </c>
      <c r="F97" s="37" t="s">
        <v>18</v>
      </c>
      <c r="G97" s="55" t="s">
        <v>18</v>
      </c>
      <c r="H97" s="37" t="s">
        <v>18</v>
      </c>
      <c r="I97" s="55">
        <v>12.3129492164487</v>
      </c>
      <c r="J97" s="37">
        <v>60</v>
      </c>
      <c r="K97" s="55">
        <v>-4.7847367895315696</v>
      </c>
      <c r="L97" s="37">
        <v>73</v>
      </c>
      <c r="M97" s="55">
        <v>-4.4889779559118397</v>
      </c>
      <c r="N97" s="37">
        <v>61</v>
      </c>
      <c r="O97" s="55">
        <v>11.7228101406994</v>
      </c>
      <c r="P97" s="56">
        <v>0.70221557462902195</v>
      </c>
      <c r="Q97" s="56" t="s">
        <v>18</v>
      </c>
      <c r="R97" s="57">
        <v>8</v>
      </c>
      <c r="S97" s="58">
        <v>0.01</v>
      </c>
      <c r="T97" s="58">
        <v>0.01</v>
      </c>
      <c r="U97" s="14" t="s">
        <v>18</v>
      </c>
      <c r="V97" s="59">
        <v>9.7000000000000003E-3</v>
      </c>
      <c r="W97" s="59" t="s">
        <v>18</v>
      </c>
      <c r="X97" s="59">
        <v>1.0161999999999999E-2</v>
      </c>
      <c r="Y97" s="12" t="s">
        <v>30</v>
      </c>
      <c r="Z97" s="60" t="s">
        <v>18</v>
      </c>
      <c r="AA97" s="8" t="s">
        <v>18</v>
      </c>
      <c r="AB97" s="61" t="s">
        <v>18</v>
      </c>
      <c r="AC97" s="62">
        <v>44519</v>
      </c>
      <c r="AD97" s="12" t="s">
        <v>193</v>
      </c>
      <c r="AE97" s="16" t="s">
        <v>37</v>
      </c>
      <c r="AF97" s="14" t="s">
        <v>18</v>
      </c>
      <c r="AG97" s="39" t="s">
        <v>18</v>
      </c>
    </row>
    <row r="98" spans="1:33" hidden="1" x14ac:dyDescent="0.25">
      <c r="A98" s="40" t="s">
        <v>195</v>
      </c>
      <c r="B98" s="40" t="b" cm="1">
        <f t="array" ref="B98">IsESG(A98)</f>
        <v>0</v>
      </c>
      <c r="C98" s="41" t="s">
        <v>18</v>
      </c>
      <c r="D98" s="42" t="s">
        <v>18</v>
      </c>
      <c r="E98" s="41">
        <v>-5.1956401682165998</v>
      </c>
      <c r="F98" s="42">
        <v>52</v>
      </c>
      <c r="G98" s="41">
        <v>-16.6219517043541</v>
      </c>
      <c r="H98" s="42">
        <v>59</v>
      </c>
      <c r="I98" s="41">
        <v>22.530355668626001</v>
      </c>
      <c r="J98" s="42">
        <v>18</v>
      </c>
      <c r="K98" s="41">
        <v>0.39421813403419598</v>
      </c>
      <c r="L98" s="42">
        <v>47</v>
      </c>
      <c r="M98" s="41">
        <v>-5.1520794537553902</v>
      </c>
      <c r="N98" s="42">
        <v>71</v>
      </c>
      <c r="O98" s="41">
        <v>16.176668627600598</v>
      </c>
      <c r="P98" s="43">
        <v>1.1404910823182199</v>
      </c>
      <c r="Q98" s="43">
        <v>-0.29026657634897701</v>
      </c>
      <c r="R98" s="44">
        <v>8</v>
      </c>
      <c r="S98" s="45">
        <v>0.01</v>
      </c>
      <c r="T98" s="45">
        <v>0.01</v>
      </c>
      <c r="U98" s="46" t="s">
        <v>89</v>
      </c>
      <c r="V98" s="47">
        <v>1.9900000000000001E-2</v>
      </c>
      <c r="W98" s="47" t="s">
        <v>18</v>
      </c>
      <c r="X98" s="47">
        <v>2.0382000000000001E-2</v>
      </c>
      <c r="Y98" s="48" t="s">
        <v>30</v>
      </c>
      <c r="Z98" s="49">
        <v>33.879017229999903</v>
      </c>
      <c r="AA98" s="50">
        <v>-0.94571773999999997</v>
      </c>
      <c r="AB98" s="51">
        <v>1822</v>
      </c>
      <c r="AC98" s="52">
        <v>41981</v>
      </c>
      <c r="AD98" s="48" t="s">
        <v>193</v>
      </c>
      <c r="AE98" s="53">
        <v>50</v>
      </c>
      <c r="AF98" s="46" t="s">
        <v>32</v>
      </c>
      <c r="AG98" s="54">
        <v>-3.6981897199999998</v>
      </c>
    </row>
    <row r="99" spans="1:33" hidden="1" x14ac:dyDescent="0.25">
      <c r="A99" s="1" t="s">
        <v>196</v>
      </c>
      <c r="B99" s="40" t="b" cm="1">
        <f t="array" ref="B99">IsESG(A99)</f>
        <v>0</v>
      </c>
      <c r="C99" s="55" t="s">
        <v>18</v>
      </c>
      <c r="D99" s="37" t="s">
        <v>18</v>
      </c>
      <c r="E99" s="55">
        <v>-5.1961149475869801</v>
      </c>
      <c r="F99" s="37">
        <v>53</v>
      </c>
      <c r="G99" s="55">
        <v>-16.621609937952499</v>
      </c>
      <c r="H99" s="37">
        <v>58</v>
      </c>
      <c r="I99" s="55">
        <v>22.529054270178101</v>
      </c>
      <c r="J99" s="37">
        <v>19</v>
      </c>
      <c r="K99" s="55">
        <v>0.39311610028833699</v>
      </c>
      <c r="L99" s="37">
        <v>49</v>
      </c>
      <c r="M99" s="55">
        <v>-5.14238547255467</v>
      </c>
      <c r="N99" s="37">
        <v>70</v>
      </c>
      <c r="O99" s="55">
        <v>16.188085559739001</v>
      </c>
      <c r="P99" s="56">
        <v>1.13960633855489</v>
      </c>
      <c r="Q99" s="56">
        <v>-0.290227776666929</v>
      </c>
      <c r="R99" s="57">
        <v>8</v>
      </c>
      <c r="S99" s="58">
        <v>0.01</v>
      </c>
      <c r="T99" s="58">
        <v>0.01</v>
      </c>
      <c r="U99" s="14" t="s">
        <v>89</v>
      </c>
      <c r="V99" s="59">
        <v>1.9900000000000001E-2</v>
      </c>
      <c r="W99" s="59" t="s">
        <v>18</v>
      </c>
      <c r="X99" s="59">
        <v>2.0382000000000001E-2</v>
      </c>
      <c r="Y99" s="12" t="s">
        <v>30</v>
      </c>
      <c r="Z99" s="60" t="s">
        <v>18</v>
      </c>
      <c r="AA99" s="8" t="s">
        <v>18</v>
      </c>
      <c r="AB99" s="61" t="s">
        <v>18</v>
      </c>
      <c r="AC99" s="62">
        <v>41981</v>
      </c>
      <c r="AD99" s="12" t="s">
        <v>193</v>
      </c>
      <c r="AE99" s="16">
        <v>50</v>
      </c>
      <c r="AF99" s="14" t="s">
        <v>18</v>
      </c>
      <c r="AG99" s="39" t="s">
        <v>18</v>
      </c>
    </row>
    <row r="100" spans="1:33" hidden="1" x14ac:dyDescent="0.25">
      <c r="A100" s="40" t="s">
        <v>197</v>
      </c>
      <c r="B100" s="40" t="b" cm="1">
        <f t="array" ref="B100">IsESG(A100)</f>
        <v>0</v>
      </c>
      <c r="C100" s="41" t="s">
        <v>18</v>
      </c>
      <c r="D100" s="42" t="s">
        <v>18</v>
      </c>
      <c r="E100" s="41">
        <v>-4.4050094872522099</v>
      </c>
      <c r="F100" s="42">
        <v>51</v>
      </c>
      <c r="G100" s="41">
        <v>-15.924337801661199</v>
      </c>
      <c r="H100" s="42">
        <v>57</v>
      </c>
      <c r="I100" s="41">
        <v>23.5464035464034</v>
      </c>
      <c r="J100" s="42">
        <v>8</v>
      </c>
      <c r="K100" s="41">
        <v>0.81439163729168895</v>
      </c>
      <c r="L100" s="42">
        <v>39</v>
      </c>
      <c r="M100" s="41">
        <v>-5.0812542915999703</v>
      </c>
      <c r="N100" s="42">
        <v>67</v>
      </c>
      <c r="O100" s="41">
        <v>16.181092129694999</v>
      </c>
      <c r="P100" s="43">
        <v>1.2029715938302099</v>
      </c>
      <c r="Q100" s="43">
        <v>-0.253222078980129</v>
      </c>
      <c r="R100" s="44">
        <v>8</v>
      </c>
      <c r="S100" s="45">
        <v>0.01</v>
      </c>
      <c r="T100" s="45">
        <v>0.01</v>
      </c>
      <c r="U100" s="46" t="s">
        <v>89</v>
      </c>
      <c r="V100" s="47">
        <v>1.1599999999999999E-2</v>
      </c>
      <c r="W100" s="47" t="s">
        <v>18</v>
      </c>
      <c r="X100" s="47">
        <v>1.2082000000000001E-2</v>
      </c>
      <c r="Y100" s="48" t="s">
        <v>30</v>
      </c>
      <c r="Z100" s="49" t="s">
        <v>18</v>
      </c>
      <c r="AA100" s="50" t="s">
        <v>18</v>
      </c>
      <c r="AB100" s="51" t="s">
        <v>18</v>
      </c>
      <c r="AC100" s="52">
        <v>41981</v>
      </c>
      <c r="AD100" s="48" t="s">
        <v>193</v>
      </c>
      <c r="AE100" s="53">
        <v>1000000</v>
      </c>
      <c r="AF100" s="46" t="s">
        <v>18</v>
      </c>
      <c r="AG100" s="54" t="s">
        <v>18</v>
      </c>
    </row>
    <row r="101" spans="1:33" hidden="1" x14ac:dyDescent="0.25">
      <c r="A101" s="1" t="s">
        <v>198</v>
      </c>
      <c r="B101" s="40" t="b" cm="1">
        <f t="array" ref="B101">IsESG(A101)</f>
        <v>0</v>
      </c>
      <c r="C101" s="55" t="s">
        <v>18</v>
      </c>
      <c r="D101" s="37" t="s">
        <v>18</v>
      </c>
      <c r="E101" s="55">
        <v>-4.4039493271129899</v>
      </c>
      <c r="F101" s="37">
        <v>50</v>
      </c>
      <c r="G101" s="55">
        <v>-15.9236499949484</v>
      </c>
      <c r="H101" s="37">
        <v>56</v>
      </c>
      <c r="I101" s="55">
        <v>23.549217666864799</v>
      </c>
      <c r="J101" s="37">
        <v>7</v>
      </c>
      <c r="K101" s="55">
        <v>0.81616161616178096</v>
      </c>
      <c r="L101" s="37">
        <v>38</v>
      </c>
      <c r="M101" s="55">
        <v>-5.0749448375561697</v>
      </c>
      <c r="N101" s="37">
        <v>65</v>
      </c>
      <c r="O101" s="55">
        <v>16.177424174188499</v>
      </c>
      <c r="P101" s="56">
        <v>1.2034183007141701</v>
      </c>
      <c r="Q101" s="56">
        <v>-0.25317242972263798</v>
      </c>
      <c r="R101" s="57">
        <v>8</v>
      </c>
      <c r="S101" s="58">
        <v>0.01</v>
      </c>
      <c r="T101" s="58">
        <v>0.01</v>
      </c>
      <c r="U101" s="14" t="s">
        <v>89</v>
      </c>
      <c r="V101" s="59">
        <v>1.1599999999999999E-2</v>
      </c>
      <c r="W101" s="59" t="s">
        <v>18</v>
      </c>
      <c r="X101" s="59">
        <v>1.2082000000000001E-2</v>
      </c>
      <c r="Y101" s="12" t="s">
        <v>30</v>
      </c>
      <c r="Z101" s="60" t="s">
        <v>18</v>
      </c>
      <c r="AA101" s="8" t="s">
        <v>18</v>
      </c>
      <c r="AB101" s="61" t="s">
        <v>18</v>
      </c>
      <c r="AC101" s="62">
        <v>41981</v>
      </c>
      <c r="AD101" s="12" t="s">
        <v>193</v>
      </c>
      <c r="AE101" s="16">
        <v>1000000</v>
      </c>
      <c r="AF101" s="14" t="s">
        <v>18</v>
      </c>
      <c r="AG101" s="39" t="s">
        <v>18</v>
      </c>
    </row>
    <row r="102" spans="1:33" hidden="1" x14ac:dyDescent="0.25">
      <c r="A102" s="40" t="s">
        <v>199</v>
      </c>
      <c r="B102" s="40" t="b" cm="1">
        <f t="array" ref="B102">IsESG(A102)</f>
        <v>0</v>
      </c>
      <c r="C102" s="41" t="s">
        <v>18</v>
      </c>
      <c r="D102" s="42" t="s">
        <v>18</v>
      </c>
      <c r="E102" s="41" t="s">
        <v>18</v>
      </c>
      <c r="F102" s="42" t="s">
        <v>18</v>
      </c>
      <c r="G102" s="41" t="s">
        <v>18</v>
      </c>
      <c r="H102" s="42" t="s">
        <v>18</v>
      </c>
      <c r="I102" s="41">
        <v>23.494034263645599</v>
      </c>
      <c r="J102" s="42">
        <v>10</v>
      </c>
      <c r="K102" s="41">
        <v>0.78967642526959203</v>
      </c>
      <c r="L102" s="42">
        <v>43</v>
      </c>
      <c r="M102" s="41">
        <v>-5.0961189698948202</v>
      </c>
      <c r="N102" s="42">
        <v>69</v>
      </c>
      <c r="O102" s="41">
        <v>16.169882613115401</v>
      </c>
      <c r="P102" s="43">
        <v>1.2005668421283999</v>
      </c>
      <c r="Q102" s="43" t="s">
        <v>18</v>
      </c>
      <c r="R102" s="44">
        <v>8</v>
      </c>
      <c r="S102" s="45">
        <v>0.01</v>
      </c>
      <c r="T102" s="45">
        <v>0.01</v>
      </c>
      <c r="U102" s="46" t="s">
        <v>18</v>
      </c>
      <c r="V102" s="47">
        <v>1.2E-2</v>
      </c>
      <c r="W102" s="47" t="s">
        <v>18</v>
      </c>
      <c r="X102" s="47">
        <v>1.2482E-2</v>
      </c>
      <c r="Y102" s="48" t="s">
        <v>30</v>
      </c>
      <c r="Z102" s="49" t="s">
        <v>18</v>
      </c>
      <c r="AA102" s="50" t="s">
        <v>18</v>
      </c>
      <c r="AB102" s="51" t="s">
        <v>18</v>
      </c>
      <c r="AC102" s="52">
        <v>44515</v>
      </c>
      <c r="AD102" s="48" t="s">
        <v>193</v>
      </c>
      <c r="AE102" s="53">
        <v>50</v>
      </c>
      <c r="AF102" s="46" t="s">
        <v>32</v>
      </c>
      <c r="AG102" s="54" t="s">
        <v>18</v>
      </c>
    </row>
    <row r="103" spans="1:33" hidden="1" x14ac:dyDescent="0.25">
      <c r="A103" s="1" t="s">
        <v>200</v>
      </c>
      <c r="B103" s="40" t="b" cm="1">
        <f t="array" ref="B103">IsESG(A103)</f>
        <v>0</v>
      </c>
      <c r="C103" s="55" t="s">
        <v>18</v>
      </c>
      <c r="D103" s="37" t="s">
        <v>18</v>
      </c>
      <c r="E103" s="55" t="s">
        <v>18</v>
      </c>
      <c r="F103" s="37" t="s">
        <v>18</v>
      </c>
      <c r="G103" s="55" t="s">
        <v>18</v>
      </c>
      <c r="H103" s="37" t="s">
        <v>18</v>
      </c>
      <c r="I103" s="55">
        <v>23.512215493839999</v>
      </c>
      <c r="J103" s="37">
        <v>9</v>
      </c>
      <c r="K103" s="55">
        <v>0.80095432856164195</v>
      </c>
      <c r="L103" s="37">
        <v>40</v>
      </c>
      <c r="M103" s="55">
        <v>-5.08664955070609</v>
      </c>
      <c r="N103" s="37">
        <v>68</v>
      </c>
      <c r="O103" s="55">
        <v>16.195518229379701</v>
      </c>
      <c r="P103" s="56">
        <v>1.1997890935876201</v>
      </c>
      <c r="Q103" s="56" t="s">
        <v>18</v>
      </c>
      <c r="R103" s="57">
        <v>8</v>
      </c>
      <c r="S103" s="58">
        <v>0.01</v>
      </c>
      <c r="T103" s="58">
        <v>0.01</v>
      </c>
      <c r="U103" s="14" t="s">
        <v>18</v>
      </c>
      <c r="V103" s="59">
        <v>1.2E-2</v>
      </c>
      <c r="W103" s="59" t="s">
        <v>18</v>
      </c>
      <c r="X103" s="59">
        <v>1.2482E-2</v>
      </c>
      <c r="Y103" s="12" t="s">
        <v>30</v>
      </c>
      <c r="Z103" s="60" t="s">
        <v>18</v>
      </c>
      <c r="AA103" s="8" t="s">
        <v>18</v>
      </c>
      <c r="AB103" s="61" t="s">
        <v>18</v>
      </c>
      <c r="AC103" s="62">
        <v>44515</v>
      </c>
      <c r="AD103" s="12" t="s">
        <v>193</v>
      </c>
      <c r="AE103" s="16">
        <v>50</v>
      </c>
      <c r="AF103" s="14" t="s">
        <v>32</v>
      </c>
      <c r="AG103" s="39" t="s">
        <v>18</v>
      </c>
    </row>
    <row r="104" spans="1:33" hidden="1" x14ac:dyDescent="0.25">
      <c r="A104" s="40" t="s">
        <v>201</v>
      </c>
      <c r="B104" s="40" t="b" cm="1">
        <f t="array" ref="B104">IsESG(A104)</f>
        <v>0</v>
      </c>
      <c r="C104" s="41" t="s">
        <v>18</v>
      </c>
      <c r="D104" s="42" t="s">
        <v>18</v>
      </c>
      <c r="E104" s="41" t="s">
        <v>18</v>
      </c>
      <c r="F104" s="42" t="s">
        <v>18</v>
      </c>
      <c r="G104" s="41" t="s">
        <v>18</v>
      </c>
      <c r="H104" s="42" t="s">
        <v>18</v>
      </c>
      <c r="I104" s="41">
        <v>23.720349563046099</v>
      </c>
      <c r="J104" s="42">
        <v>6</v>
      </c>
      <c r="K104" s="41">
        <v>0.88225313878520495</v>
      </c>
      <c r="L104" s="42">
        <v>37</v>
      </c>
      <c r="M104" s="41">
        <v>-5.0766283524903999</v>
      </c>
      <c r="N104" s="42">
        <v>66</v>
      </c>
      <c r="O104" s="41">
        <v>16.176903534035201</v>
      </c>
      <c r="P104" s="43">
        <v>1.21403581127226</v>
      </c>
      <c r="Q104" s="43" t="s">
        <v>18</v>
      </c>
      <c r="R104" s="44">
        <v>8</v>
      </c>
      <c r="S104" s="45">
        <v>0.01</v>
      </c>
      <c r="T104" s="45">
        <v>0.01</v>
      </c>
      <c r="U104" s="46" t="s">
        <v>18</v>
      </c>
      <c r="V104" s="47">
        <v>1.02499999999999E-2</v>
      </c>
      <c r="W104" s="47" t="s">
        <v>18</v>
      </c>
      <c r="X104" s="47">
        <v>1.0732E-2</v>
      </c>
      <c r="Y104" s="48" t="s">
        <v>30</v>
      </c>
      <c r="Z104" s="49" t="s">
        <v>18</v>
      </c>
      <c r="AA104" s="50" t="s">
        <v>18</v>
      </c>
      <c r="AB104" s="51" t="s">
        <v>18</v>
      </c>
      <c r="AC104" s="52">
        <v>44519</v>
      </c>
      <c r="AD104" s="48" t="s">
        <v>193</v>
      </c>
      <c r="AE104" s="53" t="s">
        <v>37</v>
      </c>
      <c r="AF104" s="46" t="s">
        <v>18</v>
      </c>
      <c r="AG104" s="54" t="s">
        <v>18</v>
      </c>
    </row>
    <row r="105" spans="1:33" hidden="1" x14ac:dyDescent="0.25">
      <c r="A105" s="1" t="s">
        <v>202</v>
      </c>
      <c r="B105" s="40" t="b" cm="1">
        <f t="array" ref="B105">IsESG(A105)</f>
        <v>0</v>
      </c>
      <c r="C105" s="55" t="s">
        <v>18</v>
      </c>
      <c r="D105" s="37" t="s">
        <v>18</v>
      </c>
      <c r="E105" s="55">
        <v>-4.1214228521891796</v>
      </c>
      <c r="F105" s="37">
        <v>49</v>
      </c>
      <c r="G105" s="55">
        <v>-19.097606777310801</v>
      </c>
      <c r="H105" s="37">
        <v>60</v>
      </c>
      <c r="I105" s="55">
        <v>-1.04319517136091</v>
      </c>
      <c r="J105" s="37">
        <v>66</v>
      </c>
      <c r="K105" s="55">
        <v>-13.842814372547901</v>
      </c>
      <c r="L105" s="37">
        <v>77</v>
      </c>
      <c r="M105" s="55">
        <v>-4.4517080734950003</v>
      </c>
      <c r="N105" s="37">
        <v>60</v>
      </c>
      <c r="O105" s="55">
        <v>15.6359481434854</v>
      </c>
      <c r="P105" s="56">
        <v>-0.32771946296882498</v>
      </c>
      <c r="Q105" s="56">
        <v>-0.26115399687535501</v>
      </c>
      <c r="R105" s="57">
        <v>8</v>
      </c>
      <c r="S105" s="58">
        <v>0.01</v>
      </c>
      <c r="T105" s="58">
        <v>0.01</v>
      </c>
      <c r="U105" s="14" t="s">
        <v>18</v>
      </c>
      <c r="V105" s="59">
        <v>1.2E-2</v>
      </c>
      <c r="W105" s="59" t="s">
        <v>18</v>
      </c>
      <c r="X105" s="59">
        <v>1.2614999999999999E-2</v>
      </c>
      <c r="Y105" s="12" t="s">
        <v>30</v>
      </c>
      <c r="Z105" s="60">
        <v>24.10964942</v>
      </c>
      <c r="AA105" s="8">
        <v>-1.7168893199999999</v>
      </c>
      <c r="AB105" s="61">
        <v>452</v>
      </c>
      <c r="AC105" s="62">
        <v>42310</v>
      </c>
      <c r="AD105" s="12" t="s">
        <v>188</v>
      </c>
      <c r="AE105" s="16">
        <v>100</v>
      </c>
      <c r="AF105" s="14" t="s">
        <v>39</v>
      </c>
      <c r="AG105" s="39">
        <v>-8.7567545800000008</v>
      </c>
    </row>
    <row r="106" spans="1:33" hidden="1" x14ac:dyDescent="0.25">
      <c r="A106" s="40" t="s">
        <v>203</v>
      </c>
      <c r="B106" s="40" t="b" cm="1">
        <f t="array" ref="B106">IsESG(A106)</f>
        <v>0</v>
      </c>
      <c r="C106" s="41" t="s">
        <v>18</v>
      </c>
      <c r="D106" s="42" t="s">
        <v>18</v>
      </c>
      <c r="E106" s="41" t="s">
        <v>18</v>
      </c>
      <c r="F106" s="42" t="s">
        <v>18</v>
      </c>
      <c r="G106" s="41" t="s">
        <v>18</v>
      </c>
      <c r="H106" s="42" t="s">
        <v>18</v>
      </c>
      <c r="I106" s="41" t="s">
        <v>18</v>
      </c>
      <c r="J106" s="42" t="s">
        <v>18</v>
      </c>
      <c r="K106" s="41" t="s">
        <v>18</v>
      </c>
      <c r="L106" s="42" t="s">
        <v>18</v>
      </c>
      <c r="M106" s="41" t="s">
        <v>18</v>
      </c>
      <c r="N106" s="42" t="s">
        <v>18</v>
      </c>
      <c r="O106" s="41" t="s">
        <v>18</v>
      </c>
      <c r="P106" s="43" t="s">
        <v>18</v>
      </c>
      <c r="Q106" s="43" t="s">
        <v>18</v>
      </c>
      <c r="R106" s="44">
        <v>8</v>
      </c>
      <c r="S106" s="45">
        <v>0.01</v>
      </c>
      <c r="T106" s="45">
        <v>0.01</v>
      </c>
      <c r="U106" s="46" t="s">
        <v>18</v>
      </c>
      <c r="V106" s="47">
        <v>1.1999999999999999E-3</v>
      </c>
      <c r="W106" s="47" t="s">
        <v>18</v>
      </c>
      <c r="X106" s="47">
        <v>2.0249999999999999E-3</v>
      </c>
      <c r="Y106" s="48" t="s">
        <v>30</v>
      </c>
      <c r="Z106" s="49">
        <v>12.651724209999999</v>
      </c>
      <c r="AA106" s="50">
        <v>0.51077105999999906</v>
      </c>
      <c r="AB106" s="51">
        <v>522</v>
      </c>
      <c r="AC106" s="52">
        <v>45107</v>
      </c>
      <c r="AD106" s="48" t="s">
        <v>204</v>
      </c>
      <c r="AE106" s="53" t="s">
        <v>205</v>
      </c>
      <c r="AF106" s="46" t="s">
        <v>18</v>
      </c>
      <c r="AG106" s="54">
        <v>-21.95501337</v>
      </c>
    </row>
    <row r="107" spans="1:33" hidden="1" x14ac:dyDescent="0.25">
      <c r="A107" s="1" t="s">
        <v>206</v>
      </c>
      <c r="B107" s="40" t="b" cm="1">
        <f t="array" ref="B107">IsESG(A107)</f>
        <v>0</v>
      </c>
      <c r="C107" s="55" t="s">
        <v>18</v>
      </c>
      <c r="D107" s="37" t="s">
        <v>18</v>
      </c>
      <c r="E107" s="55" t="s">
        <v>18</v>
      </c>
      <c r="F107" s="37" t="s">
        <v>18</v>
      </c>
      <c r="G107" s="55" t="s">
        <v>18</v>
      </c>
      <c r="H107" s="37" t="s">
        <v>18</v>
      </c>
      <c r="I107" s="55">
        <v>22.571158491755</v>
      </c>
      <c r="J107" s="37">
        <v>16</v>
      </c>
      <c r="K107" s="55">
        <v>3.0736618971913101</v>
      </c>
      <c r="L107" s="37">
        <v>14</v>
      </c>
      <c r="M107" s="55">
        <v>-2.9037357517264502</v>
      </c>
      <c r="N107" s="37">
        <v>20</v>
      </c>
      <c r="O107" s="55">
        <v>9.9257432021070802</v>
      </c>
      <c r="P107" s="56">
        <v>1.8628478248963001</v>
      </c>
      <c r="Q107" s="56" t="s">
        <v>18</v>
      </c>
      <c r="R107" s="57">
        <v>8</v>
      </c>
      <c r="S107" s="58">
        <v>0.01</v>
      </c>
      <c r="T107" s="58">
        <v>0.01</v>
      </c>
      <c r="U107" s="14" t="s">
        <v>18</v>
      </c>
      <c r="V107" s="59">
        <v>3.5999999999999999E-3</v>
      </c>
      <c r="W107" s="59" t="s">
        <v>18</v>
      </c>
      <c r="X107" s="59">
        <v>4.4250000000000001E-3</v>
      </c>
      <c r="Y107" s="12" t="s">
        <v>30</v>
      </c>
      <c r="Z107" s="60" t="s">
        <v>18</v>
      </c>
      <c r="AA107" s="8" t="s">
        <v>18</v>
      </c>
      <c r="AB107" s="61" t="s">
        <v>18</v>
      </c>
      <c r="AC107" s="62">
        <v>45153</v>
      </c>
      <c r="AD107" s="12" t="s">
        <v>204</v>
      </c>
      <c r="AE107" s="16">
        <v>50</v>
      </c>
      <c r="AF107" s="14" t="s">
        <v>32</v>
      </c>
      <c r="AG107" s="39" t="s">
        <v>18</v>
      </c>
    </row>
    <row r="108" spans="1:33" x14ac:dyDescent="0.25">
      <c r="A108" s="40" t="s">
        <v>207</v>
      </c>
      <c r="B108" s="40" t="b" cm="1">
        <f t="array" ref="B108">IsESG(A108)</f>
        <v>0</v>
      </c>
      <c r="C108" s="63">
        <v>7.7098761715066901</v>
      </c>
      <c r="D108" s="64">
        <v>2</v>
      </c>
      <c r="E108" s="41">
        <v>5.1560029726844503</v>
      </c>
      <c r="F108" s="42">
        <v>34</v>
      </c>
      <c r="G108" s="41">
        <v>-8.3305796392053093</v>
      </c>
      <c r="H108" s="42">
        <v>50</v>
      </c>
      <c r="I108" s="41">
        <v>22.076853774139298</v>
      </c>
      <c r="J108" s="42">
        <v>20</v>
      </c>
      <c r="K108" s="41">
        <v>1.9897241221324</v>
      </c>
      <c r="L108" s="42">
        <v>23</v>
      </c>
      <c r="M108" s="41">
        <v>-3.1089693766516402</v>
      </c>
      <c r="N108" s="42">
        <v>22</v>
      </c>
      <c r="O108" s="41">
        <v>11.8093220538842</v>
      </c>
      <c r="P108" s="43">
        <v>1.52386769831463</v>
      </c>
      <c r="Q108" s="43">
        <v>0.244924294396654</v>
      </c>
      <c r="R108" s="44">
        <v>8</v>
      </c>
      <c r="S108" s="45">
        <v>0.01</v>
      </c>
      <c r="T108" s="45">
        <v>0.01</v>
      </c>
      <c r="U108" s="46" t="s">
        <v>18</v>
      </c>
      <c r="V108" s="47">
        <v>1.4999999999999999E-2</v>
      </c>
      <c r="W108" s="47" t="s">
        <v>18</v>
      </c>
      <c r="X108" s="47">
        <v>1.4999999999999999E-2</v>
      </c>
      <c r="Y108" s="48" t="s">
        <v>30</v>
      </c>
      <c r="Z108" s="49">
        <v>130.92968167000001</v>
      </c>
      <c r="AA108" s="50">
        <v>-5.8672895999999897</v>
      </c>
      <c r="AB108" s="51">
        <v>2951</v>
      </c>
      <c r="AC108" s="52">
        <v>36160</v>
      </c>
      <c r="AD108" s="48" t="s">
        <v>41</v>
      </c>
      <c r="AE108" s="53">
        <v>10</v>
      </c>
      <c r="AF108" s="46" t="s">
        <v>42</v>
      </c>
      <c r="AG108" s="54">
        <v>-10.291218279999899</v>
      </c>
    </row>
    <row r="109" spans="1:33" hidden="1" x14ac:dyDescent="0.25">
      <c r="A109" s="1" t="s">
        <v>208</v>
      </c>
      <c r="B109" s="40" t="b" cm="1">
        <f t="array" ref="B109">IsESG(A109)</f>
        <v>0</v>
      </c>
      <c r="C109" s="55" t="s">
        <v>18</v>
      </c>
      <c r="D109" s="37" t="s">
        <v>18</v>
      </c>
      <c r="E109" s="55">
        <v>5.7027667244642499</v>
      </c>
      <c r="F109" s="37">
        <v>32</v>
      </c>
      <c r="G109" s="55">
        <v>-7.8510201097186902</v>
      </c>
      <c r="H109" s="37">
        <v>48</v>
      </c>
      <c r="I109" s="55">
        <v>22.7042831588411</v>
      </c>
      <c r="J109" s="37">
        <v>13</v>
      </c>
      <c r="K109" s="55">
        <v>2.2549620515614799</v>
      </c>
      <c r="L109" s="37">
        <v>20</v>
      </c>
      <c r="M109" s="55">
        <v>-3.0672338227804099</v>
      </c>
      <c r="N109" s="37">
        <v>21</v>
      </c>
      <c r="O109" s="55">
        <v>11.8057757898191</v>
      </c>
      <c r="P109" s="56">
        <v>1.5774714117195601</v>
      </c>
      <c r="Q109" s="56">
        <v>0.27722957835249501</v>
      </c>
      <c r="R109" s="57">
        <v>8</v>
      </c>
      <c r="S109" s="58">
        <v>0</v>
      </c>
      <c r="T109" s="58">
        <v>0.01</v>
      </c>
      <c r="U109" s="14" t="s">
        <v>18</v>
      </c>
      <c r="V109" s="59">
        <v>9.7999999999999997E-3</v>
      </c>
      <c r="W109" s="59" t="s">
        <v>18</v>
      </c>
      <c r="X109" s="59">
        <v>9.7999999999999997E-3</v>
      </c>
      <c r="Y109" s="12" t="s">
        <v>30</v>
      </c>
      <c r="Z109" s="60" t="s">
        <v>18</v>
      </c>
      <c r="AA109" s="8" t="s">
        <v>18</v>
      </c>
      <c r="AB109" s="61" t="s">
        <v>18</v>
      </c>
      <c r="AC109" s="62">
        <v>43054</v>
      </c>
      <c r="AD109" s="12" t="s">
        <v>41</v>
      </c>
      <c r="AE109" s="16">
        <v>500</v>
      </c>
      <c r="AF109" s="14" t="s">
        <v>42</v>
      </c>
      <c r="AG109" s="39" t="s">
        <v>18</v>
      </c>
    </row>
    <row r="110" spans="1:33" x14ac:dyDescent="0.25">
      <c r="A110" s="40" t="s">
        <v>209</v>
      </c>
      <c r="B110" s="40" t="b" cm="1">
        <f t="array" ref="B110">IsESG(A110)</f>
        <v>0</v>
      </c>
      <c r="C110" s="41">
        <v>6.7195774233663297</v>
      </c>
      <c r="D110" s="42">
        <v>11</v>
      </c>
      <c r="E110" s="41">
        <v>7.64293662076562</v>
      </c>
      <c r="F110" s="42">
        <v>9</v>
      </c>
      <c r="G110" s="41">
        <v>3.1221785777214102</v>
      </c>
      <c r="H110" s="42">
        <v>30</v>
      </c>
      <c r="I110" s="41">
        <v>18.877911079745999</v>
      </c>
      <c r="J110" s="42">
        <v>39</v>
      </c>
      <c r="K110" s="41">
        <v>0.39401364148072798</v>
      </c>
      <c r="L110" s="42">
        <v>48</v>
      </c>
      <c r="M110" s="41">
        <v>-2.6066008190797101</v>
      </c>
      <c r="N110" s="42">
        <v>12</v>
      </c>
      <c r="O110" s="41">
        <v>11.340390357626299</v>
      </c>
      <c r="P110" s="43">
        <v>1.30479650663564</v>
      </c>
      <c r="Q110" s="43">
        <v>0.385875286449604</v>
      </c>
      <c r="R110" s="44">
        <v>8</v>
      </c>
      <c r="S110" s="45">
        <v>0.01</v>
      </c>
      <c r="T110" s="45">
        <v>0.01</v>
      </c>
      <c r="U110" s="46" t="s">
        <v>18</v>
      </c>
      <c r="V110" s="47">
        <v>1.35E-2</v>
      </c>
      <c r="W110" s="47" t="s">
        <v>18</v>
      </c>
      <c r="X110" s="47">
        <v>1.35E-2</v>
      </c>
      <c r="Y110" s="48" t="s">
        <v>30</v>
      </c>
      <c r="Z110" s="49">
        <v>244.87474258</v>
      </c>
      <c r="AA110" s="50">
        <v>-12.025460359999901</v>
      </c>
      <c r="AB110" s="51">
        <v>5591</v>
      </c>
      <c r="AC110" s="52">
        <v>35765</v>
      </c>
      <c r="AD110" s="48" t="s">
        <v>41</v>
      </c>
      <c r="AE110" s="53">
        <v>10</v>
      </c>
      <c r="AF110" s="46" t="s">
        <v>42</v>
      </c>
      <c r="AG110" s="54">
        <v>-48.092997509999996</v>
      </c>
    </row>
    <row r="111" spans="1:33" hidden="1" x14ac:dyDescent="0.25">
      <c r="A111" s="1" t="s">
        <v>210</v>
      </c>
      <c r="B111" s="40" t="b" cm="1">
        <f t="array" ref="B111">IsESG(A111)</f>
        <v>0</v>
      </c>
      <c r="C111" s="55" t="s">
        <v>18</v>
      </c>
      <c r="D111" s="37" t="s">
        <v>18</v>
      </c>
      <c r="E111" s="55">
        <v>8.1489647652571904</v>
      </c>
      <c r="F111" s="37">
        <v>5</v>
      </c>
      <c r="G111" s="55">
        <v>3.6073572329568799</v>
      </c>
      <c r="H111" s="37">
        <v>27</v>
      </c>
      <c r="I111" s="55">
        <v>19.431689768126699</v>
      </c>
      <c r="J111" s="37">
        <v>33</v>
      </c>
      <c r="K111" s="55">
        <v>0.62973810126409901</v>
      </c>
      <c r="L111" s="37">
        <v>45</v>
      </c>
      <c r="M111" s="55">
        <v>-2.5678577263285698</v>
      </c>
      <c r="N111" s="37">
        <v>11</v>
      </c>
      <c r="O111" s="55">
        <v>11.3377920924321</v>
      </c>
      <c r="P111" s="56">
        <v>1.3539391343348499</v>
      </c>
      <c r="Q111" s="56">
        <v>0.41536452443861599</v>
      </c>
      <c r="R111" s="57">
        <v>8</v>
      </c>
      <c r="S111" s="58">
        <v>0</v>
      </c>
      <c r="T111" s="58">
        <v>0.01</v>
      </c>
      <c r="U111" s="14" t="s">
        <v>18</v>
      </c>
      <c r="V111" s="59">
        <v>8.8000000000000005E-3</v>
      </c>
      <c r="W111" s="59" t="s">
        <v>18</v>
      </c>
      <c r="X111" s="59">
        <v>8.8000000000000005E-3</v>
      </c>
      <c r="Y111" s="12" t="s">
        <v>30</v>
      </c>
      <c r="Z111" s="60" t="s">
        <v>18</v>
      </c>
      <c r="AA111" s="8" t="s">
        <v>18</v>
      </c>
      <c r="AB111" s="61" t="s">
        <v>18</v>
      </c>
      <c r="AC111" s="62">
        <v>43054</v>
      </c>
      <c r="AD111" s="12" t="s">
        <v>41</v>
      </c>
      <c r="AE111" s="16">
        <v>500</v>
      </c>
      <c r="AF111" s="14" t="s">
        <v>42</v>
      </c>
      <c r="AG111" s="39" t="s">
        <v>18</v>
      </c>
    </row>
    <row r="112" spans="1:33" x14ac:dyDescent="0.25">
      <c r="A112" s="40" t="s">
        <v>211</v>
      </c>
      <c r="B112" s="40" t="b" cm="1">
        <f t="array" ref="B112">IsESG(A112)</f>
        <v>0</v>
      </c>
      <c r="C112" s="41">
        <v>5.6663239853995204</v>
      </c>
      <c r="D112" s="42">
        <v>23</v>
      </c>
      <c r="E112" s="41">
        <v>6.3904842595358096</v>
      </c>
      <c r="F112" s="42">
        <v>25</v>
      </c>
      <c r="G112" s="41">
        <v>6.0412549088852296</v>
      </c>
      <c r="H112" s="42">
        <v>8</v>
      </c>
      <c r="I112" s="41">
        <v>15.069664996386701</v>
      </c>
      <c r="J112" s="42">
        <v>57</v>
      </c>
      <c r="K112" s="41">
        <v>3.1761885805101802</v>
      </c>
      <c r="L112" s="42">
        <v>12</v>
      </c>
      <c r="M112" s="63">
        <v>-2.2478024682865501</v>
      </c>
      <c r="N112" s="64">
        <v>3</v>
      </c>
      <c r="O112" s="41">
        <v>8.6693467534700606</v>
      </c>
      <c r="P112" s="43">
        <v>1.2675298325975599</v>
      </c>
      <c r="Q112" s="43">
        <v>0.32919143201680301</v>
      </c>
      <c r="R112" s="44">
        <v>8</v>
      </c>
      <c r="S112" s="45">
        <v>0.01</v>
      </c>
      <c r="T112" s="45">
        <v>0.01</v>
      </c>
      <c r="U112" s="46" t="s">
        <v>18</v>
      </c>
      <c r="V112" s="47">
        <v>1.7500000000000002E-2</v>
      </c>
      <c r="W112" s="47" t="s">
        <v>18</v>
      </c>
      <c r="X112" s="47">
        <v>1.7500000000000002E-2</v>
      </c>
      <c r="Y112" s="48" t="s">
        <v>30</v>
      </c>
      <c r="Z112" s="49">
        <v>28.21277946</v>
      </c>
      <c r="AA112" s="50">
        <v>-0.17635154</v>
      </c>
      <c r="AB112" s="51">
        <v>1699</v>
      </c>
      <c r="AC112" s="52">
        <v>35366</v>
      </c>
      <c r="AD112" s="48" t="s">
        <v>212</v>
      </c>
      <c r="AE112" s="53">
        <v>10</v>
      </c>
      <c r="AF112" s="46" t="s">
        <v>42</v>
      </c>
      <c r="AG112" s="54">
        <v>-0.25013761000000001</v>
      </c>
    </row>
    <row r="113" spans="1:33" hidden="1" x14ac:dyDescent="0.25">
      <c r="A113" s="1" t="s">
        <v>213</v>
      </c>
      <c r="B113" s="40" t="b" cm="1">
        <f t="array" ref="B113">IsESG(A113)</f>
        <v>0</v>
      </c>
      <c r="C113" s="55" t="s">
        <v>18</v>
      </c>
      <c r="D113" s="37" t="s">
        <v>18</v>
      </c>
      <c r="E113" s="55">
        <v>7.0427628744819701</v>
      </c>
      <c r="F113" s="37">
        <v>19</v>
      </c>
      <c r="G113" s="55">
        <v>6.6899062189859002</v>
      </c>
      <c r="H113" s="37">
        <v>4</v>
      </c>
      <c r="I113" s="55">
        <v>15.768357013592</v>
      </c>
      <c r="J113" s="37">
        <v>54</v>
      </c>
      <c r="K113" s="55">
        <v>3.4916941463179998</v>
      </c>
      <c r="L113" s="37">
        <v>11</v>
      </c>
      <c r="M113" s="65">
        <v>-2.1963866317084002</v>
      </c>
      <c r="N113" s="66">
        <v>2</v>
      </c>
      <c r="O113" s="55">
        <v>8.6679090337925793</v>
      </c>
      <c r="P113" s="56">
        <v>1.3483468286062299</v>
      </c>
      <c r="Q113" s="56">
        <v>0.36912648763726502</v>
      </c>
      <c r="R113" s="57">
        <v>8</v>
      </c>
      <c r="S113" s="58">
        <v>0</v>
      </c>
      <c r="T113" s="58">
        <v>0.01</v>
      </c>
      <c r="U113" s="14" t="s">
        <v>18</v>
      </c>
      <c r="V113" s="59">
        <v>1.14E-2</v>
      </c>
      <c r="W113" s="59" t="s">
        <v>18</v>
      </c>
      <c r="X113" s="59">
        <v>1.14E-2</v>
      </c>
      <c r="Y113" s="12" t="s">
        <v>30</v>
      </c>
      <c r="Z113" s="60" t="s">
        <v>18</v>
      </c>
      <c r="AA113" s="8" t="s">
        <v>18</v>
      </c>
      <c r="AB113" s="61" t="s">
        <v>18</v>
      </c>
      <c r="AC113" s="62">
        <v>43054</v>
      </c>
      <c r="AD113" s="12" t="s">
        <v>212</v>
      </c>
      <c r="AE113" s="16">
        <v>500</v>
      </c>
      <c r="AF113" s="14" t="s">
        <v>42</v>
      </c>
      <c r="AG113" s="39" t="s">
        <v>18</v>
      </c>
    </row>
    <row r="114" spans="1:33" x14ac:dyDescent="0.25">
      <c r="A114" s="40" t="s">
        <v>214</v>
      </c>
      <c r="B114" s="40" t="b" cm="1">
        <f t="array" ref="B114">IsESG(A114)</f>
        <v>0</v>
      </c>
      <c r="C114" s="63">
        <v>7.6186651710031299</v>
      </c>
      <c r="D114" s="64">
        <v>3</v>
      </c>
      <c r="E114" s="41">
        <v>4.8810314709917</v>
      </c>
      <c r="F114" s="42">
        <v>37</v>
      </c>
      <c r="G114" s="41">
        <v>-8.6978169979845799</v>
      </c>
      <c r="H114" s="42">
        <v>51</v>
      </c>
      <c r="I114" s="41">
        <v>22.6934650542211</v>
      </c>
      <c r="J114" s="42">
        <v>14</v>
      </c>
      <c r="K114" s="41">
        <v>2.23657287490082</v>
      </c>
      <c r="L114" s="42">
        <v>21</v>
      </c>
      <c r="M114" s="41">
        <v>-3.2059393301457</v>
      </c>
      <c r="N114" s="42">
        <v>23</v>
      </c>
      <c r="O114" s="41">
        <v>13.125118170368101</v>
      </c>
      <c r="P114" s="43">
        <v>1.4180790950142399</v>
      </c>
      <c r="Q114" s="43">
        <v>0.23014995495807</v>
      </c>
      <c r="R114" s="44">
        <v>8</v>
      </c>
      <c r="S114" s="45" t="s">
        <v>215</v>
      </c>
      <c r="T114" s="45" t="s">
        <v>216</v>
      </c>
      <c r="U114" s="46" t="s">
        <v>18</v>
      </c>
      <c r="V114" s="47">
        <v>1.6E-2</v>
      </c>
      <c r="W114" s="47" t="s">
        <v>18</v>
      </c>
      <c r="X114" s="47">
        <v>1.89E-2</v>
      </c>
      <c r="Y114" s="48" t="s">
        <v>141</v>
      </c>
      <c r="Z114" s="49">
        <v>63.089576189999903</v>
      </c>
      <c r="AA114" s="50" t="s">
        <v>18</v>
      </c>
      <c r="AB114" s="51" t="s">
        <v>18</v>
      </c>
      <c r="AC114" s="52">
        <v>36936</v>
      </c>
      <c r="AD114" s="48" t="s">
        <v>41</v>
      </c>
      <c r="AE114" s="53">
        <v>5000</v>
      </c>
      <c r="AF114" s="46" t="s">
        <v>18</v>
      </c>
      <c r="AG114" s="54" t="s">
        <v>18</v>
      </c>
    </row>
    <row r="115" spans="1:33" hidden="1" x14ac:dyDescent="0.25">
      <c r="A115" s="1" t="s">
        <v>217</v>
      </c>
      <c r="B115" s="40" t="b" cm="1">
        <f t="array" ref="B115">IsESG(A115)</f>
        <v>0</v>
      </c>
      <c r="C115" s="55" t="s">
        <v>18</v>
      </c>
      <c r="D115" s="37" t="s">
        <v>18</v>
      </c>
      <c r="E115" s="55">
        <v>4.5139628494454298</v>
      </c>
      <c r="F115" s="37">
        <v>38</v>
      </c>
      <c r="G115" s="55">
        <v>-1.01843810911991</v>
      </c>
      <c r="H115" s="37">
        <v>41</v>
      </c>
      <c r="I115" s="55">
        <v>16.178322756018598</v>
      </c>
      <c r="J115" s="37">
        <v>50</v>
      </c>
      <c r="K115" s="55">
        <v>0.61743141584178396</v>
      </c>
      <c r="L115" s="37">
        <v>46</v>
      </c>
      <c r="M115" s="55">
        <v>-4.6342157377184101</v>
      </c>
      <c r="N115" s="37">
        <v>64</v>
      </c>
      <c r="O115" s="55">
        <v>11.310080238203</v>
      </c>
      <c r="P115" s="56">
        <v>1.0696045601803801</v>
      </c>
      <c r="Q115" s="56">
        <v>0.19664752668041899</v>
      </c>
      <c r="R115" s="57">
        <v>8</v>
      </c>
      <c r="S115" s="58">
        <v>0.01</v>
      </c>
      <c r="T115" s="58">
        <v>0.01</v>
      </c>
      <c r="U115" s="14" t="s">
        <v>18</v>
      </c>
      <c r="V115" s="59">
        <v>1.4999999999999901E-2</v>
      </c>
      <c r="W115" s="59" t="s">
        <v>18</v>
      </c>
      <c r="X115" s="59" t="s">
        <v>18</v>
      </c>
      <c r="Y115" s="12" t="s">
        <v>30</v>
      </c>
      <c r="Z115" s="60">
        <v>49.955720640000003</v>
      </c>
      <c r="AA115" s="8">
        <v>-1.288159E-2</v>
      </c>
      <c r="AB115" s="61">
        <v>205</v>
      </c>
      <c r="AC115" s="62">
        <v>43062</v>
      </c>
      <c r="AD115" s="12" t="s">
        <v>218</v>
      </c>
      <c r="AE115" s="16">
        <v>500</v>
      </c>
      <c r="AF115" s="14" t="s">
        <v>18</v>
      </c>
      <c r="AG115" s="39">
        <v>2.14880892</v>
      </c>
    </row>
    <row r="116" spans="1:33" x14ac:dyDescent="0.25">
      <c r="A116" s="40" t="s">
        <v>219</v>
      </c>
      <c r="B116" s="40" t="b" cm="1">
        <f t="array" ref="B116">IsESG(A116)</f>
        <v>0</v>
      </c>
      <c r="C116" s="41">
        <v>6.6253515879814699</v>
      </c>
      <c r="D116" s="42">
        <v>13</v>
      </c>
      <c r="E116" s="41">
        <v>7.3651037883644097</v>
      </c>
      <c r="F116" s="42">
        <v>13</v>
      </c>
      <c r="G116" s="41">
        <v>5.0898397973559097</v>
      </c>
      <c r="H116" s="42">
        <v>15</v>
      </c>
      <c r="I116" s="41">
        <v>19.055669852031901</v>
      </c>
      <c r="J116" s="42">
        <v>36</v>
      </c>
      <c r="K116" s="41">
        <v>1.2063654812731299</v>
      </c>
      <c r="L116" s="42">
        <v>34</v>
      </c>
      <c r="M116" s="41">
        <v>-3.28392295668626</v>
      </c>
      <c r="N116" s="42">
        <v>25</v>
      </c>
      <c r="O116" s="41">
        <v>10.1137941327697</v>
      </c>
      <c r="P116" s="43">
        <v>1.4806174911433001</v>
      </c>
      <c r="Q116" s="43">
        <v>0.35865312076913902</v>
      </c>
      <c r="R116" s="44">
        <v>6</v>
      </c>
      <c r="S116" s="45">
        <v>0</v>
      </c>
      <c r="T116" s="45">
        <v>0</v>
      </c>
      <c r="U116" s="46" t="s">
        <v>18</v>
      </c>
      <c r="V116" s="47">
        <v>5.0000000000000001E-3</v>
      </c>
      <c r="W116" s="47" t="s">
        <v>18</v>
      </c>
      <c r="X116" s="47">
        <v>5.0436999999999999E-3</v>
      </c>
      <c r="Y116" s="48" t="s">
        <v>30</v>
      </c>
      <c r="Z116" s="49">
        <v>93.439313489999904</v>
      </c>
      <c r="AA116" s="50">
        <v>-0.35834285999999999</v>
      </c>
      <c r="AB116" s="51">
        <v>313</v>
      </c>
      <c r="AC116" s="52">
        <v>38539</v>
      </c>
      <c r="AD116" s="48" t="s">
        <v>220</v>
      </c>
      <c r="AE116" s="53">
        <v>500</v>
      </c>
      <c r="AF116" s="46" t="s">
        <v>18</v>
      </c>
      <c r="AG116" s="54">
        <v>19.511424669999901</v>
      </c>
    </row>
    <row r="117" spans="1:33" x14ac:dyDescent="0.25">
      <c r="A117" s="1" t="s">
        <v>221</v>
      </c>
      <c r="B117" s="40" t="b" cm="1">
        <f t="array" ref="B117">IsESG(A117)</f>
        <v>0</v>
      </c>
      <c r="C117" s="55">
        <v>6.8232388006469398</v>
      </c>
      <c r="D117" s="37">
        <v>10</v>
      </c>
      <c r="E117" s="55">
        <v>6.88055702594463</v>
      </c>
      <c r="F117" s="37">
        <v>21</v>
      </c>
      <c r="G117" s="55">
        <v>0.31260444001877102</v>
      </c>
      <c r="H117" s="37">
        <v>36</v>
      </c>
      <c r="I117" s="55">
        <v>15.881182902328399</v>
      </c>
      <c r="J117" s="37">
        <v>51</v>
      </c>
      <c r="K117" s="55">
        <v>-4.4179664705091097</v>
      </c>
      <c r="L117" s="37">
        <v>72</v>
      </c>
      <c r="M117" s="55">
        <v>-5.2900428597593798</v>
      </c>
      <c r="N117" s="37">
        <v>72</v>
      </c>
      <c r="O117" s="55">
        <v>15.0022856411493</v>
      </c>
      <c r="P117" s="56">
        <v>0.78655838365931996</v>
      </c>
      <c r="Q117" s="56">
        <v>0.25313069518120801</v>
      </c>
      <c r="R117" s="57">
        <v>8</v>
      </c>
      <c r="S117" s="58">
        <v>0.01</v>
      </c>
      <c r="T117" s="58" t="s">
        <v>222</v>
      </c>
      <c r="U117" s="14" t="s">
        <v>18</v>
      </c>
      <c r="V117" s="59">
        <v>1.7000000000000001E-2</v>
      </c>
      <c r="W117" s="59" t="s">
        <v>18</v>
      </c>
      <c r="X117" s="59">
        <v>1.7371467615E-2</v>
      </c>
      <c r="Y117" s="12" t="s">
        <v>30</v>
      </c>
      <c r="Z117" s="60">
        <v>72.188883250000003</v>
      </c>
      <c r="AA117" s="8">
        <v>-0.50016885</v>
      </c>
      <c r="AB117" s="61">
        <v>616</v>
      </c>
      <c r="AC117" s="62">
        <v>39521</v>
      </c>
      <c r="AD117" s="12" t="s">
        <v>223</v>
      </c>
      <c r="AE117" s="16">
        <v>500</v>
      </c>
      <c r="AF117" s="14" t="s">
        <v>18</v>
      </c>
      <c r="AG117" s="39">
        <v>-4.9057268000000001</v>
      </c>
    </row>
    <row r="118" spans="1:33" x14ac:dyDescent="0.25">
      <c r="A118" s="40" t="s">
        <v>224</v>
      </c>
      <c r="B118" s="40" t="b" cm="1">
        <f t="array" ref="B118">IsESG(A118)</f>
        <v>0</v>
      </c>
      <c r="C118" s="41">
        <v>6.1239063713045301</v>
      </c>
      <c r="D118" s="42">
        <v>19</v>
      </c>
      <c r="E118" s="41">
        <v>4.2976005158789299</v>
      </c>
      <c r="F118" s="42">
        <v>39</v>
      </c>
      <c r="G118" s="41">
        <v>-9.3708867330932506</v>
      </c>
      <c r="H118" s="42">
        <v>52</v>
      </c>
      <c r="I118" s="41">
        <v>19.7329933678073</v>
      </c>
      <c r="J118" s="42">
        <v>32</v>
      </c>
      <c r="K118" s="41">
        <v>-3.4446962243917501</v>
      </c>
      <c r="L118" s="42">
        <v>70</v>
      </c>
      <c r="M118" s="41">
        <v>-4.0765855970511602</v>
      </c>
      <c r="N118" s="42">
        <v>48</v>
      </c>
      <c r="O118" s="41">
        <v>13.164062438325599</v>
      </c>
      <c r="P118" s="43">
        <v>1.1889934496974</v>
      </c>
      <c r="Q118" s="43">
        <v>0.18026474690911001</v>
      </c>
      <c r="R118" s="44">
        <v>8</v>
      </c>
      <c r="S118" s="45">
        <v>0.01</v>
      </c>
      <c r="T118" s="45" t="s">
        <v>48</v>
      </c>
      <c r="U118" s="46" t="s">
        <v>18</v>
      </c>
      <c r="V118" s="47">
        <v>1.7000000000000001E-2</v>
      </c>
      <c r="W118" s="47" t="s">
        <v>18</v>
      </c>
      <c r="X118" s="47">
        <v>1.7433816838000001E-2</v>
      </c>
      <c r="Y118" s="48" t="s">
        <v>30</v>
      </c>
      <c r="Z118" s="49">
        <v>46.67915927</v>
      </c>
      <c r="AA118" s="50">
        <v>-0.16642504</v>
      </c>
      <c r="AB118" s="51">
        <v>317</v>
      </c>
      <c r="AC118" s="52">
        <v>39685</v>
      </c>
      <c r="AD118" s="48" t="s">
        <v>121</v>
      </c>
      <c r="AE118" s="53">
        <v>500</v>
      </c>
      <c r="AF118" s="46" t="s">
        <v>18</v>
      </c>
      <c r="AG118" s="54">
        <v>4.1758504699999897</v>
      </c>
    </row>
    <row r="119" spans="1:33" x14ac:dyDescent="0.25">
      <c r="A119" s="1" t="s">
        <v>225</v>
      </c>
      <c r="B119" s="40" t="b" cm="1">
        <f t="array" ref="B119">IsESG(A119)</f>
        <v>0</v>
      </c>
      <c r="C119" s="55">
        <v>6.2635054751514199</v>
      </c>
      <c r="D119" s="37">
        <v>17</v>
      </c>
      <c r="E119" s="55">
        <v>6.24579588197766</v>
      </c>
      <c r="F119" s="37">
        <v>26</v>
      </c>
      <c r="G119" s="55">
        <v>5.0767007140684002E-2</v>
      </c>
      <c r="H119" s="37">
        <v>38</v>
      </c>
      <c r="I119" s="55">
        <v>12.0329205543577</v>
      </c>
      <c r="J119" s="37">
        <v>61</v>
      </c>
      <c r="K119" s="55">
        <v>-1.4132119929926501</v>
      </c>
      <c r="L119" s="37">
        <v>67</v>
      </c>
      <c r="M119" s="55">
        <v>-3.8173607736284998</v>
      </c>
      <c r="N119" s="37">
        <v>45</v>
      </c>
      <c r="O119" s="55">
        <v>12.2024337965454</v>
      </c>
      <c r="P119" s="56">
        <v>0.65166599792398705</v>
      </c>
      <c r="Q119" s="56">
        <v>0.26229789260265501</v>
      </c>
      <c r="R119" s="57">
        <v>8</v>
      </c>
      <c r="S119" s="58">
        <v>0</v>
      </c>
      <c r="T119" s="58">
        <v>0</v>
      </c>
      <c r="U119" s="14" t="s">
        <v>18</v>
      </c>
      <c r="V119" s="59">
        <v>1.6E-2</v>
      </c>
      <c r="W119" s="59" t="s">
        <v>18</v>
      </c>
      <c r="X119" s="59">
        <v>1.6E-2</v>
      </c>
      <c r="Y119" s="12" t="s">
        <v>30</v>
      </c>
      <c r="Z119" s="60">
        <v>409.78654148028102</v>
      </c>
      <c r="AA119" s="8">
        <v>-25.71508232</v>
      </c>
      <c r="AB119" s="61">
        <v>2835</v>
      </c>
      <c r="AC119" s="62">
        <v>36753</v>
      </c>
      <c r="AD119" s="12" t="s">
        <v>226</v>
      </c>
      <c r="AE119" s="16">
        <v>1000</v>
      </c>
      <c r="AF119" s="14" t="s">
        <v>52</v>
      </c>
      <c r="AG119" s="39">
        <v>-43.334053470000001</v>
      </c>
    </row>
    <row r="120" spans="1:33" hidden="1" x14ac:dyDescent="0.25">
      <c r="A120" s="40" t="s">
        <v>227</v>
      </c>
      <c r="B120" s="40" t="b" cm="1">
        <f t="array" ref="B120">IsESG(A120)</f>
        <v>0</v>
      </c>
      <c r="C120" s="41" t="s">
        <v>18</v>
      </c>
      <c r="D120" s="42" t="s">
        <v>18</v>
      </c>
      <c r="E120" s="41">
        <v>6.8860212687122502</v>
      </c>
      <c r="F120" s="42">
        <v>20</v>
      </c>
      <c r="G120" s="41">
        <v>0.65471566633492595</v>
      </c>
      <c r="H120" s="42">
        <v>35</v>
      </c>
      <c r="I120" s="41">
        <v>12.709736331468999</v>
      </c>
      <c r="J120" s="42">
        <v>59</v>
      </c>
      <c r="K120" s="41">
        <v>-1.1140875747940799</v>
      </c>
      <c r="L120" s="42">
        <v>66</v>
      </c>
      <c r="M120" s="41">
        <v>-3.7684478526486398</v>
      </c>
      <c r="N120" s="42">
        <v>44</v>
      </c>
      <c r="O120" s="41">
        <v>12.202351572008199</v>
      </c>
      <c r="P120" s="43">
        <v>0.70713640098950103</v>
      </c>
      <c r="Q120" s="43">
        <v>0.294303974769341</v>
      </c>
      <c r="R120" s="44">
        <v>8</v>
      </c>
      <c r="S120" s="45">
        <v>0</v>
      </c>
      <c r="T120" s="45">
        <v>0</v>
      </c>
      <c r="U120" s="46" t="s">
        <v>18</v>
      </c>
      <c r="V120" s="47">
        <v>0.01</v>
      </c>
      <c r="W120" s="47" t="s">
        <v>18</v>
      </c>
      <c r="X120" s="47" t="s">
        <v>18</v>
      </c>
      <c r="Y120" s="48" t="s">
        <v>30</v>
      </c>
      <c r="Z120" s="49" t="s">
        <v>18</v>
      </c>
      <c r="AA120" s="50" t="s">
        <v>18</v>
      </c>
      <c r="AB120" s="51" t="s">
        <v>18</v>
      </c>
      <c r="AC120" s="52">
        <v>42689</v>
      </c>
      <c r="AD120" s="48" t="s">
        <v>226</v>
      </c>
      <c r="AE120" s="53">
        <v>5000000</v>
      </c>
      <c r="AF120" s="46" t="s">
        <v>18</v>
      </c>
      <c r="AG120" s="54" t="s">
        <v>18</v>
      </c>
    </row>
    <row r="121" spans="1:33" hidden="1" x14ac:dyDescent="0.25">
      <c r="A121" s="1" t="s">
        <v>228</v>
      </c>
      <c r="B121" s="40" t="b" cm="1">
        <f t="array" ref="B121">IsESG(A121)</f>
        <v>0</v>
      </c>
      <c r="C121" s="55" t="s">
        <v>18</v>
      </c>
      <c r="D121" s="37" t="s">
        <v>18</v>
      </c>
      <c r="E121" s="55" t="s">
        <v>18</v>
      </c>
      <c r="F121" s="37" t="s">
        <v>18</v>
      </c>
      <c r="G121" s="55" t="s">
        <v>18</v>
      </c>
      <c r="H121" s="37" t="s">
        <v>18</v>
      </c>
      <c r="I121" s="55" t="s">
        <v>18</v>
      </c>
      <c r="J121" s="37" t="s">
        <v>18</v>
      </c>
      <c r="K121" s="55">
        <v>0.15474743008732</v>
      </c>
      <c r="L121" s="37">
        <v>52</v>
      </c>
      <c r="M121" s="55">
        <v>-4.1062546301195804</v>
      </c>
      <c r="N121" s="37">
        <v>53</v>
      </c>
      <c r="O121" s="55" t="s">
        <v>18</v>
      </c>
      <c r="P121" s="56" t="s">
        <v>18</v>
      </c>
      <c r="Q121" s="56" t="s">
        <v>18</v>
      </c>
      <c r="R121" s="57">
        <v>8</v>
      </c>
      <c r="S121" s="58">
        <v>0</v>
      </c>
      <c r="T121" s="58">
        <v>0</v>
      </c>
      <c r="U121" s="14" t="s">
        <v>18</v>
      </c>
      <c r="V121" s="59">
        <v>7.4999999999999997E-3</v>
      </c>
      <c r="W121" s="59" t="s">
        <v>18</v>
      </c>
      <c r="X121" s="59" t="s">
        <v>18</v>
      </c>
      <c r="Y121" s="12" t="s">
        <v>30</v>
      </c>
      <c r="Z121" s="60">
        <v>165.14720150193099</v>
      </c>
      <c r="AA121" s="8">
        <v>-6.59520822</v>
      </c>
      <c r="AB121" s="61">
        <v>1557</v>
      </c>
      <c r="AC121" s="62">
        <v>45366</v>
      </c>
      <c r="AD121" s="12" t="s">
        <v>229</v>
      </c>
      <c r="AE121" s="16" t="s">
        <v>205</v>
      </c>
      <c r="AF121" s="14" t="s">
        <v>18</v>
      </c>
      <c r="AG121" s="39">
        <v>165.53903281000001</v>
      </c>
    </row>
    <row r="122" spans="1:33" hidden="1" x14ac:dyDescent="0.25">
      <c r="A122" s="40" t="s">
        <v>230</v>
      </c>
      <c r="B122" s="40" t="b" cm="1">
        <f t="array" ref="B122">IsESG(A122)</f>
        <v>0</v>
      </c>
      <c r="C122" s="41" t="s">
        <v>18</v>
      </c>
      <c r="D122" s="42" t="s">
        <v>18</v>
      </c>
      <c r="E122" s="41" t="s">
        <v>18</v>
      </c>
      <c r="F122" s="42" t="s">
        <v>18</v>
      </c>
      <c r="G122" s="41" t="s">
        <v>18</v>
      </c>
      <c r="H122" s="42" t="s">
        <v>18</v>
      </c>
      <c r="I122" s="41" t="s">
        <v>18</v>
      </c>
      <c r="J122" s="42" t="s">
        <v>18</v>
      </c>
      <c r="K122" s="41">
        <v>0.15474743008732</v>
      </c>
      <c r="L122" s="42">
        <v>52</v>
      </c>
      <c r="M122" s="41">
        <v>-4.1062546301195804</v>
      </c>
      <c r="N122" s="42">
        <v>53</v>
      </c>
      <c r="O122" s="41" t="s">
        <v>18</v>
      </c>
      <c r="P122" s="43" t="s">
        <v>18</v>
      </c>
      <c r="Q122" s="43" t="s">
        <v>18</v>
      </c>
      <c r="R122" s="44">
        <v>8</v>
      </c>
      <c r="S122" s="45">
        <v>0</v>
      </c>
      <c r="T122" s="45">
        <v>0</v>
      </c>
      <c r="U122" s="46" t="s">
        <v>18</v>
      </c>
      <c r="V122" s="47">
        <v>7.4999999999999997E-3</v>
      </c>
      <c r="W122" s="47" t="s">
        <v>18</v>
      </c>
      <c r="X122" s="47">
        <v>7.4999999999999997E-3</v>
      </c>
      <c r="Y122" s="48" t="s">
        <v>30</v>
      </c>
      <c r="Z122" s="49" t="s">
        <v>18</v>
      </c>
      <c r="AA122" s="50" t="s">
        <v>18</v>
      </c>
      <c r="AB122" s="51" t="s">
        <v>18</v>
      </c>
      <c r="AC122" s="52">
        <v>45366</v>
      </c>
      <c r="AD122" s="48" t="s">
        <v>229</v>
      </c>
      <c r="AE122" s="53" t="s">
        <v>129</v>
      </c>
      <c r="AF122" s="46" t="s">
        <v>34</v>
      </c>
      <c r="AG122" s="54" t="s">
        <v>18</v>
      </c>
    </row>
    <row r="123" spans="1:33" hidden="1" x14ac:dyDescent="0.25">
      <c r="A123" s="1" t="s">
        <v>231</v>
      </c>
      <c r="B123" s="40" t="b" cm="1">
        <f t="array" ref="B123">IsESG(A123)</f>
        <v>0</v>
      </c>
      <c r="C123" s="55" t="s">
        <v>18</v>
      </c>
      <c r="D123" s="37" t="s">
        <v>18</v>
      </c>
      <c r="E123" s="55" t="s">
        <v>18</v>
      </c>
      <c r="F123" s="37" t="s">
        <v>18</v>
      </c>
      <c r="G123" s="55" t="s">
        <v>18</v>
      </c>
      <c r="H123" s="37" t="s">
        <v>18</v>
      </c>
      <c r="I123" s="55" t="s">
        <v>18</v>
      </c>
      <c r="J123" s="37" t="s">
        <v>18</v>
      </c>
      <c r="K123" s="55">
        <v>0.33145508783560801</v>
      </c>
      <c r="L123" s="37">
        <v>50</v>
      </c>
      <c r="M123" s="55">
        <v>-4.07824233228986</v>
      </c>
      <c r="N123" s="37">
        <v>50</v>
      </c>
      <c r="O123" s="55" t="s">
        <v>18</v>
      </c>
      <c r="P123" s="56" t="s">
        <v>18</v>
      </c>
      <c r="Q123" s="56" t="s">
        <v>18</v>
      </c>
      <c r="R123" s="57">
        <v>8</v>
      </c>
      <c r="S123" s="58">
        <v>0</v>
      </c>
      <c r="T123" s="58">
        <v>0</v>
      </c>
      <c r="U123" s="14" t="s">
        <v>18</v>
      </c>
      <c r="V123" s="59">
        <v>4.0000000000000001E-3</v>
      </c>
      <c r="W123" s="59" t="s">
        <v>18</v>
      </c>
      <c r="X123" s="59" t="s">
        <v>18</v>
      </c>
      <c r="Y123" s="12" t="s">
        <v>30</v>
      </c>
      <c r="Z123" s="60" t="s">
        <v>18</v>
      </c>
      <c r="AA123" s="8" t="s">
        <v>18</v>
      </c>
      <c r="AB123" s="61" t="s">
        <v>18</v>
      </c>
      <c r="AC123" s="62">
        <v>45366</v>
      </c>
      <c r="AD123" s="12" t="s">
        <v>229</v>
      </c>
      <c r="AE123" s="16" t="s">
        <v>37</v>
      </c>
      <c r="AF123" s="14" t="s">
        <v>18</v>
      </c>
      <c r="AG123" s="39" t="s">
        <v>18</v>
      </c>
    </row>
    <row r="124" spans="1:33" x14ac:dyDescent="0.25">
      <c r="A124" s="40" t="s">
        <v>232</v>
      </c>
      <c r="B124" s="40" t="b" cm="1">
        <f t="array" ref="B124">IsESG(A124)</f>
        <v>0</v>
      </c>
      <c r="C124" s="63">
        <v>8.2725187927923596</v>
      </c>
      <c r="D124" s="64">
        <v>1</v>
      </c>
      <c r="E124" s="41">
        <v>8.3599742373826391</v>
      </c>
      <c r="F124" s="42">
        <v>4</v>
      </c>
      <c r="G124" s="41">
        <v>0.84161090909329295</v>
      </c>
      <c r="H124" s="42">
        <v>34</v>
      </c>
      <c r="I124" s="41">
        <v>-0.339802072058215</v>
      </c>
      <c r="J124" s="42">
        <v>65</v>
      </c>
      <c r="K124" s="41">
        <v>-3.6329994019138301</v>
      </c>
      <c r="L124" s="42">
        <v>71</v>
      </c>
      <c r="M124" s="41">
        <v>-4.33532231969241</v>
      </c>
      <c r="N124" s="42">
        <v>58</v>
      </c>
      <c r="O124" s="41">
        <v>14.4494682155359</v>
      </c>
      <c r="P124" s="43">
        <v>-0.30594976668660601</v>
      </c>
      <c r="Q124" s="43">
        <v>0.33135041737234699</v>
      </c>
      <c r="R124" s="44">
        <v>8</v>
      </c>
      <c r="S124" s="45">
        <v>0</v>
      </c>
      <c r="T124" s="45" t="s">
        <v>233</v>
      </c>
      <c r="U124" s="46" t="s">
        <v>18</v>
      </c>
      <c r="V124" s="47">
        <v>6.3E-3</v>
      </c>
      <c r="W124" s="47" t="s">
        <v>18</v>
      </c>
      <c r="X124" s="47">
        <v>6.3E-3</v>
      </c>
      <c r="Y124" s="48" t="s">
        <v>30</v>
      </c>
      <c r="Z124" s="49">
        <v>74.843312554701001</v>
      </c>
      <c r="AA124" s="50">
        <v>6.9657009999999894E-2</v>
      </c>
      <c r="AB124" s="51">
        <v>235</v>
      </c>
      <c r="AC124" s="52">
        <v>39183</v>
      </c>
      <c r="AD124" s="48" t="s">
        <v>234</v>
      </c>
      <c r="AE124" s="53">
        <v>500</v>
      </c>
      <c r="AF124" s="46" t="s">
        <v>235</v>
      </c>
      <c r="AG124" s="54">
        <v>-13.90300036</v>
      </c>
    </row>
    <row r="125" spans="1:33" hidden="1" x14ac:dyDescent="0.25">
      <c r="A125" s="1" t="s">
        <v>236</v>
      </c>
      <c r="B125" s="40" t="b" cm="1">
        <f t="array" ref="B125">IsESG(A125)</f>
        <v>0</v>
      </c>
      <c r="C125" s="55" t="s">
        <v>18</v>
      </c>
      <c r="D125" s="37" t="s">
        <v>18</v>
      </c>
      <c r="E125" s="55">
        <v>5.73316398445185</v>
      </c>
      <c r="F125" s="37">
        <v>31</v>
      </c>
      <c r="G125" s="55">
        <v>3.4074535472265302</v>
      </c>
      <c r="H125" s="37">
        <v>29</v>
      </c>
      <c r="I125" s="55">
        <v>22.598126107875299</v>
      </c>
      <c r="J125" s="37">
        <v>15</v>
      </c>
      <c r="K125" s="55">
        <v>4.3135396018271202</v>
      </c>
      <c r="L125" s="37">
        <v>6</v>
      </c>
      <c r="M125" s="55">
        <v>-3.51438609277933</v>
      </c>
      <c r="N125" s="37">
        <v>38</v>
      </c>
      <c r="O125" s="55">
        <v>9.7206781008875502</v>
      </c>
      <c r="P125" s="56">
        <v>1.90492026980649</v>
      </c>
      <c r="Q125" s="56">
        <v>0.27785047672227398</v>
      </c>
      <c r="R125" s="57">
        <v>8</v>
      </c>
      <c r="S125" s="58">
        <v>0</v>
      </c>
      <c r="T125" s="58">
        <v>0</v>
      </c>
      <c r="U125" s="14" t="s">
        <v>18</v>
      </c>
      <c r="V125" s="59">
        <v>9.4999999999999998E-3</v>
      </c>
      <c r="W125" s="59" t="s">
        <v>18</v>
      </c>
      <c r="X125" s="59">
        <v>9.5025117771647006E-3</v>
      </c>
      <c r="Y125" s="12" t="s">
        <v>30</v>
      </c>
      <c r="Z125" s="60">
        <v>35.964599443144998</v>
      </c>
      <c r="AA125" s="8">
        <v>-6.4973963299999999</v>
      </c>
      <c r="AB125" s="61">
        <v>374</v>
      </c>
      <c r="AC125" s="62">
        <v>42291</v>
      </c>
      <c r="AD125" s="12" t="s">
        <v>237</v>
      </c>
      <c r="AE125" s="16">
        <v>1000</v>
      </c>
      <c r="AF125" s="14" t="s">
        <v>18</v>
      </c>
      <c r="AG125" s="39">
        <v>-48.075835759999897</v>
      </c>
    </row>
    <row r="126" spans="1:33" hidden="1" x14ac:dyDescent="0.25">
      <c r="A126" s="40" t="s">
        <v>238</v>
      </c>
      <c r="B126" s="40" t="b" cm="1">
        <f t="array" ref="B126">IsESG(A126)</f>
        <v>0</v>
      </c>
      <c r="C126" s="41" t="s">
        <v>18</v>
      </c>
      <c r="D126" s="42" t="s">
        <v>18</v>
      </c>
      <c r="E126" s="41">
        <v>6.0511711727077699</v>
      </c>
      <c r="F126" s="42">
        <v>28</v>
      </c>
      <c r="G126" s="41">
        <v>3.7189270654874398</v>
      </c>
      <c r="H126" s="42">
        <v>24</v>
      </c>
      <c r="I126" s="41">
        <v>22.9668170729074</v>
      </c>
      <c r="J126" s="42">
        <v>11</v>
      </c>
      <c r="K126" s="41">
        <v>4.4711967620048902</v>
      </c>
      <c r="L126" s="42">
        <v>4</v>
      </c>
      <c r="M126" s="41">
        <v>-3.4905196807699301</v>
      </c>
      <c r="N126" s="42">
        <v>37</v>
      </c>
      <c r="O126" s="41">
        <v>9.7202240910725592</v>
      </c>
      <c r="P126" s="43">
        <v>1.9429395391225901</v>
      </c>
      <c r="Q126" s="43">
        <v>0.29651912492605498</v>
      </c>
      <c r="R126" s="44">
        <v>8</v>
      </c>
      <c r="S126" s="45">
        <v>0</v>
      </c>
      <c r="T126" s="45">
        <v>0</v>
      </c>
      <c r="U126" s="46" t="s">
        <v>18</v>
      </c>
      <c r="V126" s="47">
        <v>6.4999999999999997E-3</v>
      </c>
      <c r="W126" s="47" t="s">
        <v>18</v>
      </c>
      <c r="X126" s="47">
        <v>6.4999999999999997E-3</v>
      </c>
      <c r="Y126" s="48" t="s">
        <v>30</v>
      </c>
      <c r="Z126" s="49" t="s">
        <v>18</v>
      </c>
      <c r="AA126" s="50" t="s">
        <v>18</v>
      </c>
      <c r="AB126" s="51" t="s">
        <v>18</v>
      </c>
      <c r="AC126" s="52">
        <v>42291</v>
      </c>
      <c r="AD126" s="48" t="s">
        <v>237</v>
      </c>
      <c r="AE126" s="53">
        <v>2000000</v>
      </c>
      <c r="AF126" s="46" t="s">
        <v>18</v>
      </c>
      <c r="AG126" s="54" t="s">
        <v>18</v>
      </c>
    </row>
    <row r="127" spans="1:33" hidden="1" x14ac:dyDescent="0.25">
      <c r="A127" s="1" t="s">
        <v>239</v>
      </c>
      <c r="B127" s="40" t="b" cm="1">
        <f t="array" ref="B127">IsESG(A127)</f>
        <v>0</v>
      </c>
      <c r="C127" s="55" t="s">
        <v>18</v>
      </c>
      <c r="D127" s="37" t="s">
        <v>18</v>
      </c>
      <c r="E127" s="55" t="s">
        <v>18</v>
      </c>
      <c r="F127" s="37" t="s">
        <v>18</v>
      </c>
      <c r="G127" s="65">
        <v>7.6962884941464296</v>
      </c>
      <c r="H127" s="66">
        <v>1</v>
      </c>
      <c r="I127" s="65">
        <v>28.506851337937999</v>
      </c>
      <c r="J127" s="66">
        <v>2</v>
      </c>
      <c r="K127" s="65">
        <v>11.6628463225034</v>
      </c>
      <c r="L127" s="66">
        <v>2</v>
      </c>
      <c r="M127" s="55">
        <v>-2.3055571702609998</v>
      </c>
      <c r="N127" s="37">
        <v>4</v>
      </c>
      <c r="O127" s="55">
        <v>15.1059868489663</v>
      </c>
      <c r="P127" s="56">
        <v>1.61696433506287</v>
      </c>
      <c r="Q127" s="56" t="s">
        <v>18</v>
      </c>
      <c r="R127" s="57">
        <v>8</v>
      </c>
      <c r="S127" s="58">
        <v>0.03</v>
      </c>
      <c r="T127" s="58">
        <v>0.03</v>
      </c>
      <c r="U127" s="14" t="s">
        <v>18</v>
      </c>
      <c r="V127" s="59">
        <v>8.3000000000000001E-3</v>
      </c>
      <c r="W127" s="59" t="s">
        <v>18</v>
      </c>
      <c r="X127" s="59">
        <v>8.8000000000000005E-3</v>
      </c>
      <c r="Y127" s="12" t="s">
        <v>30</v>
      </c>
      <c r="Z127" s="60">
        <v>21.601516262554998</v>
      </c>
      <c r="AA127" s="8">
        <v>5.7313900000000003E-3</v>
      </c>
      <c r="AB127" s="61">
        <v>58</v>
      </c>
      <c r="AC127" s="62">
        <v>44306</v>
      </c>
      <c r="AD127" s="12" t="s">
        <v>234</v>
      </c>
      <c r="AE127" s="16" t="s">
        <v>240</v>
      </c>
      <c r="AF127" s="14" t="s">
        <v>18</v>
      </c>
      <c r="AG127" s="39">
        <v>3.4193245499999998</v>
      </c>
    </row>
    <row r="128" spans="1:33" hidden="1" x14ac:dyDescent="0.25">
      <c r="A128" s="40" t="s">
        <v>241</v>
      </c>
      <c r="B128" s="40" t="b" cm="1">
        <f t="array" ref="B128">IsESG(A128)</f>
        <v>0</v>
      </c>
      <c r="C128" s="41" t="s">
        <v>18</v>
      </c>
      <c r="D128" s="42" t="s">
        <v>18</v>
      </c>
      <c r="E128" s="41" t="s">
        <v>18</v>
      </c>
      <c r="F128" s="42" t="s">
        <v>18</v>
      </c>
      <c r="G128" s="41" t="s">
        <v>18</v>
      </c>
      <c r="H128" s="42" t="s">
        <v>18</v>
      </c>
      <c r="I128" s="63">
        <v>32.530587813268603</v>
      </c>
      <c r="J128" s="64">
        <v>1</v>
      </c>
      <c r="K128" s="63">
        <v>15.274173294265299</v>
      </c>
      <c r="L128" s="64">
        <v>1</v>
      </c>
      <c r="M128" s="41" t="s">
        <v>18</v>
      </c>
      <c r="N128" s="42" t="s">
        <v>18</v>
      </c>
      <c r="O128" s="41">
        <v>14.9690473993911</v>
      </c>
      <c r="P128" s="43">
        <v>1.9005603828333899</v>
      </c>
      <c r="Q128" s="43" t="s">
        <v>18</v>
      </c>
      <c r="R128" s="44">
        <v>8</v>
      </c>
      <c r="S128" s="45">
        <v>0.03</v>
      </c>
      <c r="T128" s="45">
        <v>0.03</v>
      </c>
      <c r="U128" s="46" t="s">
        <v>18</v>
      </c>
      <c r="V128" s="47">
        <v>1.4999999999999999E-2</v>
      </c>
      <c r="W128" s="47" t="s">
        <v>18</v>
      </c>
      <c r="X128" s="47">
        <v>1.0800000000000001E-2</v>
      </c>
      <c r="Y128" s="48" t="s">
        <v>30</v>
      </c>
      <c r="Z128" s="49" t="s">
        <v>18</v>
      </c>
      <c r="AA128" s="50" t="s">
        <v>18</v>
      </c>
      <c r="AB128" s="51" t="s">
        <v>18</v>
      </c>
      <c r="AC128" s="52">
        <v>44306</v>
      </c>
      <c r="AD128" s="48" t="s">
        <v>234</v>
      </c>
      <c r="AE128" s="53">
        <v>1000</v>
      </c>
      <c r="AF128" s="46" t="s">
        <v>18</v>
      </c>
      <c r="AG128" s="54" t="s">
        <v>18</v>
      </c>
    </row>
    <row r="129" spans="1:33" hidden="1" x14ac:dyDescent="0.25">
      <c r="A129" s="1" t="s">
        <v>242</v>
      </c>
      <c r="B129" s="40" t="b" cm="1">
        <f t="array" ref="B129">IsESG(A129)</f>
        <v>0</v>
      </c>
      <c r="C129" s="55" t="s">
        <v>18</v>
      </c>
      <c r="D129" s="37" t="s">
        <v>18</v>
      </c>
      <c r="E129" s="55">
        <v>3.6122129479978899</v>
      </c>
      <c r="F129" s="37">
        <v>41</v>
      </c>
      <c r="G129" s="55">
        <v>-13.7531012198222</v>
      </c>
      <c r="H129" s="37">
        <v>55</v>
      </c>
      <c r="I129" s="55">
        <v>16.2657730471315</v>
      </c>
      <c r="J129" s="37">
        <v>47</v>
      </c>
      <c r="K129" s="55">
        <v>1.0366692178934001</v>
      </c>
      <c r="L129" s="37">
        <v>35</v>
      </c>
      <c r="M129" s="55">
        <v>-2.6101403660823399</v>
      </c>
      <c r="N129" s="37">
        <v>13</v>
      </c>
      <c r="O129" s="55">
        <v>11.314492527346699</v>
      </c>
      <c r="P129" s="56">
        <v>1.07691649982982</v>
      </c>
      <c r="Q129" s="56">
        <v>0.13770704574557499</v>
      </c>
      <c r="R129" s="57">
        <v>8</v>
      </c>
      <c r="S129" s="58">
        <v>0</v>
      </c>
      <c r="T129" s="58">
        <v>0.01</v>
      </c>
      <c r="U129" s="14" t="s">
        <v>18</v>
      </c>
      <c r="V129" s="59">
        <v>0.02</v>
      </c>
      <c r="W129" s="59" t="s">
        <v>18</v>
      </c>
      <c r="X129" s="59">
        <v>0.02</v>
      </c>
      <c r="Y129" s="12" t="s">
        <v>30</v>
      </c>
      <c r="Z129" s="60">
        <v>18.580185969999999</v>
      </c>
      <c r="AA129" s="8">
        <v>-9.6179870000000001E-2</v>
      </c>
      <c r="AB129" s="61">
        <v>240</v>
      </c>
      <c r="AC129" s="62">
        <v>42801</v>
      </c>
      <c r="AD129" s="12" t="s">
        <v>137</v>
      </c>
      <c r="AE129" s="16" t="s">
        <v>56</v>
      </c>
      <c r="AF129" s="14" t="s">
        <v>18</v>
      </c>
      <c r="AG129" s="39">
        <v>-7.9917700199999997</v>
      </c>
    </row>
    <row r="130" spans="1:33" x14ac:dyDescent="0.25">
      <c r="A130" s="40" t="s">
        <v>243</v>
      </c>
      <c r="B130" s="40" t="b" cm="1">
        <f t="array" ref="B130">IsESG(A130)</f>
        <v>0</v>
      </c>
      <c r="C130" s="41">
        <v>4.5220474823431003</v>
      </c>
      <c r="D130" s="42">
        <v>28</v>
      </c>
      <c r="E130" s="41">
        <v>6.0909187339576398</v>
      </c>
      <c r="F130" s="42">
        <v>27</v>
      </c>
      <c r="G130" s="41">
        <v>5.6103889079367404</v>
      </c>
      <c r="H130" s="42">
        <v>10</v>
      </c>
      <c r="I130" s="41">
        <v>17.472972156791599</v>
      </c>
      <c r="J130" s="42">
        <v>43</v>
      </c>
      <c r="K130" s="41">
        <v>-0.27686628383924899</v>
      </c>
      <c r="L130" s="42">
        <v>58</v>
      </c>
      <c r="M130" s="41">
        <v>-2.51603849238175</v>
      </c>
      <c r="N130" s="42">
        <v>9</v>
      </c>
      <c r="O130" s="41">
        <v>10.218047667316799</v>
      </c>
      <c r="P130" s="43">
        <v>1.3106185482375601</v>
      </c>
      <c r="Q130" s="43">
        <v>0.32866262425305798</v>
      </c>
      <c r="R130" s="44">
        <v>6</v>
      </c>
      <c r="S130" s="45">
        <v>0</v>
      </c>
      <c r="T130" s="45" t="s">
        <v>233</v>
      </c>
      <c r="U130" s="46" t="s">
        <v>18</v>
      </c>
      <c r="V130" s="47">
        <v>6.3E-3</v>
      </c>
      <c r="W130" s="47" t="s">
        <v>18</v>
      </c>
      <c r="X130" s="47">
        <v>6.6E-3</v>
      </c>
      <c r="Y130" s="48" t="s">
        <v>30</v>
      </c>
      <c r="Z130" s="49">
        <v>20.062212989999999</v>
      </c>
      <c r="AA130" s="50">
        <v>0.35998000000000002</v>
      </c>
      <c r="AB130" s="51">
        <v>129</v>
      </c>
      <c r="AC130" s="52">
        <v>41348</v>
      </c>
      <c r="AD130" s="48" t="s">
        <v>244</v>
      </c>
      <c r="AE130" s="53">
        <v>500</v>
      </c>
      <c r="AF130" s="46" t="s">
        <v>235</v>
      </c>
      <c r="AG130" s="54">
        <v>3.6050419499999999</v>
      </c>
    </row>
    <row r="131" spans="1:33" hidden="1" x14ac:dyDescent="0.25">
      <c r="A131" s="225" t="s">
        <v>2526</v>
      </c>
      <c r="B131" s="40" t="b" cm="1">
        <f t="array" ref="B131">IsESG(A131)</f>
        <v>1</v>
      </c>
      <c r="C131" s="55" t="s">
        <v>18</v>
      </c>
      <c r="D131" s="37" t="s">
        <v>18</v>
      </c>
      <c r="E131" s="65">
        <v>8.4654093251243392</v>
      </c>
      <c r="F131" s="66">
        <v>3</v>
      </c>
      <c r="G131" s="55">
        <v>6.4436925086179304</v>
      </c>
      <c r="H131" s="37">
        <v>6</v>
      </c>
      <c r="I131" s="55">
        <v>19.013406414339599</v>
      </c>
      <c r="J131" s="37">
        <v>37</v>
      </c>
      <c r="K131" s="55">
        <v>0.79668778621166902</v>
      </c>
      <c r="L131" s="37">
        <v>41</v>
      </c>
      <c r="M131" s="55">
        <v>-4.0487280544606898</v>
      </c>
      <c r="N131" s="37">
        <v>47</v>
      </c>
      <c r="O131" s="55">
        <v>10.3419789221584</v>
      </c>
      <c r="P131" s="56">
        <v>1.44386264654972</v>
      </c>
      <c r="Q131" s="56">
        <v>0.428961722029299</v>
      </c>
      <c r="R131" s="57">
        <v>9</v>
      </c>
      <c r="S131" s="58">
        <v>0</v>
      </c>
      <c r="T131" s="58">
        <v>0</v>
      </c>
      <c r="U131" s="14" t="s">
        <v>18</v>
      </c>
      <c r="V131" s="59">
        <v>3.2000000000000002E-3</v>
      </c>
      <c r="W131" s="59" t="s">
        <v>18</v>
      </c>
      <c r="X131" s="59">
        <v>3.3377329287935498E-3</v>
      </c>
      <c r="Y131" s="12" t="s">
        <v>30</v>
      </c>
      <c r="Z131" s="60">
        <v>233.27292462</v>
      </c>
      <c r="AA131" s="8">
        <v>1.871885</v>
      </c>
      <c r="AB131" s="61">
        <v>2581</v>
      </c>
      <c r="AC131" s="62">
        <v>43032</v>
      </c>
      <c r="AD131" s="12" t="s">
        <v>139</v>
      </c>
      <c r="AE131" s="16">
        <v>30</v>
      </c>
      <c r="AF131" s="14" t="s">
        <v>42</v>
      </c>
      <c r="AG131" s="39">
        <v>51.702393999999998</v>
      </c>
    </row>
    <row r="132" spans="1:33" hidden="1" x14ac:dyDescent="0.25">
      <c r="A132" s="225" t="s">
        <v>2391</v>
      </c>
      <c r="B132" s="40" t="b" cm="1">
        <f t="array" ref="B132">IsESG(A132)</f>
        <v>1</v>
      </c>
      <c r="C132" s="55" t="s">
        <v>18</v>
      </c>
      <c r="D132" s="37" t="s">
        <v>18</v>
      </c>
      <c r="E132" s="55" t="s">
        <v>18</v>
      </c>
      <c r="F132" s="37" t="s">
        <v>18</v>
      </c>
      <c r="G132" s="55" t="s">
        <v>18</v>
      </c>
      <c r="H132" s="37" t="s">
        <v>18</v>
      </c>
      <c r="I132" s="55" t="s">
        <v>18</v>
      </c>
      <c r="J132" s="37" t="s">
        <v>18</v>
      </c>
      <c r="K132" s="55">
        <v>-0.440399295361315</v>
      </c>
      <c r="L132" s="37">
        <v>61</v>
      </c>
      <c r="M132" s="55">
        <v>-4.5460942997889298</v>
      </c>
      <c r="N132" s="37">
        <v>62</v>
      </c>
      <c r="O132" s="55" t="s">
        <v>18</v>
      </c>
      <c r="P132" s="56" t="s">
        <v>18</v>
      </c>
      <c r="Q132" s="56" t="s">
        <v>18</v>
      </c>
      <c r="R132" s="57">
        <v>8</v>
      </c>
      <c r="S132" s="58">
        <v>0</v>
      </c>
      <c r="T132" s="58">
        <v>0</v>
      </c>
      <c r="U132" s="14" t="s">
        <v>18</v>
      </c>
      <c r="V132" s="59">
        <v>1.39999999999999E-2</v>
      </c>
      <c r="W132" s="59" t="s">
        <v>18</v>
      </c>
      <c r="X132" s="59" t="s">
        <v>18</v>
      </c>
      <c r="Y132" s="12" t="s">
        <v>30</v>
      </c>
      <c r="Z132" s="60">
        <v>137.68553650999999</v>
      </c>
      <c r="AA132" s="8">
        <v>-1.1914210000000001</v>
      </c>
      <c r="AB132" s="61">
        <v>41</v>
      </c>
      <c r="AC132" s="62">
        <v>45293</v>
      </c>
      <c r="AD132" s="12" t="s">
        <v>248</v>
      </c>
      <c r="AE132" s="16">
        <v>30</v>
      </c>
      <c r="AF132" s="14" t="s">
        <v>18</v>
      </c>
      <c r="AG132" s="39">
        <v>-13.833345</v>
      </c>
    </row>
    <row r="133" spans="1:33" hidden="1" x14ac:dyDescent="0.25">
      <c r="A133" s="225" t="s">
        <v>2392</v>
      </c>
      <c r="B133" s="40" t="b" cm="1">
        <f t="array" ref="B133">IsESG(A133)</f>
        <v>1</v>
      </c>
      <c r="C133" s="41" t="s">
        <v>18</v>
      </c>
      <c r="D133" s="42" t="s">
        <v>18</v>
      </c>
      <c r="E133" s="41" t="s">
        <v>18</v>
      </c>
      <c r="F133" s="42" t="s">
        <v>18</v>
      </c>
      <c r="G133" s="41">
        <v>0.18287413739335101</v>
      </c>
      <c r="H133" s="42">
        <v>37</v>
      </c>
      <c r="I133" s="41">
        <v>16.272656959343401</v>
      </c>
      <c r="J133" s="42">
        <v>46</v>
      </c>
      <c r="K133" s="41">
        <v>-0.95461804536045503</v>
      </c>
      <c r="L133" s="42">
        <v>65</v>
      </c>
      <c r="M133" s="41">
        <v>-4.2753026349484999</v>
      </c>
      <c r="N133" s="42">
        <v>56</v>
      </c>
      <c r="O133" s="41">
        <v>11.511235776735299</v>
      </c>
      <c r="P133" s="43">
        <v>1.0591084952627501</v>
      </c>
      <c r="Q133" s="43" t="s">
        <v>18</v>
      </c>
      <c r="R133" s="44">
        <v>9</v>
      </c>
      <c r="S133" s="45">
        <v>0.01</v>
      </c>
      <c r="T133" s="45">
        <v>0.01</v>
      </c>
      <c r="U133" s="46" t="s">
        <v>18</v>
      </c>
      <c r="V133" s="47">
        <v>1.7999999999999999E-2</v>
      </c>
      <c r="W133" s="47" t="s">
        <v>18</v>
      </c>
      <c r="X133" s="47">
        <v>1.8100000000000002E-2</v>
      </c>
      <c r="Y133" s="48" t="s">
        <v>30</v>
      </c>
      <c r="Z133" s="49">
        <v>45.331431746752997</v>
      </c>
      <c r="AA133" s="50">
        <v>-4.2875234600000001</v>
      </c>
      <c r="AB133" s="51">
        <v>18376</v>
      </c>
      <c r="AC133" s="52">
        <v>43970</v>
      </c>
      <c r="AD133" s="48" t="s">
        <v>278</v>
      </c>
      <c r="AE133" s="53">
        <v>10</v>
      </c>
      <c r="AF133" s="46" t="s">
        <v>18</v>
      </c>
      <c r="AG133" s="54">
        <v>-0.23759907999999899</v>
      </c>
    </row>
    <row r="134" spans="1:33" hidden="1" x14ac:dyDescent="0.25">
      <c r="A134" s="40" t="s">
        <v>249</v>
      </c>
      <c r="B134" s="40" t="b" cm="1">
        <f t="array" ref="B134">IsESG(A134)</f>
        <v>0</v>
      </c>
      <c r="C134" s="41" t="s">
        <v>18</v>
      </c>
      <c r="D134" s="42" t="s">
        <v>18</v>
      </c>
      <c r="E134" s="63">
        <v>8.4810454899055294</v>
      </c>
      <c r="F134" s="64">
        <v>2</v>
      </c>
      <c r="G134" s="41">
        <v>2.6977961387754901</v>
      </c>
      <c r="H134" s="42">
        <v>32</v>
      </c>
      <c r="I134" s="41">
        <v>19.829682970838501</v>
      </c>
      <c r="J134" s="42">
        <v>31</v>
      </c>
      <c r="K134" s="41">
        <v>-0.53018683424161905</v>
      </c>
      <c r="L134" s="42">
        <v>63</v>
      </c>
      <c r="M134" s="41">
        <v>-4.3889280521391898</v>
      </c>
      <c r="N134" s="42">
        <v>59</v>
      </c>
      <c r="O134" s="41">
        <v>12.212454522826199</v>
      </c>
      <c r="P134" s="43">
        <v>1.28955842448971</v>
      </c>
      <c r="Q134" s="43">
        <v>0.42335178905272902</v>
      </c>
      <c r="R134" s="44">
        <v>8</v>
      </c>
      <c r="S134" s="45">
        <v>0</v>
      </c>
      <c r="T134" s="45">
        <v>0</v>
      </c>
      <c r="U134" s="46" t="s">
        <v>18</v>
      </c>
      <c r="V134" s="47">
        <v>1.4999999999999999E-2</v>
      </c>
      <c r="W134" s="47" t="s">
        <v>18</v>
      </c>
      <c r="X134" s="47">
        <v>1.7935117406354999E-2</v>
      </c>
      <c r="Y134" s="48" t="s">
        <v>141</v>
      </c>
      <c r="Z134" s="49">
        <v>1962.4050296400001</v>
      </c>
      <c r="AA134" s="50">
        <v>-0.17992479251099999</v>
      </c>
      <c r="AB134" s="51">
        <v>2857</v>
      </c>
      <c r="AC134" s="52">
        <v>43146</v>
      </c>
      <c r="AD134" s="48" t="s">
        <v>250</v>
      </c>
      <c r="AE134" s="53">
        <v>50</v>
      </c>
      <c r="AF134" s="46" t="s">
        <v>34</v>
      </c>
      <c r="AG134" s="54">
        <v>-1.7996084825109999</v>
      </c>
    </row>
    <row r="135" spans="1:33" x14ac:dyDescent="0.25">
      <c r="A135" s="1" t="s">
        <v>251</v>
      </c>
      <c r="B135" s="40" t="b" cm="1">
        <f t="array" ref="B135">IsESG(A135)</f>
        <v>0</v>
      </c>
      <c r="C135" s="55">
        <v>6.1549012442705804</v>
      </c>
      <c r="D135" s="37">
        <v>18</v>
      </c>
      <c r="E135" s="55">
        <v>2.79159845575664</v>
      </c>
      <c r="F135" s="37">
        <v>42</v>
      </c>
      <c r="G135" s="55">
        <v>-3.3566112072105598</v>
      </c>
      <c r="H135" s="37">
        <v>44</v>
      </c>
      <c r="I135" s="55">
        <v>22.543527726749598</v>
      </c>
      <c r="J135" s="37">
        <v>17</v>
      </c>
      <c r="K135" s="55">
        <v>3.0959330251164801</v>
      </c>
      <c r="L135" s="37">
        <v>13</v>
      </c>
      <c r="M135" s="55">
        <v>-5.4740110015073098</v>
      </c>
      <c r="N135" s="37">
        <v>74</v>
      </c>
      <c r="O135" s="55">
        <v>13.0198620666728</v>
      </c>
      <c r="P135" s="56">
        <v>1.4180271860773299</v>
      </c>
      <c r="Q135" s="56">
        <v>9.8295584993979807E-2</v>
      </c>
      <c r="R135" s="57">
        <v>8</v>
      </c>
      <c r="S135" s="58">
        <v>0</v>
      </c>
      <c r="T135" s="58">
        <v>0</v>
      </c>
      <c r="U135" s="14" t="s">
        <v>18</v>
      </c>
      <c r="V135" s="59">
        <v>1.2999999999999999E-2</v>
      </c>
      <c r="W135" s="59" t="s">
        <v>18</v>
      </c>
      <c r="X135" s="59">
        <v>1.61E-2</v>
      </c>
      <c r="Y135" s="12" t="s">
        <v>141</v>
      </c>
      <c r="Z135" s="60">
        <v>369.4709641</v>
      </c>
      <c r="AA135" s="8">
        <v>1.33807409060299</v>
      </c>
      <c r="AB135" s="61">
        <v>4101</v>
      </c>
      <c r="AC135" s="62">
        <v>40077</v>
      </c>
      <c r="AD135" s="12" t="s">
        <v>142</v>
      </c>
      <c r="AE135" s="16">
        <v>50</v>
      </c>
      <c r="AF135" s="14" t="s">
        <v>34</v>
      </c>
      <c r="AG135" s="39">
        <v>2.6650372330899899</v>
      </c>
    </row>
    <row r="136" spans="1:33" x14ac:dyDescent="0.25">
      <c r="A136" s="40" t="s">
        <v>252</v>
      </c>
      <c r="B136" s="40" t="b" cm="1">
        <f t="array" ref="B136">IsESG(A136)</f>
        <v>0</v>
      </c>
      <c r="C136" s="41">
        <v>6.9309499337111502</v>
      </c>
      <c r="D136" s="42">
        <v>7</v>
      </c>
      <c r="E136" s="41">
        <v>2.2506168799131401</v>
      </c>
      <c r="F136" s="42">
        <v>45</v>
      </c>
      <c r="G136" s="41">
        <v>-7.9194155598600799</v>
      </c>
      <c r="H136" s="42">
        <v>49</v>
      </c>
      <c r="I136" s="41">
        <v>14.024224323875799</v>
      </c>
      <c r="J136" s="42">
        <v>58</v>
      </c>
      <c r="K136" s="41">
        <v>1.00805539827451</v>
      </c>
      <c r="L136" s="42">
        <v>36</v>
      </c>
      <c r="M136" s="41">
        <v>-5.3162071338062296</v>
      </c>
      <c r="N136" s="42">
        <v>73</v>
      </c>
      <c r="O136" s="41">
        <v>10.4599855324925</v>
      </c>
      <c r="P136" s="43">
        <v>0.95059547986543702</v>
      </c>
      <c r="Q136" s="43">
        <v>8.1581730385016094E-2</v>
      </c>
      <c r="R136" s="44">
        <v>8</v>
      </c>
      <c r="S136" s="45">
        <v>0</v>
      </c>
      <c r="T136" s="45">
        <v>0</v>
      </c>
      <c r="U136" s="46" t="s">
        <v>18</v>
      </c>
      <c r="V136" s="47">
        <v>1.6E-2</v>
      </c>
      <c r="W136" s="47" t="s">
        <v>18</v>
      </c>
      <c r="X136" s="47">
        <v>1.6134061147553901E-2</v>
      </c>
      <c r="Y136" s="48" t="s">
        <v>30</v>
      </c>
      <c r="Z136" s="49">
        <v>58.802216039683103</v>
      </c>
      <c r="AA136" s="50">
        <v>-0.22695917078853001</v>
      </c>
      <c r="AB136" s="51">
        <v>1807</v>
      </c>
      <c r="AC136" s="52">
        <v>41570</v>
      </c>
      <c r="AD136" s="48" t="s">
        <v>253</v>
      </c>
      <c r="AE136" s="53">
        <v>10</v>
      </c>
      <c r="AF136" s="46" t="s">
        <v>18</v>
      </c>
      <c r="AG136" s="54">
        <v>-1.9424948445528001</v>
      </c>
    </row>
    <row r="137" spans="1:33" x14ac:dyDescent="0.25">
      <c r="A137" s="1" t="s">
        <v>254</v>
      </c>
      <c r="B137" s="40" t="b" cm="1">
        <f t="array" ref="B137">IsESG(A137)</f>
        <v>0</v>
      </c>
      <c r="C137" s="55">
        <v>6.4483977117323503</v>
      </c>
      <c r="D137" s="37">
        <v>16</v>
      </c>
      <c r="E137" s="55">
        <v>7.36381832827899</v>
      </c>
      <c r="F137" s="37">
        <v>14</v>
      </c>
      <c r="G137" s="55">
        <v>4.8641233770442902</v>
      </c>
      <c r="H137" s="37">
        <v>17</v>
      </c>
      <c r="I137" s="55">
        <v>18.979252893259002</v>
      </c>
      <c r="J137" s="37">
        <v>38</v>
      </c>
      <c r="K137" s="55">
        <v>0.74259921806223395</v>
      </c>
      <c r="L137" s="37">
        <v>44</v>
      </c>
      <c r="M137" s="55">
        <v>-3.5381018128657602</v>
      </c>
      <c r="N137" s="37">
        <v>40</v>
      </c>
      <c r="O137" s="55">
        <v>10.9917018617107</v>
      </c>
      <c r="P137" s="56">
        <v>1.3554082637490299</v>
      </c>
      <c r="Q137" s="56">
        <v>0.360300930023076</v>
      </c>
      <c r="R137" s="57">
        <v>6</v>
      </c>
      <c r="S137" s="58">
        <v>0</v>
      </c>
      <c r="T137" s="58">
        <v>0</v>
      </c>
      <c r="U137" s="14" t="s">
        <v>18</v>
      </c>
      <c r="V137" s="59">
        <v>5.0000000000000001E-3</v>
      </c>
      <c r="W137" s="59" t="s">
        <v>18</v>
      </c>
      <c r="X137" s="59">
        <v>5.00116771021399E-3</v>
      </c>
      <c r="Y137" s="12" t="s">
        <v>30</v>
      </c>
      <c r="Z137" s="60">
        <v>191.089111266722</v>
      </c>
      <c r="AA137" s="8">
        <v>0.68963920438052895</v>
      </c>
      <c r="AB137" s="61">
        <v>6796</v>
      </c>
      <c r="AC137" s="62">
        <v>40238</v>
      </c>
      <c r="AD137" s="12" t="s">
        <v>62</v>
      </c>
      <c r="AE137" s="16">
        <v>10</v>
      </c>
      <c r="AF137" s="14" t="s">
        <v>18</v>
      </c>
      <c r="AG137" s="39">
        <v>3.0499206561944598</v>
      </c>
    </row>
    <row r="138" spans="1:33" x14ac:dyDescent="0.25">
      <c r="A138" s="40" t="s">
        <v>2602</v>
      </c>
      <c r="B138" s="40" t="b" cm="1">
        <f t="array" ref="B138">IsESG(A138)</f>
        <v>0</v>
      </c>
      <c r="C138" s="41">
        <v>6.6385455467915504</v>
      </c>
      <c r="D138" s="42">
        <v>12</v>
      </c>
      <c r="E138" s="41">
        <v>7.4713193500037498</v>
      </c>
      <c r="F138" s="42">
        <v>12</v>
      </c>
      <c r="G138" s="41">
        <v>4.96908499978385</v>
      </c>
      <c r="H138" s="42">
        <v>16</v>
      </c>
      <c r="I138" s="41">
        <v>19.097594627700801</v>
      </c>
      <c r="J138" s="42">
        <v>35</v>
      </c>
      <c r="K138" s="41">
        <v>0.79325664567935195</v>
      </c>
      <c r="L138" s="42">
        <v>42</v>
      </c>
      <c r="M138" s="41">
        <v>-3.5296413372915199</v>
      </c>
      <c r="N138" s="42">
        <v>39</v>
      </c>
      <c r="O138" s="41">
        <v>10.991420176258099</v>
      </c>
      <c r="P138" s="43">
        <v>1.3662097372009001</v>
      </c>
      <c r="Q138" s="43">
        <v>0.36640000090888702</v>
      </c>
      <c r="R138" s="44">
        <v>6</v>
      </c>
      <c r="S138" s="45">
        <v>0</v>
      </c>
      <c r="T138" s="45">
        <v>0</v>
      </c>
      <c r="U138" s="46" t="s">
        <v>18</v>
      </c>
      <c r="V138" s="47">
        <v>5.0000000000000001E-3</v>
      </c>
      <c r="W138" s="47" t="s">
        <v>18</v>
      </c>
      <c r="X138" s="47">
        <v>3.9491862609276904E-3</v>
      </c>
      <c r="Y138" s="48" t="s">
        <v>30</v>
      </c>
      <c r="Z138" s="49" t="s">
        <v>18</v>
      </c>
      <c r="AA138" s="50" t="s">
        <v>18</v>
      </c>
      <c r="AB138" s="51" t="s">
        <v>18</v>
      </c>
      <c r="AC138" s="52">
        <v>39863</v>
      </c>
      <c r="AD138" s="48" t="s">
        <v>62</v>
      </c>
      <c r="AE138" s="53">
        <v>100000</v>
      </c>
      <c r="AF138" s="46" t="s">
        <v>18</v>
      </c>
      <c r="AG138" s="54" t="s">
        <v>18</v>
      </c>
    </row>
    <row r="139" spans="1:33" x14ac:dyDescent="0.25">
      <c r="A139" s="1" t="s">
        <v>256</v>
      </c>
      <c r="B139" s="40" t="b" cm="1">
        <f t="array" ref="B139">IsESG(A139)</f>
        <v>0</v>
      </c>
      <c r="C139" s="55">
        <v>7.1188957757704197</v>
      </c>
      <c r="D139" s="37">
        <v>6</v>
      </c>
      <c r="E139" s="65">
        <v>8.8775994262820106</v>
      </c>
      <c r="F139" s="66">
        <v>1</v>
      </c>
      <c r="G139" s="55">
        <v>3.0733137487815001</v>
      </c>
      <c r="H139" s="37">
        <v>31</v>
      </c>
      <c r="I139" s="55">
        <v>20.131518110150601</v>
      </c>
      <c r="J139" s="37">
        <v>29</v>
      </c>
      <c r="K139" s="55">
        <v>-0.34215846277155698</v>
      </c>
      <c r="L139" s="37">
        <v>59</v>
      </c>
      <c r="M139" s="55">
        <v>-4.3318718238735503</v>
      </c>
      <c r="N139" s="37">
        <v>57</v>
      </c>
      <c r="O139" s="55">
        <v>12.0394829403341</v>
      </c>
      <c r="P139" s="56">
        <v>1.33315598622166</v>
      </c>
      <c r="Q139" s="56">
        <v>0.44573104953464299</v>
      </c>
      <c r="R139" s="57">
        <v>8</v>
      </c>
      <c r="S139" s="58">
        <v>0</v>
      </c>
      <c r="T139" s="58">
        <v>0</v>
      </c>
      <c r="U139" s="14" t="s">
        <v>18</v>
      </c>
      <c r="V139" s="59">
        <v>1.47E-2</v>
      </c>
      <c r="W139" s="59" t="s">
        <v>18</v>
      </c>
      <c r="X139" s="59">
        <v>1.47493957401104E-2</v>
      </c>
      <c r="Y139" s="12" t="s">
        <v>30</v>
      </c>
      <c r="Z139" s="60">
        <v>620.18168833312097</v>
      </c>
      <c r="AA139" s="8">
        <v>-6.5001226018566003</v>
      </c>
      <c r="AB139" s="61">
        <v>61656</v>
      </c>
      <c r="AC139" s="62">
        <v>36516</v>
      </c>
      <c r="AD139" s="12" t="s">
        <v>257</v>
      </c>
      <c r="AE139" s="16">
        <v>10</v>
      </c>
      <c r="AF139" s="14" t="s">
        <v>18</v>
      </c>
      <c r="AG139" s="39">
        <v>-347.87877868133802</v>
      </c>
    </row>
    <row r="140" spans="1:33" hidden="1" x14ac:dyDescent="0.25">
      <c r="A140" s="40" t="s">
        <v>258</v>
      </c>
      <c r="B140" s="40" t="b" cm="1">
        <f t="array" ref="B140">IsESG(A140)</f>
        <v>0</v>
      </c>
      <c r="C140" s="41" t="s">
        <v>18</v>
      </c>
      <c r="D140" s="42" t="s">
        <v>18</v>
      </c>
      <c r="E140" s="41" t="s">
        <v>18</v>
      </c>
      <c r="F140" s="42" t="s">
        <v>18</v>
      </c>
      <c r="G140" s="41">
        <v>6.4691201656410504</v>
      </c>
      <c r="H140" s="42">
        <v>5</v>
      </c>
      <c r="I140" s="41">
        <v>18.097447795823602</v>
      </c>
      <c r="J140" s="42">
        <v>41</v>
      </c>
      <c r="K140" s="41">
        <v>1.3488342218511</v>
      </c>
      <c r="L140" s="42">
        <v>31</v>
      </c>
      <c r="M140" s="41">
        <v>-2.7548379144582702</v>
      </c>
      <c r="N140" s="42">
        <v>19</v>
      </c>
      <c r="O140" s="41">
        <v>10.8002917921324</v>
      </c>
      <c r="P140" s="43">
        <v>1.29778331070679</v>
      </c>
      <c r="Q140" s="43" t="s">
        <v>18</v>
      </c>
      <c r="R140" s="44">
        <v>8</v>
      </c>
      <c r="S140" s="45">
        <v>7.4999999999999997E-3</v>
      </c>
      <c r="T140" s="45">
        <v>7.4999999999999997E-3</v>
      </c>
      <c r="U140" s="46" t="s">
        <v>18</v>
      </c>
      <c r="V140" s="47">
        <v>1.6E-2</v>
      </c>
      <c r="W140" s="47" t="s">
        <v>18</v>
      </c>
      <c r="X140" s="47">
        <v>1.6049999999999998E-2</v>
      </c>
      <c r="Y140" s="48" t="s">
        <v>30</v>
      </c>
      <c r="Z140" s="49">
        <v>65.224710157187005</v>
      </c>
      <c r="AA140" s="50">
        <v>0.77158028999999995</v>
      </c>
      <c r="AB140" s="51">
        <v>3841</v>
      </c>
      <c r="AC140" s="52">
        <v>44062</v>
      </c>
      <c r="AD140" s="48" t="s">
        <v>65</v>
      </c>
      <c r="AE140" s="53">
        <v>0</v>
      </c>
      <c r="AF140" s="46" t="s">
        <v>18</v>
      </c>
      <c r="AG140" s="54">
        <v>-29.88884856</v>
      </c>
    </row>
    <row r="141" spans="1:33" hidden="1" x14ac:dyDescent="0.25">
      <c r="A141" s="1" t="s">
        <v>259</v>
      </c>
      <c r="B141" s="40" t="b" cm="1">
        <f t="array" ref="B141">IsESG(A141)</f>
        <v>0</v>
      </c>
      <c r="C141" s="55" t="s">
        <v>18</v>
      </c>
      <c r="D141" s="37" t="s">
        <v>18</v>
      </c>
      <c r="E141" s="55" t="s">
        <v>18</v>
      </c>
      <c r="F141" s="37" t="s">
        <v>18</v>
      </c>
      <c r="G141" s="65">
        <v>6.9034807412689796</v>
      </c>
      <c r="H141" s="66">
        <v>3</v>
      </c>
      <c r="I141" s="55">
        <v>18.838537417488599</v>
      </c>
      <c r="J141" s="37">
        <v>40</v>
      </c>
      <c r="K141" s="55">
        <v>1.68168549308287</v>
      </c>
      <c r="L141" s="37">
        <v>25</v>
      </c>
      <c r="M141" s="55">
        <v>-2.6963016942976799</v>
      </c>
      <c r="N141" s="37">
        <v>17</v>
      </c>
      <c r="O141" s="55">
        <v>10.7944165287779</v>
      </c>
      <c r="P141" s="56">
        <v>1.3671445808038301</v>
      </c>
      <c r="Q141" s="56" t="s">
        <v>18</v>
      </c>
      <c r="R141" s="57">
        <v>8</v>
      </c>
      <c r="S141" s="58">
        <v>7.4999999999999997E-3</v>
      </c>
      <c r="T141" s="58">
        <v>7.4999999999999997E-3</v>
      </c>
      <c r="U141" s="14" t="s">
        <v>18</v>
      </c>
      <c r="V141" s="59">
        <v>9.4999999999999998E-3</v>
      </c>
      <c r="W141" s="59" t="s">
        <v>18</v>
      </c>
      <c r="X141" s="59">
        <v>9.5499999999999995E-3</v>
      </c>
      <c r="Y141" s="12" t="s">
        <v>30</v>
      </c>
      <c r="Z141" s="60" t="s">
        <v>18</v>
      </c>
      <c r="AA141" s="8" t="s">
        <v>18</v>
      </c>
      <c r="AB141" s="61" t="s">
        <v>18</v>
      </c>
      <c r="AC141" s="62">
        <v>44062</v>
      </c>
      <c r="AD141" s="12" t="s">
        <v>65</v>
      </c>
      <c r="AE141" s="16">
        <v>1000000</v>
      </c>
      <c r="AF141" s="14" t="s">
        <v>18</v>
      </c>
      <c r="AG141" s="39" t="s">
        <v>18</v>
      </c>
    </row>
    <row r="142" spans="1:33" hidden="1" x14ac:dyDescent="0.25">
      <c r="A142" s="40" t="s">
        <v>260</v>
      </c>
      <c r="B142" s="40" t="b" cm="1">
        <f t="array" ref="B142">IsESG(A142)</f>
        <v>0</v>
      </c>
      <c r="C142" s="41" t="s">
        <v>18</v>
      </c>
      <c r="D142" s="42" t="s">
        <v>18</v>
      </c>
      <c r="E142" s="41" t="s">
        <v>18</v>
      </c>
      <c r="F142" s="42" t="s">
        <v>18</v>
      </c>
      <c r="G142" s="63">
        <v>7.2763807115489403</v>
      </c>
      <c r="H142" s="64">
        <v>2</v>
      </c>
      <c r="I142" s="41">
        <v>19.361717773365601</v>
      </c>
      <c r="J142" s="42">
        <v>34</v>
      </c>
      <c r="K142" s="41">
        <v>1.91498712877502</v>
      </c>
      <c r="L142" s="42">
        <v>24</v>
      </c>
      <c r="M142" s="41">
        <v>-2.65667166416792</v>
      </c>
      <c r="N142" s="42">
        <v>14</v>
      </c>
      <c r="O142" s="41">
        <v>10.7938819424628</v>
      </c>
      <c r="P142" s="43">
        <v>1.41568237429216</v>
      </c>
      <c r="Q142" s="43" t="s">
        <v>18</v>
      </c>
      <c r="R142" s="44">
        <v>8</v>
      </c>
      <c r="S142" s="45">
        <v>7.4999999999999997E-3</v>
      </c>
      <c r="T142" s="45">
        <v>7.4999999999999997E-3</v>
      </c>
      <c r="U142" s="46" t="s">
        <v>18</v>
      </c>
      <c r="V142" s="47">
        <v>5.0000000000000001E-3</v>
      </c>
      <c r="W142" s="47" t="s">
        <v>18</v>
      </c>
      <c r="X142" s="47">
        <v>5.0499999999999998E-3</v>
      </c>
      <c r="Y142" s="48" t="s">
        <v>30</v>
      </c>
      <c r="Z142" s="49" t="s">
        <v>18</v>
      </c>
      <c r="AA142" s="50" t="s">
        <v>18</v>
      </c>
      <c r="AB142" s="51" t="s">
        <v>18</v>
      </c>
      <c r="AC142" s="52">
        <v>44062</v>
      </c>
      <c r="AD142" s="48" t="s">
        <v>65</v>
      </c>
      <c r="AE142" s="53">
        <v>10000000</v>
      </c>
      <c r="AF142" s="46" t="s">
        <v>18</v>
      </c>
      <c r="AG142" s="54" t="s">
        <v>18</v>
      </c>
    </row>
    <row r="143" spans="1:33" hidden="1" x14ac:dyDescent="0.25">
      <c r="A143" s="1" t="s">
        <v>261</v>
      </c>
      <c r="B143" s="40" t="b" cm="1">
        <f t="array" ref="B143">IsESG(A143)</f>
        <v>0</v>
      </c>
      <c r="C143" s="55" t="s">
        <v>18</v>
      </c>
      <c r="D143" s="37" t="s">
        <v>18</v>
      </c>
      <c r="E143" s="55" t="s">
        <v>18</v>
      </c>
      <c r="F143" s="37" t="s">
        <v>18</v>
      </c>
      <c r="G143" s="55" t="s">
        <v>18</v>
      </c>
      <c r="H143" s="37" t="s">
        <v>18</v>
      </c>
      <c r="I143" s="55" t="s">
        <v>18</v>
      </c>
      <c r="J143" s="37" t="s">
        <v>18</v>
      </c>
      <c r="K143" s="55">
        <v>0</v>
      </c>
      <c r="L143" s="37">
        <v>55</v>
      </c>
      <c r="M143" s="65">
        <v>0</v>
      </c>
      <c r="N143" s="66">
        <v>1</v>
      </c>
      <c r="O143" s="55" t="s">
        <v>18</v>
      </c>
      <c r="P143" s="56" t="s">
        <v>18</v>
      </c>
      <c r="Q143" s="56" t="s">
        <v>18</v>
      </c>
      <c r="R143" s="57">
        <v>8</v>
      </c>
      <c r="S143" s="58">
        <v>7.4999999999999997E-3</v>
      </c>
      <c r="T143" s="58">
        <v>7.4999999999999997E-3</v>
      </c>
      <c r="U143" s="14" t="s">
        <v>18</v>
      </c>
      <c r="V143" s="59">
        <v>1.6E-2</v>
      </c>
      <c r="W143" s="59" t="s">
        <v>18</v>
      </c>
      <c r="X143" s="59">
        <v>1.6049999999999998E-2</v>
      </c>
      <c r="Y143" s="12" t="s">
        <v>30</v>
      </c>
      <c r="Z143" s="60" t="s">
        <v>18</v>
      </c>
      <c r="AA143" s="8" t="s">
        <v>18</v>
      </c>
      <c r="AB143" s="61" t="s">
        <v>18</v>
      </c>
      <c r="AC143" s="62">
        <v>45261</v>
      </c>
      <c r="AD143" s="12" t="s">
        <v>65</v>
      </c>
      <c r="AE143" s="16" t="s">
        <v>73</v>
      </c>
      <c r="AF143" s="14" t="s">
        <v>18</v>
      </c>
      <c r="AG143" s="39" t="s">
        <v>18</v>
      </c>
    </row>
    <row r="144" spans="1:33" x14ac:dyDescent="0.25">
      <c r="A144" s="40" t="s">
        <v>262</v>
      </c>
      <c r="B144" s="40" t="b" cm="1">
        <f t="array" ref="B144">IsESG(A144)</f>
        <v>0</v>
      </c>
      <c r="C144" s="41">
        <v>6.8398001035273799</v>
      </c>
      <c r="D144" s="42">
        <v>8</v>
      </c>
      <c r="E144" s="41">
        <v>7.7415272261450898</v>
      </c>
      <c r="F144" s="42">
        <v>7</v>
      </c>
      <c r="G144" s="41">
        <v>5.5714079173121798</v>
      </c>
      <c r="H144" s="42">
        <v>11</v>
      </c>
      <c r="I144" s="41">
        <v>20.884306186647802</v>
      </c>
      <c r="J144" s="42">
        <v>23</v>
      </c>
      <c r="K144" s="41">
        <v>1.60603241443466</v>
      </c>
      <c r="L144" s="42">
        <v>27</v>
      </c>
      <c r="M144" s="41">
        <v>-3.3038210624418101</v>
      </c>
      <c r="N144" s="42">
        <v>26</v>
      </c>
      <c r="O144" s="41">
        <v>10.6679260053545</v>
      </c>
      <c r="P144" s="43">
        <v>1.5751231139945301</v>
      </c>
      <c r="Q144" s="43">
        <v>0.37569173576706799</v>
      </c>
      <c r="R144" s="44">
        <v>8</v>
      </c>
      <c r="S144" s="45">
        <v>0</v>
      </c>
      <c r="T144" s="45">
        <v>0</v>
      </c>
      <c r="U144" s="46" t="s">
        <v>18</v>
      </c>
      <c r="V144" s="47">
        <v>2E-3</v>
      </c>
      <c r="W144" s="47" t="s">
        <v>18</v>
      </c>
      <c r="X144" s="47">
        <v>2.0100000000000001E-3</v>
      </c>
      <c r="Y144" s="48" t="s">
        <v>30</v>
      </c>
      <c r="Z144" s="49">
        <v>1186.58890200572</v>
      </c>
      <c r="AA144" s="50">
        <v>2.1074017199999999</v>
      </c>
      <c r="AB144" s="51">
        <v>44756</v>
      </c>
      <c r="AC144" s="52">
        <v>36259</v>
      </c>
      <c r="AD144" s="48" t="s">
        <v>65</v>
      </c>
      <c r="AE144" s="53">
        <v>100000</v>
      </c>
      <c r="AF144" s="46" t="s">
        <v>18</v>
      </c>
      <c r="AG144" s="54">
        <v>203.25081906</v>
      </c>
    </row>
    <row r="145" spans="1:33" x14ac:dyDescent="0.25">
      <c r="A145" s="1" t="s">
        <v>2603</v>
      </c>
      <c r="B145" s="40" t="b" cm="1">
        <f t="array" ref="B145">IsESG(A145)</f>
        <v>0</v>
      </c>
      <c r="C145" s="55">
        <v>6.8381555751453504</v>
      </c>
      <c r="D145" s="37">
        <v>9</v>
      </c>
      <c r="E145" s="55">
        <v>7.7374301733631201</v>
      </c>
      <c r="F145" s="37">
        <v>8</v>
      </c>
      <c r="G145" s="55">
        <v>5.56714979681038</v>
      </c>
      <c r="H145" s="37">
        <v>12</v>
      </c>
      <c r="I145" s="55">
        <v>20.8731412525614</v>
      </c>
      <c r="J145" s="37">
        <v>24</v>
      </c>
      <c r="K145" s="55">
        <v>1.6044430731256301</v>
      </c>
      <c r="L145" s="37">
        <v>28</v>
      </c>
      <c r="M145" s="55">
        <v>-3.3082118038563002</v>
      </c>
      <c r="N145" s="37">
        <v>27</v>
      </c>
      <c r="O145" s="55">
        <v>11.429574335708301</v>
      </c>
      <c r="P145" s="56">
        <v>1.46918261364019</v>
      </c>
      <c r="Q145" s="56">
        <v>0.37353726766174</v>
      </c>
      <c r="R145" s="57">
        <v>8</v>
      </c>
      <c r="S145" s="58">
        <v>0</v>
      </c>
      <c r="T145" s="58">
        <v>0</v>
      </c>
      <c r="U145" s="14" t="s">
        <v>18</v>
      </c>
      <c r="V145" s="59">
        <v>2E-3</v>
      </c>
      <c r="W145" s="59" t="s">
        <v>18</v>
      </c>
      <c r="X145" s="59">
        <v>2.0100000000000001E-3</v>
      </c>
      <c r="Y145" s="12" t="s">
        <v>30</v>
      </c>
      <c r="Z145" s="60" t="s">
        <v>18</v>
      </c>
      <c r="AA145" s="8" t="s">
        <v>18</v>
      </c>
      <c r="AB145" s="61" t="s">
        <v>18</v>
      </c>
      <c r="AC145" s="62">
        <v>36259</v>
      </c>
      <c r="AD145" s="12" t="s">
        <v>65</v>
      </c>
      <c r="AE145" s="16">
        <v>100000</v>
      </c>
      <c r="AF145" s="14" t="s">
        <v>18</v>
      </c>
      <c r="AG145" s="39" t="s">
        <v>18</v>
      </c>
    </row>
    <row r="146" spans="1:33" x14ac:dyDescent="0.25">
      <c r="A146" s="40" t="s">
        <v>2604</v>
      </c>
      <c r="B146" s="40" t="b" cm="1">
        <f t="array" ref="B146">IsESG(A146)</f>
        <v>0</v>
      </c>
      <c r="C146" s="41">
        <v>6.5887188559230196</v>
      </c>
      <c r="D146" s="42">
        <v>14</v>
      </c>
      <c r="E146" s="41">
        <v>7.5368530884584102</v>
      </c>
      <c r="F146" s="42">
        <v>10</v>
      </c>
      <c r="G146" s="41">
        <v>5.3711598640501004</v>
      </c>
      <c r="H146" s="42">
        <v>13</v>
      </c>
      <c r="I146" s="41">
        <v>20.6560337044839</v>
      </c>
      <c r="J146" s="42">
        <v>25</v>
      </c>
      <c r="K146" s="41">
        <v>1.50893716137532</v>
      </c>
      <c r="L146" s="42">
        <v>30</v>
      </c>
      <c r="M146" s="41">
        <v>-3.3180612490957602</v>
      </c>
      <c r="N146" s="42">
        <v>28</v>
      </c>
      <c r="O146" s="41">
        <v>10.6693055782308</v>
      </c>
      <c r="P146" s="43">
        <v>1.55352419383997</v>
      </c>
      <c r="Q146" s="43">
        <v>0.36429049736624503</v>
      </c>
      <c r="R146" s="44">
        <v>8</v>
      </c>
      <c r="S146" s="45">
        <v>0</v>
      </c>
      <c r="T146" s="45">
        <v>0</v>
      </c>
      <c r="U146" s="46" t="s">
        <v>18</v>
      </c>
      <c r="V146" s="47">
        <v>3.8999999999999998E-3</v>
      </c>
      <c r="W146" s="47" t="s">
        <v>18</v>
      </c>
      <c r="X146" s="47">
        <v>3.9100000000000003E-3</v>
      </c>
      <c r="Y146" s="48" t="s">
        <v>30</v>
      </c>
      <c r="Z146" s="49" t="s">
        <v>18</v>
      </c>
      <c r="AA146" s="50" t="s">
        <v>18</v>
      </c>
      <c r="AB146" s="51" t="s">
        <v>18</v>
      </c>
      <c r="AC146" s="52">
        <v>40815</v>
      </c>
      <c r="AD146" s="48" t="s">
        <v>65</v>
      </c>
      <c r="AE146" s="53" t="s">
        <v>56</v>
      </c>
      <c r="AF146" s="46" t="s">
        <v>34</v>
      </c>
      <c r="AG146" s="54" t="s">
        <v>18</v>
      </c>
    </row>
    <row r="147" spans="1:33" x14ac:dyDescent="0.25">
      <c r="A147" s="1" t="s">
        <v>2605</v>
      </c>
      <c r="B147" s="40" t="b" cm="1">
        <f t="array" ref="B147">IsESG(A147)</f>
        <v>0</v>
      </c>
      <c r="C147" s="55">
        <v>6.5850251987827404</v>
      </c>
      <c r="D147" s="37">
        <v>15</v>
      </c>
      <c r="E147" s="55">
        <v>7.53327813380713</v>
      </c>
      <c r="F147" s="37">
        <v>11</v>
      </c>
      <c r="G147" s="55">
        <v>5.3667851540368297</v>
      </c>
      <c r="H147" s="37">
        <v>14</v>
      </c>
      <c r="I147" s="55">
        <v>20.647432516966401</v>
      </c>
      <c r="J147" s="37">
        <v>26</v>
      </c>
      <c r="K147" s="55">
        <v>1.51095977867634</v>
      </c>
      <c r="L147" s="37">
        <v>29</v>
      </c>
      <c r="M147" s="55">
        <v>-3.32387515200646</v>
      </c>
      <c r="N147" s="37">
        <v>29</v>
      </c>
      <c r="O147" s="55">
        <v>11.4353621291979</v>
      </c>
      <c r="P147" s="56">
        <v>1.4487012280474101</v>
      </c>
      <c r="Q147" s="56">
        <v>0.36220676878480901</v>
      </c>
      <c r="R147" s="57">
        <v>8</v>
      </c>
      <c r="S147" s="58">
        <v>0</v>
      </c>
      <c r="T147" s="58">
        <v>0</v>
      </c>
      <c r="U147" s="14" t="s">
        <v>18</v>
      </c>
      <c r="V147" s="59">
        <v>3.8999999999999998E-3</v>
      </c>
      <c r="W147" s="59" t="s">
        <v>18</v>
      </c>
      <c r="X147" s="59">
        <v>3.9100000000000003E-3</v>
      </c>
      <c r="Y147" s="12" t="s">
        <v>30</v>
      </c>
      <c r="Z147" s="60" t="s">
        <v>18</v>
      </c>
      <c r="AA147" s="8" t="s">
        <v>18</v>
      </c>
      <c r="AB147" s="61" t="s">
        <v>18</v>
      </c>
      <c r="AC147" s="62">
        <v>40815</v>
      </c>
      <c r="AD147" s="12" t="s">
        <v>65</v>
      </c>
      <c r="AE147" s="16">
        <v>30000</v>
      </c>
      <c r="AF147" s="14" t="s">
        <v>18</v>
      </c>
      <c r="AG147" s="39" t="s">
        <v>18</v>
      </c>
    </row>
    <row r="148" spans="1:33" x14ac:dyDescent="0.25">
      <c r="A148" s="40" t="s">
        <v>266</v>
      </c>
      <c r="B148" s="40" t="b" cm="1">
        <f t="array" ref="B148">IsESG(A148)</f>
        <v>0</v>
      </c>
      <c r="C148" s="41">
        <v>5.7928687148868603</v>
      </c>
      <c r="D148" s="42">
        <v>21</v>
      </c>
      <c r="E148" s="41">
        <v>6.7882075235314403</v>
      </c>
      <c r="F148" s="42">
        <v>23</v>
      </c>
      <c r="G148" s="41">
        <v>4.5218210210086598</v>
      </c>
      <c r="H148" s="42">
        <v>18</v>
      </c>
      <c r="I148" s="41">
        <v>15.6318959861633</v>
      </c>
      <c r="J148" s="42">
        <v>55</v>
      </c>
      <c r="K148" s="41">
        <v>-0.24183174684846401</v>
      </c>
      <c r="L148" s="42">
        <v>56</v>
      </c>
      <c r="M148" s="41">
        <v>-2.4257674886763798</v>
      </c>
      <c r="N148" s="42">
        <v>8</v>
      </c>
      <c r="O148" s="41">
        <v>10.211107257408401</v>
      </c>
      <c r="P148" s="43">
        <v>1.13120804020076</v>
      </c>
      <c r="Q148" s="43">
        <v>0.32876422695507301</v>
      </c>
      <c r="R148" s="44">
        <v>8</v>
      </c>
      <c r="S148" s="45">
        <v>7.4999999999999997E-3</v>
      </c>
      <c r="T148" s="45">
        <v>7.4999999999999997E-3</v>
      </c>
      <c r="U148" s="46" t="s">
        <v>18</v>
      </c>
      <c r="V148" s="47">
        <v>1.6E-2</v>
      </c>
      <c r="W148" s="47" t="s">
        <v>18</v>
      </c>
      <c r="X148" s="47">
        <v>1.6049999999999998E-2</v>
      </c>
      <c r="Y148" s="48" t="s">
        <v>30</v>
      </c>
      <c r="Z148" s="49">
        <v>116.32758459914299</v>
      </c>
      <c r="AA148" s="50">
        <v>0.1722149</v>
      </c>
      <c r="AB148" s="51">
        <v>12877</v>
      </c>
      <c r="AC148" s="52">
        <v>41256</v>
      </c>
      <c r="AD148" s="48" t="s">
        <v>65</v>
      </c>
      <c r="AE148" s="53" t="s">
        <v>56</v>
      </c>
      <c r="AF148" s="46" t="s">
        <v>18</v>
      </c>
      <c r="AG148" s="54">
        <v>2.7063895499999999</v>
      </c>
    </row>
    <row r="149" spans="1:33" x14ac:dyDescent="0.25">
      <c r="A149" s="1" t="s">
        <v>2606</v>
      </c>
      <c r="B149" s="40" t="b" cm="1">
        <f t="array" ref="B149">IsESG(A149)</f>
        <v>0</v>
      </c>
      <c r="C149" s="55">
        <v>5.7915732344063997</v>
      </c>
      <c r="D149" s="37">
        <v>22</v>
      </c>
      <c r="E149" s="55">
        <v>6.7869708606712296</v>
      </c>
      <c r="F149" s="37">
        <v>24</v>
      </c>
      <c r="G149" s="55">
        <v>4.5185289494000997</v>
      </c>
      <c r="H149" s="37">
        <v>19</v>
      </c>
      <c r="I149" s="55">
        <v>15.6260350018665</v>
      </c>
      <c r="J149" s="37">
        <v>56</v>
      </c>
      <c r="K149" s="55">
        <v>-0.24789663461532899</v>
      </c>
      <c r="L149" s="37">
        <v>57</v>
      </c>
      <c r="M149" s="55">
        <v>-2.4248658975677202</v>
      </c>
      <c r="N149" s="37">
        <v>7</v>
      </c>
      <c r="O149" s="55">
        <v>11.0020074652831</v>
      </c>
      <c r="P149" s="56">
        <v>1.0493562816664399</v>
      </c>
      <c r="Q149" s="56">
        <v>0.326831447799595</v>
      </c>
      <c r="R149" s="57">
        <v>8</v>
      </c>
      <c r="S149" s="58">
        <v>7.4999999999999997E-3</v>
      </c>
      <c r="T149" s="58">
        <v>7.4999999999999997E-3</v>
      </c>
      <c r="U149" s="14" t="s">
        <v>18</v>
      </c>
      <c r="V149" s="59">
        <v>1.6E-2</v>
      </c>
      <c r="W149" s="59" t="s">
        <v>18</v>
      </c>
      <c r="X149" s="59">
        <v>1.6049999999999998E-2</v>
      </c>
      <c r="Y149" s="12" t="s">
        <v>30</v>
      </c>
      <c r="Z149" s="60" t="s">
        <v>18</v>
      </c>
      <c r="AA149" s="8" t="s">
        <v>18</v>
      </c>
      <c r="AB149" s="61" t="s">
        <v>18</v>
      </c>
      <c r="AC149" s="62">
        <v>41256</v>
      </c>
      <c r="AD149" s="12" t="s">
        <v>65</v>
      </c>
      <c r="AE149" s="16">
        <v>30000</v>
      </c>
      <c r="AF149" s="14" t="s">
        <v>18</v>
      </c>
      <c r="AG149" s="39" t="s">
        <v>18</v>
      </c>
    </row>
    <row r="150" spans="1:33" hidden="1" x14ac:dyDescent="0.25">
      <c r="A150" s="40" t="s">
        <v>268</v>
      </c>
      <c r="B150" s="40" t="b" cm="1">
        <f t="array" ref="B150">IsESG(A150)</f>
        <v>0</v>
      </c>
      <c r="C150" s="41" t="s">
        <v>18</v>
      </c>
      <c r="D150" s="42" t="s">
        <v>18</v>
      </c>
      <c r="E150" s="41" t="s">
        <v>18</v>
      </c>
      <c r="F150" s="42" t="s">
        <v>18</v>
      </c>
      <c r="G150" s="41" t="s">
        <v>18</v>
      </c>
      <c r="H150" s="42" t="s">
        <v>18</v>
      </c>
      <c r="I150" s="41" t="s">
        <v>18</v>
      </c>
      <c r="J150" s="42" t="s">
        <v>18</v>
      </c>
      <c r="K150" s="41">
        <v>8.2789071842492803E-2</v>
      </c>
      <c r="L150" s="42">
        <v>54</v>
      </c>
      <c r="M150" s="41">
        <v>-2.3689877961235202</v>
      </c>
      <c r="N150" s="42">
        <v>6</v>
      </c>
      <c r="O150" s="41" t="s">
        <v>18</v>
      </c>
      <c r="P150" s="43" t="s">
        <v>18</v>
      </c>
      <c r="Q150" s="43" t="s">
        <v>18</v>
      </c>
      <c r="R150" s="44">
        <v>8</v>
      </c>
      <c r="S150" s="45">
        <v>7.4999999999999997E-3</v>
      </c>
      <c r="T150" s="45">
        <v>7.4999999999999997E-3</v>
      </c>
      <c r="U150" s="46" t="s">
        <v>18</v>
      </c>
      <c r="V150" s="47">
        <v>9.4999999999999998E-3</v>
      </c>
      <c r="W150" s="47" t="s">
        <v>18</v>
      </c>
      <c r="X150" s="47">
        <v>9.5499999999999995E-3</v>
      </c>
      <c r="Y150" s="48" t="s">
        <v>30</v>
      </c>
      <c r="Z150" s="49" t="s">
        <v>18</v>
      </c>
      <c r="AA150" s="50" t="s">
        <v>18</v>
      </c>
      <c r="AB150" s="51" t="s">
        <v>18</v>
      </c>
      <c r="AC150" s="52">
        <v>45264</v>
      </c>
      <c r="AD150" s="48" t="s">
        <v>65</v>
      </c>
      <c r="AE150" s="53">
        <v>1000000</v>
      </c>
      <c r="AF150" s="46" t="s">
        <v>18</v>
      </c>
      <c r="AG150" s="54" t="s">
        <v>18</v>
      </c>
    </row>
    <row r="151" spans="1:33" hidden="1" x14ac:dyDescent="0.25">
      <c r="A151" s="1" t="s">
        <v>269</v>
      </c>
      <c r="B151" s="40" t="b" cm="1">
        <f t="array" ref="B151">IsESG(A151)</f>
        <v>0</v>
      </c>
      <c r="C151" s="55" t="s">
        <v>18</v>
      </c>
      <c r="D151" s="37" t="s">
        <v>18</v>
      </c>
      <c r="E151" s="55" t="s">
        <v>18</v>
      </c>
      <c r="F151" s="37" t="s">
        <v>18</v>
      </c>
      <c r="G151" s="55" t="s">
        <v>18</v>
      </c>
      <c r="H151" s="37" t="s">
        <v>18</v>
      </c>
      <c r="I151" s="55" t="s">
        <v>18</v>
      </c>
      <c r="J151" s="37" t="s">
        <v>18</v>
      </c>
      <c r="K151" s="55">
        <v>0.31218437241757802</v>
      </c>
      <c r="L151" s="37">
        <v>51</v>
      </c>
      <c r="M151" s="55">
        <v>-2.3245417970496098</v>
      </c>
      <c r="N151" s="37">
        <v>5</v>
      </c>
      <c r="O151" s="55" t="s">
        <v>18</v>
      </c>
      <c r="P151" s="56" t="s">
        <v>18</v>
      </c>
      <c r="Q151" s="56" t="s">
        <v>18</v>
      </c>
      <c r="R151" s="57">
        <v>8</v>
      </c>
      <c r="S151" s="58">
        <v>7.4999999999999997E-3</v>
      </c>
      <c r="T151" s="58">
        <v>7.4999999999999997E-3</v>
      </c>
      <c r="U151" s="14" t="s">
        <v>18</v>
      </c>
      <c r="V151" s="59">
        <v>5.0000000000000001E-3</v>
      </c>
      <c r="W151" s="59" t="s">
        <v>18</v>
      </c>
      <c r="X151" s="59">
        <v>5.0499999999999998E-3</v>
      </c>
      <c r="Y151" s="12" t="s">
        <v>30</v>
      </c>
      <c r="Z151" s="60" t="s">
        <v>18</v>
      </c>
      <c r="AA151" s="8" t="s">
        <v>18</v>
      </c>
      <c r="AB151" s="61" t="s">
        <v>18</v>
      </c>
      <c r="AC151" s="62">
        <v>45264</v>
      </c>
      <c r="AD151" s="12" t="s">
        <v>65</v>
      </c>
      <c r="AE151" s="16">
        <v>10000000</v>
      </c>
      <c r="AF151" s="14" t="s">
        <v>18</v>
      </c>
      <c r="AG151" s="39" t="s">
        <v>18</v>
      </c>
    </row>
    <row r="152" spans="1:33" hidden="1" x14ac:dyDescent="0.25">
      <c r="A152" s="40" t="s">
        <v>270</v>
      </c>
      <c r="B152" s="40" t="b" cm="1">
        <f t="array" ref="B152">IsESG(A152)</f>
        <v>0</v>
      </c>
      <c r="C152" s="41" t="s">
        <v>18</v>
      </c>
      <c r="D152" s="42" t="s">
        <v>18</v>
      </c>
      <c r="E152" s="41">
        <v>4.9317002675364403</v>
      </c>
      <c r="F152" s="42">
        <v>35</v>
      </c>
      <c r="G152" s="41">
        <v>4.6298559175661502E-2</v>
      </c>
      <c r="H152" s="42">
        <v>39</v>
      </c>
      <c r="I152" s="41">
        <v>25.029677655008499</v>
      </c>
      <c r="J152" s="42">
        <v>4</v>
      </c>
      <c r="K152" s="41">
        <v>3.8531553398057401</v>
      </c>
      <c r="L152" s="42">
        <v>9</v>
      </c>
      <c r="M152" s="41">
        <v>-3.4482758620689999</v>
      </c>
      <c r="N152" s="42">
        <v>33</v>
      </c>
      <c r="O152" s="41">
        <v>12.119919848637499</v>
      </c>
      <c r="P152" s="43">
        <v>1.72844940885751</v>
      </c>
      <c r="Q152" s="43">
        <v>0.204460051484955</v>
      </c>
      <c r="R152" s="44">
        <v>8</v>
      </c>
      <c r="S152" s="45">
        <v>7.4999999999999997E-3</v>
      </c>
      <c r="T152" s="45">
        <v>7.4999999999999997E-3</v>
      </c>
      <c r="U152" s="46" t="s">
        <v>18</v>
      </c>
      <c r="V152" s="47">
        <v>1.6E-2</v>
      </c>
      <c r="W152" s="47" t="s">
        <v>18</v>
      </c>
      <c r="X152" s="47">
        <v>1.6029999999999999E-2</v>
      </c>
      <c r="Y152" s="48" t="s">
        <v>30</v>
      </c>
      <c r="Z152" s="49">
        <v>252.48612369586701</v>
      </c>
      <c r="AA152" s="50">
        <v>5.4181879500000001</v>
      </c>
      <c r="AB152" s="51">
        <v>17212</v>
      </c>
      <c r="AC152" s="52">
        <v>42313</v>
      </c>
      <c r="AD152" s="48" t="s">
        <v>65</v>
      </c>
      <c r="AE152" s="53" t="s">
        <v>56</v>
      </c>
      <c r="AF152" s="46" t="s">
        <v>18</v>
      </c>
      <c r="AG152" s="54">
        <v>1.2778637799999999</v>
      </c>
    </row>
    <row r="153" spans="1:33" hidden="1" x14ac:dyDescent="0.25">
      <c r="A153" s="1" t="s">
        <v>271</v>
      </c>
      <c r="B153" s="40" t="b" cm="1">
        <f t="array" ref="B153">IsESG(A153)</f>
        <v>0</v>
      </c>
      <c r="C153" s="55" t="s">
        <v>18</v>
      </c>
      <c r="D153" s="37" t="s">
        <v>18</v>
      </c>
      <c r="E153" s="55">
        <v>4.9313165544250399</v>
      </c>
      <c r="F153" s="37">
        <v>36</v>
      </c>
      <c r="G153" s="55">
        <v>4.5005657902574797E-2</v>
      </c>
      <c r="H153" s="37">
        <v>40</v>
      </c>
      <c r="I153" s="55">
        <v>25.0093672252302</v>
      </c>
      <c r="J153" s="37">
        <v>5</v>
      </c>
      <c r="K153" s="55">
        <v>3.8430256201708199</v>
      </c>
      <c r="L153" s="37">
        <v>10</v>
      </c>
      <c r="M153" s="55">
        <v>-3.45023159088763</v>
      </c>
      <c r="N153" s="37">
        <v>34</v>
      </c>
      <c r="O153" s="55">
        <v>12.7082827617921</v>
      </c>
      <c r="P153" s="56">
        <v>1.6468281561157501</v>
      </c>
      <c r="Q153" s="56">
        <v>0.20365739069226599</v>
      </c>
      <c r="R153" s="57">
        <v>8</v>
      </c>
      <c r="S153" s="58">
        <v>7.4999999999999997E-3</v>
      </c>
      <c r="T153" s="58">
        <v>7.4999999999999997E-3</v>
      </c>
      <c r="U153" s="14" t="s">
        <v>18</v>
      </c>
      <c r="V153" s="59">
        <v>1.6E-2</v>
      </c>
      <c r="W153" s="59" t="s">
        <v>18</v>
      </c>
      <c r="X153" s="59">
        <v>1.6029999999999999E-2</v>
      </c>
      <c r="Y153" s="12" t="s">
        <v>30</v>
      </c>
      <c r="Z153" s="60" t="s">
        <v>18</v>
      </c>
      <c r="AA153" s="8" t="s">
        <v>18</v>
      </c>
      <c r="AB153" s="61" t="s">
        <v>18</v>
      </c>
      <c r="AC153" s="62">
        <v>42313</v>
      </c>
      <c r="AD153" s="12" t="s">
        <v>65</v>
      </c>
      <c r="AE153" s="16">
        <v>30000</v>
      </c>
      <c r="AF153" s="14" t="s">
        <v>18</v>
      </c>
      <c r="AG153" s="39" t="s">
        <v>18</v>
      </c>
    </row>
    <row r="154" spans="1:33" hidden="1" x14ac:dyDescent="0.25">
      <c r="A154" s="40" t="s">
        <v>272</v>
      </c>
      <c r="B154" s="40" t="b" cm="1">
        <f t="array" ref="B154">IsESG(A154)</f>
        <v>0</v>
      </c>
      <c r="C154" s="41" t="s">
        <v>18</v>
      </c>
      <c r="D154" s="42" t="s">
        <v>18</v>
      </c>
      <c r="E154" s="41" t="s">
        <v>18</v>
      </c>
      <c r="F154" s="42" t="s">
        <v>18</v>
      </c>
      <c r="G154" s="41" t="s">
        <v>18</v>
      </c>
      <c r="H154" s="42" t="s">
        <v>18</v>
      </c>
      <c r="I154" s="41" t="s">
        <v>18</v>
      </c>
      <c r="J154" s="42" t="s">
        <v>18</v>
      </c>
      <c r="K154" s="41">
        <v>4.4256588761810702</v>
      </c>
      <c r="L154" s="42">
        <v>5</v>
      </c>
      <c r="M154" s="41">
        <v>-3.3505154639175201</v>
      </c>
      <c r="N154" s="42">
        <v>30</v>
      </c>
      <c r="O154" s="41" t="s">
        <v>18</v>
      </c>
      <c r="P154" s="43" t="s">
        <v>18</v>
      </c>
      <c r="Q154" s="43" t="s">
        <v>18</v>
      </c>
      <c r="R154" s="44">
        <v>8</v>
      </c>
      <c r="S154" s="45">
        <v>7.4999999999999997E-3</v>
      </c>
      <c r="T154" s="45">
        <v>7.4999999999999997E-3</v>
      </c>
      <c r="U154" s="46" t="s">
        <v>18</v>
      </c>
      <c r="V154" s="47">
        <v>5.0000000000000001E-3</v>
      </c>
      <c r="W154" s="47" t="s">
        <v>18</v>
      </c>
      <c r="X154" s="47">
        <v>5.0299999999999997E-3</v>
      </c>
      <c r="Y154" s="48" t="s">
        <v>30</v>
      </c>
      <c r="Z154" s="49" t="s">
        <v>18</v>
      </c>
      <c r="AA154" s="50" t="s">
        <v>18</v>
      </c>
      <c r="AB154" s="51" t="s">
        <v>18</v>
      </c>
      <c r="AC154" s="52">
        <v>45261</v>
      </c>
      <c r="AD154" s="48" t="s">
        <v>65</v>
      </c>
      <c r="AE154" s="53">
        <v>10000000</v>
      </c>
      <c r="AF154" s="46" t="s">
        <v>18</v>
      </c>
      <c r="AG154" s="54" t="s">
        <v>18</v>
      </c>
    </row>
    <row r="155" spans="1:33" hidden="1" x14ac:dyDescent="0.25">
      <c r="A155" s="1" t="s">
        <v>273</v>
      </c>
      <c r="B155" s="40" t="b" cm="1">
        <f t="array" ref="B155">IsESG(A155)</f>
        <v>0</v>
      </c>
      <c r="C155" s="55" t="s">
        <v>18</v>
      </c>
      <c r="D155" s="37" t="s">
        <v>18</v>
      </c>
      <c r="E155" s="55" t="s">
        <v>18</v>
      </c>
      <c r="F155" s="37" t="s">
        <v>18</v>
      </c>
      <c r="G155" s="55" t="s">
        <v>18</v>
      </c>
      <c r="H155" s="37" t="s">
        <v>18</v>
      </c>
      <c r="I155" s="55" t="s">
        <v>18</v>
      </c>
      <c r="J155" s="37" t="s">
        <v>18</v>
      </c>
      <c r="K155" s="55">
        <v>4.1936751129444598</v>
      </c>
      <c r="L155" s="37">
        <v>7</v>
      </c>
      <c r="M155" s="55">
        <v>-3.3876696111465701</v>
      </c>
      <c r="N155" s="37">
        <v>32</v>
      </c>
      <c r="O155" s="55" t="s">
        <v>18</v>
      </c>
      <c r="P155" s="56" t="s">
        <v>18</v>
      </c>
      <c r="Q155" s="56" t="s">
        <v>18</v>
      </c>
      <c r="R155" s="57">
        <v>8</v>
      </c>
      <c r="S155" s="58">
        <v>7.4999999999999997E-3</v>
      </c>
      <c r="T155" s="58">
        <v>7.4999999999999997E-3</v>
      </c>
      <c r="U155" s="14" t="s">
        <v>18</v>
      </c>
      <c r="V155" s="59">
        <v>9.4999999999999998E-3</v>
      </c>
      <c r="W155" s="59" t="s">
        <v>18</v>
      </c>
      <c r="X155" s="59">
        <v>9.5300000000000003E-3</v>
      </c>
      <c r="Y155" s="12" t="s">
        <v>30</v>
      </c>
      <c r="Z155" s="60" t="s">
        <v>18</v>
      </c>
      <c r="AA155" s="8" t="s">
        <v>18</v>
      </c>
      <c r="AB155" s="61" t="s">
        <v>18</v>
      </c>
      <c r="AC155" s="62">
        <v>45261</v>
      </c>
      <c r="AD155" s="12" t="s">
        <v>65</v>
      </c>
      <c r="AE155" s="16">
        <v>1000000</v>
      </c>
      <c r="AF155" s="14" t="s">
        <v>18</v>
      </c>
      <c r="AG155" s="39" t="s">
        <v>18</v>
      </c>
    </row>
    <row r="156" spans="1:33" x14ac:dyDescent="0.25">
      <c r="A156" s="40" t="s">
        <v>274</v>
      </c>
      <c r="B156" s="40" t="b" cm="1">
        <f t="array" ref="B156">IsESG(A156)</f>
        <v>0</v>
      </c>
      <c r="C156" s="41">
        <v>6.0739957582056796</v>
      </c>
      <c r="D156" s="42">
        <v>20</v>
      </c>
      <c r="E156" s="41">
        <v>5.7777108213359503</v>
      </c>
      <c r="F156" s="42">
        <v>30</v>
      </c>
      <c r="G156" s="41">
        <v>3.6271758459063701</v>
      </c>
      <c r="H156" s="42">
        <v>26</v>
      </c>
      <c r="I156" s="41">
        <v>21.142600089968401</v>
      </c>
      <c r="J156" s="42">
        <v>22</v>
      </c>
      <c r="K156" s="41">
        <v>1.2786761940578499</v>
      </c>
      <c r="L156" s="42">
        <v>32</v>
      </c>
      <c r="M156" s="41">
        <v>-3.7182695745441401</v>
      </c>
      <c r="N156" s="42">
        <v>42</v>
      </c>
      <c r="O156" s="41">
        <v>10.0493496513705</v>
      </c>
      <c r="P156" s="43">
        <v>1.69778058527509</v>
      </c>
      <c r="Q156" s="43">
        <v>0.24993806955488199</v>
      </c>
      <c r="R156" s="44">
        <v>8</v>
      </c>
      <c r="S156" s="45">
        <v>0.01</v>
      </c>
      <c r="T156" s="45">
        <v>0.01</v>
      </c>
      <c r="U156" s="46" t="s">
        <v>18</v>
      </c>
      <c r="V156" s="47">
        <v>1.7999999999999999E-2</v>
      </c>
      <c r="W156" s="47" t="s">
        <v>18</v>
      </c>
      <c r="X156" s="47">
        <v>1.8700000000000001E-2</v>
      </c>
      <c r="Y156" s="48" t="s">
        <v>30</v>
      </c>
      <c r="Z156" s="49">
        <v>25.372070489999999</v>
      </c>
      <c r="AA156" s="50">
        <v>7.3070659999999996E-2</v>
      </c>
      <c r="AB156" s="51">
        <v>4597</v>
      </c>
      <c r="AC156" s="52">
        <v>38384</v>
      </c>
      <c r="AD156" s="48" t="s">
        <v>275</v>
      </c>
      <c r="AE156" s="53">
        <v>20</v>
      </c>
      <c r="AF156" s="46" t="s">
        <v>18</v>
      </c>
      <c r="AG156" s="54">
        <v>-0.15085603</v>
      </c>
    </row>
    <row r="157" spans="1:33" hidden="1" x14ac:dyDescent="0.25">
      <c r="A157" s="1" t="s">
        <v>276</v>
      </c>
      <c r="B157" s="40" t="b" cm="1">
        <f t="array" ref="B157">IsESG(A157)</f>
        <v>0</v>
      </c>
      <c r="C157" s="55" t="s">
        <v>18</v>
      </c>
      <c r="D157" s="37" t="s">
        <v>18</v>
      </c>
      <c r="E157" s="55">
        <v>7.9953262604560198</v>
      </c>
      <c r="F157" s="37">
        <v>6</v>
      </c>
      <c r="G157" s="55">
        <v>5.7971349119166904</v>
      </c>
      <c r="H157" s="37">
        <v>9</v>
      </c>
      <c r="I157" s="65">
        <v>25.8320126782884</v>
      </c>
      <c r="J157" s="66">
        <v>3</v>
      </c>
      <c r="K157" s="65">
        <v>4.8184818481847396</v>
      </c>
      <c r="L157" s="66">
        <v>3</v>
      </c>
      <c r="M157" s="55">
        <v>-2.5168815224064001</v>
      </c>
      <c r="N157" s="37">
        <v>10</v>
      </c>
      <c r="O157" s="55">
        <v>11.3996515759675</v>
      </c>
      <c r="P157" s="56">
        <v>1.90804106389643</v>
      </c>
      <c r="Q157" s="56">
        <v>0.37714237447008397</v>
      </c>
      <c r="R157" s="57">
        <v>9</v>
      </c>
      <c r="S157" s="58">
        <v>0</v>
      </c>
      <c r="T157" s="58">
        <v>0</v>
      </c>
      <c r="U157" s="14" t="s">
        <v>18</v>
      </c>
      <c r="V157" s="59">
        <v>2.5000000000000001E-3</v>
      </c>
      <c r="W157" s="59" t="s">
        <v>18</v>
      </c>
      <c r="X157" s="59">
        <v>2.5000000000000001E-3</v>
      </c>
      <c r="Y157" s="12" t="s">
        <v>117</v>
      </c>
      <c r="Z157" s="60">
        <v>368.32</v>
      </c>
      <c r="AA157" s="8" t="s">
        <v>18</v>
      </c>
      <c r="AB157" s="61" t="s">
        <v>18</v>
      </c>
      <c r="AC157" s="62">
        <v>42109</v>
      </c>
      <c r="AD157" s="12" t="s">
        <v>41</v>
      </c>
      <c r="AE157" s="16">
        <v>10</v>
      </c>
      <c r="AF157" s="14" t="s">
        <v>18</v>
      </c>
      <c r="AG157" s="39" t="s">
        <v>18</v>
      </c>
    </row>
    <row r="158" spans="1:33" x14ac:dyDescent="0.25">
      <c r="A158" s="40" t="s">
        <v>277</v>
      </c>
      <c r="B158" s="40" t="b" cm="1">
        <f t="array" ref="B158">IsESG(A158)</f>
        <v>0</v>
      </c>
      <c r="C158" s="41">
        <v>4.8513542883386904</v>
      </c>
      <c r="D158" s="42">
        <v>25</v>
      </c>
      <c r="E158" s="41">
        <v>5.7818046451907099</v>
      </c>
      <c r="F158" s="42">
        <v>29</v>
      </c>
      <c r="G158" s="41">
        <v>3.7750008210963402</v>
      </c>
      <c r="H158" s="42">
        <v>23</v>
      </c>
      <c r="I158" s="41">
        <v>16.223171707275</v>
      </c>
      <c r="J158" s="42">
        <v>48</v>
      </c>
      <c r="K158" s="41">
        <v>-0.84490648890294096</v>
      </c>
      <c r="L158" s="42">
        <v>64</v>
      </c>
      <c r="M158" s="41">
        <v>-3.3559192681744201</v>
      </c>
      <c r="N158" s="42">
        <v>31</v>
      </c>
      <c r="O158" s="41">
        <v>10.446030581910501</v>
      </c>
      <c r="P158" s="43">
        <v>1.16237093648481</v>
      </c>
      <c r="Q158" s="43">
        <v>0.26752434818874399</v>
      </c>
      <c r="R158" s="44">
        <v>8</v>
      </c>
      <c r="S158" s="45">
        <v>0.01</v>
      </c>
      <c r="T158" s="45">
        <v>0.01</v>
      </c>
      <c r="U158" s="46" t="s">
        <v>18</v>
      </c>
      <c r="V158" s="47">
        <v>1.7999999999999999E-2</v>
      </c>
      <c r="W158" s="47" t="s">
        <v>18</v>
      </c>
      <c r="X158" s="47">
        <v>1.7999999999999999E-2</v>
      </c>
      <c r="Y158" s="48" t="s">
        <v>30</v>
      </c>
      <c r="Z158" s="49">
        <v>120.88861765925</v>
      </c>
      <c r="AA158" s="50">
        <v>-18.49229369</v>
      </c>
      <c r="AB158" s="51">
        <v>4163</v>
      </c>
      <c r="AC158" s="52">
        <v>36654</v>
      </c>
      <c r="AD158" s="48" t="s">
        <v>278</v>
      </c>
      <c r="AE158" s="53">
        <v>10</v>
      </c>
      <c r="AF158" s="46" t="s">
        <v>18</v>
      </c>
      <c r="AG158" s="54">
        <v>9.2002089799999993</v>
      </c>
    </row>
    <row r="159" spans="1:33" hidden="1" x14ac:dyDescent="0.25">
      <c r="A159" s="1" t="s">
        <v>279</v>
      </c>
      <c r="B159" s="40" t="b" cm="1">
        <f t="array" ref="B159">IsESG(A159)</f>
        <v>0</v>
      </c>
      <c r="C159" s="55" t="s">
        <v>18</v>
      </c>
      <c r="D159" s="37" t="s">
        <v>18</v>
      </c>
      <c r="E159" s="55" t="s">
        <v>18</v>
      </c>
      <c r="F159" s="37" t="s">
        <v>18</v>
      </c>
      <c r="G159" s="55" t="s">
        <v>18</v>
      </c>
      <c r="H159" s="37" t="s">
        <v>18</v>
      </c>
      <c r="I159" s="55" t="s">
        <v>18</v>
      </c>
      <c r="J159" s="37" t="s">
        <v>18</v>
      </c>
      <c r="K159" s="55">
        <v>-0.386705370684647</v>
      </c>
      <c r="L159" s="37">
        <v>60</v>
      </c>
      <c r="M159" s="55">
        <v>-3.2760184525956899</v>
      </c>
      <c r="N159" s="37">
        <v>24</v>
      </c>
      <c r="O159" s="55" t="s">
        <v>18</v>
      </c>
      <c r="P159" s="56" t="s">
        <v>18</v>
      </c>
      <c r="Q159" s="56" t="s">
        <v>18</v>
      </c>
      <c r="R159" s="57">
        <v>8</v>
      </c>
      <c r="S159" s="58">
        <v>0</v>
      </c>
      <c r="T159" s="58">
        <v>0</v>
      </c>
      <c r="U159" s="14" t="s">
        <v>18</v>
      </c>
      <c r="V159" s="59">
        <v>8.9999999999999993E-3</v>
      </c>
      <c r="W159" s="59" t="s">
        <v>18</v>
      </c>
      <c r="X159" s="59">
        <v>8.9999999999999993E-3</v>
      </c>
      <c r="Y159" s="12" t="s">
        <v>30</v>
      </c>
      <c r="Z159" s="60" t="s">
        <v>18</v>
      </c>
      <c r="AA159" s="8" t="s">
        <v>18</v>
      </c>
      <c r="AB159" s="61" t="s">
        <v>18</v>
      </c>
      <c r="AC159" s="62">
        <v>45405</v>
      </c>
      <c r="AD159" s="12" t="s">
        <v>278</v>
      </c>
      <c r="AE159" s="16">
        <v>10</v>
      </c>
      <c r="AF159" s="14" t="s">
        <v>18</v>
      </c>
      <c r="AG159" s="39" t="s">
        <v>18</v>
      </c>
    </row>
    <row r="160" spans="1:33" hidden="1" x14ac:dyDescent="0.25">
      <c r="A160" s="225" t="s">
        <v>2393</v>
      </c>
      <c r="B160" s="40" t="b" cm="1">
        <f t="array" ref="B160">IsESG(A160)</f>
        <v>1</v>
      </c>
      <c r="C160" s="55" t="s">
        <v>18</v>
      </c>
      <c r="D160" s="37" t="s">
        <v>18</v>
      </c>
      <c r="E160" s="55" t="s">
        <v>18</v>
      </c>
      <c r="F160" s="37" t="s">
        <v>18</v>
      </c>
      <c r="G160" s="55" t="s">
        <v>18</v>
      </c>
      <c r="H160" s="37" t="s">
        <v>18</v>
      </c>
      <c r="I160" s="55" t="s">
        <v>18</v>
      </c>
      <c r="J160" s="37" t="s">
        <v>18</v>
      </c>
      <c r="K160" s="55">
        <v>-0.49666567134457601</v>
      </c>
      <c r="L160" s="37">
        <v>62</v>
      </c>
      <c r="M160" s="55">
        <v>-4.1964542405366396</v>
      </c>
      <c r="N160" s="37">
        <v>55</v>
      </c>
      <c r="O160" s="55" t="s">
        <v>18</v>
      </c>
      <c r="P160" s="56" t="s">
        <v>18</v>
      </c>
      <c r="Q160" s="56" t="s">
        <v>18</v>
      </c>
      <c r="R160" s="57">
        <v>9</v>
      </c>
      <c r="S160" s="58">
        <v>0</v>
      </c>
      <c r="T160" s="58">
        <v>0</v>
      </c>
      <c r="U160" s="14" t="s">
        <v>18</v>
      </c>
      <c r="V160" s="59">
        <v>8.9999999999999993E-3</v>
      </c>
      <c r="W160" s="59" t="s">
        <v>18</v>
      </c>
      <c r="X160" s="59">
        <v>9.1999999999999998E-3</v>
      </c>
      <c r="Y160" s="12" t="s">
        <v>30</v>
      </c>
      <c r="Z160" s="60" t="s">
        <v>18</v>
      </c>
      <c r="AA160" s="8" t="s">
        <v>18</v>
      </c>
      <c r="AB160" s="61" t="s">
        <v>18</v>
      </c>
      <c r="AC160" s="62">
        <v>45405</v>
      </c>
      <c r="AD160" s="12" t="s">
        <v>278</v>
      </c>
      <c r="AE160" s="16">
        <v>10</v>
      </c>
      <c r="AF160" s="14" t="s">
        <v>18</v>
      </c>
      <c r="AG160" s="39" t="s">
        <v>18</v>
      </c>
    </row>
    <row r="161" spans="1:33" hidden="1" x14ac:dyDescent="0.25">
      <c r="A161" s="225" t="s">
        <v>2394</v>
      </c>
      <c r="B161" s="40" t="b" cm="1">
        <f t="array" ref="B161">IsESG(A161)</f>
        <v>1</v>
      </c>
      <c r="C161" s="41" t="s">
        <v>18</v>
      </c>
      <c r="D161" s="42" t="s">
        <v>18</v>
      </c>
      <c r="E161" s="41">
        <v>6.7911745371251397</v>
      </c>
      <c r="F161" s="42">
        <v>22</v>
      </c>
      <c r="G161" s="41">
        <v>3.6672171684803301</v>
      </c>
      <c r="H161" s="42">
        <v>25</v>
      </c>
      <c r="I161" s="41">
        <v>20.1488659167407</v>
      </c>
      <c r="J161" s="42">
        <v>28</v>
      </c>
      <c r="K161" s="41">
        <v>2.6278229634032</v>
      </c>
      <c r="L161" s="42">
        <v>18</v>
      </c>
      <c r="M161" s="41">
        <v>-4.10309423078143</v>
      </c>
      <c r="N161" s="42">
        <v>52</v>
      </c>
      <c r="O161" s="41">
        <v>10.4835053824364</v>
      </c>
      <c r="P161" s="43">
        <v>1.5326797643877199</v>
      </c>
      <c r="Q161" s="43">
        <v>0.32469425547447001</v>
      </c>
      <c r="R161" s="44">
        <v>9</v>
      </c>
      <c r="S161" s="45">
        <v>2.5000000000000001E-3</v>
      </c>
      <c r="T161" s="45">
        <v>0</v>
      </c>
      <c r="U161" s="46" t="s">
        <v>18</v>
      </c>
      <c r="V161" s="47">
        <v>4.8999999999999998E-3</v>
      </c>
      <c r="W161" s="47" t="s">
        <v>18</v>
      </c>
      <c r="X161" s="47">
        <v>5.0000000000000001E-3</v>
      </c>
      <c r="Y161" s="48" t="s">
        <v>30</v>
      </c>
      <c r="Z161" s="49">
        <v>109.174182701128</v>
      </c>
      <c r="AA161" s="50">
        <v>-11.00931555</v>
      </c>
      <c r="AB161" s="51">
        <v>5362</v>
      </c>
      <c r="AC161" s="52">
        <v>43525</v>
      </c>
      <c r="AD161" s="48" t="s">
        <v>283</v>
      </c>
      <c r="AE161" s="53">
        <v>10</v>
      </c>
      <c r="AF161" s="46" t="s">
        <v>18</v>
      </c>
      <c r="AG161" s="54">
        <v>3.5013323600000001</v>
      </c>
    </row>
    <row r="162" spans="1:33" hidden="1" x14ac:dyDescent="0.25">
      <c r="A162" s="225" t="s">
        <v>2395</v>
      </c>
      <c r="B162" s="40" t="b" cm="1">
        <f t="array" ref="B162">IsESG(A162)</f>
        <v>1</v>
      </c>
      <c r="C162" s="55" t="s">
        <v>18</v>
      </c>
      <c r="D162" s="37" t="s">
        <v>18</v>
      </c>
      <c r="E162" s="55">
        <v>7.11564681381802</v>
      </c>
      <c r="F162" s="37">
        <v>17</v>
      </c>
      <c r="G162" s="55">
        <v>3.9801052189648298</v>
      </c>
      <c r="H162" s="37">
        <v>22</v>
      </c>
      <c r="I162" s="55">
        <v>20.511183116135602</v>
      </c>
      <c r="J162" s="37">
        <v>27</v>
      </c>
      <c r="K162" s="55">
        <v>2.7851369706423901</v>
      </c>
      <c r="L162" s="37">
        <v>17</v>
      </c>
      <c r="M162" s="55">
        <v>-4.0770094818552298</v>
      </c>
      <c r="N162" s="37">
        <v>49</v>
      </c>
      <c r="O162" s="55">
        <v>10.4840557576194</v>
      </c>
      <c r="P162" s="56">
        <v>1.56715818179088</v>
      </c>
      <c r="Q162" s="56">
        <v>0.343469344835164</v>
      </c>
      <c r="R162" s="57">
        <v>9</v>
      </c>
      <c r="S162" s="58">
        <v>2.5000000000000001E-3</v>
      </c>
      <c r="T162" s="58">
        <v>0</v>
      </c>
      <c r="U162" s="14" t="s">
        <v>18</v>
      </c>
      <c r="V162" s="59">
        <v>1.9E-3</v>
      </c>
      <c r="W162" s="59" t="s">
        <v>18</v>
      </c>
      <c r="X162" s="59">
        <v>2E-3</v>
      </c>
      <c r="Y162" s="12" t="s">
        <v>30</v>
      </c>
      <c r="Z162" s="60" t="s">
        <v>18</v>
      </c>
      <c r="AA162" s="8" t="s">
        <v>18</v>
      </c>
      <c r="AB162" s="61" t="s">
        <v>18</v>
      </c>
      <c r="AC162" s="62">
        <v>43525</v>
      </c>
      <c r="AD162" s="12" t="s">
        <v>283</v>
      </c>
      <c r="AE162" s="16" t="s">
        <v>68</v>
      </c>
      <c r="AF162" s="14" t="s">
        <v>18</v>
      </c>
      <c r="AG162" s="39" t="s">
        <v>18</v>
      </c>
    </row>
    <row r="163" spans="1:33" hidden="1" x14ac:dyDescent="0.25">
      <c r="A163" s="225" t="s">
        <v>2527</v>
      </c>
      <c r="B163" s="40" t="b" cm="1">
        <f t="array" ref="B163">IsESG(A163)</f>
        <v>1</v>
      </c>
      <c r="C163" s="55" t="s">
        <v>18</v>
      </c>
      <c r="D163" s="37" t="s">
        <v>18</v>
      </c>
      <c r="E163" s="65">
        <v>17.376569546740502</v>
      </c>
      <c r="F163" s="66">
        <v>1</v>
      </c>
      <c r="G163" s="65">
        <v>13.0076736642817</v>
      </c>
      <c r="H163" s="66">
        <v>2</v>
      </c>
      <c r="I163" s="65">
        <v>37.6964105521118</v>
      </c>
      <c r="J163" s="66">
        <v>3</v>
      </c>
      <c r="K163" s="65">
        <v>14.231045204496599</v>
      </c>
      <c r="L163" s="66">
        <v>1</v>
      </c>
      <c r="M163" s="55">
        <v>1.8988692127159801</v>
      </c>
      <c r="N163" s="37">
        <v>18</v>
      </c>
      <c r="O163" s="55">
        <v>15.2361408225178</v>
      </c>
      <c r="P163" s="56">
        <v>2.2062936793810799</v>
      </c>
      <c r="Q163" s="56">
        <v>0.75110558046534703</v>
      </c>
      <c r="R163" s="57">
        <v>9</v>
      </c>
      <c r="S163" s="58">
        <v>0</v>
      </c>
      <c r="T163" s="58">
        <v>0</v>
      </c>
      <c r="U163" s="14" t="s">
        <v>18</v>
      </c>
      <c r="V163" s="59">
        <v>3.2000000000000002E-3</v>
      </c>
      <c r="W163" s="59" t="s">
        <v>18</v>
      </c>
      <c r="X163" s="59">
        <v>3.2598122288352801E-3</v>
      </c>
      <c r="Y163" s="12" t="s">
        <v>30</v>
      </c>
      <c r="Z163" s="60">
        <v>385.70083724</v>
      </c>
      <c r="AA163" s="8">
        <v>2.4328340000000002</v>
      </c>
      <c r="AB163" s="61">
        <v>4042</v>
      </c>
      <c r="AC163" s="62">
        <v>43025</v>
      </c>
      <c r="AD163" s="12" t="s">
        <v>139</v>
      </c>
      <c r="AE163" s="16">
        <v>30</v>
      </c>
      <c r="AF163" s="14" t="s">
        <v>42</v>
      </c>
      <c r="AG163" s="39">
        <v>66.049102000000005</v>
      </c>
    </row>
    <row r="164" spans="1:33" x14ac:dyDescent="0.25">
      <c r="A164" s="40" t="s">
        <v>285</v>
      </c>
      <c r="B164" s="40" t="b" cm="1">
        <f t="array" ref="B164">IsESG(A164)</f>
        <v>0</v>
      </c>
      <c r="C164" s="67">
        <v>7.1678260469684396</v>
      </c>
      <c r="D164" s="42">
        <v>5</v>
      </c>
      <c r="E164" s="67">
        <v>7.2821214850298404</v>
      </c>
      <c r="F164" s="42">
        <v>15</v>
      </c>
      <c r="G164" s="67">
        <v>6.4149777025626502</v>
      </c>
      <c r="H164" s="42">
        <v>7</v>
      </c>
      <c r="I164" s="67">
        <v>22.817047817047701</v>
      </c>
      <c r="J164" s="42">
        <v>12</v>
      </c>
      <c r="K164" s="67">
        <v>2.5162689804770899</v>
      </c>
      <c r="L164" s="42">
        <v>19</v>
      </c>
      <c r="M164" s="67">
        <v>-2.7371887219592201</v>
      </c>
      <c r="N164" s="42">
        <v>18</v>
      </c>
      <c r="O164" s="67">
        <v>11.0955668430997</v>
      </c>
      <c r="P164" s="69">
        <v>1.6886057940761301</v>
      </c>
      <c r="Q164" s="69">
        <v>0.36896177204001002</v>
      </c>
      <c r="R164" s="70">
        <v>8</v>
      </c>
      <c r="S164" s="71">
        <v>1E-3</v>
      </c>
      <c r="T164" s="71">
        <v>5.0000000000000001E-3</v>
      </c>
      <c r="U164" s="46" t="s">
        <v>89</v>
      </c>
      <c r="V164" s="72">
        <v>4.4000000000000003E-3</v>
      </c>
      <c r="W164" s="72" t="s">
        <v>18</v>
      </c>
      <c r="X164" s="72">
        <v>4.59741643772344E-3</v>
      </c>
      <c r="Y164" s="48" t="s">
        <v>30</v>
      </c>
      <c r="Z164" s="49">
        <v>294.65506608999999</v>
      </c>
      <c r="AA164" s="50">
        <v>4.389926</v>
      </c>
      <c r="AB164" s="73">
        <v>15518</v>
      </c>
      <c r="AC164" s="52">
        <v>35961</v>
      </c>
      <c r="AD164" s="48" t="s">
        <v>87</v>
      </c>
      <c r="AE164" s="53">
        <v>10</v>
      </c>
      <c r="AF164" s="46" t="s">
        <v>18</v>
      </c>
      <c r="AG164" s="54">
        <v>21.260831</v>
      </c>
    </row>
    <row r="165" spans="1:33" hidden="1" x14ac:dyDescent="0.25">
      <c r="A165" s="1" t="s">
        <v>286</v>
      </c>
      <c r="B165" s="40" t="b" cm="1">
        <f t="array" ref="B165">IsESG(A165)</f>
        <v>0</v>
      </c>
      <c r="C165" s="74" t="s">
        <v>18</v>
      </c>
      <c r="D165" s="37" t="s">
        <v>18</v>
      </c>
      <c r="E165" s="74" t="s">
        <v>18</v>
      </c>
      <c r="F165" s="37" t="s">
        <v>18</v>
      </c>
      <c r="G165" s="74">
        <v>-3.9398098897538598</v>
      </c>
      <c r="H165" s="37">
        <v>46</v>
      </c>
      <c r="I165" s="74">
        <v>17.655337148024</v>
      </c>
      <c r="J165" s="37">
        <v>42</v>
      </c>
      <c r="K165" s="74">
        <v>2.0624434655850599</v>
      </c>
      <c r="L165" s="37">
        <v>22</v>
      </c>
      <c r="M165" s="74">
        <v>-3.4895498935105902</v>
      </c>
      <c r="N165" s="37">
        <v>36</v>
      </c>
      <c r="O165" s="74">
        <v>10.6088728003227</v>
      </c>
      <c r="P165" s="76">
        <v>1.27952592573082</v>
      </c>
      <c r="Q165" s="76" t="s">
        <v>18</v>
      </c>
      <c r="R165" s="77">
        <v>8</v>
      </c>
      <c r="S165" s="78">
        <v>0.02</v>
      </c>
      <c r="T165" s="78">
        <v>0.01</v>
      </c>
      <c r="U165" s="14" t="s">
        <v>18</v>
      </c>
      <c r="V165" s="79">
        <v>7.4999999999999997E-3</v>
      </c>
      <c r="W165" s="79" t="s">
        <v>18</v>
      </c>
      <c r="X165" s="79">
        <v>1.26E-2</v>
      </c>
      <c r="Y165" s="12" t="s">
        <v>30</v>
      </c>
      <c r="Z165" s="60">
        <v>5.6240690099999897</v>
      </c>
      <c r="AA165" s="8">
        <v>-4.3015640000000001E-2</v>
      </c>
      <c r="AB165" s="80">
        <v>128</v>
      </c>
      <c r="AC165" s="62">
        <v>44348</v>
      </c>
      <c r="AD165" s="12" t="s">
        <v>287</v>
      </c>
      <c r="AE165" s="16" t="s">
        <v>159</v>
      </c>
      <c r="AF165" s="14" t="s">
        <v>18</v>
      </c>
      <c r="AG165" s="39">
        <v>-0.10228426</v>
      </c>
    </row>
    <row r="166" spans="1:33" hidden="1" x14ac:dyDescent="0.25">
      <c r="A166" s="40" t="s">
        <v>288</v>
      </c>
      <c r="B166" s="40" t="b" cm="1">
        <f t="array" ref="B166">IsESG(A166)</f>
        <v>0</v>
      </c>
      <c r="C166" s="67" t="s">
        <v>18</v>
      </c>
      <c r="D166" s="42" t="s">
        <v>18</v>
      </c>
      <c r="E166" s="67" t="s">
        <v>18</v>
      </c>
      <c r="F166" s="42" t="s">
        <v>18</v>
      </c>
      <c r="G166" s="67">
        <v>-4.6590012010446804</v>
      </c>
      <c r="H166" s="42">
        <v>47</v>
      </c>
      <c r="I166" s="67">
        <v>16.7759476513328</v>
      </c>
      <c r="J166" s="42">
        <v>44</v>
      </c>
      <c r="K166" s="67">
        <v>1.67841285950927</v>
      </c>
      <c r="L166" s="42">
        <v>26</v>
      </c>
      <c r="M166" s="67">
        <v>-3.55084993865177</v>
      </c>
      <c r="N166" s="42">
        <v>41</v>
      </c>
      <c r="O166" s="67">
        <v>10.608512189509799</v>
      </c>
      <c r="P166" s="69">
        <v>1.19667471435397</v>
      </c>
      <c r="Q166" s="69" t="s">
        <v>18</v>
      </c>
      <c r="R166" s="70">
        <v>8</v>
      </c>
      <c r="S166" s="71">
        <v>0.02</v>
      </c>
      <c r="T166" s="71">
        <v>0.01</v>
      </c>
      <c r="U166" s="46" t="s">
        <v>18</v>
      </c>
      <c r="V166" s="72">
        <v>1.4999999999999999E-2</v>
      </c>
      <c r="W166" s="72" t="s">
        <v>18</v>
      </c>
      <c r="X166" s="72">
        <v>2.01E-2</v>
      </c>
      <c r="Y166" s="48" t="s">
        <v>30</v>
      </c>
      <c r="Z166" s="49" t="s">
        <v>18</v>
      </c>
      <c r="AA166" s="50" t="s">
        <v>18</v>
      </c>
      <c r="AB166" s="73" t="s">
        <v>18</v>
      </c>
      <c r="AC166" s="52">
        <v>44348</v>
      </c>
      <c r="AD166" s="48" t="s">
        <v>287</v>
      </c>
      <c r="AE166" s="53" t="s">
        <v>129</v>
      </c>
      <c r="AF166" s="46" t="s">
        <v>18</v>
      </c>
      <c r="AG166" s="54" t="s">
        <v>18</v>
      </c>
    </row>
    <row r="167" spans="1:33" x14ac:dyDescent="0.25">
      <c r="A167" s="1" t="s">
        <v>289</v>
      </c>
      <c r="B167" s="40" t="b" cm="1">
        <f t="array" ref="B167">IsESG(A167)</f>
        <v>0</v>
      </c>
      <c r="C167" s="74">
        <v>7.4166463905426596</v>
      </c>
      <c r="D167" s="37">
        <v>4</v>
      </c>
      <c r="E167" s="74">
        <v>5.7016043081023504</v>
      </c>
      <c r="F167" s="37">
        <v>33</v>
      </c>
      <c r="G167" s="74">
        <v>3.59883839298571</v>
      </c>
      <c r="H167" s="37">
        <v>28</v>
      </c>
      <c r="I167" s="74">
        <v>21.178037272772801</v>
      </c>
      <c r="J167" s="37">
        <v>21</v>
      </c>
      <c r="K167" s="74">
        <v>1.2642096446092901</v>
      </c>
      <c r="L167" s="37">
        <v>33</v>
      </c>
      <c r="M167" s="74">
        <v>-3.7246659575315402</v>
      </c>
      <c r="N167" s="37">
        <v>43</v>
      </c>
      <c r="O167" s="74">
        <v>10.126111401397599</v>
      </c>
      <c r="P167" s="76">
        <v>1.6884100162262199</v>
      </c>
      <c r="Q167" s="76">
        <v>0.24347834630209</v>
      </c>
      <c r="R167" s="77">
        <v>8</v>
      </c>
      <c r="S167" s="78">
        <v>0.01</v>
      </c>
      <c r="T167" s="78">
        <v>0.01</v>
      </c>
      <c r="U167" s="14" t="s">
        <v>18</v>
      </c>
      <c r="V167" s="79">
        <v>1.8499999999999999E-2</v>
      </c>
      <c r="W167" s="79" t="s">
        <v>18</v>
      </c>
      <c r="X167" s="79">
        <v>1.9E-2</v>
      </c>
      <c r="Y167" s="12" t="s">
        <v>30</v>
      </c>
      <c r="Z167" s="60">
        <v>411.400438879999</v>
      </c>
      <c r="AA167" s="8">
        <v>-1.77174385</v>
      </c>
      <c r="AB167" s="80">
        <v>16167</v>
      </c>
      <c r="AC167" s="62">
        <v>37754</v>
      </c>
      <c r="AD167" s="12" t="s">
        <v>275</v>
      </c>
      <c r="AE167" s="16">
        <v>50</v>
      </c>
      <c r="AF167" s="14" t="s">
        <v>34</v>
      </c>
      <c r="AG167" s="39">
        <v>-5.3435516200000004</v>
      </c>
    </row>
    <row r="168" spans="1:33" x14ac:dyDescent="0.25">
      <c r="A168" s="40" t="s">
        <v>290</v>
      </c>
      <c r="B168" s="40" t="b" cm="1">
        <f t="array" ref="B168">IsESG(A168)</f>
        <v>0</v>
      </c>
      <c r="C168" s="67">
        <v>5.6257078945710797</v>
      </c>
      <c r="D168" s="42">
        <v>24</v>
      </c>
      <c r="E168" s="67">
        <v>7.1830705991667099</v>
      </c>
      <c r="F168" s="42">
        <v>16</v>
      </c>
      <c r="G168" s="67">
        <v>4.0814976671361904</v>
      </c>
      <c r="H168" s="42">
        <v>20</v>
      </c>
      <c r="I168" s="67">
        <v>16.3653892504217</v>
      </c>
      <c r="J168" s="42">
        <v>45</v>
      </c>
      <c r="K168" s="67">
        <v>-2.1681864235055999</v>
      </c>
      <c r="L168" s="42">
        <v>68</v>
      </c>
      <c r="M168" s="67">
        <v>-3.8247011952191099</v>
      </c>
      <c r="N168" s="42">
        <v>46</v>
      </c>
      <c r="O168" s="67">
        <v>10.7826116685405</v>
      </c>
      <c r="P168" s="69">
        <v>1.1392768534020601</v>
      </c>
      <c r="Q168" s="69">
        <v>0.348425046581672</v>
      </c>
      <c r="R168" s="70">
        <v>8</v>
      </c>
      <c r="S168" s="71">
        <v>0</v>
      </c>
      <c r="T168" s="71">
        <v>0</v>
      </c>
      <c r="U168" s="46" t="s">
        <v>18</v>
      </c>
      <c r="V168" s="72">
        <v>1.4E-2</v>
      </c>
      <c r="W168" s="72" t="s">
        <v>18</v>
      </c>
      <c r="X168" s="72">
        <v>1.4E-2</v>
      </c>
      <c r="Y168" s="48" t="s">
        <v>30</v>
      </c>
      <c r="Z168" s="49">
        <v>119.48027080999999</v>
      </c>
      <c r="AA168" s="50">
        <v>-0.94047614999999996</v>
      </c>
      <c r="AB168" s="73">
        <v>4736</v>
      </c>
      <c r="AC168" s="52">
        <v>37044</v>
      </c>
      <c r="AD168" s="48" t="s">
        <v>180</v>
      </c>
      <c r="AE168" s="53">
        <v>50</v>
      </c>
      <c r="AF168" s="46" t="s">
        <v>18</v>
      </c>
      <c r="AG168" s="54">
        <v>4.9469695699999896</v>
      </c>
    </row>
    <row r="169" spans="1:33" hidden="1" x14ac:dyDescent="0.25">
      <c r="A169" s="81" t="s">
        <v>291</v>
      </c>
      <c r="B169" s="40" t="b" cm="1">
        <f t="array" ref="B169">IsESG(A169)</f>
        <v>0</v>
      </c>
      <c r="C169" s="82" t="s">
        <v>18</v>
      </c>
      <c r="D169" s="83" t="s">
        <v>18</v>
      </c>
      <c r="E169" s="82">
        <v>7.1101510050828498</v>
      </c>
      <c r="F169" s="83">
        <v>18</v>
      </c>
      <c r="G169" s="82">
        <v>4.01365583583281</v>
      </c>
      <c r="H169" s="83">
        <v>21</v>
      </c>
      <c r="I169" s="82">
        <v>16.201908388375902</v>
      </c>
      <c r="J169" s="83">
        <v>49</v>
      </c>
      <c r="K169" s="82">
        <v>-2.2983252880441301</v>
      </c>
      <c r="L169" s="83">
        <v>69</v>
      </c>
      <c r="M169" s="82">
        <v>-4.0964144575030597</v>
      </c>
      <c r="N169" s="83">
        <v>51</v>
      </c>
      <c r="O169" s="82">
        <v>11.290730036355599</v>
      </c>
      <c r="P169" s="84">
        <v>1.0735266003275801</v>
      </c>
      <c r="Q169" s="84">
        <v>0.34690718864054698</v>
      </c>
      <c r="R169" s="85">
        <v>8</v>
      </c>
      <c r="S169" s="86">
        <v>0</v>
      </c>
      <c r="T169" s="86">
        <v>0</v>
      </c>
      <c r="U169" s="87" t="s">
        <v>18</v>
      </c>
      <c r="V169" s="88">
        <v>1.4E-2</v>
      </c>
      <c r="W169" s="88" t="s">
        <v>18</v>
      </c>
      <c r="X169" s="88">
        <v>1.4E-2</v>
      </c>
      <c r="Y169" s="89" t="s">
        <v>30</v>
      </c>
      <c r="Z169" s="90" t="s">
        <v>18</v>
      </c>
      <c r="AA169" s="91" t="s">
        <v>18</v>
      </c>
      <c r="AB169" s="92" t="s">
        <v>18</v>
      </c>
      <c r="AC169" s="93">
        <v>42660</v>
      </c>
      <c r="AD169" s="89" t="s">
        <v>180</v>
      </c>
      <c r="AE169" s="94" t="s">
        <v>292</v>
      </c>
      <c r="AF169" s="87" t="s">
        <v>18</v>
      </c>
      <c r="AG169" s="95" t="s">
        <v>18</v>
      </c>
    </row>
    <row r="170" spans="1:33" x14ac:dyDescent="0.25">
      <c r="A170" s="40" t="s">
        <v>295</v>
      </c>
      <c r="B170" s="40" t="b" cm="1">
        <f t="array" ref="B170">IsESG(A170)</f>
        <v>0</v>
      </c>
      <c r="C170" s="41">
        <v>11.6869250387101</v>
      </c>
      <c r="D170" s="42">
        <v>9</v>
      </c>
      <c r="E170" s="41">
        <v>14.212615166758001</v>
      </c>
      <c r="F170" s="42">
        <v>12</v>
      </c>
      <c r="G170" s="41">
        <v>7.3211392968201201</v>
      </c>
      <c r="H170" s="42">
        <v>27</v>
      </c>
      <c r="I170" s="41">
        <v>33.783120132831399</v>
      </c>
      <c r="J170" s="42">
        <v>13</v>
      </c>
      <c r="K170" s="41">
        <v>8.7647584462992203</v>
      </c>
      <c r="L170" s="42">
        <v>22</v>
      </c>
      <c r="M170" s="41">
        <v>1.5460806589037099</v>
      </c>
      <c r="N170" s="42">
        <v>24</v>
      </c>
      <c r="O170" s="41">
        <v>13.0730167402443</v>
      </c>
      <c r="P170" s="43">
        <v>2.2720165793228899</v>
      </c>
      <c r="Q170" s="43">
        <v>0.60847873400321695</v>
      </c>
      <c r="R170" s="44">
        <v>8</v>
      </c>
      <c r="S170" s="45">
        <v>0.01</v>
      </c>
      <c r="T170" s="45">
        <v>0.01</v>
      </c>
      <c r="U170" s="46" t="s">
        <v>18</v>
      </c>
      <c r="V170" s="47">
        <v>1.8499999999999999E-2</v>
      </c>
      <c r="W170" s="47" t="s">
        <v>18</v>
      </c>
      <c r="X170" s="47">
        <v>1.8859000000000001E-2</v>
      </c>
      <c r="Y170" s="48" t="s">
        <v>30</v>
      </c>
      <c r="Z170" s="49">
        <v>217.60172777</v>
      </c>
      <c r="AA170" s="50">
        <v>-0.46152757999999999</v>
      </c>
      <c r="AB170" s="51">
        <v>6787</v>
      </c>
      <c r="AC170" s="52">
        <v>37897</v>
      </c>
      <c r="AD170" s="48" t="s">
        <v>296</v>
      </c>
      <c r="AE170" s="53">
        <v>50</v>
      </c>
      <c r="AF170" s="46" t="s">
        <v>32</v>
      </c>
      <c r="AG170" s="54">
        <v>21.281997479999902</v>
      </c>
    </row>
    <row r="171" spans="1:33" hidden="1" x14ac:dyDescent="0.25">
      <c r="A171" s="1" t="s">
        <v>297</v>
      </c>
      <c r="B171" s="40" t="b" cm="1">
        <f t="array" ref="B171">IsESG(A171)</f>
        <v>0</v>
      </c>
      <c r="C171" s="55" t="s">
        <v>18</v>
      </c>
      <c r="D171" s="37" t="s">
        <v>18</v>
      </c>
      <c r="E171" s="55" t="s">
        <v>18</v>
      </c>
      <c r="F171" s="37" t="s">
        <v>18</v>
      </c>
      <c r="G171" s="55" t="s">
        <v>18</v>
      </c>
      <c r="H171" s="37" t="s">
        <v>18</v>
      </c>
      <c r="I171" s="55">
        <v>34.996076673018599</v>
      </c>
      <c r="J171" s="37">
        <v>8</v>
      </c>
      <c r="K171" s="55">
        <v>9.2632915986208193</v>
      </c>
      <c r="L171" s="37">
        <v>20</v>
      </c>
      <c r="M171" s="55">
        <v>1.6201164458695401</v>
      </c>
      <c r="N171" s="37">
        <v>23</v>
      </c>
      <c r="O171" s="55">
        <v>13.071289120717701</v>
      </c>
      <c r="P171" s="56">
        <v>2.36511234892573</v>
      </c>
      <c r="Q171" s="56" t="s">
        <v>18</v>
      </c>
      <c r="R171" s="57">
        <v>8</v>
      </c>
      <c r="S171" s="58">
        <v>0.01</v>
      </c>
      <c r="T171" s="58">
        <v>0.01</v>
      </c>
      <c r="U171" s="14" t="s">
        <v>18</v>
      </c>
      <c r="V171" s="59">
        <v>9.4999999999999998E-3</v>
      </c>
      <c r="W171" s="59" t="s">
        <v>18</v>
      </c>
      <c r="X171" s="59">
        <v>9.8589999999999997E-3</v>
      </c>
      <c r="Y171" s="12" t="s">
        <v>30</v>
      </c>
      <c r="Z171" s="60" t="s">
        <v>18</v>
      </c>
      <c r="AA171" s="8" t="s">
        <v>18</v>
      </c>
      <c r="AB171" s="61" t="s">
        <v>18</v>
      </c>
      <c r="AC171" s="62">
        <v>44522</v>
      </c>
      <c r="AD171" s="12" t="s">
        <v>296</v>
      </c>
      <c r="AE171" s="16" t="s">
        <v>37</v>
      </c>
      <c r="AF171" s="14" t="s">
        <v>18</v>
      </c>
      <c r="AG171" s="39" t="s">
        <v>18</v>
      </c>
    </row>
    <row r="172" spans="1:33" x14ac:dyDescent="0.25">
      <c r="A172" s="40" t="s">
        <v>298</v>
      </c>
      <c r="B172" s="40" t="b" cm="1">
        <f t="array" ref="B172">IsESG(A172)</f>
        <v>0</v>
      </c>
      <c r="C172" s="41">
        <v>11.216375341393499</v>
      </c>
      <c r="D172" s="42">
        <v>14</v>
      </c>
      <c r="E172" s="41">
        <v>12.4592114372973</v>
      </c>
      <c r="F172" s="42">
        <v>20</v>
      </c>
      <c r="G172" s="41">
        <v>9.9957687384536893</v>
      </c>
      <c r="H172" s="42">
        <v>9</v>
      </c>
      <c r="I172" s="41">
        <v>34.613382899628299</v>
      </c>
      <c r="J172" s="42">
        <v>11</v>
      </c>
      <c r="K172" s="41">
        <v>12.698017490896699</v>
      </c>
      <c r="L172" s="42">
        <v>10</v>
      </c>
      <c r="M172" s="41">
        <v>2.1812743382809598</v>
      </c>
      <c r="N172" s="42">
        <v>9</v>
      </c>
      <c r="O172" s="41">
        <v>13.691589355282099</v>
      </c>
      <c r="P172" s="43">
        <v>2.23000944230178</v>
      </c>
      <c r="Q172" s="43">
        <v>0.51283152676258204</v>
      </c>
      <c r="R172" s="44">
        <v>8</v>
      </c>
      <c r="S172" s="45">
        <v>0</v>
      </c>
      <c r="T172" s="45">
        <v>0</v>
      </c>
      <c r="U172" s="46" t="s">
        <v>18</v>
      </c>
      <c r="V172" s="47">
        <v>3.5000000000000001E-3</v>
      </c>
      <c r="W172" s="47" t="s">
        <v>18</v>
      </c>
      <c r="X172" s="47">
        <v>3.5000000000000001E-3</v>
      </c>
      <c r="Y172" s="48" t="s">
        <v>30</v>
      </c>
      <c r="Z172" s="49">
        <v>517.72156508</v>
      </c>
      <c r="AA172" s="50">
        <v>33.310436719999998</v>
      </c>
      <c r="AB172" s="51">
        <v>5218</v>
      </c>
      <c r="AC172" s="52">
        <v>36508</v>
      </c>
      <c r="AD172" s="48" t="s">
        <v>41</v>
      </c>
      <c r="AE172" s="53">
        <v>10</v>
      </c>
      <c r="AF172" s="46" t="s">
        <v>42</v>
      </c>
      <c r="AG172" s="54">
        <v>248.92147523</v>
      </c>
    </row>
    <row r="173" spans="1:33" hidden="1" x14ac:dyDescent="0.25">
      <c r="A173" s="1" t="s">
        <v>299</v>
      </c>
      <c r="B173" s="40" t="b" cm="1">
        <f t="array" ref="B173">IsESG(A173)</f>
        <v>0</v>
      </c>
      <c r="C173" s="55" t="s">
        <v>18</v>
      </c>
      <c r="D173" s="37" t="s">
        <v>18</v>
      </c>
      <c r="E173" s="55">
        <v>12.6369797260071</v>
      </c>
      <c r="F173" s="37">
        <v>19</v>
      </c>
      <c r="G173" s="55">
        <v>10.1046814171241</v>
      </c>
      <c r="H173" s="37">
        <v>6</v>
      </c>
      <c r="I173" s="55">
        <v>34.7450101359005</v>
      </c>
      <c r="J173" s="37">
        <v>9</v>
      </c>
      <c r="K173" s="55">
        <v>12.7543228478008</v>
      </c>
      <c r="L173" s="37">
        <v>8</v>
      </c>
      <c r="M173" s="55">
        <v>2.1890385508592698</v>
      </c>
      <c r="N173" s="37">
        <v>7</v>
      </c>
      <c r="O173" s="55">
        <v>13.6908601331274</v>
      </c>
      <c r="P173" s="56">
        <v>2.2397424617955899</v>
      </c>
      <c r="Q173" s="56">
        <v>0.52083918943368102</v>
      </c>
      <c r="R173" s="57">
        <v>8</v>
      </c>
      <c r="S173" s="58">
        <v>0</v>
      </c>
      <c r="T173" s="58">
        <v>0</v>
      </c>
      <c r="U173" s="14" t="s">
        <v>18</v>
      </c>
      <c r="V173" s="59">
        <v>2.5000000000000001E-3</v>
      </c>
      <c r="W173" s="59" t="s">
        <v>18</v>
      </c>
      <c r="X173" s="59">
        <v>2.5000000000000001E-3</v>
      </c>
      <c r="Y173" s="12" t="s">
        <v>30</v>
      </c>
      <c r="Z173" s="60" t="s">
        <v>18</v>
      </c>
      <c r="AA173" s="8" t="s">
        <v>18</v>
      </c>
      <c r="AB173" s="61" t="s">
        <v>18</v>
      </c>
      <c r="AC173" s="62">
        <v>43054</v>
      </c>
      <c r="AD173" s="12" t="s">
        <v>41</v>
      </c>
      <c r="AE173" s="16">
        <v>500</v>
      </c>
      <c r="AF173" s="14" t="s">
        <v>42</v>
      </c>
      <c r="AG173" s="39" t="s">
        <v>18</v>
      </c>
    </row>
    <row r="174" spans="1:33" hidden="1" x14ac:dyDescent="0.25">
      <c r="A174" s="40" t="s">
        <v>300</v>
      </c>
      <c r="B174" s="40" t="b" cm="1">
        <f t="array" ref="B174">IsESG(A174)</f>
        <v>0</v>
      </c>
      <c r="C174" s="41" t="s">
        <v>18</v>
      </c>
      <c r="D174" s="42" t="s">
        <v>18</v>
      </c>
      <c r="E174" s="41" t="s">
        <v>18</v>
      </c>
      <c r="F174" s="42" t="s">
        <v>18</v>
      </c>
      <c r="G174" s="41">
        <v>10.049775170890999</v>
      </c>
      <c r="H174" s="42">
        <v>8</v>
      </c>
      <c r="I174" s="41">
        <v>34.678336607647701</v>
      </c>
      <c r="J174" s="42">
        <v>10</v>
      </c>
      <c r="K174" s="41">
        <v>12.7261002740608</v>
      </c>
      <c r="L174" s="42">
        <v>9</v>
      </c>
      <c r="M174" s="41">
        <v>2.1845104503005</v>
      </c>
      <c r="N174" s="42">
        <v>8</v>
      </c>
      <c r="O174" s="41">
        <v>13.691352368608801</v>
      </c>
      <c r="P174" s="43">
        <v>2.2347921831717601</v>
      </c>
      <c r="Q174" s="43" t="s">
        <v>18</v>
      </c>
      <c r="R174" s="44">
        <v>8</v>
      </c>
      <c r="S174" s="45">
        <v>0</v>
      </c>
      <c r="T174" s="45">
        <v>0</v>
      </c>
      <c r="U174" s="46" t="s">
        <v>18</v>
      </c>
      <c r="V174" s="47">
        <v>3.0000000000000001E-3</v>
      </c>
      <c r="W174" s="47" t="s">
        <v>18</v>
      </c>
      <c r="X174" s="47">
        <v>3.0000000000000001E-3</v>
      </c>
      <c r="Y174" s="48" t="s">
        <v>30</v>
      </c>
      <c r="Z174" s="49" t="s">
        <v>18</v>
      </c>
      <c r="AA174" s="50" t="s">
        <v>18</v>
      </c>
      <c r="AB174" s="51" t="s">
        <v>18</v>
      </c>
      <c r="AC174" s="52">
        <v>43789</v>
      </c>
      <c r="AD174" s="48" t="s">
        <v>41</v>
      </c>
      <c r="AE174" s="53" t="s">
        <v>301</v>
      </c>
      <c r="AF174" s="46" t="s">
        <v>18</v>
      </c>
      <c r="AG174" s="54" t="s">
        <v>18</v>
      </c>
    </row>
    <row r="175" spans="1:33" x14ac:dyDescent="0.25">
      <c r="A175" s="1" t="s">
        <v>302</v>
      </c>
      <c r="B175" s="40" t="b" cm="1">
        <f t="array" ref="B175">IsESG(A175)</f>
        <v>0</v>
      </c>
      <c r="C175" s="65">
        <v>13.5988767022522</v>
      </c>
      <c r="D175" s="66">
        <v>3</v>
      </c>
      <c r="E175" s="55">
        <v>14.929521902129901</v>
      </c>
      <c r="F175" s="37">
        <v>8</v>
      </c>
      <c r="G175" s="55">
        <v>10.5195369292433</v>
      </c>
      <c r="H175" s="37">
        <v>5</v>
      </c>
      <c r="I175" s="55">
        <v>33.303162510636199</v>
      </c>
      <c r="J175" s="37">
        <v>16</v>
      </c>
      <c r="K175" s="55">
        <v>11.9216841776271</v>
      </c>
      <c r="L175" s="37">
        <v>13</v>
      </c>
      <c r="M175" s="55">
        <v>1.8120369836016601</v>
      </c>
      <c r="N175" s="37">
        <v>22</v>
      </c>
      <c r="O175" s="55">
        <v>13.142885495007199</v>
      </c>
      <c r="P175" s="56">
        <v>2.2234199000292998</v>
      </c>
      <c r="Q175" s="56">
        <v>0.64707563240668098</v>
      </c>
      <c r="R175" s="57">
        <v>6</v>
      </c>
      <c r="S175" s="58">
        <v>0</v>
      </c>
      <c r="T175" s="58">
        <v>0</v>
      </c>
      <c r="U175" s="14" t="s">
        <v>18</v>
      </c>
      <c r="V175" s="59">
        <v>3.8E-3</v>
      </c>
      <c r="W175" s="59" t="s">
        <v>18</v>
      </c>
      <c r="X175" s="59">
        <v>3.8014999999999902E-3</v>
      </c>
      <c r="Y175" s="12" t="s">
        <v>30</v>
      </c>
      <c r="Z175" s="60">
        <v>341.84849440999898</v>
      </c>
      <c r="AA175" s="8">
        <v>-0.38007684000000003</v>
      </c>
      <c r="AB175" s="61">
        <v>472</v>
      </c>
      <c r="AC175" s="62">
        <v>38539</v>
      </c>
      <c r="AD175" s="12" t="s">
        <v>220</v>
      </c>
      <c r="AE175" s="16">
        <v>500</v>
      </c>
      <c r="AF175" s="14" t="s">
        <v>18</v>
      </c>
      <c r="AG175" s="39">
        <v>14.67720606</v>
      </c>
    </row>
    <row r="176" spans="1:33" hidden="1" x14ac:dyDescent="0.25">
      <c r="A176" s="40" t="s">
        <v>303</v>
      </c>
      <c r="B176" s="40" t="b" cm="1">
        <f t="array" ref="B176">IsESG(A176)</f>
        <v>0</v>
      </c>
      <c r="C176" s="41" t="s">
        <v>18</v>
      </c>
      <c r="D176" s="42" t="s">
        <v>18</v>
      </c>
      <c r="E176" s="41">
        <v>9.8530462717979894</v>
      </c>
      <c r="F176" s="42">
        <v>28</v>
      </c>
      <c r="G176" s="41">
        <v>7.7970134336734702</v>
      </c>
      <c r="H176" s="42">
        <v>23</v>
      </c>
      <c r="I176" s="41">
        <v>26.258350899499099</v>
      </c>
      <c r="J176" s="42">
        <v>30</v>
      </c>
      <c r="K176" s="41">
        <v>8.2473142441874501</v>
      </c>
      <c r="L176" s="42">
        <v>29</v>
      </c>
      <c r="M176" s="41">
        <v>0.44274680472557998</v>
      </c>
      <c r="N176" s="42">
        <v>38</v>
      </c>
      <c r="O176" s="41">
        <v>11.1864732787046</v>
      </c>
      <c r="P176" s="43">
        <v>1.98251414809052</v>
      </c>
      <c r="Q176" s="43">
        <v>0.43306415107257901</v>
      </c>
      <c r="R176" s="44">
        <v>8</v>
      </c>
      <c r="S176" s="45">
        <v>0</v>
      </c>
      <c r="T176" s="45">
        <v>0</v>
      </c>
      <c r="U176" s="46" t="s">
        <v>18</v>
      </c>
      <c r="V176" s="47">
        <v>9.4999999999999998E-3</v>
      </c>
      <c r="W176" s="47" t="s">
        <v>18</v>
      </c>
      <c r="X176" s="47">
        <v>9.5032992628294004E-3</v>
      </c>
      <c r="Y176" s="48" t="s">
        <v>30</v>
      </c>
      <c r="Z176" s="49">
        <v>224.637839842293</v>
      </c>
      <c r="AA176" s="50">
        <v>-9.5373254900000006</v>
      </c>
      <c r="AB176" s="51">
        <v>1768</v>
      </c>
      <c r="AC176" s="52">
        <v>42586</v>
      </c>
      <c r="AD176" s="48" t="s">
        <v>304</v>
      </c>
      <c r="AE176" s="53">
        <v>1000</v>
      </c>
      <c r="AF176" s="46" t="s">
        <v>18</v>
      </c>
      <c r="AG176" s="54">
        <v>-45.806976890000001</v>
      </c>
    </row>
    <row r="177" spans="1:33" hidden="1" x14ac:dyDescent="0.25">
      <c r="A177" s="1" t="s">
        <v>305</v>
      </c>
      <c r="B177" s="40" t="b" cm="1">
        <f t="array" ref="B177">IsESG(A177)</f>
        <v>0</v>
      </c>
      <c r="C177" s="55" t="s">
        <v>18</v>
      </c>
      <c r="D177" s="37" t="s">
        <v>18</v>
      </c>
      <c r="E177" s="55">
        <v>10.1833216264443</v>
      </c>
      <c r="F177" s="37">
        <v>27</v>
      </c>
      <c r="G177" s="55">
        <v>8.1215798407517692</v>
      </c>
      <c r="H177" s="37">
        <v>21</v>
      </c>
      <c r="I177" s="55">
        <v>26.638510103077198</v>
      </c>
      <c r="J177" s="37">
        <v>29</v>
      </c>
      <c r="K177" s="55">
        <v>8.4106430486654702</v>
      </c>
      <c r="L177" s="37">
        <v>26</v>
      </c>
      <c r="M177" s="55">
        <v>0.46796941964866101</v>
      </c>
      <c r="N177" s="37">
        <v>36</v>
      </c>
      <c r="O177" s="55">
        <v>11.185270329192001</v>
      </c>
      <c r="P177" s="56">
        <v>2.0167148474699399</v>
      </c>
      <c r="Q177" s="56">
        <v>0.44922719706852898</v>
      </c>
      <c r="R177" s="57">
        <v>8</v>
      </c>
      <c r="S177" s="58">
        <v>0</v>
      </c>
      <c r="T177" s="58">
        <v>0</v>
      </c>
      <c r="U177" s="14" t="s">
        <v>18</v>
      </c>
      <c r="V177" s="59">
        <v>6.4999999999999997E-3</v>
      </c>
      <c r="W177" s="59" t="s">
        <v>18</v>
      </c>
      <c r="X177" s="59">
        <v>6.4999999999999997E-3</v>
      </c>
      <c r="Y177" s="12" t="s">
        <v>30</v>
      </c>
      <c r="Z177" s="60" t="s">
        <v>18</v>
      </c>
      <c r="AA177" s="8" t="s">
        <v>18</v>
      </c>
      <c r="AB177" s="61" t="s">
        <v>18</v>
      </c>
      <c r="AC177" s="62">
        <v>42586</v>
      </c>
      <c r="AD177" s="12" t="s">
        <v>304</v>
      </c>
      <c r="AE177" s="16">
        <v>2000000</v>
      </c>
      <c r="AF177" s="14" t="s">
        <v>18</v>
      </c>
      <c r="AG177" s="39" t="s">
        <v>18</v>
      </c>
    </row>
    <row r="178" spans="1:33" x14ac:dyDescent="0.25">
      <c r="A178" s="40" t="s">
        <v>306</v>
      </c>
      <c r="B178" s="40" t="b" cm="1">
        <f t="array" ref="B178">IsESG(A178)</f>
        <v>0</v>
      </c>
      <c r="C178" s="41">
        <v>11.153862487588</v>
      </c>
      <c r="D178" s="42">
        <v>15</v>
      </c>
      <c r="E178" s="41">
        <v>13.372245937612901</v>
      </c>
      <c r="F178" s="42">
        <v>15</v>
      </c>
      <c r="G178" s="41">
        <v>7.9486338158604104</v>
      </c>
      <c r="H178" s="42">
        <v>22</v>
      </c>
      <c r="I178" s="41">
        <v>17.888777061793999</v>
      </c>
      <c r="J178" s="42">
        <v>34</v>
      </c>
      <c r="K178" s="41">
        <v>0.78143186774506301</v>
      </c>
      <c r="L178" s="42">
        <v>41</v>
      </c>
      <c r="M178" s="41">
        <v>-0.77213634780060003</v>
      </c>
      <c r="N178" s="42">
        <v>41</v>
      </c>
      <c r="O178" s="41">
        <v>15.785290328891</v>
      </c>
      <c r="P178" s="43">
        <v>0.87472370902749896</v>
      </c>
      <c r="Q178" s="43">
        <v>0.51015667275163701</v>
      </c>
      <c r="R178" s="44">
        <v>8</v>
      </c>
      <c r="S178" s="45">
        <v>0</v>
      </c>
      <c r="T178" s="45">
        <v>0</v>
      </c>
      <c r="U178" s="46" t="s">
        <v>18</v>
      </c>
      <c r="V178" s="47">
        <v>1.6E-2</v>
      </c>
      <c r="W178" s="47" t="s">
        <v>18</v>
      </c>
      <c r="X178" s="47">
        <v>1.6E-2</v>
      </c>
      <c r="Y178" s="48" t="s">
        <v>30</v>
      </c>
      <c r="Z178" s="49">
        <v>296.46908659656799</v>
      </c>
      <c r="AA178" s="50">
        <v>-4.1459341099999998</v>
      </c>
      <c r="AB178" s="51">
        <v>2041</v>
      </c>
      <c r="AC178" s="52">
        <v>37900</v>
      </c>
      <c r="AD178" s="48" t="s">
        <v>307</v>
      </c>
      <c r="AE178" s="53">
        <v>1000</v>
      </c>
      <c r="AF178" s="46" t="s">
        <v>52</v>
      </c>
      <c r="AG178" s="54">
        <v>-5.3768606800000001</v>
      </c>
    </row>
    <row r="179" spans="1:33" hidden="1" x14ac:dyDescent="0.25">
      <c r="A179" s="1" t="s">
        <v>308</v>
      </c>
      <c r="B179" s="40" t="b" cm="1">
        <f t="array" ref="B179">IsESG(A179)</f>
        <v>0</v>
      </c>
      <c r="C179" s="55" t="s">
        <v>18</v>
      </c>
      <c r="D179" s="37" t="s">
        <v>18</v>
      </c>
      <c r="E179" s="55" t="s">
        <v>18</v>
      </c>
      <c r="F179" s="37" t="s">
        <v>18</v>
      </c>
      <c r="G179" s="55" t="s">
        <v>18</v>
      </c>
      <c r="H179" s="37" t="s">
        <v>18</v>
      </c>
      <c r="I179" s="55">
        <v>37.303860463788503</v>
      </c>
      <c r="J179" s="37">
        <v>4</v>
      </c>
      <c r="K179" s="55">
        <v>13.047633970542099</v>
      </c>
      <c r="L179" s="37">
        <v>5</v>
      </c>
      <c r="M179" s="55">
        <v>1.95798562777782</v>
      </c>
      <c r="N179" s="37">
        <v>14</v>
      </c>
      <c r="O179" s="55">
        <v>14.667987801395901</v>
      </c>
      <c r="P179" s="56">
        <v>2.2649903692581499</v>
      </c>
      <c r="Q179" s="56" t="s">
        <v>18</v>
      </c>
      <c r="R179" s="57">
        <v>8</v>
      </c>
      <c r="S179" s="58">
        <v>0</v>
      </c>
      <c r="T179" s="58">
        <v>0</v>
      </c>
      <c r="U179" s="14" t="s">
        <v>18</v>
      </c>
      <c r="V179" s="59">
        <v>7.4999999999999997E-3</v>
      </c>
      <c r="W179" s="59" t="s">
        <v>18</v>
      </c>
      <c r="X179" s="59">
        <v>7.5072133192679302E-3</v>
      </c>
      <c r="Y179" s="12" t="s">
        <v>30</v>
      </c>
      <c r="Z179" s="60">
        <v>470.82172881024599</v>
      </c>
      <c r="AA179" s="8">
        <v>11.068294939999999</v>
      </c>
      <c r="AB179" s="61">
        <v>1951</v>
      </c>
      <c r="AC179" s="62">
        <v>44810</v>
      </c>
      <c r="AD179" s="12" t="s">
        <v>229</v>
      </c>
      <c r="AE179" s="16" t="s">
        <v>129</v>
      </c>
      <c r="AF179" s="14" t="s">
        <v>34</v>
      </c>
      <c r="AG179" s="39">
        <v>0.39170192999999398</v>
      </c>
    </row>
    <row r="180" spans="1:33" hidden="1" x14ac:dyDescent="0.25">
      <c r="A180" s="40" t="s">
        <v>309</v>
      </c>
      <c r="B180" s="40" t="b" cm="1">
        <f t="array" ref="B180">IsESG(A180)</f>
        <v>0</v>
      </c>
      <c r="C180" s="41" t="s">
        <v>18</v>
      </c>
      <c r="D180" s="42" t="s">
        <v>18</v>
      </c>
      <c r="E180" s="41" t="s">
        <v>18</v>
      </c>
      <c r="F180" s="42" t="s">
        <v>18</v>
      </c>
      <c r="G180" s="41" t="s">
        <v>18</v>
      </c>
      <c r="H180" s="42" t="s">
        <v>18</v>
      </c>
      <c r="I180" s="63">
        <v>37.787044496043102</v>
      </c>
      <c r="J180" s="64">
        <v>2</v>
      </c>
      <c r="K180" s="41">
        <v>13.2474937489776</v>
      </c>
      <c r="L180" s="42">
        <v>4</v>
      </c>
      <c r="M180" s="41">
        <v>1.98876191678767</v>
      </c>
      <c r="N180" s="42">
        <v>11</v>
      </c>
      <c r="O180" s="41">
        <v>14.666237498790499</v>
      </c>
      <c r="P180" s="43">
        <v>2.2982060082957299</v>
      </c>
      <c r="Q180" s="43" t="s">
        <v>18</v>
      </c>
      <c r="R180" s="44">
        <v>8</v>
      </c>
      <c r="S180" s="45">
        <v>0</v>
      </c>
      <c r="T180" s="45">
        <v>0</v>
      </c>
      <c r="U180" s="46" t="s">
        <v>18</v>
      </c>
      <c r="V180" s="47">
        <v>4.0000000000000001E-3</v>
      </c>
      <c r="W180" s="47" t="s">
        <v>18</v>
      </c>
      <c r="X180" s="47" t="s">
        <v>18</v>
      </c>
      <c r="Y180" s="48" t="s">
        <v>30</v>
      </c>
      <c r="Z180" s="49" t="s">
        <v>18</v>
      </c>
      <c r="AA180" s="50" t="s">
        <v>18</v>
      </c>
      <c r="AB180" s="51" t="s">
        <v>18</v>
      </c>
      <c r="AC180" s="52">
        <v>44810</v>
      </c>
      <c r="AD180" s="48" t="s">
        <v>229</v>
      </c>
      <c r="AE180" s="53" t="s">
        <v>37</v>
      </c>
      <c r="AF180" s="46" t="s">
        <v>18</v>
      </c>
      <c r="AG180" s="54" t="s">
        <v>18</v>
      </c>
    </row>
    <row r="181" spans="1:33" hidden="1" x14ac:dyDescent="0.25">
      <c r="A181" s="225" t="s">
        <v>2397</v>
      </c>
      <c r="B181" s="40" t="b" cm="1">
        <f t="array" ref="B181">IsESG(A181)</f>
        <v>1</v>
      </c>
      <c r="C181" s="55" t="s">
        <v>18</v>
      </c>
      <c r="D181" s="37" t="s">
        <v>18</v>
      </c>
      <c r="E181" s="55" t="s">
        <v>18</v>
      </c>
      <c r="F181" s="37" t="s">
        <v>18</v>
      </c>
      <c r="G181" s="55" t="s">
        <v>18</v>
      </c>
      <c r="H181" s="37" t="s">
        <v>18</v>
      </c>
      <c r="I181" s="55" t="s">
        <v>18</v>
      </c>
      <c r="J181" s="37" t="s">
        <v>18</v>
      </c>
      <c r="K181" s="55">
        <v>8.5831202046035209</v>
      </c>
      <c r="L181" s="37">
        <v>24</v>
      </c>
      <c r="M181" s="55">
        <v>1.42863968655935</v>
      </c>
      <c r="N181" s="37">
        <v>26</v>
      </c>
      <c r="O181" s="55" t="s">
        <v>18</v>
      </c>
      <c r="P181" s="56" t="s">
        <v>18</v>
      </c>
      <c r="Q181" s="56" t="s">
        <v>18</v>
      </c>
      <c r="R181" s="57">
        <v>8</v>
      </c>
      <c r="S181" s="58">
        <v>0</v>
      </c>
      <c r="T181" s="58">
        <v>0</v>
      </c>
      <c r="U181" s="14" t="s">
        <v>18</v>
      </c>
      <c r="V181" s="59">
        <v>1.39999999999999E-2</v>
      </c>
      <c r="W181" s="59" t="s">
        <v>18</v>
      </c>
      <c r="X181" s="59" t="s">
        <v>18</v>
      </c>
      <c r="Y181" s="12" t="s">
        <v>30</v>
      </c>
      <c r="Z181" s="60">
        <v>127.20095148</v>
      </c>
      <c r="AA181" s="8">
        <v>-0.70052599999999998</v>
      </c>
      <c r="AB181" s="61">
        <v>42</v>
      </c>
      <c r="AC181" s="62">
        <v>45293</v>
      </c>
      <c r="AD181" s="12" t="s">
        <v>248</v>
      </c>
      <c r="AE181" s="16">
        <v>30</v>
      </c>
      <c r="AF181" s="14" t="s">
        <v>18</v>
      </c>
      <c r="AG181" s="39">
        <v>-0.81735199999999997</v>
      </c>
    </row>
    <row r="182" spans="1:33" hidden="1" x14ac:dyDescent="0.25">
      <c r="A182" s="225" t="s">
        <v>2547</v>
      </c>
      <c r="B182" s="40" t="b" cm="1">
        <f t="array" ref="B182">IsESG(A182)</f>
        <v>1</v>
      </c>
      <c r="C182" s="41" t="s">
        <v>18</v>
      </c>
      <c r="D182" s="42" t="s">
        <v>18</v>
      </c>
      <c r="E182" s="41" t="s">
        <v>18</v>
      </c>
      <c r="F182" s="42" t="s">
        <v>18</v>
      </c>
      <c r="G182" s="41" t="s">
        <v>18</v>
      </c>
      <c r="H182" s="42" t="s">
        <v>18</v>
      </c>
      <c r="I182" s="41">
        <v>15.904113467155099</v>
      </c>
      <c r="J182" s="42">
        <v>35</v>
      </c>
      <c r="K182" s="41">
        <v>7.7142868022139696E-2</v>
      </c>
      <c r="L182" s="42">
        <v>42</v>
      </c>
      <c r="M182" s="41">
        <v>1.88758052564912</v>
      </c>
      <c r="N182" s="42">
        <v>19</v>
      </c>
      <c r="O182" s="41">
        <v>13.5991231924537</v>
      </c>
      <c r="P182" s="43">
        <v>0.86940194177263797</v>
      </c>
      <c r="Q182" s="43" t="s">
        <v>18</v>
      </c>
      <c r="R182" s="44">
        <v>9</v>
      </c>
      <c r="S182" s="45">
        <v>0</v>
      </c>
      <c r="T182" s="45">
        <v>0</v>
      </c>
      <c r="U182" s="46" t="s">
        <v>18</v>
      </c>
      <c r="V182" s="47">
        <v>1.4999999999999999E-2</v>
      </c>
      <c r="W182" s="47" t="s">
        <v>18</v>
      </c>
      <c r="X182" s="47" t="s">
        <v>18</v>
      </c>
      <c r="Y182" s="48" t="s">
        <v>141</v>
      </c>
      <c r="Z182" s="49">
        <v>228.47307749000001</v>
      </c>
      <c r="AA182" s="50" t="s">
        <v>18</v>
      </c>
      <c r="AB182" s="51" t="s">
        <v>18</v>
      </c>
      <c r="AC182" s="52">
        <v>44383</v>
      </c>
      <c r="AD182" s="48" t="s">
        <v>314</v>
      </c>
      <c r="AE182" s="53" t="s">
        <v>315</v>
      </c>
      <c r="AF182" s="46" t="s">
        <v>18</v>
      </c>
      <c r="AG182" s="54" t="s">
        <v>18</v>
      </c>
    </row>
    <row r="183" spans="1:33" hidden="1" x14ac:dyDescent="0.25">
      <c r="A183" s="225" t="s">
        <v>2398</v>
      </c>
      <c r="B183" s="40" t="b" cm="1">
        <f t="array" ref="B183">IsESG(A183)</f>
        <v>1</v>
      </c>
      <c r="C183" s="55" t="s">
        <v>18</v>
      </c>
      <c r="D183" s="37" t="s">
        <v>18</v>
      </c>
      <c r="E183" s="55">
        <v>14.304332791040901</v>
      </c>
      <c r="F183" s="37">
        <v>10</v>
      </c>
      <c r="G183" s="55">
        <v>8.5729074858144898</v>
      </c>
      <c r="H183" s="37">
        <v>20</v>
      </c>
      <c r="I183" s="55">
        <v>33.619449603241698</v>
      </c>
      <c r="J183" s="37">
        <v>14</v>
      </c>
      <c r="K183" s="65">
        <v>13.489810082655101</v>
      </c>
      <c r="L183" s="66">
        <v>3</v>
      </c>
      <c r="M183" s="55">
        <v>1.0552068276887101</v>
      </c>
      <c r="N183" s="37">
        <v>30</v>
      </c>
      <c r="O183" s="55">
        <v>13.738028338540699</v>
      </c>
      <c r="P183" s="56">
        <v>2.1501222386580601</v>
      </c>
      <c r="Q183" s="56">
        <v>0.60234534171519705</v>
      </c>
      <c r="R183" s="57">
        <v>9</v>
      </c>
      <c r="S183" s="58">
        <v>1E-3</v>
      </c>
      <c r="T183" s="58">
        <v>0</v>
      </c>
      <c r="U183" s="14" t="s">
        <v>18</v>
      </c>
      <c r="V183" s="59">
        <v>4.8999999999999998E-3</v>
      </c>
      <c r="W183" s="59" t="s">
        <v>18</v>
      </c>
      <c r="X183" s="59">
        <v>4.8999999999999998E-3</v>
      </c>
      <c r="Y183" s="12" t="s">
        <v>30</v>
      </c>
      <c r="Z183" s="60">
        <v>316.30291854361298</v>
      </c>
      <c r="AA183" s="8">
        <v>-0.73216267999999995</v>
      </c>
      <c r="AB183" s="61">
        <v>19373</v>
      </c>
      <c r="AC183" s="62">
        <v>43718</v>
      </c>
      <c r="AD183" s="12" t="s">
        <v>283</v>
      </c>
      <c r="AE183" s="16">
        <v>10</v>
      </c>
      <c r="AF183" s="14" t="s">
        <v>32</v>
      </c>
      <c r="AG183" s="39">
        <v>6.6707228499999998</v>
      </c>
    </row>
    <row r="184" spans="1:33" hidden="1" x14ac:dyDescent="0.25">
      <c r="A184" s="225" t="s">
        <v>2399</v>
      </c>
      <c r="B184" s="40" t="b" cm="1">
        <f t="array" ref="B184">IsESG(A184)</f>
        <v>1</v>
      </c>
      <c r="C184" s="41" t="s">
        <v>18</v>
      </c>
      <c r="D184" s="42" t="s">
        <v>18</v>
      </c>
      <c r="E184" s="41" t="s">
        <v>18</v>
      </c>
      <c r="F184" s="42" t="s">
        <v>18</v>
      </c>
      <c r="G184" s="41" t="s">
        <v>18</v>
      </c>
      <c r="H184" s="42" t="s">
        <v>18</v>
      </c>
      <c r="I184" s="41" t="s">
        <v>18</v>
      </c>
      <c r="J184" s="42" t="s">
        <v>18</v>
      </c>
      <c r="K184" s="63">
        <v>13.6632511880651</v>
      </c>
      <c r="L184" s="64">
        <v>2</v>
      </c>
      <c r="M184" s="41">
        <v>1.0833221880433199</v>
      </c>
      <c r="N184" s="42">
        <v>29</v>
      </c>
      <c r="O184" s="41" t="s">
        <v>18</v>
      </c>
      <c r="P184" s="43" t="s">
        <v>18</v>
      </c>
      <c r="Q184" s="43" t="s">
        <v>18</v>
      </c>
      <c r="R184" s="44">
        <v>9</v>
      </c>
      <c r="S184" s="45">
        <v>1E-3</v>
      </c>
      <c r="T184" s="45">
        <v>0</v>
      </c>
      <c r="U184" s="46" t="s">
        <v>18</v>
      </c>
      <c r="V184" s="47">
        <v>1.9E-3</v>
      </c>
      <c r="W184" s="47" t="s">
        <v>18</v>
      </c>
      <c r="X184" s="47">
        <v>2E-3</v>
      </c>
      <c r="Y184" s="48" t="s">
        <v>30</v>
      </c>
      <c r="Z184" s="49" t="s">
        <v>18</v>
      </c>
      <c r="AA184" s="50" t="s">
        <v>18</v>
      </c>
      <c r="AB184" s="51" t="s">
        <v>18</v>
      </c>
      <c r="AC184" s="52">
        <v>45405</v>
      </c>
      <c r="AD184" s="48" t="s">
        <v>283</v>
      </c>
      <c r="AE184" s="53" t="s">
        <v>68</v>
      </c>
      <c r="AF184" s="46" t="s">
        <v>18</v>
      </c>
      <c r="AG184" s="54" t="s">
        <v>18</v>
      </c>
    </row>
    <row r="185" spans="1:33" x14ac:dyDescent="0.25">
      <c r="A185" s="1" t="s">
        <v>316</v>
      </c>
      <c r="B185" s="40" t="b" cm="1">
        <f t="array" ref="B185">IsESG(A185)</f>
        <v>0</v>
      </c>
      <c r="C185" s="55">
        <v>10.3966646342061</v>
      </c>
      <c r="D185" s="37">
        <v>16</v>
      </c>
      <c r="E185" s="55">
        <v>13.2902869420844</v>
      </c>
      <c r="F185" s="37">
        <v>16</v>
      </c>
      <c r="G185" s="55">
        <v>6.6648642756880401</v>
      </c>
      <c r="H185" s="37">
        <v>28</v>
      </c>
      <c r="I185" s="55">
        <v>28.4091703820262</v>
      </c>
      <c r="J185" s="37">
        <v>26</v>
      </c>
      <c r="K185" s="55">
        <v>5.8946404658614497</v>
      </c>
      <c r="L185" s="37">
        <v>35</v>
      </c>
      <c r="M185" s="55">
        <v>1.2312134844237199</v>
      </c>
      <c r="N185" s="37">
        <v>28</v>
      </c>
      <c r="O185" s="55">
        <v>12.4610994298473</v>
      </c>
      <c r="P185" s="56">
        <v>1.9523286176919401</v>
      </c>
      <c r="Q185" s="56">
        <v>0.66824928531682404</v>
      </c>
      <c r="R185" s="57">
        <v>8</v>
      </c>
      <c r="S185" s="58">
        <v>0</v>
      </c>
      <c r="T185" s="58">
        <v>0</v>
      </c>
      <c r="U185" s="14" t="s">
        <v>18</v>
      </c>
      <c r="V185" s="59">
        <v>1.4999999999999999E-2</v>
      </c>
      <c r="W185" s="59" t="s">
        <v>18</v>
      </c>
      <c r="X185" s="59">
        <v>1.78E-2</v>
      </c>
      <c r="Y185" s="12" t="s">
        <v>141</v>
      </c>
      <c r="Z185" s="60">
        <v>1870.1426312200001</v>
      </c>
      <c r="AA185" s="8">
        <v>0.248633921554999</v>
      </c>
      <c r="AB185" s="61">
        <v>48</v>
      </c>
      <c r="AC185" s="62">
        <v>41059</v>
      </c>
      <c r="AD185" s="12" t="s">
        <v>317</v>
      </c>
      <c r="AE185" s="16">
        <v>50</v>
      </c>
      <c r="AF185" s="14" t="s">
        <v>34</v>
      </c>
      <c r="AG185" s="39">
        <v>4.7168604988930003</v>
      </c>
    </row>
    <row r="186" spans="1:33" x14ac:dyDescent="0.25">
      <c r="A186" s="40" t="s">
        <v>2607</v>
      </c>
      <c r="B186" s="40" t="b" cm="1">
        <f t="array" ref="B186">IsESG(A186)</f>
        <v>0</v>
      </c>
      <c r="C186" s="41">
        <v>6.8432622769036797</v>
      </c>
      <c r="D186" s="42">
        <v>23</v>
      </c>
      <c r="E186" s="41">
        <v>10.532921384148599</v>
      </c>
      <c r="F186" s="42">
        <v>26</v>
      </c>
      <c r="G186" s="41">
        <v>1.8034612840034301</v>
      </c>
      <c r="H186" s="42">
        <v>30</v>
      </c>
      <c r="I186" s="41">
        <v>29.2030493624165</v>
      </c>
      <c r="J186" s="42">
        <v>24</v>
      </c>
      <c r="K186" s="41">
        <v>6.5545804114569997</v>
      </c>
      <c r="L186" s="42">
        <v>33</v>
      </c>
      <c r="M186" s="41">
        <v>-1.79362928398598</v>
      </c>
      <c r="N186" s="42">
        <v>42</v>
      </c>
      <c r="O186" s="41">
        <v>12.003374053161901</v>
      </c>
      <c r="P186" s="43">
        <v>2.0929148665968902</v>
      </c>
      <c r="Q186" s="43">
        <v>0.50529735202576198</v>
      </c>
      <c r="R186" s="44">
        <v>8</v>
      </c>
      <c r="S186" s="45">
        <v>0</v>
      </c>
      <c r="T186" s="45">
        <v>0</v>
      </c>
      <c r="U186" s="46" t="s">
        <v>18</v>
      </c>
      <c r="V186" s="47">
        <v>1.4999999999999999E-2</v>
      </c>
      <c r="W186" s="47" t="s">
        <v>18</v>
      </c>
      <c r="X186" s="47">
        <v>1.78E-2</v>
      </c>
      <c r="Y186" s="48" t="s">
        <v>141</v>
      </c>
      <c r="Z186" s="49" t="s">
        <v>18</v>
      </c>
      <c r="AA186" s="50" t="s">
        <v>18</v>
      </c>
      <c r="AB186" s="51" t="s">
        <v>18</v>
      </c>
      <c r="AC186" s="52">
        <v>41225</v>
      </c>
      <c r="AD186" s="48" t="s">
        <v>317</v>
      </c>
      <c r="AE186" s="53">
        <v>50</v>
      </c>
      <c r="AF186" s="46" t="s">
        <v>34</v>
      </c>
      <c r="AG186" s="54" t="s">
        <v>18</v>
      </c>
    </row>
    <row r="187" spans="1:33" x14ac:dyDescent="0.25">
      <c r="A187" s="1" t="s">
        <v>2608</v>
      </c>
      <c r="B187" s="40" t="b" cm="1">
        <f t="array" ref="B187">IsESG(A187)</f>
        <v>0</v>
      </c>
      <c r="C187" s="55">
        <v>11.305093018738001</v>
      </c>
      <c r="D187" s="37">
        <v>13</v>
      </c>
      <c r="E187" s="55">
        <v>14.271395676517599</v>
      </c>
      <c r="F187" s="37">
        <v>11</v>
      </c>
      <c r="G187" s="55">
        <v>7.5919710235678304</v>
      </c>
      <c r="H187" s="37">
        <v>24</v>
      </c>
      <c r="I187" s="55">
        <v>29.529263024252099</v>
      </c>
      <c r="J187" s="37">
        <v>23</v>
      </c>
      <c r="K187" s="55">
        <v>6.3568477716233502</v>
      </c>
      <c r="L187" s="37">
        <v>34</v>
      </c>
      <c r="M187" s="55">
        <v>1.3054212647107599</v>
      </c>
      <c r="N187" s="37">
        <v>27</v>
      </c>
      <c r="O187" s="55">
        <v>12.4600919264343</v>
      </c>
      <c r="P187" s="56">
        <v>2.0423808923136799</v>
      </c>
      <c r="Q187" s="56">
        <v>0.72161562781629196</v>
      </c>
      <c r="R187" s="57">
        <v>8</v>
      </c>
      <c r="S187" s="58">
        <v>0</v>
      </c>
      <c r="T187" s="58">
        <v>0</v>
      </c>
      <c r="U187" s="14" t="s">
        <v>18</v>
      </c>
      <c r="V187" s="59">
        <v>0.01</v>
      </c>
      <c r="W187" s="59" t="s">
        <v>18</v>
      </c>
      <c r="X187" s="59">
        <v>9.2999999999999992E-3</v>
      </c>
      <c r="Y187" s="12" t="s">
        <v>141</v>
      </c>
      <c r="Z187" s="60" t="s">
        <v>18</v>
      </c>
      <c r="AA187" s="8" t="s">
        <v>18</v>
      </c>
      <c r="AB187" s="61" t="s">
        <v>18</v>
      </c>
      <c r="AC187" s="62">
        <v>41575</v>
      </c>
      <c r="AD187" s="12" t="s">
        <v>317</v>
      </c>
      <c r="AE187" s="16">
        <v>75000</v>
      </c>
      <c r="AF187" s="14" t="s">
        <v>18</v>
      </c>
      <c r="AG187" s="39" t="s">
        <v>18</v>
      </c>
    </row>
    <row r="188" spans="1:33" hidden="1" x14ac:dyDescent="0.25">
      <c r="A188" s="40" t="s">
        <v>320</v>
      </c>
      <c r="B188" s="40" t="b" cm="1">
        <f t="array" ref="B188">IsESG(A188)</f>
        <v>0</v>
      </c>
      <c r="C188" s="41" t="s">
        <v>18</v>
      </c>
      <c r="D188" s="42" t="s">
        <v>18</v>
      </c>
      <c r="E188" s="63">
        <v>15.7134788494247</v>
      </c>
      <c r="F188" s="64">
        <v>3</v>
      </c>
      <c r="G188" s="63">
        <v>10.816271089953</v>
      </c>
      <c r="H188" s="64">
        <v>3</v>
      </c>
      <c r="I188" s="41">
        <v>34.3632748539207</v>
      </c>
      <c r="J188" s="42">
        <v>12</v>
      </c>
      <c r="K188" s="41">
        <v>10.203985735263201</v>
      </c>
      <c r="L188" s="42">
        <v>17</v>
      </c>
      <c r="M188" s="63">
        <v>2.6173216091160501</v>
      </c>
      <c r="N188" s="64">
        <v>2</v>
      </c>
      <c r="O188" s="41">
        <v>12.4098183115041</v>
      </c>
      <c r="P188" s="43">
        <v>2.4401860475763701</v>
      </c>
      <c r="Q188" s="43">
        <v>0.79234959617298395</v>
      </c>
      <c r="R188" s="44">
        <v>6</v>
      </c>
      <c r="S188" s="45">
        <v>0</v>
      </c>
      <c r="T188" s="45">
        <v>0</v>
      </c>
      <c r="U188" s="46" t="s">
        <v>18</v>
      </c>
      <c r="V188" s="47">
        <v>6.0000000000000001E-3</v>
      </c>
      <c r="W188" s="47" t="s">
        <v>18</v>
      </c>
      <c r="X188" s="47">
        <v>6.0009718198165696E-3</v>
      </c>
      <c r="Y188" s="48" t="s">
        <v>30</v>
      </c>
      <c r="Z188" s="49">
        <v>2179.9445441768298</v>
      </c>
      <c r="AA188" s="50">
        <v>10.3355812884492</v>
      </c>
      <c r="AB188" s="51">
        <v>67159</v>
      </c>
      <c r="AC188" s="52">
        <v>42913</v>
      </c>
      <c r="AD188" s="48" t="s">
        <v>62</v>
      </c>
      <c r="AE188" s="53">
        <v>10</v>
      </c>
      <c r="AF188" s="46" t="s">
        <v>32</v>
      </c>
      <c r="AG188" s="54">
        <v>44.036555631252199</v>
      </c>
    </row>
    <row r="189" spans="1:33" x14ac:dyDescent="0.25">
      <c r="A189" s="1" t="s">
        <v>321</v>
      </c>
      <c r="B189" s="40" t="b" cm="1">
        <f t="array" ref="B189">IsESG(A189)</f>
        <v>0</v>
      </c>
      <c r="C189" s="55">
        <v>11.5534541601548</v>
      </c>
      <c r="D189" s="37">
        <v>10</v>
      </c>
      <c r="E189" s="55">
        <v>12.8943952349713</v>
      </c>
      <c r="F189" s="37">
        <v>17</v>
      </c>
      <c r="G189" s="55">
        <v>8.96027378130659</v>
      </c>
      <c r="H189" s="37">
        <v>18</v>
      </c>
      <c r="I189" s="55">
        <v>28.276373975159999</v>
      </c>
      <c r="J189" s="37">
        <v>27</v>
      </c>
      <c r="K189" s="55">
        <v>8.3011278514288698</v>
      </c>
      <c r="L189" s="37">
        <v>27</v>
      </c>
      <c r="M189" s="55">
        <v>0.82462441773536399</v>
      </c>
      <c r="N189" s="37">
        <v>32</v>
      </c>
      <c r="O189" s="55">
        <v>10.978576461403501</v>
      </c>
      <c r="P189" s="56">
        <v>2.2038708481915701</v>
      </c>
      <c r="Q189" s="56">
        <v>0.69651441411370996</v>
      </c>
      <c r="R189" s="57">
        <v>8</v>
      </c>
      <c r="S189" s="58">
        <v>0</v>
      </c>
      <c r="T189" s="58">
        <v>0</v>
      </c>
      <c r="U189" s="14" t="s">
        <v>18</v>
      </c>
      <c r="V189" s="59">
        <v>1.2E-2</v>
      </c>
      <c r="W189" s="59" t="s">
        <v>18</v>
      </c>
      <c r="X189" s="59">
        <v>1.2004129190955899E-2</v>
      </c>
      <c r="Y189" s="12" t="s">
        <v>30</v>
      </c>
      <c r="Z189" s="60">
        <v>708.45055445917205</v>
      </c>
      <c r="AA189" s="8">
        <v>-0.554602940483653</v>
      </c>
      <c r="AB189" s="61">
        <v>25475</v>
      </c>
      <c r="AC189" s="62">
        <v>37298</v>
      </c>
      <c r="AD189" s="12" t="s">
        <v>322</v>
      </c>
      <c r="AE189" s="16">
        <v>10</v>
      </c>
      <c r="AF189" s="14" t="s">
        <v>18</v>
      </c>
      <c r="AG189" s="39">
        <v>-15.072009451747499</v>
      </c>
    </row>
    <row r="190" spans="1:33" x14ac:dyDescent="0.25">
      <c r="A190" s="40" t="s">
        <v>2609</v>
      </c>
      <c r="B190" s="40" t="b" cm="1">
        <f t="array" ref="B190">IsESG(A190)</f>
        <v>0</v>
      </c>
      <c r="C190" s="41">
        <v>11.321273498029001</v>
      </c>
      <c r="D190" s="42">
        <v>12</v>
      </c>
      <c r="E190" s="41">
        <v>12.838774965158199</v>
      </c>
      <c r="F190" s="42">
        <v>18</v>
      </c>
      <c r="G190" s="41">
        <v>9.0189395499978104</v>
      </c>
      <c r="H190" s="42">
        <v>17</v>
      </c>
      <c r="I190" s="41">
        <v>28.507340756093701</v>
      </c>
      <c r="J190" s="42">
        <v>25</v>
      </c>
      <c r="K190" s="41">
        <v>8.5134230282055903</v>
      </c>
      <c r="L190" s="42">
        <v>25</v>
      </c>
      <c r="M190" s="41">
        <v>0.85947083560320403</v>
      </c>
      <c r="N190" s="42">
        <v>31</v>
      </c>
      <c r="O190" s="41">
        <v>10.976511129421899</v>
      </c>
      <c r="P190" s="43">
        <v>2.22532743882432</v>
      </c>
      <c r="Q190" s="43">
        <v>0.69312892737480403</v>
      </c>
      <c r="R190" s="44">
        <v>8</v>
      </c>
      <c r="S190" s="45">
        <v>0</v>
      </c>
      <c r="T190" s="45">
        <v>0</v>
      </c>
      <c r="U190" s="46" t="s">
        <v>18</v>
      </c>
      <c r="V190" s="47">
        <v>1.2E-2</v>
      </c>
      <c r="W190" s="47" t="s">
        <v>18</v>
      </c>
      <c r="X190" s="47">
        <v>1.2E-2</v>
      </c>
      <c r="Y190" s="48" t="s">
        <v>30</v>
      </c>
      <c r="Z190" s="49" t="s">
        <v>18</v>
      </c>
      <c r="AA190" s="50" t="s">
        <v>18</v>
      </c>
      <c r="AB190" s="51" t="s">
        <v>18</v>
      </c>
      <c r="AC190" s="52">
        <v>41547</v>
      </c>
      <c r="AD190" s="48" t="s">
        <v>322</v>
      </c>
      <c r="AE190" s="53">
        <v>10</v>
      </c>
      <c r="AF190" s="46" t="s">
        <v>18</v>
      </c>
      <c r="AG190" s="54" t="s">
        <v>18</v>
      </c>
    </row>
    <row r="191" spans="1:33" x14ac:dyDescent="0.25">
      <c r="A191" s="1" t="s">
        <v>324</v>
      </c>
      <c r="B191" s="40" t="b" cm="1">
        <f t="array" ref="B191">IsESG(A191)</f>
        <v>0</v>
      </c>
      <c r="C191" s="55">
        <v>9.1596528161707003</v>
      </c>
      <c r="D191" s="37">
        <v>21</v>
      </c>
      <c r="E191" s="55">
        <v>10.7720729789706</v>
      </c>
      <c r="F191" s="37">
        <v>24</v>
      </c>
      <c r="G191" s="55">
        <v>9.6188165879077907</v>
      </c>
      <c r="H191" s="37">
        <v>12</v>
      </c>
      <c r="I191" s="55">
        <v>21.875274483970198</v>
      </c>
      <c r="J191" s="37">
        <v>32</v>
      </c>
      <c r="K191" s="55">
        <v>3.2403273809524098</v>
      </c>
      <c r="L191" s="37">
        <v>40</v>
      </c>
      <c r="M191" s="55">
        <v>0.40522450161004597</v>
      </c>
      <c r="N191" s="37">
        <v>40</v>
      </c>
      <c r="O191" s="55">
        <v>13.132700463127399</v>
      </c>
      <c r="P191" s="56">
        <v>1.3549585766233201</v>
      </c>
      <c r="Q191" s="56">
        <v>0.45605000336150497</v>
      </c>
      <c r="R191" s="57">
        <v>8</v>
      </c>
      <c r="S191" s="58">
        <v>7.4999999999999997E-3</v>
      </c>
      <c r="T191" s="58">
        <v>7.4999999999999997E-3</v>
      </c>
      <c r="U191" s="14" t="s">
        <v>18</v>
      </c>
      <c r="V191" s="59">
        <v>1.6E-2</v>
      </c>
      <c r="W191" s="59" t="s">
        <v>18</v>
      </c>
      <c r="X191" s="59">
        <v>1.601E-2</v>
      </c>
      <c r="Y191" s="12" t="s">
        <v>30</v>
      </c>
      <c r="Z191" s="60">
        <v>229.75468730662399</v>
      </c>
      <c r="AA191" s="8">
        <v>-25.086437199999999</v>
      </c>
      <c r="AB191" s="61">
        <v>15734</v>
      </c>
      <c r="AC191" s="62">
        <v>41752</v>
      </c>
      <c r="AD191" s="12" t="s">
        <v>65</v>
      </c>
      <c r="AE191" s="16" t="s">
        <v>56</v>
      </c>
      <c r="AF191" s="14" t="s">
        <v>34</v>
      </c>
      <c r="AG191" s="39">
        <v>-93.710329239999993</v>
      </c>
    </row>
    <row r="192" spans="1:33" x14ac:dyDescent="0.25">
      <c r="A192" s="40" t="s">
        <v>2610</v>
      </c>
      <c r="B192" s="40" t="b" cm="1">
        <f t="array" ref="B192">IsESG(A192)</f>
        <v>0</v>
      </c>
      <c r="C192" s="41">
        <v>9.1518046548418592</v>
      </c>
      <c r="D192" s="42">
        <v>22</v>
      </c>
      <c r="E192" s="41">
        <v>10.7562570514042</v>
      </c>
      <c r="F192" s="42">
        <v>25</v>
      </c>
      <c r="G192" s="41">
        <v>9.5938621698997402</v>
      </c>
      <c r="H192" s="42">
        <v>13</v>
      </c>
      <c r="I192" s="41">
        <v>21.8003307448949</v>
      </c>
      <c r="J192" s="42">
        <v>33</v>
      </c>
      <c r="K192" s="41">
        <v>3.2430778644637601</v>
      </c>
      <c r="L192" s="42">
        <v>39</v>
      </c>
      <c r="M192" s="41">
        <v>0.40664517728734501</v>
      </c>
      <c r="N192" s="42">
        <v>39</v>
      </c>
      <c r="O192" s="41">
        <v>13.835747470308201</v>
      </c>
      <c r="P192" s="43">
        <v>1.28069129808059</v>
      </c>
      <c r="Q192" s="43">
        <v>0.45337447001472497</v>
      </c>
      <c r="R192" s="44">
        <v>8</v>
      </c>
      <c r="S192" s="45">
        <v>7.4999999999999997E-3</v>
      </c>
      <c r="T192" s="45">
        <v>7.4999999999999997E-3</v>
      </c>
      <c r="U192" s="46" t="s">
        <v>18</v>
      </c>
      <c r="V192" s="47">
        <v>1.6E-2</v>
      </c>
      <c r="W192" s="47" t="s">
        <v>18</v>
      </c>
      <c r="X192" s="47">
        <v>1.601E-2</v>
      </c>
      <c r="Y192" s="48" t="s">
        <v>30</v>
      </c>
      <c r="Z192" s="49" t="s">
        <v>18</v>
      </c>
      <c r="AA192" s="50" t="s">
        <v>18</v>
      </c>
      <c r="AB192" s="51" t="s">
        <v>18</v>
      </c>
      <c r="AC192" s="52">
        <v>41752</v>
      </c>
      <c r="AD192" s="48" t="s">
        <v>65</v>
      </c>
      <c r="AE192" s="53">
        <v>30000</v>
      </c>
      <c r="AF192" s="46" t="s">
        <v>34</v>
      </c>
      <c r="AG192" s="54" t="s">
        <v>18</v>
      </c>
    </row>
    <row r="193" spans="1:33" hidden="1" x14ac:dyDescent="0.25">
      <c r="A193" s="1" t="s">
        <v>326</v>
      </c>
      <c r="B193" s="40" t="b" cm="1">
        <f t="array" ref="B193">IsESG(A193)</f>
        <v>0</v>
      </c>
      <c r="C193" s="55" t="s">
        <v>18</v>
      </c>
      <c r="D193" s="37" t="s">
        <v>18</v>
      </c>
      <c r="E193" s="55" t="s">
        <v>18</v>
      </c>
      <c r="F193" s="37" t="s">
        <v>18</v>
      </c>
      <c r="G193" s="55" t="s">
        <v>18</v>
      </c>
      <c r="H193" s="37" t="s">
        <v>18</v>
      </c>
      <c r="I193" s="55" t="s">
        <v>18</v>
      </c>
      <c r="J193" s="37" t="s">
        <v>18</v>
      </c>
      <c r="K193" s="55">
        <v>3.8126966500093098</v>
      </c>
      <c r="L193" s="37">
        <v>37</v>
      </c>
      <c r="M193" s="55">
        <v>0.51070692590271505</v>
      </c>
      <c r="N193" s="37">
        <v>35</v>
      </c>
      <c r="O193" s="55" t="s">
        <v>18</v>
      </c>
      <c r="P193" s="56" t="s">
        <v>18</v>
      </c>
      <c r="Q193" s="56" t="s">
        <v>18</v>
      </c>
      <c r="R193" s="57">
        <v>8</v>
      </c>
      <c r="S193" s="58">
        <v>7.4999999999999997E-3</v>
      </c>
      <c r="T193" s="58">
        <v>7.4999999999999997E-3</v>
      </c>
      <c r="U193" s="14" t="s">
        <v>18</v>
      </c>
      <c r="V193" s="59">
        <v>5.0000000000000001E-3</v>
      </c>
      <c r="W193" s="59" t="s">
        <v>18</v>
      </c>
      <c r="X193" s="59">
        <v>5.0099999999999997E-3</v>
      </c>
      <c r="Y193" s="12" t="s">
        <v>30</v>
      </c>
      <c r="Z193" s="60" t="s">
        <v>18</v>
      </c>
      <c r="AA193" s="8" t="s">
        <v>18</v>
      </c>
      <c r="AB193" s="61" t="s">
        <v>18</v>
      </c>
      <c r="AC193" s="62">
        <v>45274</v>
      </c>
      <c r="AD193" s="12" t="s">
        <v>65</v>
      </c>
      <c r="AE193" s="16">
        <v>10000000</v>
      </c>
      <c r="AF193" s="14" t="s">
        <v>18</v>
      </c>
      <c r="AG193" s="39" t="s">
        <v>18</v>
      </c>
    </row>
    <row r="194" spans="1:33" hidden="1" x14ac:dyDescent="0.25">
      <c r="A194" s="40" t="s">
        <v>327</v>
      </c>
      <c r="B194" s="40" t="b" cm="1">
        <f t="array" ref="B194">IsESG(A194)</f>
        <v>0</v>
      </c>
      <c r="C194" s="41" t="s">
        <v>18</v>
      </c>
      <c r="D194" s="42" t="s">
        <v>18</v>
      </c>
      <c r="E194" s="41" t="s">
        <v>18</v>
      </c>
      <c r="F194" s="42" t="s">
        <v>18</v>
      </c>
      <c r="G194" s="41" t="s">
        <v>18</v>
      </c>
      <c r="H194" s="42" t="s">
        <v>18</v>
      </c>
      <c r="I194" s="41" t="s">
        <v>18</v>
      </c>
      <c r="J194" s="42" t="s">
        <v>18</v>
      </c>
      <c r="K194" s="41">
        <v>3.5783813850005699</v>
      </c>
      <c r="L194" s="42">
        <v>38</v>
      </c>
      <c r="M194" s="41">
        <v>0.45855062039201699</v>
      </c>
      <c r="N194" s="42">
        <v>37</v>
      </c>
      <c r="O194" s="41" t="s">
        <v>18</v>
      </c>
      <c r="P194" s="43" t="s">
        <v>18</v>
      </c>
      <c r="Q194" s="43" t="s">
        <v>18</v>
      </c>
      <c r="R194" s="44">
        <v>8</v>
      </c>
      <c r="S194" s="45">
        <v>7.4999999999999997E-3</v>
      </c>
      <c r="T194" s="45">
        <v>7.4999999999999997E-3</v>
      </c>
      <c r="U194" s="46" t="s">
        <v>18</v>
      </c>
      <c r="V194" s="47">
        <v>9.4999999999999998E-3</v>
      </c>
      <c r="W194" s="47" t="s">
        <v>18</v>
      </c>
      <c r="X194" s="47">
        <v>9.5099999999999994E-3</v>
      </c>
      <c r="Y194" s="48" t="s">
        <v>30</v>
      </c>
      <c r="Z194" s="49" t="s">
        <v>18</v>
      </c>
      <c r="AA194" s="50" t="s">
        <v>18</v>
      </c>
      <c r="AB194" s="51" t="s">
        <v>18</v>
      </c>
      <c r="AC194" s="52">
        <v>45274</v>
      </c>
      <c r="AD194" s="48" t="s">
        <v>65</v>
      </c>
      <c r="AE194" s="53">
        <v>1000000</v>
      </c>
      <c r="AF194" s="46" t="s">
        <v>18</v>
      </c>
      <c r="AG194" s="54" t="s">
        <v>18</v>
      </c>
    </row>
    <row r="195" spans="1:33" x14ac:dyDescent="0.25">
      <c r="A195" s="1" t="s">
        <v>328</v>
      </c>
      <c r="B195" s="40" t="b" cm="1">
        <f t="array" ref="B195">IsESG(A195)</f>
        <v>0</v>
      </c>
      <c r="C195" s="65">
        <v>13.6267981570395</v>
      </c>
      <c r="D195" s="66">
        <v>2</v>
      </c>
      <c r="E195" s="55">
        <v>15.2019699878342</v>
      </c>
      <c r="F195" s="37">
        <v>4</v>
      </c>
      <c r="G195" s="55">
        <v>10.092399012877101</v>
      </c>
      <c r="H195" s="37">
        <v>7</v>
      </c>
      <c r="I195" s="55">
        <v>35.902993059175301</v>
      </c>
      <c r="J195" s="37">
        <v>5</v>
      </c>
      <c r="K195" s="55">
        <v>12.781167471086301</v>
      </c>
      <c r="L195" s="37">
        <v>7</v>
      </c>
      <c r="M195" s="55">
        <v>1.97410403672368</v>
      </c>
      <c r="N195" s="37">
        <v>13</v>
      </c>
      <c r="O195" s="55">
        <v>13.735346726013001</v>
      </c>
      <c r="P195" s="56">
        <v>2.3167950789096499</v>
      </c>
      <c r="Q195" s="56">
        <v>0.65702593133842102</v>
      </c>
      <c r="R195" s="57">
        <v>8</v>
      </c>
      <c r="S195" s="58">
        <v>0</v>
      </c>
      <c r="T195" s="58">
        <v>0</v>
      </c>
      <c r="U195" s="14" t="s">
        <v>18</v>
      </c>
      <c r="V195" s="59">
        <v>2E-3</v>
      </c>
      <c r="W195" s="59" t="s">
        <v>18</v>
      </c>
      <c r="X195" s="59">
        <v>2E-3</v>
      </c>
      <c r="Y195" s="12" t="s">
        <v>30</v>
      </c>
      <c r="Z195" s="60">
        <v>3536.4254895041499</v>
      </c>
      <c r="AA195" s="8">
        <v>-133.85974006999999</v>
      </c>
      <c r="AB195" s="61">
        <v>91258</v>
      </c>
      <c r="AC195" s="62">
        <v>37376</v>
      </c>
      <c r="AD195" s="12" t="s">
        <v>65</v>
      </c>
      <c r="AE195" s="16">
        <v>100000</v>
      </c>
      <c r="AF195" s="14" t="s">
        <v>18</v>
      </c>
      <c r="AG195" s="39">
        <v>-33.242792870000002</v>
      </c>
    </row>
    <row r="196" spans="1:33" x14ac:dyDescent="0.25">
      <c r="A196" s="40" t="s">
        <v>2611</v>
      </c>
      <c r="B196" s="40" t="b" cm="1">
        <f t="array" ref="B196">IsESG(A196)</f>
        <v>0</v>
      </c>
      <c r="C196" s="41">
        <v>13.316202565548</v>
      </c>
      <c r="D196" s="42">
        <v>6</v>
      </c>
      <c r="E196" s="41">
        <v>14.573812927038301</v>
      </c>
      <c r="F196" s="42">
        <v>9</v>
      </c>
      <c r="G196" s="41">
        <v>9.0960861034992995</v>
      </c>
      <c r="H196" s="42">
        <v>16</v>
      </c>
      <c r="I196" s="41">
        <v>32.245716368939</v>
      </c>
      <c r="J196" s="42">
        <v>17</v>
      </c>
      <c r="K196" s="41">
        <v>12.7837081562856</v>
      </c>
      <c r="L196" s="42">
        <v>6</v>
      </c>
      <c r="M196" s="41">
        <v>1.9772290680784601</v>
      </c>
      <c r="N196" s="42">
        <v>12</v>
      </c>
      <c r="O196" s="41">
        <v>14.0595046226361</v>
      </c>
      <c r="P196" s="43">
        <v>2.0032503112778599</v>
      </c>
      <c r="Q196" s="43">
        <v>0.626830829804086</v>
      </c>
      <c r="R196" s="44">
        <v>8</v>
      </c>
      <c r="S196" s="45">
        <v>0</v>
      </c>
      <c r="T196" s="45">
        <v>0</v>
      </c>
      <c r="U196" s="46" t="s">
        <v>18</v>
      </c>
      <c r="V196" s="47">
        <v>2E-3</v>
      </c>
      <c r="W196" s="47" t="s">
        <v>18</v>
      </c>
      <c r="X196" s="47">
        <v>2E-3</v>
      </c>
      <c r="Y196" s="48" t="s">
        <v>30</v>
      </c>
      <c r="Z196" s="49" t="s">
        <v>18</v>
      </c>
      <c r="AA196" s="50" t="s">
        <v>18</v>
      </c>
      <c r="AB196" s="51" t="s">
        <v>18</v>
      </c>
      <c r="AC196" s="52">
        <v>37376</v>
      </c>
      <c r="AD196" s="48" t="s">
        <v>65</v>
      </c>
      <c r="AE196" s="53">
        <v>100000</v>
      </c>
      <c r="AF196" s="46" t="s">
        <v>18</v>
      </c>
      <c r="AG196" s="54" t="s">
        <v>18</v>
      </c>
    </row>
    <row r="197" spans="1:33" x14ac:dyDescent="0.25">
      <c r="A197" s="1" t="s">
        <v>2612</v>
      </c>
      <c r="B197" s="40" t="b" cm="1">
        <f t="array" ref="B197">IsESG(A197)</f>
        <v>0</v>
      </c>
      <c r="C197" s="55">
        <v>13.359548796900899</v>
      </c>
      <c r="D197" s="37">
        <v>4</v>
      </c>
      <c r="E197" s="55">
        <v>14.9825013498552</v>
      </c>
      <c r="F197" s="37">
        <v>6</v>
      </c>
      <c r="G197" s="55">
        <v>9.8828928581871498</v>
      </c>
      <c r="H197" s="37">
        <v>10</v>
      </c>
      <c r="I197" s="55">
        <v>35.646258503401199</v>
      </c>
      <c r="J197" s="37">
        <v>6</v>
      </c>
      <c r="K197" s="55">
        <v>12.673934028676999</v>
      </c>
      <c r="L197" s="37">
        <v>12</v>
      </c>
      <c r="M197" s="55">
        <v>1.9557714431803901</v>
      </c>
      <c r="N197" s="37">
        <v>15</v>
      </c>
      <c r="O197" s="55">
        <v>13.736341399375201</v>
      </c>
      <c r="P197" s="56">
        <v>2.2979371455929498</v>
      </c>
      <c r="Q197" s="56">
        <v>0.64693863247676298</v>
      </c>
      <c r="R197" s="57">
        <v>8</v>
      </c>
      <c r="S197" s="58">
        <v>0</v>
      </c>
      <c r="T197" s="58">
        <v>0</v>
      </c>
      <c r="U197" s="14" t="s">
        <v>18</v>
      </c>
      <c r="V197" s="59">
        <v>3.8999999999999998E-3</v>
      </c>
      <c r="W197" s="59" t="s">
        <v>18</v>
      </c>
      <c r="X197" s="59">
        <v>3.8999999999999998E-3</v>
      </c>
      <c r="Y197" s="12" t="s">
        <v>30</v>
      </c>
      <c r="Z197" s="60" t="s">
        <v>18</v>
      </c>
      <c r="AA197" s="8" t="s">
        <v>18</v>
      </c>
      <c r="AB197" s="61" t="s">
        <v>18</v>
      </c>
      <c r="AC197" s="62">
        <v>40815</v>
      </c>
      <c r="AD197" s="12" t="s">
        <v>65</v>
      </c>
      <c r="AE197" s="16" t="s">
        <v>56</v>
      </c>
      <c r="AF197" s="14" t="s">
        <v>34</v>
      </c>
      <c r="AG197" s="39" t="s">
        <v>18</v>
      </c>
    </row>
    <row r="198" spans="1:33" x14ac:dyDescent="0.25">
      <c r="A198" s="40" t="s">
        <v>2613</v>
      </c>
      <c r="B198" s="40" t="b" cm="1">
        <f t="array" ref="B198">IsESG(A198)</f>
        <v>0</v>
      </c>
      <c r="C198" s="41">
        <v>13.3502234905138</v>
      </c>
      <c r="D198" s="42">
        <v>5</v>
      </c>
      <c r="E198" s="41">
        <v>14.9745801001005</v>
      </c>
      <c r="F198" s="42">
        <v>7</v>
      </c>
      <c r="G198" s="41">
        <v>9.8697621192667704</v>
      </c>
      <c r="H198" s="42">
        <v>11</v>
      </c>
      <c r="I198" s="41">
        <v>35.603650911787902</v>
      </c>
      <c r="J198" s="42">
        <v>7</v>
      </c>
      <c r="K198" s="41">
        <v>12.674244048895501</v>
      </c>
      <c r="L198" s="42">
        <v>11</v>
      </c>
      <c r="M198" s="41">
        <v>1.9550768932226701</v>
      </c>
      <c r="N198" s="42">
        <v>16</v>
      </c>
      <c r="O198" s="41">
        <v>14.345073485755099</v>
      </c>
      <c r="P198" s="43">
        <v>2.1974541703017199</v>
      </c>
      <c r="Q198" s="43">
        <v>0.64418983149571296</v>
      </c>
      <c r="R198" s="44">
        <v>8</v>
      </c>
      <c r="S198" s="45">
        <v>0</v>
      </c>
      <c r="T198" s="45">
        <v>0</v>
      </c>
      <c r="U198" s="46" t="s">
        <v>18</v>
      </c>
      <c r="V198" s="47">
        <v>3.8999999999999998E-3</v>
      </c>
      <c r="W198" s="47" t="s">
        <v>18</v>
      </c>
      <c r="X198" s="47">
        <v>3.8999999999999998E-3</v>
      </c>
      <c r="Y198" s="48" t="s">
        <v>30</v>
      </c>
      <c r="Z198" s="49" t="s">
        <v>18</v>
      </c>
      <c r="AA198" s="50" t="s">
        <v>18</v>
      </c>
      <c r="AB198" s="51" t="s">
        <v>18</v>
      </c>
      <c r="AC198" s="52">
        <v>40815</v>
      </c>
      <c r="AD198" s="48" t="s">
        <v>65</v>
      </c>
      <c r="AE198" s="53">
        <v>30000</v>
      </c>
      <c r="AF198" s="46" t="s">
        <v>18</v>
      </c>
      <c r="AG198" s="54" t="s">
        <v>18</v>
      </c>
    </row>
    <row r="199" spans="1:33" x14ac:dyDescent="0.25">
      <c r="A199" s="1" t="s">
        <v>332</v>
      </c>
      <c r="B199" s="40" t="b" cm="1">
        <f t="array" ref="B199">IsESG(A199)</f>
        <v>0</v>
      </c>
      <c r="C199" s="55">
        <v>9.5028995532638199</v>
      </c>
      <c r="D199" s="37">
        <v>19</v>
      </c>
      <c r="E199" s="55">
        <v>11.1207621905581</v>
      </c>
      <c r="F199" s="37">
        <v>22</v>
      </c>
      <c r="G199" s="55">
        <v>7.5416239415433104</v>
      </c>
      <c r="H199" s="37">
        <v>25</v>
      </c>
      <c r="I199" s="55">
        <v>30.860626557493699</v>
      </c>
      <c r="J199" s="37">
        <v>19</v>
      </c>
      <c r="K199" s="55">
        <v>7.69427964549915</v>
      </c>
      <c r="L199" s="37">
        <v>31</v>
      </c>
      <c r="M199" s="55">
        <v>2.31368728689722</v>
      </c>
      <c r="N199" s="37">
        <v>5</v>
      </c>
      <c r="O199" s="55">
        <v>16.464017070795201</v>
      </c>
      <c r="P199" s="56">
        <v>1.62655426589457</v>
      </c>
      <c r="Q199" s="56">
        <v>0.388547731877945</v>
      </c>
      <c r="R199" s="57">
        <v>8</v>
      </c>
      <c r="S199" s="58">
        <v>7.4999999999999997E-3</v>
      </c>
      <c r="T199" s="58">
        <v>7.4999999999999997E-3</v>
      </c>
      <c r="U199" s="14" t="s">
        <v>18</v>
      </c>
      <c r="V199" s="59">
        <v>1.6E-2</v>
      </c>
      <c r="W199" s="59" t="s">
        <v>18</v>
      </c>
      <c r="X199" s="59">
        <v>1.602E-2</v>
      </c>
      <c r="Y199" s="12" t="s">
        <v>30</v>
      </c>
      <c r="Z199" s="60">
        <v>255.15090346303401</v>
      </c>
      <c r="AA199" s="8">
        <v>11.830208560000001</v>
      </c>
      <c r="AB199" s="61">
        <v>19554</v>
      </c>
      <c r="AC199" s="62">
        <v>41463</v>
      </c>
      <c r="AD199" s="12" t="s">
        <v>65</v>
      </c>
      <c r="AE199" s="16" t="s">
        <v>56</v>
      </c>
      <c r="AF199" s="14" t="s">
        <v>34</v>
      </c>
      <c r="AG199" s="39">
        <v>-10.804015029999899</v>
      </c>
    </row>
    <row r="200" spans="1:33" x14ac:dyDescent="0.25">
      <c r="A200" s="40" t="s">
        <v>2614</v>
      </c>
      <c r="B200" s="40" t="b" cm="1">
        <f t="array" ref="B200">IsESG(A200)</f>
        <v>0</v>
      </c>
      <c r="C200" s="41">
        <v>9.4969970947785107</v>
      </c>
      <c r="D200" s="42">
        <v>20</v>
      </c>
      <c r="E200" s="41">
        <v>11.106400155208499</v>
      </c>
      <c r="F200" s="42">
        <v>23</v>
      </c>
      <c r="G200" s="41">
        <v>7.5183794776295203</v>
      </c>
      <c r="H200" s="42">
        <v>26</v>
      </c>
      <c r="I200" s="41">
        <v>30.778025807697599</v>
      </c>
      <c r="J200" s="42">
        <v>20</v>
      </c>
      <c r="K200" s="41">
        <v>7.6935073036335799</v>
      </c>
      <c r="L200" s="42">
        <v>32</v>
      </c>
      <c r="M200" s="41">
        <v>2.3112252456911602</v>
      </c>
      <c r="N200" s="42">
        <v>6</v>
      </c>
      <c r="O200" s="41">
        <v>17.0274551294644</v>
      </c>
      <c r="P200" s="43">
        <v>1.5678805932819799</v>
      </c>
      <c r="Q200" s="43">
        <v>0.38693145256091799</v>
      </c>
      <c r="R200" s="44">
        <v>8</v>
      </c>
      <c r="S200" s="45">
        <v>7.4999999999999997E-3</v>
      </c>
      <c r="T200" s="45">
        <v>7.4999999999999997E-3</v>
      </c>
      <c r="U200" s="46" t="s">
        <v>18</v>
      </c>
      <c r="V200" s="47">
        <v>1.6E-2</v>
      </c>
      <c r="W200" s="47" t="s">
        <v>18</v>
      </c>
      <c r="X200" s="47">
        <v>1.602E-2</v>
      </c>
      <c r="Y200" s="48" t="s">
        <v>30</v>
      </c>
      <c r="Z200" s="49" t="s">
        <v>18</v>
      </c>
      <c r="AA200" s="50" t="s">
        <v>18</v>
      </c>
      <c r="AB200" s="51" t="s">
        <v>18</v>
      </c>
      <c r="AC200" s="52">
        <v>41463</v>
      </c>
      <c r="AD200" s="48" t="s">
        <v>65</v>
      </c>
      <c r="AE200" s="53">
        <v>30000</v>
      </c>
      <c r="AF200" s="46" t="s">
        <v>18</v>
      </c>
      <c r="AG200" s="54" t="s">
        <v>18</v>
      </c>
    </row>
    <row r="201" spans="1:33" hidden="1" x14ac:dyDescent="0.25">
      <c r="A201" s="1" t="s">
        <v>334</v>
      </c>
      <c r="B201" s="40" t="b" cm="1">
        <f t="array" ref="B201">IsESG(A201)</f>
        <v>0</v>
      </c>
      <c r="C201" s="55" t="s">
        <v>18</v>
      </c>
      <c r="D201" s="37" t="s">
        <v>18</v>
      </c>
      <c r="E201" s="55" t="s">
        <v>18</v>
      </c>
      <c r="F201" s="37" t="s">
        <v>18</v>
      </c>
      <c r="G201" s="55" t="s">
        <v>18</v>
      </c>
      <c r="H201" s="37" t="s">
        <v>18</v>
      </c>
      <c r="I201" s="55" t="s">
        <v>18</v>
      </c>
      <c r="J201" s="37" t="s">
        <v>18</v>
      </c>
      <c r="K201" s="55">
        <v>8.0495667942775899</v>
      </c>
      <c r="L201" s="37">
        <v>30</v>
      </c>
      <c r="M201" s="55">
        <v>2.37686139747994</v>
      </c>
      <c r="N201" s="37">
        <v>4</v>
      </c>
      <c r="O201" s="55" t="s">
        <v>18</v>
      </c>
      <c r="P201" s="56" t="s">
        <v>18</v>
      </c>
      <c r="Q201" s="56" t="s">
        <v>18</v>
      </c>
      <c r="R201" s="57">
        <v>8</v>
      </c>
      <c r="S201" s="58">
        <v>7.4999999999999997E-3</v>
      </c>
      <c r="T201" s="58">
        <v>7.4999999999999997E-3</v>
      </c>
      <c r="U201" s="14" t="s">
        <v>18</v>
      </c>
      <c r="V201" s="59">
        <v>9.4999999999999998E-3</v>
      </c>
      <c r="W201" s="59" t="s">
        <v>18</v>
      </c>
      <c r="X201" s="59">
        <v>9.5200000000000007E-3</v>
      </c>
      <c r="Y201" s="12" t="s">
        <v>30</v>
      </c>
      <c r="Z201" s="60" t="s">
        <v>18</v>
      </c>
      <c r="AA201" s="8" t="s">
        <v>18</v>
      </c>
      <c r="AB201" s="61" t="s">
        <v>18</v>
      </c>
      <c r="AC201" s="62">
        <v>45274</v>
      </c>
      <c r="AD201" s="12" t="s">
        <v>65</v>
      </c>
      <c r="AE201" s="16">
        <v>1000000</v>
      </c>
      <c r="AF201" s="14" t="s">
        <v>18</v>
      </c>
      <c r="AG201" s="39" t="s">
        <v>18</v>
      </c>
    </row>
    <row r="202" spans="1:33" hidden="1" x14ac:dyDescent="0.25">
      <c r="A202" s="40" t="s">
        <v>335</v>
      </c>
      <c r="B202" s="40" t="b" cm="1">
        <f t="array" ref="B202">IsESG(A202)</f>
        <v>0</v>
      </c>
      <c r="C202" s="41" t="s">
        <v>18</v>
      </c>
      <c r="D202" s="42" t="s">
        <v>18</v>
      </c>
      <c r="E202" s="41" t="s">
        <v>18</v>
      </c>
      <c r="F202" s="42" t="s">
        <v>18</v>
      </c>
      <c r="G202" s="41" t="s">
        <v>18</v>
      </c>
      <c r="H202" s="42" t="s">
        <v>18</v>
      </c>
      <c r="I202" s="41" t="s">
        <v>18</v>
      </c>
      <c r="J202" s="42" t="s">
        <v>18</v>
      </c>
      <c r="K202" s="41">
        <v>8.2926829268293396</v>
      </c>
      <c r="L202" s="42">
        <v>28</v>
      </c>
      <c r="M202" s="63">
        <v>2.4151967435549699</v>
      </c>
      <c r="N202" s="64">
        <v>3</v>
      </c>
      <c r="O202" s="41" t="s">
        <v>18</v>
      </c>
      <c r="P202" s="43" t="s">
        <v>18</v>
      </c>
      <c r="Q202" s="43" t="s">
        <v>18</v>
      </c>
      <c r="R202" s="44">
        <v>8</v>
      </c>
      <c r="S202" s="45">
        <v>7.4999999999999997E-3</v>
      </c>
      <c r="T202" s="45">
        <v>7.4999999999999997E-3</v>
      </c>
      <c r="U202" s="46" t="s">
        <v>18</v>
      </c>
      <c r="V202" s="47">
        <v>5.0000000000000001E-3</v>
      </c>
      <c r="W202" s="47" t="s">
        <v>18</v>
      </c>
      <c r="X202" s="47">
        <v>5.0200000000000002E-3</v>
      </c>
      <c r="Y202" s="48" t="s">
        <v>30</v>
      </c>
      <c r="Z202" s="49" t="s">
        <v>18</v>
      </c>
      <c r="AA202" s="50" t="s">
        <v>18</v>
      </c>
      <c r="AB202" s="51" t="s">
        <v>18</v>
      </c>
      <c r="AC202" s="52">
        <v>45274</v>
      </c>
      <c r="AD202" s="48" t="s">
        <v>65</v>
      </c>
      <c r="AE202" s="53">
        <v>10000000</v>
      </c>
      <c r="AF202" s="46" t="s">
        <v>18</v>
      </c>
      <c r="AG202" s="54" t="s">
        <v>18</v>
      </c>
    </row>
    <row r="203" spans="1:33" hidden="1" x14ac:dyDescent="0.25">
      <c r="A203" s="225" t="s">
        <v>2402</v>
      </c>
      <c r="B203" s="40" t="b" cm="1">
        <f t="array" ref="B203">IsESG(A203)</f>
        <v>1</v>
      </c>
      <c r="C203" s="74" t="s">
        <v>18</v>
      </c>
      <c r="D203" s="37" t="s">
        <v>18</v>
      </c>
      <c r="E203" s="74">
        <v>3.5872134515040099</v>
      </c>
      <c r="F203" s="37">
        <v>12</v>
      </c>
      <c r="G203" s="74">
        <v>0.57793437995878805</v>
      </c>
      <c r="H203" s="37">
        <v>12</v>
      </c>
      <c r="I203" s="74">
        <v>13.980727644741799</v>
      </c>
      <c r="J203" s="37">
        <v>28</v>
      </c>
      <c r="K203" s="74">
        <v>7.3325641765214797</v>
      </c>
      <c r="L203" s="37">
        <v>7</v>
      </c>
      <c r="M203" s="74">
        <v>-2.94309426560877</v>
      </c>
      <c r="N203" s="37">
        <v>29</v>
      </c>
      <c r="O203" s="74">
        <v>16.437368600004799</v>
      </c>
      <c r="P203" s="76">
        <v>0.60226904490712196</v>
      </c>
      <c r="Q203" s="76">
        <v>0.14502434922011401</v>
      </c>
      <c r="R203" s="77">
        <v>8</v>
      </c>
      <c r="S203" s="78">
        <v>0.01</v>
      </c>
      <c r="T203" s="78">
        <v>0.02</v>
      </c>
      <c r="U203" s="14" t="s">
        <v>18</v>
      </c>
      <c r="V203" s="79">
        <v>1.9E-2</v>
      </c>
      <c r="W203" s="79" t="s">
        <v>18</v>
      </c>
      <c r="X203" s="79">
        <v>1.9E-2</v>
      </c>
      <c r="Y203" s="12" t="s">
        <v>30</v>
      </c>
      <c r="Z203" s="60" t="s">
        <v>18</v>
      </c>
      <c r="AA203" s="8" t="s">
        <v>18</v>
      </c>
      <c r="AB203" s="80" t="s">
        <v>18</v>
      </c>
      <c r="AC203" s="62">
        <v>38693</v>
      </c>
      <c r="AD203" s="12" t="s">
        <v>422</v>
      </c>
      <c r="AE203" s="16">
        <v>10</v>
      </c>
      <c r="AF203" s="14" t="s">
        <v>18</v>
      </c>
      <c r="AG203" s="39" t="s">
        <v>18</v>
      </c>
    </row>
    <row r="204" spans="1:33" hidden="1" x14ac:dyDescent="0.25">
      <c r="A204" s="225" t="s">
        <v>2403</v>
      </c>
      <c r="B204" s="40" t="b" cm="1">
        <f t="array" ref="B204">IsESG(A204)</f>
        <v>1</v>
      </c>
      <c r="C204" s="67" t="s">
        <v>18</v>
      </c>
      <c r="D204" s="42" t="s">
        <v>18</v>
      </c>
      <c r="E204" s="67" t="s">
        <v>18</v>
      </c>
      <c r="F204" s="42" t="s">
        <v>18</v>
      </c>
      <c r="G204" s="67" t="s">
        <v>18</v>
      </c>
      <c r="H204" s="42" t="s">
        <v>18</v>
      </c>
      <c r="I204" s="67" t="s">
        <v>18</v>
      </c>
      <c r="J204" s="42" t="s">
        <v>18</v>
      </c>
      <c r="K204" s="67">
        <v>7.8551011962619999</v>
      </c>
      <c r="L204" s="42">
        <v>5</v>
      </c>
      <c r="M204" s="67">
        <v>-2.8595451078288798</v>
      </c>
      <c r="N204" s="42">
        <v>26</v>
      </c>
      <c r="O204" s="67" t="s">
        <v>18</v>
      </c>
      <c r="P204" s="69" t="s">
        <v>18</v>
      </c>
      <c r="Q204" s="69" t="s">
        <v>18</v>
      </c>
      <c r="R204" s="70">
        <v>8</v>
      </c>
      <c r="S204" s="71">
        <v>0</v>
      </c>
      <c r="T204" s="71">
        <v>0</v>
      </c>
      <c r="U204" s="46" t="s">
        <v>18</v>
      </c>
      <c r="V204" s="72">
        <v>9.4999999999999998E-3</v>
      </c>
      <c r="W204" s="72" t="s">
        <v>18</v>
      </c>
      <c r="X204" s="72">
        <v>9.4999999999999998E-3</v>
      </c>
      <c r="Y204" s="48" t="s">
        <v>30</v>
      </c>
      <c r="Z204" s="49" t="s">
        <v>18</v>
      </c>
      <c r="AA204" s="50" t="s">
        <v>18</v>
      </c>
      <c r="AB204" s="73" t="s">
        <v>18</v>
      </c>
      <c r="AC204" s="52">
        <v>45405</v>
      </c>
      <c r="AD204" s="48" t="s">
        <v>422</v>
      </c>
      <c r="AE204" s="53">
        <v>10</v>
      </c>
      <c r="AF204" s="46" t="s">
        <v>18</v>
      </c>
      <c r="AG204" s="54" t="s">
        <v>18</v>
      </c>
    </row>
    <row r="205" spans="1:33" x14ac:dyDescent="0.25">
      <c r="A205" s="1" t="s">
        <v>338</v>
      </c>
      <c r="B205" s="40" t="b" cm="1">
        <f t="array" ref="B205">IsESG(A205)</f>
        <v>0</v>
      </c>
      <c r="C205" s="55">
        <v>11.813441021305399</v>
      </c>
      <c r="D205" s="37">
        <v>8</v>
      </c>
      <c r="E205" s="55">
        <v>15.131095324248101</v>
      </c>
      <c r="F205" s="37">
        <v>5</v>
      </c>
      <c r="G205" s="55">
        <v>9.5859801428005795</v>
      </c>
      <c r="H205" s="37">
        <v>14</v>
      </c>
      <c r="I205" s="55">
        <v>31.251020530934099</v>
      </c>
      <c r="J205" s="37">
        <v>18</v>
      </c>
      <c r="K205" s="55">
        <v>8.6736091592517202</v>
      </c>
      <c r="L205" s="37">
        <v>23</v>
      </c>
      <c r="M205" s="55">
        <v>1.8602968271409701</v>
      </c>
      <c r="N205" s="37">
        <v>20</v>
      </c>
      <c r="O205" s="55">
        <v>13.636201554202</v>
      </c>
      <c r="P205" s="56">
        <v>1.9924911688718101</v>
      </c>
      <c r="Q205" s="56">
        <v>0.64722759375139405</v>
      </c>
      <c r="R205" s="57">
        <v>8</v>
      </c>
      <c r="S205" s="58">
        <v>0.01</v>
      </c>
      <c r="T205" s="58">
        <v>0.01</v>
      </c>
      <c r="U205" s="14" t="s">
        <v>18</v>
      </c>
      <c r="V205" s="59">
        <v>1.4999999999999999E-2</v>
      </c>
      <c r="W205" s="59" t="s">
        <v>18</v>
      </c>
      <c r="X205" s="59">
        <v>1.4999999999999999E-2</v>
      </c>
      <c r="Y205" s="12" t="s">
        <v>30</v>
      </c>
      <c r="Z205" s="60">
        <v>260.69137502062699</v>
      </c>
      <c r="AA205" s="8">
        <v>-4.0674574999999997</v>
      </c>
      <c r="AB205" s="61">
        <v>9475</v>
      </c>
      <c r="AC205" s="62">
        <v>36164</v>
      </c>
      <c r="AD205" s="12" t="s">
        <v>339</v>
      </c>
      <c r="AE205" s="16">
        <v>10</v>
      </c>
      <c r="AF205" s="14" t="s">
        <v>18</v>
      </c>
      <c r="AG205" s="39">
        <v>6.0318653099999899</v>
      </c>
    </row>
    <row r="206" spans="1:33" hidden="1" x14ac:dyDescent="0.25">
      <c r="A206" s="40" t="s">
        <v>340</v>
      </c>
      <c r="B206" s="40" t="b" cm="1">
        <f t="array" ref="B206">IsESG(A206)</f>
        <v>0</v>
      </c>
      <c r="C206" s="41" t="s">
        <v>18</v>
      </c>
      <c r="D206" s="42" t="s">
        <v>18</v>
      </c>
      <c r="E206" s="41" t="s">
        <v>18</v>
      </c>
      <c r="F206" s="42" t="s">
        <v>18</v>
      </c>
      <c r="G206" s="41" t="s">
        <v>18</v>
      </c>
      <c r="H206" s="42" t="s">
        <v>18</v>
      </c>
      <c r="I206" s="41" t="s">
        <v>18</v>
      </c>
      <c r="J206" s="42" t="s">
        <v>18</v>
      </c>
      <c r="K206" s="41">
        <v>9.0911843978076501</v>
      </c>
      <c r="L206" s="42">
        <v>21</v>
      </c>
      <c r="M206" s="41">
        <v>1.9297699555757399</v>
      </c>
      <c r="N206" s="42">
        <v>17</v>
      </c>
      <c r="O206" s="41" t="s">
        <v>18</v>
      </c>
      <c r="P206" s="43" t="s">
        <v>18</v>
      </c>
      <c r="Q206" s="43" t="s">
        <v>18</v>
      </c>
      <c r="R206" s="44">
        <v>8</v>
      </c>
      <c r="S206" s="45">
        <v>0</v>
      </c>
      <c r="T206" s="45">
        <v>0</v>
      </c>
      <c r="U206" s="46" t="s">
        <v>18</v>
      </c>
      <c r="V206" s="47">
        <v>7.4999999999999997E-3</v>
      </c>
      <c r="W206" s="47" t="s">
        <v>18</v>
      </c>
      <c r="X206" s="47">
        <v>7.4999999999999997E-3</v>
      </c>
      <c r="Y206" s="48" t="s">
        <v>30</v>
      </c>
      <c r="Z206" s="49" t="s">
        <v>18</v>
      </c>
      <c r="AA206" s="50" t="s">
        <v>18</v>
      </c>
      <c r="AB206" s="51" t="s">
        <v>18</v>
      </c>
      <c r="AC206" s="52">
        <v>45405</v>
      </c>
      <c r="AD206" s="48" t="s">
        <v>339</v>
      </c>
      <c r="AE206" s="53">
        <v>10</v>
      </c>
      <c r="AF206" s="46" t="s">
        <v>18</v>
      </c>
      <c r="AG206" s="54" t="s">
        <v>18</v>
      </c>
    </row>
    <row r="207" spans="1:33" x14ac:dyDescent="0.25">
      <c r="A207" s="1" t="s">
        <v>341</v>
      </c>
      <c r="B207" s="40" t="b" cm="1">
        <f t="array" ref="B207">IsESG(A207)</f>
        <v>0</v>
      </c>
      <c r="C207" s="65">
        <v>14.3080871225339</v>
      </c>
      <c r="D207" s="66">
        <v>1</v>
      </c>
      <c r="E207" s="65">
        <v>16.214600331965801</v>
      </c>
      <c r="F207" s="66">
        <v>2</v>
      </c>
      <c r="G207" s="65">
        <v>13.0935969804762</v>
      </c>
      <c r="H207" s="66">
        <v>1</v>
      </c>
      <c r="I207" s="65">
        <v>38.424398291925797</v>
      </c>
      <c r="J207" s="66">
        <v>1</v>
      </c>
      <c r="K207" s="55">
        <v>10.5956927132806</v>
      </c>
      <c r="L207" s="37">
        <v>16</v>
      </c>
      <c r="M207" s="65">
        <v>2.82784226083194</v>
      </c>
      <c r="N207" s="66">
        <v>1</v>
      </c>
      <c r="O207" s="55">
        <v>11.999475746655101</v>
      </c>
      <c r="P207" s="56">
        <v>2.8620741155519598</v>
      </c>
      <c r="Q207" s="56">
        <v>0.85301055829980399</v>
      </c>
      <c r="R207" s="57">
        <v>8</v>
      </c>
      <c r="S207" s="58">
        <v>1E-3</v>
      </c>
      <c r="T207" s="58">
        <v>5.0000000000000001E-3</v>
      </c>
      <c r="U207" s="14" t="s">
        <v>89</v>
      </c>
      <c r="V207" s="59">
        <v>4.1999999999999997E-3</v>
      </c>
      <c r="W207" s="59" t="s">
        <v>18</v>
      </c>
      <c r="X207" s="59">
        <v>4.4156845181094802E-3</v>
      </c>
      <c r="Y207" s="12" t="s">
        <v>30</v>
      </c>
      <c r="Z207" s="60">
        <v>534.99722249000001</v>
      </c>
      <c r="AA207" s="8">
        <v>1.3441399999999999</v>
      </c>
      <c r="AB207" s="61">
        <v>19550</v>
      </c>
      <c r="AC207" s="62">
        <v>39080</v>
      </c>
      <c r="AD207" s="12" t="s">
        <v>87</v>
      </c>
      <c r="AE207" s="16">
        <v>10</v>
      </c>
      <c r="AF207" s="14" t="s">
        <v>18</v>
      </c>
      <c r="AG207" s="39">
        <v>42.976326</v>
      </c>
    </row>
    <row r="208" spans="1:33" hidden="1" x14ac:dyDescent="0.25">
      <c r="A208" s="40" t="s">
        <v>342</v>
      </c>
      <c r="B208" s="40" t="b" cm="1">
        <f t="array" ref="B208">IsESG(A208)</f>
        <v>0</v>
      </c>
      <c r="C208" s="41" t="s">
        <v>18</v>
      </c>
      <c r="D208" s="42" t="s">
        <v>18</v>
      </c>
      <c r="E208" s="41" t="s">
        <v>18</v>
      </c>
      <c r="F208" s="42" t="s">
        <v>18</v>
      </c>
      <c r="G208" s="41" t="s">
        <v>18</v>
      </c>
      <c r="H208" s="42" t="s">
        <v>18</v>
      </c>
      <c r="I208" s="41">
        <v>33.459647685374797</v>
      </c>
      <c r="J208" s="42">
        <v>15</v>
      </c>
      <c r="K208" s="41">
        <v>11.290460329660799</v>
      </c>
      <c r="L208" s="42">
        <v>14</v>
      </c>
      <c r="M208" s="41">
        <v>1.8285535672422699</v>
      </c>
      <c r="N208" s="42">
        <v>21</v>
      </c>
      <c r="O208" s="41">
        <v>12.984645035117699</v>
      </c>
      <c r="P208" s="43">
        <v>2.2625676904288001</v>
      </c>
      <c r="Q208" s="43" t="s">
        <v>18</v>
      </c>
      <c r="R208" s="44">
        <v>8</v>
      </c>
      <c r="S208" s="45">
        <v>0.01</v>
      </c>
      <c r="T208" s="45">
        <v>0.01</v>
      </c>
      <c r="U208" s="46" t="s">
        <v>18</v>
      </c>
      <c r="V208" s="47">
        <v>3.5999999999999999E-3</v>
      </c>
      <c r="W208" s="47" t="s">
        <v>18</v>
      </c>
      <c r="X208" s="47">
        <v>4.411E-3</v>
      </c>
      <c r="Y208" s="48" t="s">
        <v>30</v>
      </c>
      <c r="Z208" s="49">
        <v>82.333499509999996</v>
      </c>
      <c r="AA208" s="50">
        <v>22.933106339999998</v>
      </c>
      <c r="AB208" s="51">
        <v>1082</v>
      </c>
      <c r="AC208" s="52">
        <v>45153</v>
      </c>
      <c r="AD208" s="48" t="s">
        <v>204</v>
      </c>
      <c r="AE208" s="53">
        <v>50</v>
      </c>
      <c r="AF208" s="46" t="s">
        <v>32</v>
      </c>
      <c r="AG208" s="54">
        <v>-24.136898689999999</v>
      </c>
    </row>
    <row r="209" spans="1:33" x14ac:dyDescent="0.25">
      <c r="A209" s="1" t="s">
        <v>343</v>
      </c>
      <c r="B209" s="40" t="b" cm="1">
        <f t="array" ref="B209">IsESG(A209)</f>
        <v>0</v>
      </c>
      <c r="C209" s="55">
        <v>12.0369791760005</v>
      </c>
      <c r="D209" s="37">
        <v>7</v>
      </c>
      <c r="E209" s="55">
        <v>13.422003968022</v>
      </c>
      <c r="F209" s="37">
        <v>14</v>
      </c>
      <c r="G209" s="55">
        <v>9.4742587983715598</v>
      </c>
      <c r="H209" s="37">
        <v>15</v>
      </c>
      <c r="I209" s="55">
        <v>30.4138529852391</v>
      </c>
      <c r="J209" s="37">
        <v>22</v>
      </c>
      <c r="K209" s="55">
        <v>9.4440207501149604</v>
      </c>
      <c r="L209" s="37">
        <v>19</v>
      </c>
      <c r="M209" s="55">
        <v>2.0560484438811399</v>
      </c>
      <c r="N209" s="37">
        <v>10</v>
      </c>
      <c r="O209" s="55">
        <v>14.335714984595</v>
      </c>
      <c r="P209" s="56">
        <v>1.8368699193800599</v>
      </c>
      <c r="Q209" s="56">
        <v>0.55907716467137203</v>
      </c>
      <c r="R209" s="57">
        <v>8</v>
      </c>
      <c r="S209" s="58">
        <v>0.01</v>
      </c>
      <c r="T209" s="58">
        <v>0.01</v>
      </c>
      <c r="U209" s="14" t="s">
        <v>18</v>
      </c>
      <c r="V209" s="59">
        <v>1.7500000000000002E-2</v>
      </c>
      <c r="W209" s="59" t="s">
        <v>18</v>
      </c>
      <c r="X209" s="59">
        <v>1.8100000000000002E-2</v>
      </c>
      <c r="Y209" s="12" t="s">
        <v>30</v>
      </c>
      <c r="Z209" s="60">
        <v>321.06762607000002</v>
      </c>
      <c r="AA209" s="8">
        <v>0.88153006999999906</v>
      </c>
      <c r="AB209" s="61">
        <v>13705</v>
      </c>
      <c r="AC209" s="62">
        <v>40448</v>
      </c>
      <c r="AD209" s="12" t="s">
        <v>344</v>
      </c>
      <c r="AE209" s="16">
        <v>50</v>
      </c>
      <c r="AF209" s="14" t="s">
        <v>34</v>
      </c>
      <c r="AG209" s="39">
        <v>10.8326439899999</v>
      </c>
    </row>
    <row r="210" spans="1:33" x14ac:dyDescent="0.25">
      <c r="A210" s="40" t="s">
        <v>345</v>
      </c>
      <c r="B210" s="40" t="b" cm="1">
        <f t="array" ref="B210">IsESG(A210)</f>
        <v>0</v>
      </c>
      <c r="C210" s="41">
        <v>11.398871370358201</v>
      </c>
      <c r="D210" s="42">
        <v>11</v>
      </c>
      <c r="E210" s="41">
        <v>13.869919146046</v>
      </c>
      <c r="F210" s="42">
        <v>13</v>
      </c>
      <c r="G210" s="41">
        <v>10.612773757804399</v>
      </c>
      <c r="H210" s="42">
        <v>4</v>
      </c>
      <c r="I210" s="41">
        <v>30.752873446555601</v>
      </c>
      <c r="J210" s="42">
        <v>21</v>
      </c>
      <c r="K210" s="41">
        <v>10.7082502679632</v>
      </c>
      <c r="L210" s="42">
        <v>15</v>
      </c>
      <c r="M210" s="41">
        <v>0.73574608863695701</v>
      </c>
      <c r="N210" s="42">
        <v>33</v>
      </c>
      <c r="O210" s="41">
        <v>11.0078726883494</v>
      </c>
      <c r="P210" s="43">
        <v>2.4229807924245002</v>
      </c>
      <c r="Q210" s="43">
        <v>0.56295399920587297</v>
      </c>
      <c r="R210" s="44">
        <v>8</v>
      </c>
      <c r="S210" s="45">
        <v>0.01</v>
      </c>
      <c r="T210" s="45">
        <v>0.01</v>
      </c>
      <c r="U210" s="46" t="s">
        <v>89</v>
      </c>
      <c r="V210" s="47">
        <v>8.0000000000000002E-3</v>
      </c>
      <c r="W210" s="47" t="s">
        <v>18</v>
      </c>
      <c r="X210" s="47">
        <v>9.1000000000000004E-3</v>
      </c>
      <c r="Y210" s="48" t="s">
        <v>30</v>
      </c>
      <c r="Z210" s="49">
        <v>50.509711580000001</v>
      </c>
      <c r="AA210" s="50">
        <v>4.2167364300000001</v>
      </c>
      <c r="AB210" s="51">
        <v>606</v>
      </c>
      <c r="AC210" s="52">
        <v>38352</v>
      </c>
      <c r="AD210" s="48" t="s">
        <v>346</v>
      </c>
      <c r="AE210" s="53">
        <v>500000</v>
      </c>
      <c r="AF210" s="46" t="s">
        <v>18</v>
      </c>
      <c r="AG210" s="54">
        <v>10.9924472694999</v>
      </c>
    </row>
    <row r="211" spans="1:33" x14ac:dyDescent="0.25">
      <c r="A211" s="1" t="s">
        <v>2615</v>
      </c>
      <c r="B211" s="40" t="b" cm="1">
        <f t="array" ref="B211">IsESG(A211)</f>
        <v>0</v>
      </c>
      <c r="C211" s="55">
        <v>9.6675267458297096</v>
      </c>
      <c r="D211" s="37">
        <v>18</v>
      </c>
      <c r="E211" s="55">
        <v>11.646932410163799</v>
      </c>
      <c r="F211" s="37">
        <v>21</v>
      </c>
      <c r="G211" s="55">
        <v>8.9332413332500593</v>
      </c>
      <c r="H211" s="37">
        <v>19</v>
      </c>
      <c r="I211" s="55">
        <v>27.014360770577799</v>
      </c>
      <c r="J211" s="37">
        <v>28</v>
      </c>
      <c r="K211" s="55">
        <v>9.9275730483950007</v>
      </c>
      <c r="L211" s="37">
        <v>18</v>
      </c>
      <c r="M211" s="55">
        <v>0.71866381709511096</v>
      </c>
      <c r="N211" s="37">
        <v>34</v>
      </c>
      <c r="O211" s="55">
        <v>10.8763393498242</v>
      </c>
      <c r="P211" s="56">
        <v>2.1085542364690699</v>
      </c>
      <c r="Q211" s="56">
        <v>0.46675770654547799</v>
      </c>
      <c r="R211" s="57">
        <v>8</v>
      </c>
      <c r="S211" s="58">
        <v>0.01</v>
      </c>
      <c r="T211" s="58">
        <v>0.01</v>
      </c>
      <c r="U211" s="14" t="s">
        <v>18</v>
      </c>
      <c r="V211" s="59">
        <v>0.01</v>
      </c>
      <c r="W211" s="59" t="s">
        <v>18</v>
      </c>
      <c r="X211" s="59">
        <v>1.11E-2</v>
      </c>
      <c r="Y211" s="12" t="s">
        <v>30</v>
      </c>
      <c r="Z211" s="60" t="s">
        <v>18</v>
      </c>
      <c r="AA211" s="8" t="s">
        <v>18</v>
      </c>
      <c r="AB211" s="61" t="s">
        <v>18</v>
      </c>
      <c r="AC211" s="62">
        <v>41649</v>
      </c>
      <c r="AD211" s="12" t="s">
        <v>346</v>
      </c>
      <c r="AE211" s="16">
        <v>1000</v>
      </c>
      <c r="AF211" s="14" t="s">
        <v>18</v>
      </c>
      <c r="AG211" s="39" t="s">
        <v>18</v>
      </c>
    </row>
    <row r="212" spans="1:33" x14ac:dyDescent="0.25">
      <c r="A212" s="40" t="s">
        <v>350</v>
      </c>
      <c r="B212" s="40" t="b" cm="1">
        <f t="array" ref="B212">IsESG(A212)</f>
        <v>0</v>
      </c>
      <c r="C212" s="63">
        <v>8.1046327001349692</v>
      </c>
      <c r="D212" s="64">
        <v>3</v>
      </c>
      <c r="E212" s="63">
        <v>7.00179335598341</v>
      </c>
      <c r="F212" s="64">
        <v>2</v>
      </c>
      <c r="G212" s="63">
        <v>7.5611084926692804</v>
      </c>
      <c r="H212" s="64">
        <v>2</v>
      </c>
      <c r="I212" s="41">
        <v>10.961373390558</v>
      </c>
      <c r="J212" s="42">
        <v>11</v>
      </c>
      <c r="K212" s="41">
        <v>-1.09032480201981</v>
      </c>
      <c r="L212" s="42">
        <v>11</v>
      </c>
      <c r="M212" s="41">
        <v>-4.7173288125598098</v>
      </c>
      <c r="N212" s="42">
        <v>12</v>
      </c>
      <c r="O212" s="41">
        <v>17.519047615860799</v>
      </c>
      <c r="P212" s="43">
        <v>0.39273619115564401</v>
      </c>
      <c r="Q212" s="43">
        <v>0.34392413606288202</v>
      </c>
      <c r="R212" s="44">
        <v>8</v>
      </c>
      <c r="S212" s="45">
        <v>0.01</v>
      </c>
      <c r="T212" s="45">
        <v>0.01</v>
      </c>
      <c r="U212" s="46" t="s">
        <v>18</v>
      </c>
      <c r="V212" s="47">
        <v>1.4999999999999999E-2</v>
      </c>
      <c r="W212" s="47" t="s">
        <v>18</v>
      </c>
      <c r="X212" s="47">
        <v>1.4999999999999999E-2</v>
      </c>
      <c r="Y212" s="48" t="s">
        <v>30</v>
      </c>
      <c r="Z212" s="49">
        <v>39.97536693</v>
      </c>
      <c r="AA212" s="50">
        <v>-0.44221179999999999</v>
      </c>
      <c r="AB212" s="51">
        <v>1926</v>
      </c>
      <c r="AC212" s="52">
        <v>36461</v>
      </c>
      <c r="AD212" s="48" t="s">
        <v>351</v>
      </c>
      <c r="AE212" s="53">
        <v>10</v>
      </c>
      <c r="AF212" s="46" t="s">
        <v>42</v>
      </c>
      <c r="AG212" s="54">
        <v>0.84228691999999905</v>
      </c>
    </row>
    <row r="213" spans="1:33" hidden="1" x14ac:dyDescent="0.25">
      <c r="A213" s="1" t="s">
        <v>352</v>
      </c>
      <c r="B213" s="40" t="b" cm="1">
        <f t="array" ref="B213">IsESG(A213)</f>
        <v>0</v>
      </c>
      <c r="C213" s="55" t="s">
        <v>18</v>
      </c>
      <c r="D213" s="37" t="s">
        <v>18</v>
      </c>
      <c r="E213" s="65">
        <v>7.5594956363277603</v>
      </c>
      <c r="F213" s="66">
        <v>1</v>
      </c>
      <c r="G213" s="65">
        <v>8.1204368053790397</v>
      </c>
      <c r="H213" s="66">
        <v>1</v>
      </c>
      <c r="I213" s="55">
        <v>11.534265453188199</v>
      </c>
      <c r="J213" s="37">
        <v>10</v>
      </c>
      <c r="K213" s="55">
        <v>-0.83217399073378595</v>
      </c>
      <c r="L213" s="37">
        <v>10</v>
      </c>
      <c r="M213" s="55">
        <v>-4.67678415880453</v>
      </c>
      <c r="N213" s="37">
        <v>11</v>
      </c>
      <c r="O213" s="55">
        <v>17.5208020581114</v>
      </c>
      <c r="P213" s="56">
        <v>0.42539468634126298</v>
      </c>
      <c r="Q213" s="56">
        <v>0.37596651704994699</v>
      </c>
      <c r="R213" s="57">
        <v>8</v>
      </c>
      <c r="S213" s="58">
        <v>0</v>
      </c>
      <c r="T213" s="58">
        <v>0.01</v>
      </c>
      <c r="U213" s="14" t="s">
        <v>18</v>
      </c>
      <c r="V213" s="59">
        <v>9.7999999999999997E-3</v>
      </c>
      <c r="W213" s="59" t="s">
        <v>18</v>
      </c>
      <c r="X213" s="59">
        <v>9.7999999999999997E-3</v>
      </c>
      <c r="Y213" s="12" t="s">
        <v>30</v>
      </c>
      <c r="Z213" s="60" t="s">
        <v>18</v>
      </c>
      <c r="AA213" s="8" t="s">
        <v>18</v>
      </c>
      <c r="AB213" s="61" t="s">
        <v>18</v>
      </c>
      <c r="AC213" s="62">
        <v>43054</v>
      </c>
      <c r="AD213" s="12" t="s">
        <v>351</v>
      </c>
      <c r="AE213" s="16">
        <v>500</v>
      </c>
      <c r="AF213" s="14" t="s">
        <v>42</v>
      </c>
      <c r="AG213" s="39" t="s">
        <v>18</v>
      </c>
    </row>
    <row r="214" spans="1:33" x14ac:dyDescent="0.25">
      <c r="A214" s="40" t="s">
        <v>353</v>
      </c>
      <c r="B214" s="40" t="b" cm="1">
        <f t="array" ref="B214">IsESG(A214)</f>
        <v>0</v>
      </c>
      <c r="C214" s="41">
        <v>7.0774250898423396</v>
      </c>
      <c r="D214" s="42">
        <v>4</v>
      </c>
      <c r="E214" s="63">
        <v>5.3615347778566802</v>
      </c>
      <c r="F214" s="64">
        <v>3</v>
      </c>
      <c r="G214" s="41">
        <v>4.1882978729775804</v>
      </c>
      <c r="H214" s="42">
        <v>4</v>
      </c>
      <c r="I214" s="41">
        <v>18.487491690351501</v>
      </c>
      <c r="J214" s="42">
        <v>6</v>
      </c>
      <c r="K214" s="41">
        <v>0.44821476937952898</v>
      </c>
      <c r="L214" s="42">
        <v>9</v>
      </c>
      <c r="M214" s="63">
        <v>-1.2415084475500899</v>
      </c>
      <c r="N214" s="64">
        <v>3</v>
      </c>
      <c r="O214" s="41">
        <v>23.986271806116601</v>
      </c>
      <c r="P214" s="43">
        <v>0.60061365307497405</v>
      </c>
      <c r="Q214" s="43">
        <v>0.22807624765036</v>
      </c>
      <c r="R214" s="44">
        <v>6</v>
      </c>
      <c r="S214" s="45">
        <v>0</v>
      </c>
      <c r="T214" s="45">
        <v>0</v>
      </c>
      <c r="U214" s="46" t="s">
        <v>18</v>
      </c>
      <c r="V214" s="47">
        <v>5.0000000000000001E-3</v>
      </c>
      <c r="W214" s="47" t="s">
        <v>18</v>
      </c>
      <c r="X214" s="47">
        <v>5.0155E-3</v>
      </c>
      <c r="Y214" s="48" t="s">
        <v>30</v>
      </c>
      <c r="Z214" s="49">
        <v>23.070221230000001</v>
      </c>
      <c r="AA214" s="50">
        <v>-3.9471809999999899E-2</v>
      </c>
      <c r="AB214" s="51">
        <v>205</v>
      </c>
      <c r="AC214" s="52">
        <v>38539</v>
      </c>
      <c r="AD214" s="48" t="s">
        <v>220</v>
      </c>
      <c r="AE214" s="53">
        <v>500</v>
      </c>
      <c r="AF214" s="46" t="s">
        <v>18</v>
      </c>
      <c r="AG214" s="54">
        <v>5.3087218299999996</v>
      </c>
    </row>
    <row r="215" spans="1:33" x14ac:dyDescent="0.25">
      <c r="A215" s="1" t="s">
        <v>354</v>
      </c>
      <c r="B215" s="40" t="b" cm="1">
        <f t="array" ref="B215">IsESG(A215)</f>
        <v>0</v>
      </c>
      <c r="C215" s="55">
        <v>6.1038831853781703</v>
      </c>
      <c r="D215" s="37">
        <v>5</v>
      </c>
      <c r="E215" s="55">
        <v>2.92722389287258</v>
      </c>
      <c r="F215" s="37">
        <v>9</v>
      </c>
      <c r="G215" s="65">
        <v>6.0005765260954602</v>
      </c>
      <c r="H215" s="66">
        <v>3</v>
      </c>
      <c r="I215" s="65">
        <v>20.919789408485698</v>
      </c>
      <c r="J215" s="66">
        <v>3</v>
      </c>
      <c r="K215" s="55">
        <v>5.3959941694110301</v>
      </c>
      <c r="L215" s="37">
        <v>4</v>
      </c>
      <c r="M215" s="55">
        <v>-3.3726161780645998</v>
      </c>
      <c r="N215" s="37">
        <v>10</v>
      </c>
      <c r="O215" s="55">
        <v>19.9842225220732</v>
      </c>
      <c r="P215" s="56">
        <v>0.84260371063503403</v>
      </c>
      <c r="Q215" s="56">
        <v>0.10709443180320199</v>
      </c>
      <c r="R215" s="57">
        <v>8</v>
      </c>
      <c r="S215" s="58">
        <v>0</v>
      </c>
      <c r="T215" s="58">
        <v>0</v>
      </c>
      <c r="U215" s="14" t="s">
        <v>18</v>
      </c>
      <c r="V215" s="59">
        <v>1.6E-2</v>
      </c>
      <c r="W215" s="59" t="s">
        <v>18</v>
      </c>
      <c r="X215" s="59">
        <v>1.6E-2</v>
      </c>
      <c r="Y215" s="12" t="s">
        <v>30</v>
      </c>
      <c r="Z215" s="60">
        <v>8.5870464172179997</v>
      </c>
      <c r="AA215" s="8">
        <v>4.9863599999999996E-3</v>
      </c>
      <c r="AB215" s="61">
        <v>84</v>
      </c>
      <c r="AC215" s="62">
        <v>38589</v>
      </c>
      <c r="AD215" s="12" t="s">
        <v>307</v>
      </c>
      <c r="AE215" s="16">
        <v>1000</v>
      </c>
      <c r="AF215" s="14" t="s">
        <v>52</v>
      </c>
      <c r="AG215" s="39">
        <v>-12.477970579999999</v>
      </c>
    </row>
    <row r="216" spans="1:33" hidden="1" x14ac:dyDescent="0.25">
      <c r="A216" s="40" t="s">
        <v>355</v>
      </c>
      <c r="B216" s="40" t="b" cm="1">
        <f t="array" ref="B216">IsESG(A216)</f>
        <v>0</v>
      </c>
      <c r="C216" s="41" t="s">
        <v>18</v>
      </c>
      <c r="D216" s="42" t="s">
        <v>18</v>
      </c>
      <c r="E216" s="41" t="s">
        <v>18</v>
      </c>
      <c r="F216" s="42" t="s">
        <v>18</v>
      </c>
      <c r="G216" s="41" t="s">
        <v>18</v>
      </c>
      <c r="H216" s="42" t="s">
        <v>18</v>
      </c>
      <c r="I216" s="41">
        <v>18.097913998758699</v>
      </c>
      <c r="J216" s="42">
        <v>8</v>
      </c>
      <c r="K216" s="63">
        <v>7.0588128594765998</v>
      </c>
      <c r="L216" s="64">
        <v>3</v>
      </c>
      <c r="M216" s="63">
        <v>1.4656038301855601</v>
      </c>
      <c r="N216" s="64">
        <v>1</v>
      </c>
      <c r="O216" s="41">
        <v>17.478233806903699</v>
      </c>
      <c r="P216" s="43">
        <v>0.80196344758768601</v>
      </c>
      <c r="Q216" s="43" t="s">
        <v>18</v>
      </c>
      <c r="R216" s="44">
        <v>8</v>
      </c>
      <c r="S216" s="45">
        <v>0</v>
      </c>
      <c r="T216" s="45">
        <v>0</v>
      </c>
      <c r="U216" s="46" t="s">
        <v>18</v>
      </c>
      <c r="V216" s="47">
        <v>1.4999999999999999E-2</v>
      </c>
      <c r="W216" s="47" t="s">
        <v>18</v>
      </c>
      <c r="X216" s="47" t="s">
        <v>18</v>
      </c>
      <c r="Y216" s="48" t="s">
        <v>141</v>
      </c>
      <c r="Z216" s="49">
        <v>352.96934954</v>
      </c>
      <c r="AA216" s="50" t="s">
        <v>18</v>
      </c>
      <c r="AB216" s="51" t="s">
        <v>18</v>
      </c>
      <c r="AC216" s="52">
        <v>43949</v>
      </c>
      <c r="AD216" s="48" t="s">
        <v>356</v>
      </c>
      <c r="AE216" s="53" t="s">
        <v>315</v>
      </c>
      <c r="AF216" s="46" t="s">
        <v>18</v>
      </c>
      <c r="AG216" s="54" t="s">
        <v>18</v>
      </c>
    </row>
    <row r="217" spans="1:33" x14ac:dyDescent="0.25">
      <c r="A217" s="1" t="s">
        <v>357</v>
      </c>
      <c r="B217" s="40" t="b" cm="1">
        <f t="array" ref="B217">IsESG(A217)</f>
        <v>0</v>
      </c>
      <c r="C217" s="55">
        <v>5.8359790202268496</v>
      </c>
      <c r="D217" s="37">
        <v>6</v>
      </c>
      <c r="E217" s="55">
        <v>4.87847233603937</v>
      </c>
      <c r="F217" s="37">
        <v>5</v>
      </c>
      <c r="G217" s="55">
        <v>4.0932779775836297</v>
      </c>
      <c r="H217" s="37">
        <v>6</v>
      </c>
      <c r="I217" s="55">
        <v>19.351673510920499</v>
      </c>
      <c r="J217" s="37">
        <v>5</v>
      </c>
      <c r="K217" s="55">
        <v>1.1456729288574501</v>
      </c>
      <c r="L217" s="37">
        <v>7</v>
      </c>
      <c r="M217" s="55">
        <v>-1.94076197300845</v>
      </c>
      <c r="N217" s="37">
        <v>8</v>
      </c>
      <c r="O217" s="55">
        <v>23.7768075393675</v>
      </c>
      <c r="P217" s="56">
        <v>0.64225040003398903</v>
      </c>
      <c r="Q217" s="56">
        <v>0.20793827797725201</v>
      </c>
      <c r="R217" s="57">
        <v>8</v>
      </c>
      <c r="S217" s="58">
        <v>0</v>
      </c>
      <c r="T217" s="58">
        <v>0</v>
      </c>
      <c r="U217" s="14" t="s">
        <v>18</v>
      </c>
      <c r="V217" s="59">
        <v>0.01</v>
      </c>
      <c r="W217" s="59" t="s">
        <v>18</v>
      </c>
      <c r="X217" s="59">
        <v>9.9727216112845893E-3</v>
      </c>
      <c r="Y217" s="12" t="s">
        <v>30</v>
      </c>
      <c r="Z217" s="60">
        <v>77.375153264157007</v>
      </c>
      <c r="AA217" s="8">
        <v>-0.53139067894721903</v>
      </c>
      <c r="AB217" s="61">
        <v>17113</v>
      </c>
      <c r="AC217" s="62">
        <v>35733</v>
      </c>
      <c r="AD217" s="12" t="s">
        <v>62</v>
      </c>
      <c r="AE217" s="16">
        <v>10</v>
      </c>
      <c r="AF217" s="14" t="s">
        <v>18</v>
      </c>
      <c r="AG217" s="39">
        <v>-5.9762694146713802</v>
      </c>
    </row>
    <row r="218" spans="1:33" x14ac:dyDescent="0.25">
      <c r="A218" s="40" t="s">
        <v>2616</v>
      </c>
      <c r="B218" s="40" t="b" cm="1">
        <f t="array" ref="B218">IsESG(A218)</f>
        <v>0</v>
      </c>
      <c r="C218" s="41">
        <v>5.6839583420097402</v>
      </c>
      <c r="D218" s="42">
        <v>7</v>
      </c>
      <c r="E218" s="41">
        <v>4.9737415298441299</v>
      </c>
      <c r="F218" s="42">
        <v>4</v>
      </c>
      <c r="G218" s="41">
        <v>4.16517447253137</v>
      </c>
      <c r="H218" s="42">
        <v>5</v>
      </c>
      <c r="I218" s="41">
        <v>19.5987304097555</v>
      </c>
      <c r="J218" s="42">
        <v>4</v>
      </c>
      <c r="K218" s="41">
        <v>1.35895727487702</v>
      </c>
      <c r="L218" s="42">
        <v>6</v>
      </c>
      <c r="M218" s="41">
        <v>-1.9024150878989401</v>
      </c>
      <c r="N218" s="42">
        <v>7</v>
      </c>
      <c r="O218" s="41">
        <v>23.772642920046898</v>
      </c>
      <c r="P218" s="43">
        <v>0.65275540059701498</v>
      </c>
      <c r="Q218" s="43">
        <v>0.213084855209666</v>
      </c>
      <c r="R218" s="44">
        <v>8</v>
      </c>
      <c r="S218" s="45">
        <v>0</v>
      </c>
      <c r="T218" s="45">
        <v>0</v>
      </c>
      <c r="U218" s="46" t="s">
        <v>18</v>
      </c>
      <c r="V218" s="47">
        <v>0.01</v>
      </c>
      <c r="W218" s="47" t="s">
        <v>18</v>
      </c>
      <c r="X218" s="47">
        <v>9.9924479947290298E-3</v>
      </c>
      <c r="Y218" s="48" t="s">
        <v>30</v>
      </c>
      <c r="Z218" s="49" t="s">
        <v>18</v>
      </c>
      <c r="AA218" s="50" t="s">
        <v>18</v>
      </c>
      <c r="AB218" s="51" t="s">
        <v>18</v>
      </c>
      <c r="AC218" s="52">
        <v>41547</v>
      </c>
      <c r="AD218" s="48" t="s">
        <v>62</v>
      </c>
      <c r="AE218" s="53">
        <v>10</v>
      </c>
      <c r="AF218" s="46" t="s">
        <v>18</v>
      </c>
      <c r="AG218" s="54" t="s">
        <v>18</v>
      </c>
    </row>
    <row r="219" spans="1:33" x14ac:dyDescent="0.25">
      <c r="A219" s="1" t="s">
        <v>359</v>
      </c>
      <c r="B219" s="40" t="b" cm="1">
        <f t="array" ref="B219">IsESG(A219)</f>
        <v>0</v>
      </c>
      <c r="C219" s="65">
        <v>8.9548710897521193</v>
      </c>
      <c r="D219" s="66">
        <v>1</v>
      </c>
      <c r="E219" s="55">
        <v>4.2829092757737</v>
      </c>
      <c r="F219" s="37">
        <v>6</v>
      </c>
      <c r="G219" s="55">
        <v>-3.92640665222173</v>
      </c>
      <c r="H219" s="37">
        <v>8</v>
      </c>
      <c r="I219" s="65">
        <v>28.215348007138399</v>
      </c>
      <c r="J219" s="66">
        <v>1</v>
      </c>
      <c r="K219" s="65">
        <v>10.840833119053601</v>
      </c>
      <c r="L219" s="66">
        <v>1</v>
      </c>
      <c r="M219" s="55">
        <v>-1.7191062471501</v>
      </c>
      <c r="N219" s="37">
        <v>6</v>
      </c>
      <c r="O219" s="55">
        <v>25.8412747240017</v>
      </c>
      <c r="P219" s="56">
        <v>0.933945360965169</v>
      </c>
      <c r="Q219" s="56">
        <v>0.15071584552665701</v>
      </c>
      <c r="R219" s="57">
        <v>6</v>
      </c>
      <c r="S219" s="58">
        <v>0.01</v>
      </c>
      <c r="T219" s="58">
        <v>0.01</v>
      </c>
      <c r="U219" s="14" t="s">
        <v>18</v>
      </c>
      <c r="V219" s="59">
        <v>1.95E-2</v>
      </c>
      <c r="W219" s="59" t="s">
        <v>18</v>
      </c>
      <c r="X219" s="59">
        <v>1.9529999999999999E-2</v>
      </c>
      <c r="Y219" s="12" t="s">
        <v>30</v>
      </c>
      <c r="Z219" s="60">
        <v>139.032116191406</v>
      </c>
      <c r="AA219" s="8">
        <v>-0.73701454</v>
      </c>
      <c r="AB219" s="61">
        <v>19869</v>
      </c>
      <c r="AC219" s="62">
        <v>38139</v>
      </c>
      <c r="AD219" s="12" t="s">
        <v>360</v>
      </c>
      <c r="AE219" s="16" t="s">
        <v>56</v>
      </c>
      <c r="AF219" s="14" t="s">
        <v>34</v>
      </c>
      <c r="AG219" s="39">
        <v>-32.331581530000001</v>
      </c>
    </row>
    <row r="220" spans="1:33" x14ac:dyDescent="0.25">
      <c r="A220" s="40" t="s">
        <v>2617</v>
      </c>
      <c r="B220" s="40" t="b" cm="1">
        <f t="array" ref="B220">IsESG(A220)</f>
        <v>0</v>
      </c>
      <c r="C220" s="63">
        <v>8.9545903535339804</v>
      </c>
      <c r="D220" s="64">
        <v>2</v>
      </c>
      <c r="E220" s="41">
        <v>4.2811736097812396</v>
      </c>
      <c r="F220" s="42">
        <v>7</v>
      </c>
      <c r="G220" s="41">
        <v>-3.9278272596355701</v>
      </c>
      <c r="H220" s="42">
        <v>9</v>
      </c>
      <c r="I220" s="63">
        <v>28.208091433115602</v>
      </c>
      <c r="J220" s="64">
        <v>2</v>
      </c>
      <c r="K220" s="63">
        <v>10.840534171249001</v>
      </c>
      <c r="L220" s="64">
        <v>2</v>
      </c>
      <c r="M220" s="41">
        <v>-1.7152808010448799</v>
      </c>
      <c r="N220" s="42">
        <v>4</v>
      </c>
      <c r="O220" s="41">
        <v>26.031066934232602</v>
      </c>
      <c r="P220" s="43">
        <v>0.92685721014977795</v>
      </c>
      <c r="Q220" s="43">
        <v>0.15033029210622101</v>
      </c>
      <c r="R220" s="44">
        <v>6</v>
      </c>
      <c r="S220" s="45">
        <v>0.01</v>
      </c>
      <c r="T220" s="45">
        <v>0.01</v>
      </c>
      <c r="U220" s="46" t="s">
        <v>18</v>
      </c>
      <c r="V220" s="47">
        <v>1.95E-2</v>
      </c>
      <c r="W220" s="47" t="s">
        <v>18</v>
      </c>
      <c r="X220" s="47">
        <v>1.9529999999999999E-2</v>
      </c>
      <c r="Y220" s="48" t="s">
        <v>30</v>
      </c>
      <c r="Z220" s="49" t="s">
        <v>18</v>
      </c>
      <c r="AA220" s="50" t="s">
        <v>18</v>
      </c>
      <c r="AB220" s="51" t="s">
        <v>18</v>
      </c>
      <c r="AC220" s="52">
        <v>38139</v>
      </c>
      <c r="AD220" s="48" t="s">
        <v>360</v>
      </c>
      <c r="AE220" s="53">
        <v>30000</v>
      </c>
      <c r="AF220" s="46" t="s">
        <v>34</v>
      </c>
      <c r="AG220" s="54" t="s">
        <v>18</v>
      </c>
    </row>
    <row r="221" spans="1:33" hidden="1" x14ac:dyDescent="0.25">
      <c r="A221" s="1" t="s">
        <v>362</v>
      </c>
      <c r="B221" s="40" t="b" cm="1">
        <f t="array" ref="B221">IsESG(A221)</f>
        <v>0</v>
      </c>
      <c r="C221" s="74" t="s">
        <v>18</v>
      </c>
      <c r="D221" s="37" t="s">
        <v>18</v>
      </c>
      <c r="E221" s="74" t="s">
        <v>18</v>
      </c>
      <c r="F221" s="37" t="s">
        <v>18</v>
      </c>
      <c r="G221" s="74" t="s">
        <v>18</v>
      </c>
      <c r="H221" s="37" t="s">
        <v>18</v>
      </c>
      <c r="I221" s="74" t="s">
        <v>18</v>
      </c>
      <c r="J221" s="37" t="s">
        <v>18</v>
      </c>
      <c r="K221" s="74" t="s">
        <v>18</v>
      </c>
      <c r="L221" s="37" t="s">
        <v>18</v>
      </c>
      <c r="M221" s="74">
        <v>-1.71910624715</v>
      </c>
      <c r="N221" s="37">
        <v>5</v>
      </c>
      <c r="O221" s="74" t="s">
        <v>18</v>
      </c>
      <c r="P221" s="76" t="s">
        <v>18</v>
      </c>
      <c r="Q221" s="76" t="s">
        <v>18</v>
      </c>
      <c r="R221" s="77">
        <v>6</v>
      </c>
      <c r="S221" s="78">
        <v>0.01</v>
      </c>
      <c r="T221" s="78">
        <v>0.01</v>
      </c>
      <c r="U221" s="14" t="s">
        <v>18</v>
      </c>
      <c r="V221" s="79">
        <v>9.4999999999999998E-3</v>
      </c>
      <c r="W221" s="79" t="s">
        <v>18</v>
      </c>
      <c r="X221" s="79">
        <v>9.5300000000000003E-3</v>
      </c>
      <c r="Y221" s="12" t="s">
        <v>30</v>
      </c>
      <c r="Z221" s="60" t="s">
        <v>18</v>
      </c>
      <c r="AA221" s="8" t="s">
        <v>18</v>
      </c>
      <c r="AB221" s="80" t="s">
        <v>18</v>
      </c>
      <c r="AC221" s="62">
        <v>45455</v>
      </c>
      <c r="AD221" s="12" t="s">
        <v>360</v>
      </c>
      <c r="AE221" s="16" t="s">
        <v>68</v>
      </c>
      <c r="AF221" s="14" t="s">
        <v>18</v>
      </c>
      <c r="AG221" s="39" t="s">
        <v>18</v>
      </c>
    </row>
    <row r="222" spans="1:33" hidden="1" x14ac:dyDescent="0.25">
      <c r="A222" s="40" t="s">
        <v>363</v>
      </c>
      <c r="B222" s="40" t="b" cm="1">
        <f t="array" ref="B222">IsESG(A222)</f>
        <v>0</v>
      </c>
      <c r="C222" s="67" t="s">
        <v>18</v>
      </c>
      <c r="D222" s="42" t="s">
        <v>18</v>
      </c>
      <c r="E222" s="67">
        <v>4.0738752178448099</v>
      </c>
      <c r="F222" s="42">
        <v>8</v>
      </c>
      <c r="G222" s="67">
        <v>2.0279073316087302</v>
      </c>
      <c r="H222" s="42">
        <v>7</v>
      </c>
      <c r="I222" s="67">
        <v>15.166261151662599</v>
      </c>
      <c r="J222" s="42">
        <v>9</v>
      </c>
      <c r="K222" s="67">
        <v>2.0114942528736299</v>
      </c>
      <c r="L222" s="42">
        <v>5</v>
      </c>
      <c r="M222" s="67">
        <v>-2.8062970568104002</v>
      </c>
      <c r="N222" s="42">
        <v>9</v>
      </c>
      <c r="O222" s="67">
        <v>15.9588010801648</v>
      </c>
      <c r="P222" s="69">
        <v>0.69461682859183504</v>
      </c>
      <c r="Q222" s="69">
        <v>0.17973050640080601</v>
      </c>
      <c r="R222" s="70">
        <v>9</v>
      </c>
      <c r="S222" s="71">
        <v>0</v>
      </c>
      <c r="T222" s="71">
        <v>0</v>
      </c>
      <c r="U222" s="46" t="s">
        <v>18</v>
      </c>
      <c r="V222" s="72">
        <v>2.5000000000000001E-3</v>
      </c>
      <c r="W222" s="72" t="s">
        <v>18</v>
      </c>
      <c r="X222" s="72">
        <v>2.5000000000000001E-3</v>
      </c>
      <c r="Y222" s="48" t="s">
        <v>117</v>
      </c>
      <c r="Z222" s="49" t="s">
        <v>18</v>
      </c>
      <c r="AA222" s="50" t="s">
        <v>18</v>
      </c>
      <c r="AB222" s="73" t="s">
        <v>18</v>
      </c>
      <c r="AC222" s="52">
        <v>42109</v>
      </c>
      <c r="AD222" s="48" t="s">
        <v>41</v>
      </c>
      <c r="AE222" s="53">
        <v>10</v>
      </c>
      <c r="AF222" s="46" t="s">
        <v>18</v>
      </c>
      <c r="AG222" s="54" t="s">
        <v>18</v>
      </c>
    </row>
    <row r="223" spans="1:33" hidden="1" x14ac:dyDescent="0.25">
      <c r="A223" s="1" t="s">
        <v>364</v>
      </c>
      <c r="B223" s="40" t="b" cm="1">
        <f t="array" ref="B223">IsESG(A223)</f>
        <v>0</v>
      </c>
      <c r="C223" s="74" t="s">
        <v>18</v>
      </c>
      <c r="D223" s="37" t="s">
        <v>18</v>
      </c>
      <c r="E223" s="74" t="s">
        <v>18</v>
      </c>
      <c r="F223" s="37" t="s">
        <v>18</v>
      </c>
      <c r="G223" s="74" t="s">
        <v>18</v>
      </c>
      <c r="H223" s="37" t="s">
        <v>18</v>
      </c>
      <c r="I223" s="74">
        <v>18.419995984741998</v>
      </c>
      <c r="J223" s="37">
        <v>7</v>
      </c>
      <c r="K223" s="74">
        <v>0.75155863011360202</v>
      </c>
      <c r="L223" s="37">
        <v>8</v>
      </c>
      <c r="M223" s="75">
        <v>-1.02357580333919</v>
      </c>
      <c r="N223" s="66">
        <v>2</v>
      </c>
      <c r="O223" s="74">
        <v>23.137729697171501</v>
      </c>
      <c r="P223" s="76">
        <v>0.61972314549358698</v>
      </c>
      <c r="Q223" s="76" t="s">
        <v>18</v>
      </c>
      <c r="R223" s="77">
        <v>8</v>
      </c>
      <c r="S223" s="78">
        <v>0.01</v>
      </c>
      <c r="T223" s="78">
        <v>0.01</v>
      </c>
      <c r="U223" s="14" t="s">
        <v>18</v>
      </c>
      <c r="V223" s="79">
        <v>3.5999999999999999E-3</v>
      </c>
      <c r="W223" s="79" t="s">
        <v>18</v>
      </c>
      <c r="X223" s="79">
        <v>4.4260000000000002E-3</v>
      </c>
      <c r="Y223" s="12" t="s">
        <v>30</v>
      </c>
      <c r="Z223" s="60">
        <v>19.595684719999898</v>
      </c>
      <c r="AA223" s="8">
        <v>-3.2190429999999999E-2</v>
      </c>
      <c r="AB223" s="80">
        <v>491</v>
      </c>
      <c r="AC223" s="62">
        <v>45153</v>
      </c>
      <c r="AD223" s="12" t="s">
        <v>204</v>
      </c>
      <c r="AE223" s="16">
        <v>50</v>
      </c>
      <c r="AF223" s="14" t="s">
        <v>32</v>
      </c>
      <c r="AG223" s="39">
        <v>-13.1459585899999</v>
      </c>
    </row>
    <row r="224" spans="1:33" hidden="1" x14ac:dyDescent="0.25">
      <c r="A224" s="225" t="s">
        <v>2404</v>
      </c>
      <c r="B224" s="40" t="b" cm="1">
        <f t="array" ref="B224">IsESG(A224)</f>
        <v>1</v>
      </c>
      <c r="C224" s="55" t="s">
        <v>18</v>
      </c>
      <c r="D224" s="37" t="s">
        <v>18</v>
      </c>
      <c r="E224" s="55" t="s">
        <v>18</v>
      </c>
      <c r="F224" s="37" t="s">
        <v>18</v>
      </c>
      <c r="G224" s="55">
        <v>-2.0595926154851001</v>
      </c>
      <c r="H224" s="37">
        <v>10</v>
      </c>
      <c r="I224" s="55">
        <v>14.621601763409201</v>
      </c>
      <c r="J224" s="37">
        <v>12</v>
      </c>
      <c r="K224" s="55">
        <v>2.6203267185615302</v>
      </c>
      <c r="L224" s="37">
        <v>16</v>
      </c>
      <c r="M224" s="55">
        <v>-2.6115908854437699</v>
      </c>
      <c r="N224" s="37">
        <v>11</v>
      </c>
      <c r="O224" s="55">
        <v>14.8511526539484</v>
      </c>
      <c r="P224" s="56">
        <v>0.70974911185605705</v>
      </c>
      <c r="Q224" s="56" t="s">
        <v>18</v>
      </c>
      <c r="R224" s="57">
        <v>8</v>
      </c>
      <c r="S224" s="58" t="s">
        <v>442</v>
      </c>
      <c r="T224" s="58" t="s">
        <v>233</v>
      </c>
      <c r="U224" s="14" t="s">
        <v>18</v>
      </c>
      <c r="V224" s="59">
        <v>1.0049999999999899E-2</v>
      </c>
      <c r="W224" s="59" t="s">
        <v>18</v>
      </c>
      <c r="X224" s="59">
        <v>1.11E-2</v>
      </c>
      <c r="Y224" s="12" t="s">
        <v>30</v>
      </c>
      <c r="Z224" s="60">
        <v>17.336978890000001</v>
      </c>
      <c r="AA224" s="8">
        <v>0</v>
      </c>
      <c r="AB224" s="61">
        <v>31</v>
      </c>
      <c r="AC224" s="62">
        <v>44440</v>
      </c>
      <c r="AD224" s="12" t="s">
        <v>443</v>
      </c>
      <c r="AE224" s="16" t="s">
        <v>205</v>
      </c>
      <c r="AF224" s="14" t="s">
        <v>235</v>
      </c>
      <c r="AG224" s="39">
        <v>-6.3391946099999998</v>
      </c>
    </row>
    <row r="225" spans="1:33" x14ac:dyDescent="0.25">
      <c r="A225" s="1" t="s">
        <v>368</v>
      </c>
      <c r="B225" s="40" t="b" cm="1">
        <f t="array" ref="B225">IsESG(A225)</f>
        <v>0</v>
      </c>
      <c r="C225" s="65">
        <v>6.3491019800027999</v>
      </c>
      <c r="D225" s="66">
        <v>3</v>
      </c>
      <c r="E225" s="55">
        <v>5.0850896805442796</v>
      </c>
      <c r="F225" s="37">
        <v>5</v>
      </c>
      <c r="G225" s="55">
        <v>3.76837991124532</v>
      </c>
      <c r="H225" s="37">
        <v>5</v>
      </c>
      <c r="I225" s="55">
        <v>19.659323188735002</v>
      </c>
      <c r="J225" s="37">
        <v>5</v>
      </c>
      <c r="K225" s="55">
        <v>3.1885306905872399</v>
      </c>
      <c r="L225" s="37">
        <v>5</v>
      </c>
      <c r="M225" s="55">
        <v>-1.83708451334025</v>
      </c>
      <c r="N225" s="37">
        <v>5</v>
      </c>
      <c r="O225" s="55">
        <v>18.978195950317801</v>
      </c>
      <c r="P225" s="56">
        <v>0.82085325034509204</v>
      </c>
      <c r="Q225" s="56">
        <v>0.248875202743429</v>
      </c>
      <c r="R225" s="57">
        <v>8</v>
      </c>
      <c r="S225" s="58">
        <v>0</v>
      </c>
      <c r="T225" s="58">
        <v>0</v>
      </c>
      <c r="U225" s="14" t="s">
        <v>18</v>
      </c>
      <c r="V225" s="59">
        <v>3.8999999999999998E-3</v>
      </c>
      <c r="W225" s="59" t="s">
        <v>18</v>
      </c>
      <c r="X225" s="59">
        <v>3.9199999999999999E-3</v>
      </c>
      <c r="Y225" s="12" t="s">
        <v>30</v>
      </c>
      <c r="Z225" s="60">
        <v>693.60340486542395</v>
      </c>
      <c r="AA225" s="8">
        <v>-18.787438239999901</v>
      </c>
      <c r="AB225" s="61">
        <v>44092</v>
      </c>
      <c r="AC225" s="62">
        <v>40815</v>
      </c>
      <c r="AD225" s="12" t="s">
        <v>65</v>
      </c>
      <c r="AE225" s="16" t="s">
        <v>56</v>
      </c>
      <c r="AF225" s="14" t="s">
        <v>34</v>
      </c>
      <c r="AG225" s="39">
        <v>-271.48093341999999</v>
      </c>
    </row>
    <row r="226" spans="1:33" x14ac:dyDescent="0.25">
      <c r="A226" s="40" t="s">
        <v>2618</v>
      </c>
      <c r="B226" s="40" t="b" cm="1">
        <f t="array" ref="B226">IsESG(A226)</f>
        <v>0</v>
      </c>
      <c r="C226" s="41">
        <v>6.34844596573895</v>
      </c>
      <c r="D226" s="42">
        <v>4</v>
      </c>
      <c r="E226" s="41">
        <v>5.0827721885898303</v>
      </c>
      <c r="F226" s="42">
        <v>6</v>
      </c>
      <c r="G226" s="41">
        <v>3.764293790025</v>
      </c>
      <c r="H226" s="42">
        <v>6</v>
      </c>
      <c r="I226" s="41">
        <v>19.6440976039136</v>
      </c>
      <c r="J226" s="42">
        <v>6</v>
      </c>
      <c r="K226" s="41">
        <v>3.1853847054691098</v>
      </c>
      <c r="L226" s="42">
        <v>6</v>
      </c>
      <c r="M226" s="41">
        <v>-1.8327669767700701</v>
      </c>
      <c r="N226" s="42">
        <v>4</v>
      </c>
      <c r="O226" s="41">
        <v>19.2943263912742</v>
      </c>
      <c r="P226" s="43">
        <v>0.80661474938671296</v>
      </c>
      <c r="Q226" s="43">
        <v>0.247606993847373</v>
      </c>
      <c r="R226" s="44">
        <v>8</v>
      </c>
      <c r="S226" s="45">
        <v>0</v>
      </c>
      <c r="T226" s="45">
        <v>0</v>
      </c>
      <c r="U226" s="46" t="s">
        <v>18</v>
      </c>
      <c r="V226" s="47">
        <v>3.8999999999999998E-3</v>
      </c>
      <c r="W226" s="47" t="s">
        <v>18</v>
      </c>
      <c r="X226" s="47">
        <v>3.9199999999999999E-3</v>
      </c>
      <c r="Y226" s="48" t="s">
        <v>30</v>
      </c>
      <c r="Z226" s="49" t="s">
        <v>18</v>
      </c>
      <c r="AA226" s="50" t="s">
        <v>18</v>
      </c>
      <c r="AB226" s="51" t="s">
        <v>18</v>
      </c>
      <c r="AC226" s="52">
        <v>40815</v>
      </c>
      <c r="AD226" s="48" t="s">
        <v>65</v>
      </c>
      <c r="AE226" s="53">
        <v>30000</v>
      </c>
      <c r="AF226" s="46" t="s">
        <v>34</v>
      </c>
      <c r="AG226" s="54" t="s">
        <v>18</v>
      </c>
    </row>
    <row r="227" spans="1:33" x14ac:dyDescent="0.25">
      <c r="A227" s="1" t="s">
        <v>2619</v>
      </c>
      <c r="B227" s="40" t="b" cm="1">
        <f t="array" ref="B227">IsESG(A227)</f>
        <v>0</v>
      </c>
      <c r="C227" s="65">
        <v>6.6001519821466204</v>
      </c>
      <c r="D227" s="66">
        <v>1</v>
      </c>
      <c r="E227" s="65">
        <v>5.2853541588611099</v>
      </c>
      <c r="F227" s="66">
        <v>3</v>
      </c>
      <c r="G227" s="65">
        <v>3.96576165286965</v>
      </c>
      <c r="H227" s="66">
        <v>3</v>
      </c>
      <c r="I227" s="65">
        <v>19.884814912511999</v>
      </c>
      <c r="J227" s="66">
        <v>3</v>
      </c>
      <c r="K227" s="65">
        <v>3.2838421331717398</v>
      </c>
      <c r="L227" s="66">
        <v>3</v>
      </c>
      <c r="M227" s="65">
        <v>-1.8217821782178401</v>
      </c>
      <c r="N227" s="66">
        <v>3</v>
      </c>
      <c r="O227" s="55">
        <v>18.9776082835441</v>
      </c>
      <c r="P227" s="56">
        <v>0.83276065767388097</v>
      </c>
      <c r="Q227" s="56">
        <v>0.261050955704904</v>
      </c>
      <c r="R227" s="57">
        <v>8</v>
      </c>
      <c r="S227" s="58">
        <v>0</v>
      </c>
      <c r="T227" s="58">
        <v>0</v>
      </c>
      <c r="U227" s="14" t="s">
        <v>18</v>
      </c>
      <c r="V227" s="59">
        <v>2E-3</v>
      </c>
      <c r="W227" s="59" t="s">
        <v>18</v>
      </c>
      <c r="X227" s="59">
        <v>2.0200000000000001E-3</v>
      </c>
      <c r="Y227" s="12" t="s">
        <v>30</v>
      </c>
      <c r="Z227" s="60" t="s">
        <v>18</v>
      </c>
      <c r="AA227" s="8" t="s">
        <v>18</v>
      </c>
      <c r="AB227" s="61" t="s">
        <v>18</v>
      </c>
      <c r="AC227" s="62">
        <v>40815</v>
      </c>
      <c r="AD227" s="12" t="s">
        <v>65</v>
      </c>
      <c r="AE227" s="16">
        <v>100000</v>
      </c>
      <c r="AF227" s="14" t="s">
        <v>18</v>
      </c>
      <c r="AG227" s="39" t="s">
        <v>18</v>
      </c>
    </row>
    <row r="228" spans="1:33" x14ac:dyDescent="0.25">
      <c r="A228" s="40" t="s">
        <v>2620</v>
      </c>
      <c r="B228" s="40" t="b" cm="1">
        <f t="array" ref="B228">IsESG(A228)</f>
        <v>0</v>
      </c>
      <c r="C228" s="63">
        <v>6.5983717709449099</v>
      </c>
      <c r="D228" s="64">
        <v>2</v>
      </c>
      <c r="E228" s="41">
        <v>5.2820519426879304</v>
      </c>
      <c r="F228" s="42">
        <v>4</v>
      </c>
      <c r="G228" s="41">
        <v>3.96380330176568</v>
      </c>
      <c r="H228" s="42">
        <v>4</v>
      </c>
      <c r="I228" s="41">
        <v>19.876912778145599</v>
      </c>
      <c r="J228" s="42">
        <v>4</v>
      </c>
      <c r="K228" s="63">
        <v>3.2842582106455298</v>
      </c>
      <c r="L228" s="64">
        <v>2</v>
      </c>
      <c r="M228" s="63">
        <v>-1.81935622779632</v>
      </c>
      <c r="N228" s="64">
        <v>2</v>
      </c>
      <c r="O228" s="41">
        <v>19.289966932477199</v>
      </c>
      <c r="P228" s="43">
        <v>0.81886627780167698</v>
      </c>
      <c r="Q228" s="43">
        <v>0.25972558328203399</v>
      </c>
      <c r="R228" s="44">
        <v>8</v>
      </c>
      <c r="S228" s="45">
        <v>0</v>
      </c>
      <c r="T228" s="45">
        <v>0</v>
      </c>
      <c r="U228" s="46" t="s">
        <v>18</v>
      </c>
      <c r="V228" s="47">
        <v>2E-3</v>
      </c>
      <c r="W228" s="47" t="s">
        <v>18</v>
      </c>
      <c r="X228" s="47">
        <v>2.0200000000000001E-3</v>
      </c>
      <c r="Y228" s="48" t="s">
        <v>30</v>
      </c>
      <c r="Z228" s="49" t="s">
        <v>18</v>
      </c>
      <c r="AA228" s="50" t="s">
        <v>18</v>
      </c>
      <c r="AB228" s="51" t="s">
        <v>18</v>
      </c>
      <c r="AC228" s="52">
        <v>40815</v>
      </c>
      <c r="AD228" s="48" t="s">
        <v>65</v>
      </c>
      <c r="AE228" s="53">
        <v>100000</v>
      </c>
      <c r="AF228" s="46" t="s">
        <v>18</v>
      </c>
      <c r="AG228" s="54" t="s">
        <v>18</v>
      </c>
    </row>
    <row r="229" spans="1:33" x14ac:dyDescent="0.25">
      <c r="A229" s="81" t="s">
        <v>372</v>
      </c>
      <c r="B229" s="40" t="b" cm="1">
        <f t="array" ref="B229">IsESG(A229)</f>
        <v>0</v>
      </c>
      <c r="C229" s="82">
        <v>6.08234856838956</v>
      </c>
      <c r="D229" s="83">
        <v>5</v>
      </c>
      <c r="E229" s="124">
        <v>6.6843815914604701</v>
      </c>
      <c r="F229" s="125">
        <v>1</v>
      </c>
      <c r="G229" s="124">
        <v>5.2107505132545198</v>
      </c>
      <c r="H229" s="125">
        <v>1</v>
      </c>
      <c r="I229" s="124">
        <v>26.0294788026135</v>
      </c>
      <c r="J229" s="125">
        <v>1</v>
      </c>
      <c r="K229" s="124">
        <v>5.4143365531265903</v>
      </c>
      <c r="L229" s="125">
        <v>1</v>
      </c>
      <c r="M229" s="82">
        <v>-2.1587825881798</v>
      </c>
      <c r="N229" s="83">
        <v>6</v>
      </c>
      <c r="O229" s="82">
        <v>17.8836576084353</v>
      </c>
      <c r="P229" s="84">
        <v>1.2272919738202901</v>
      </c>
      <c r="Q229" s="84">
        <v>0.34991694953970098</v>
      </c>
      <c r="R229" s="85">
        <v>8</v>
      </c>
      <c r="S229" s="86">
        <v>1E-3</v>
      </c>
      <c r="T229" s="86">
        <v>5.0000000000000001E-3</v>
      </c>
      <c r="U229" s="87" t="s">
        <v>89</v>
      </c>
      <c r="V229" s="88">
        <v>4.3E-3</v>
      </c>
      <c r="W229" s="88" t="s">
        <v>18</v>
      </c>
      <c r="X229" s="88">
        <v>4.6509361937448999E-3</v>
      </c>
      <c r="Y229" s="89" t="s">
        <v>30</v>
      </c>
      <c r="Z229" s="90">
        <v>154.79976997999901</v>
      </c>
      <c r="AA229" s="91">
        <v>0.70482699999999998</v>
      </c>
      <c r="AB229" s="92">
        <v>12412</v>
      </c>
      <c r="AC229" s="93">
        <v>36530</v>
      </c>
      <c r="AD229" s="89" t="s">
        <v>87</v>
      </c>
      <c r="AE229" s="94">
        <v>10</v>
      </c>
      <c r="AF229" s="87" t="s">
        <v>18</v>
      </c>
      <c r="AG229" s="95">
        <v>15.030175</v>
      </c>
    </row>
    <row r="230" spans="1:33" x14ac:dyDescent="0.25">
      <c r="A230" s="40" t="s">
        <v>375</v>
      </c>
      <c r="B230" s="40" t="b" cm="1">
        <f t="array" ref="B230">IsESG(A230)</f>
        <v>0</v>
      </c>
      <c r="C230" s="68">
        <v>5.4421328720580302</v>
      </c>
      <c r="D230" s="64">
        <v>1</v>
      </c>
      <c r="E230" s="68">
        <v>9.9870279726489795</v>
      </c>
      <c r="F230" s="64">
        <v>1</v>
      </c>
      <c r="G230" s="68">
        <v>11.195129819365301</v>
      </c>
      <c r="H230" s="64">
        <v>1</v>
      </c>
      <c r="I230" s="68">
        <v>16.0653551183727</v>
      </c>
      <c r="J230" s="64">
        <v>1</v>
      </c>
      <c r="K230" s="68">
        <v>-5.4484432157043301</v>
      </c>
      <c r="L230" s="64">
        <v>1</v>
      </c>
      <c r="M230" s="68">
        <v>-4.2672566588027596</v>
      </c>
      <c r="N230" s="64">
        <v>1</v>
      </c>
      <c r="O230" s="67">
        <v>13.054391134104</v>
      </c>
      <c r="P230" s="69">
        <v>0.91803176709127698</v>
      </c>
      <c r="Q230" s="69">
        <v>0.45779847694829201</v>
      </c>
      <c r="R230" s="70">
        <v>8</v>
      </c>
      <c r="S230" s="71">
        <v>0.01</v>
      </c>
      <c r="T230" s="71">
        <v>0.02</v>
      </c>
      <c r="U230" s="46" t="s">
        <v>18</v>
      </c>
      <c r="V230" s="72">
        <v>0.02</v>
      </c>
      <c r="W230" s="72" t="s">
        <v>18</v>
      </c>
      <c r="X230" s="72">
        <v>0.02</v>
      </c>
      <c r="Y230" s="48" t="s">
        <v>30</v>
      </c>
      <c r="Z230" s="49">
        <v>32.563004720000002</v>
      </c>
      <c r="AA230" s="50">
        <v>-0.68195161999999998</v>
      </c>
      <c r="AB230" s="73">
        <v>2854</v>
      </c>
      <c r="AC230" s="52">
        <v>38841</v>
      </c>
      <c r="AD230" s="48" t="s">
        <v>41</v>
      </c>
      <c r="AE230" s="53">
        <v>10</v>
      </c>
      <c r="AF230" s="46" t="s">
        <v>42</v>
      </c>
      <c r="AG230" s="54">
        <v>-2.7799819100000001</v>
      </c>
    </row>
    <row r="231" spans="1:33" hidden="1" x14ac:dyDescent="0.25">
      <c r="A231" s="81" t="s">
        <v>376</v>
      </c>
      <c r="B231" s="40" t="b" cm="1">
        <f t="array" ref="B231">IsESG(A231)</f>
        <v>0</v>
      </c>
      <c r="C231" s="82" t="s">
        <v>18</v>
      </c>
      <c r="D231" s="83" t="s">
        <v>18</v>
      </c>
      <c r="E231" s="82" t="s">
        <v>18</v>
      </c>
      <c r="F231" s="83" t="s">
        <v>18</v>
      </c>
      <c r="G231" s="82" t="s">
        <v>18</v>
      </c>
      <c r="H231" s="83" t="s">
        <v>18</v>
      </c>
      <c r="I231" s="124">
        <v>11.9356279410938</v>
      </c>
      <c r="J231" s="125">
        <v>2</v>
      </c>
      <c r="K231" s="124">
        <v>-9.5611715077220598</v>
      </c>
      <c r="L231" s="125">
        <v>2</v>
      </c>
      <c r="M231" s="124">
        <v>-5.6274870283335297</v>
      </c>
      <c r="N231" s="125">
        <v>2</v>
      </c>
      <c r="O231" s="82">
        <v>13.357429379847099</v>
      </c>
      <c r="P231" s="84">
        <v>0.58803369724071697</v>
      </c>
      <c r="Q231" s="84" t="s">
        <v>18</v>
      </c>
      <c r="R231" s="85">
        <v>6</v>
      </c>
      <c r="S231" s="86">
        <v>0</v>
      </c>
      <c r="T231" s="86">
        <v>0</v>
      </c>
      <c r="U231" s="87" t="s">
        <v>18</v>
      </c>
      <c r="V231" s="88">
        <v>1.6E-2</v>
      </c>
      <c r="W231" s="88" t="s">
        <v>18</v>
      </c>
      <c r="X231" s="88">
        <v>1.5999992828075401E-2</v>
      </c>
      <c r="Y231" s="89" t="s">
        <v>30</v>
      </c>
      <c r="Z231" s="90">
        <v>24.2629485479316</v>
      </c>
      <c r="AA231" s="91">
        <v>-0.48426212235666899</v>
      </c>
      <c r="AB231" s="92">
        <v>12586</v>
      </c>
      <c r="AC231" s="93">
        <v>45198</v>
      </c>
      <c r="AD231" s="89" t="s">
        <v>377</v>
      </c>
      <c r="AE231" s="94">
        <v>10</v>
      </c>
      <c r="AF231" s="87" t="s">
        <v>32</v>
      </c>
      <c r="AG231" s="95">
        <v>-1.7951296623424</v>
      </c>
    </row>
    <row r="232" spans="1:33" x14ac:dyDescent="0.25">
      <c r="A232" s="40" t="s">
        <v>380</v>
      </c>
      <c r="B232" s="40" t="b" cm="1">
        <f t="array" ref="B232">IsESG(A232)</f>
        <v>0</v>
      </c>
      <c r="C232" s="41">
        <v>3.1874183374954499</v>
      </c>
      <c r="D232" s="42">
        <v>12</v>
      </c>
      <c r="E232" s="41">
        <v>6.69400649917051E-2</v>
      </c>
      <c r="F232" s="42">
        <v>27</v>
      </c>
      <c r="G232" s="41">
        <v>-5.6697462721980099</v>
      </c>
      <c r="H232" s="42">
        <v>26</v>
      </c>
      <c r="I232" s="41">
        <v>13.6777153706192</v>
      </c>
      <c r="J232" s="42">
        <v>29</v>
      </c>
      <c r="K232" s="41">
        <v>0.32113934655106902</v>
      </c>
      <c r="L232" s="42">
        <v>28</v>
      </c>
      <c r="M232" s="41">
        <v>-3.2062508419776501</v>
      </c>
      <c r="N232" s="42">
        <v>33</v>
      </c>
      <c r="O232" s="41">
        <v>14.892006512162901</v>
      </c>
      <c r="P232" s="43">
        <v>0.64441994472341002</v>
      </c>
      <c r="Q232" s="43">
        <v>-4.89201138789827E-2</v>
      </c>
      <c r="R232" s="44">
        <v>8</v>
      </c>
      <c r="S232" s="45">
        <v>0.01</v>
      </c>
      <c r="T232" s="45">
        <v>0.01</v>
      </c>
      <c r="U232" s="46" t="s">
        <v>18</v>
      </c>
      <c r="V232" s="47">
        <v>1.2999999999999999E-2</v>
      </c>
      <c r="W232" s="47" t="s">
        <v>18</v>
      </c>
      <c r="X232" s="47">
        <v>2.0493000000000001E-2</v>
      </c>
      <c r="Y232" s="48" t="s">
        <v>30</v>
      </c>
      <c r="Z232" s="49">
        <v>44.475979359999997</v>
      </c>
      <c r="AA232" s="50">
        <v>-0.94001816000000005</v>
      </c>
      <c r="AB232" s="51">
        <v>3156</v>
      </c>
      <c r="AC232" s="52">
        <v>41935</v>
      </c>
      <c r="AD232" s="48" t="s">
        <v>204</v>
      </c>
      <c r="AE232" s="53">
        <v>50</v>
      </c>
      <c r="AF232" s="46" t="s">
        <v>32</v>
      </c>
      <c r="AG232" s="54">
        <v>-1.1906180099999999</v>
      </c>
    </row>
    <row r="233" spans="1:33" x14ac:dyDescent="0.25">
      <c r="A233" s="1" t="s">
        <v>381</v>
      </c>
      <c r="B233" s="40" t="b" cm="1">
        <f t="array" ref="B233">IsESG(A233)</f>
        <v>0</v>
      </c>
      <c r="C233" s="55">
        <v>2.5596049319551</v>
      </c>
      <c r="D233" s="37">
        <v>17</v>
      </c>
      <c r="E233" s="55">
        <v>1.4897134286951901</v>
      </c>
      <c r="F233" s="37">
        <v>23</v>
      </c>
      <c r="G233" s="55">
        <v>-1.7935310300687499</v>
      </c>
      <c r="H233" s="37">
        <v>20</v>
      </c>
      <c r="I233" s="55">
        <v>19.272404614019599</v>
      </c>
      <c r="J233" s="37">
        <v>19</v>
      </c>
      <c r="K233" s="55">
        <v>5.3613419031196896</v>
      </c>
      <c r="L233" s="37">
        <v>15</v>
      </c>
      <c r="M233" s="55">
        <v>-1.3937793427229801</v>
      </c>
      <c r="N233" s="37">
        <v>12</v>
      </c>
      <c r="O233" s="55">
        <v>10.6829960752384</v>
      </c>
      <c r="P233" s="56">
        <v>1.4220163659893501</v>
      </c>
      <c r="Q233" s="56">
        <v>3.8223961164759998E-2</v>
      </c>
      <c r="R233" s="57">
        <v>8</v>
      </c>
      <c r="S233" s="58">
        <v>0.01</v>
      </c>
      <c r="T233" s="58">
        <v>0.01</v>
      </c>
      <c r="U233" s="14" t="s">
        <v>18</v>
      </c>
      <c r="V233" s="59">
        <v>1.4E-2</v>
      </c>
      <c r="W233" s="59" t="s">
        <v>18</v>
      </c>
      <c r="X233" s="59">
        <v>2.53E-2</v>
      </c>
      <c r="Y233" s="12" t="s">
        <v>30</v>
      </c>
      <c r="Z233" s="60">
        <v>6.0496977139999997</v>
      </c>
      <c r="AA233" s="8">
        <v>-0.36197490999999998</v>
      </c>
      <c r="AB233" s="61">
        <v>210</v>
      </c>
      <c r="AC233" s="62">
        <v>40721</v>
      </c>
      <c r="AD233" s="12" t="s">
        <v>382</v>
      </c>
      <c r="AE233" s="16">
        <v>1000</v>
      </c>
      <c r="AF233" s="14" t="s">
        <v>39</v>
      </c>
      <c r="AG233" s="39">
        <v>-1.90487541999999</v>
      </c>
    </row>
    <row r="234" spans="1:33" x14ac:dyDescent="0.25">
      <c r="A234" s="40" t="s">
        <v>383</v>
      </c>
      <c r="B234" s="40" t="b" cm="1">
        <f t="array" ref="B234">IsESG(A234)</f>
        <v>0</v>
      </c>
      <c r="C234" s="41">
        <v>3.0776371998869601</v>
      </c>
      <c r="D234" s="42">
        <v>13</v>
      </c>
      <c r="E234" s="41">
        <v>2.20225535801432</v>
      </c>
      <c r="F234" s="42">
        <v>19</v>
      </c>
      <c r="G234" s="41">
        <v>-3.0215901373966898</v>
      </c>
      <c r="H234" s="42">
        <v>24</v>
      </c>
      <c r="I234" s="41">
        <v>21.858176639955701</v>
      </c>
      <c r="J234" s="42">
        <v>9</v>
      </c>
      <c r="K234" s="41">
        <v>5.72787333750406</v>
      </c>
      <c r="L234" s="42">
        <v>14</v>
      </c>
      <c r="M234" s="41">
        <v>-1.3984961803290801</v>
      </c>
      <c r="N234" s="42">
        <v>13</v>
      </c>
      <c r="O234" s="41">
        <v>15.084476301862599</v>
      </c>
      <c r="P234" s="43">
        <v>1.1785074222649701</v>
      </c>
      <c r="Q234" s="43">
        <v>6.5152292360267497E-2</v>
      </c>
      <c r="R234" s="44">
        <v>8</v>
      </c>
      <c r="S234" s="45" t="s">
        <v>215</v>
      </c>
      <c r="T234" s="45" t="s">
        <v>216</v>
      </c>
      <c r="U234" s="46" t="s">
        <v>18</v>
      </c>
      <c r="V234" s="47">
        <v>1.7000000000000001E-2</v>
      </c>
      <c r="W234" s="47" t="s">
        <v>18</v>
      </c>
      <c r="X234" s="47">
        <v>1.9199999999999998E-2</v>
      </c>
      <c r="Y234" s="48" t="s">
        <v>141</v>
      </c>
      <c r="Z234" s="49">
        <v>54.537618747691099</v>
      </c>
      <c r="AA234" s="50" t="s">
        <v>18</v>
      </c>
      <c r="AB234" s="51" t="s">
        <v>18</v>
      </c>
      <c r="AC234" s="52">
        <v>37603</v>
      </c>
      <c r="AD234" s="48" t="s">
        <v>384</v>
      </c>
      <c r="AE234" s="53">
        <v>5000</v>
      </c>
      <c r="AF234" s="46" t="s">
        <v>18</v>
      </c>
      <c r="AG234" s="54" t="s">
        <v>18</v>
      </c>
    </row>
    <row r="235" spans="1:33" x14ac:dyDescent="0.25">
      <c r="A235" s="1" t="s">
        <v>385</v>
      </c>
      <c r="B235" s="40" t="b" cm="1">
        <f t="array" ref="B235">IsESG(A235)</f>
        <v>0</v>
      </c>
      <c r="C235" s="55">
        <v>3.49575597207216</v>
      </c>
      <c r="D235" s="37">
        <v>10</v>
      </c>
      <c r="E235" s="55">
        <v>3.0961655178610199</v>
      </c>
      <c r="F235" s="37">
        <v>14</v>
      </c>
      <c r="G235" s="55">
        <v>-2.2404254399285799</v>
      </c>
      <c r="H235" s="37">
        <v>23</v>
      </c>
      <c r="I235" s="65">
        <v>24.122412241224001</v>
      </c>
      <c r="J235" s="66">
        <v>3</v>
      </c>
      <c r="K235" s="55">
        <v>6.6511987625676996</v>
      </c>
      <c r="L235" s="37">
        <v>9</v>
      </c>
      <c r="M235" s="55">
        <v>-1.0760401721663899</v>
      </c>
      <c r="N235" s="37">
        <v>8</v>
      </c>
      <c r="O235" s="55">
        <v>14.298514241543501</v>
      </c>
      <c r="P235" s="56">
        <v>1.4016423346814799</v>
      </c>
      <c r="Q235" s="56">
        <v>0.110268192331702</v>
      </c>
      <c r="R235" s="57">
        <v>8</v>
      </c>
      <c r="S235" s="58">
        <v>0.01</v>
      </c>
      <c r="T235" s="58">
        <v>0.02</v>
      </c>
      <c r="U235" s="14" t="s">
        <v>18</v>
      </c>
      <c r="V235" s="59">
        <v>1.67E-2</v>
      </c>
      <c r="W235" s="59" t="s">
        <v>18</v>
      </c>
      <c r="X235" s="59">
        <v>1.67E-2</v>
      </c>
      <c r="Y235" s="12" t="s">
        <v>117</v>
      </c>
      <c r="Z235" s="60" t="s">
        <v>18</v>
      </c>
      <c r="AA235" s="8" t="s">
        <v>18</v>
      </c>
      <c r="AB235" s="61" t="s">
        <v>18</v>
      </c>
      <c r="AC235" s="62">
        <v>41878</v>
      </c>
      <c r="AD235" s="12" t="s">
        <v>41</v>
      </c>
      <c r="AE235" s="16">
        <v>20000</v>
      </c>
      <c r="AF235" s="14" t="s">
        <v>18</v>
      </c>
      <c r="AG235" s="39" t="s">
        <v>18</v>
      </c>
    </row>
    <row r="236" spans="1:33" hidden="1" x14ac:dyDescent="0.25">
      <c r="A236" s="40" t="s">
        <v>386</v>
      </c>
      <c r="B236" s="40" t="b" cm="1">
        <f t="array" ref="B236">IsESG(A236)</f>
        <v>0</v>
      </c>
      <c r="C236" s="41" t="s">
        <v>18</v>
      </c>
      <c r="D236" s="42" t="s">
        <v>18</v>
      </c>
      <c r="E236" s="41">
        <v>-1.2433411668991099</v>
      </c>
      <c r="F236" s="42">
        <v>28</v>
      </c>
      <c r="G236" s="41">
        <v>-2.05358410528709</v>
      </c>
      <c r="H236" s="42">
        <v>21</v>
      </c>
      <c r="I236" s="41">
        <v>23.3328842785935</v>
      </c>
      <c r="J236" s="42">
        <v>6</v>
      </c>
      <c r="K236" s="41">
        <v>6.2928131893649404</v>
      </c>
      <c r="L236" s="42">
        <v>11</v>
      </c>
      <c r="M236" s="41">
        <v>-1.3044415696421401</v>
      </c>
      <c r="N236" s="42">
        <v>10</v>
      </c>
      <c r="O236" s="41">
        <v>13.474423547442401</v>
      </c>
      <c r="P236" s="43">
        <v>1.4287716913141799</v>
      </c>
      <c r="Q236" s="43">
        <v>-0.17992913422524501</v>
      </c>
      <c r="R236" s="44">
        <v>8</v>
      </c>
      <c r="S236" s="45">
        <v>0</v>
      </c>
      <c r="T236" s="45">
        <v>0</v>
      </c>
      <c r="U236" s="46" t="s">
        <v>18</v>
      </c>
      <c r="V236" s="47">
        <v>1.21E-2</v>
      </c>
      <c r="W236" s="47" t="s">
        <v>18</v>
      </c>
      <c r="X236" s="47">
        <v>1.21E-2</v>
      </c>
      <c r="Y236" s="48" t="s">
        <v>117</v>
      </c>
      <c r="Z236" s="49" t="s">
        <v>18</v>
      </c>
      <c r="AA236" s="50" t="s">
        <v>18</v>
      </c>
      <c r="AB236" s="51" t="s">
        <v>18</v>
      </c>
      <c r="AC236" s="52">
        <v>43182</v>
      </c>
      <c r="AD236" s="48" t="s">
        <v>41</v>
      </c>
      <c r="AE236" s="53" t="s">
        <v>387</v>
      </c>
      <c r="AF236" s="46" t="s">
        <v>18</v>
      </c>
      <c r="AG236" s="54" t="s">
        <v>18</v>
      </c>
    </row>
    <row r="237" spans="1:33" x14ac:dyDescent="0.25">
      <c r="A237" s="1" t="s">
        <v>388</v>
      </c>
      <c r="B237" s="40" t="b" cm="1">
        <f t="array" ref="B237">IsESG(A237)</f>
        <v>0</v>
      </c>
      <c r="C237" s="55">
        <v>3.0269550283172602</v>
      </c>
      <c r="D237" s="37">
        <v>14</v>
      </c>
      <c r="E237" s="55">
        <v>0.99142287615896496</v>
      </c>
      <c r="F237" s="37">
        <v>26</v>
      </c>
      <c r="G237" s="55">
        <v>-2.05394963879536</v>
      </c>
      <c r="H237" s="37">
        <v>22</v>
      </c>
      <c r="I237" s="55">
        <v>14.3987590765012</v>
      </c>
      <c r="J237" s="37">
        <v>26</v>
      </c>
      <c r="K237" s="55">
        <v>4.0755492609199901</v>
      </c>
      <c r="L237" s="37">
        <v>19</v>
      </c>
      <c r="M237" s="55">
        <v>-1.6523974257387799</v>
      </c>
      <c r="N237" s="37">
        <v>17</v>
      </c>
      <c r="O237" s="55">
        <v>11.4944517689006</v>
      </c>
      <c r="P237" s="56">
        <v>0.89762869310447502</v>
      </c>
      <c r="Q237" s="56">
        <v>-5.4568101061462399E-4</v>
      </c>
      <c r="R237" s="57">
        <v>9</v>
      </c>
      <c r="S237" s="58">
        <v>0.01</v>
      </c>
      <c r="T237" s="58">
        <v>0.01</v>
      </c>
      <c r="U237" s="14" t="s">
        <v>18</v>
      </c>
      <c r="V237" s="59">
        <v>1.9199999999999998E-2</v>
      </c>
      <c r="W237" s="59" t="s">
        <v>18</v>
      </c>
      <c r="X237" s="59">
        <v>1.9199999999999998E-2</v>
      </c>
      <c r="Y237" s="12" t="s">
        <v>30</v>
      </c>
      <c r="Z237" s="60">
        <v>109.86161093</v>
      </c>
      <c r="AA237" s="8">
        <v>-1.02365163</v>
      </c>
      <c r="AB237" s="61">
        <v>9575</v>
      </c>
      <c r="AC237" s="62">
        <v>38623</v>
      </c>
      <c r="AD237" s="12" t="s">
        <v>41</v>
      </c>
      <c r="AE237" s="16">
        <v>10</v>
      </c>
      <c r="AF237" s="14" t="s">
        <v>42</v>
      </c>
      <c r="AG237" s="39">
        <v>-7.3839280799999996</v>
      </c>
    </row>
    <row r="238" spans="1:33" hidden="1" x14ac:dyDescent="0.25">
      <c r="A238" s="40" t="s">
        <v>389</v>
      </c>
      <c r="B238" s="40" t="b" cm="1">
        <f t="array" ref="B238">IsESG(A238)</f>
        <v>0</v>
      </c>
      <c r="C238" s="41" t="s">
        <v>18</v>
      </c>
      <c r="D238" s="42" t="s">
        <v>18</v>
      </c>
      <c r="E238" s="41">
        <v>1.9778114780639899</v>
      </c>
      <c r="F238" s="42">
        <v>21</v>
      </c>
      <c r="G238" s="41">
        <v>-1.1079267688644201</v>
      </c>
      <c r="H238" s="42">
        <v>19</v>
      </c>
      <c r="I238" s="41">
        <v>15.4518668272538</v>
      </c>
      <c r="J238" s="42">
        <v>25</v>
      </c>
      <c r="K238" s="41">
        <v>4.5567869733740904</v>
      </c>
      <c r="L238" s="42">
        <v>16</v>
      </c>
      <c r="M238" s="41">
        <v>-1.5732005830743301</v>
      </c>
      <c r="N238" s="42">
        <v>15</v>
      </c>
      <c r="O238" s="41">
        <v>11.489281949332</v>
      </c>
      <c r="P238" s="43">
        <v>0.98969261266013198</v>
      </c>
      <c r="Q238" s="43">
        <v>5.9316234930087801E-2</v>
      </c>
      <c r="R238" s="44">
        <v>9</v>
      </c>
      <c r="S238" s="45">
        <v>0</v>
      </c>
      <c r="T238" s="45">
        <v>0.01</v>
      </c>
      <c r="U238" s="46" t="s">
        <v>18</v>
      </c>
      <c r="V238" s="47">
        <v>0.01</v>
      </c>
      <c r="W238" s="47" t="s">
        <v>18</v>
      </c>
      <c r="X238" s="47">
        <v>0.01</v>
      </c>
      <c r="Y238" s="48" t="s">
        <v>30</v>
      </c>
      <c r="Z238" s="49" t="s">
        <v>18</v>
      </c>
      <c r="AA238" s="50" t="s">
        <v>18</v>
      </c>
      <c r="AB238" s="51" t="s">
        <v>18</v>
      </c>
      <c r="AC238" s="52">
        <v>43112</v>
      </c>
      <c r="AD238" s="48" t="s">
        <v>41</v>
      </c>
      <c r="AE238" s="53">
        <v>500</v>
      </c>
      <c r="AF238" s="46" t="s">
        <v>42</v>
      </c>
      <c r="AG238" s="54" t="s">
        <v>18</v>
      </c>
    </row>
    <row r="239" spans="1:33" x14ac:dyDescent="0.25">
      <c r="A239" s="1" t="s">
        <v>390</v>
      </c>
      <c r="B239" s="40" t="b" cm="1">
        <f t="array" ref="B239">IsESG(A239)</f>
        <v>0</v>
      </c>
      <c r="C239" s="55">
        <v>3.3376100038463301</v>
      </c>
      <c r="D239" s="37">
        <v>11</v>
      </c>
      <c r="E239" s="55">
        <v>6.1782107343303503</v>
      </c>
      <c r="F239" s="37">
        <v>4</v>
      </c>
      <c r="G239" s="55">
        <v>1.80790918313389</v>
      </c>
      <c r="H239" s="37">
        <v>7</v>
      </c>
      <c r="I239" s="55">
        <v>20.289774551027001</v>
      </c>
      <c r="J239" s="37">
        <v>15</v>
      </c>
      <c r="K239" s="55">
        <v>4.08653525200255</v>
      </c>
      <c r="L239" s="37">
        <v>18</v>
      </c>
      <c r="M239" s="65">
        <v>0.47983987019202201</v>
      </c>
      <c r="N239" s="66">
        <v>3</v>
      </c>
      <c r="O239" s="55">
        <v>7.8588072253319403</v>
      </c>
      <c r="P239" s="56">
        <v>2.0624968559540999</v>
      </c>
      <c r="Q239" s="56">
        <v>0.47721389240219397</v>
      </c>
      <c r="R239" s="57">
        <v>8</v>
      </c>
      <c r="S239" s="58">
        <v>0.01</v>
      </c>
      <c r="T239" s="58" t="s">
        <v>48</v>
      </c>
      <c r="U239" s="14" t="s">
        <v>18</v>
      </c>
      <c r="V239" s="59">
        <v>2.5000000000000001E-2</v>
      </c>
      <c r="W239" s="59" t="s">
        <v>18</v>
      </c>
      <c r="X239" s="59">
        <v>3.1167178965E-2</v>
      </c>
      <c r="Y239" s="12" t="s">
        <v>30</v>
      </c>
      <c r="Z239" s="60">
        <v>31.92131852</v>
      </c>
      <c r="AA239" s="8">
        <v>-0.15808282999999901</v>
      </c>
      <c r="AB239" s="61">
        <v>194</v>
      </c>
      <c r="AC239" s="62">
        <v>40896</v>
      </c>
      <c r="AD239" s="12" t="s">
        <v>391</v>
      </c>
      <c r="AE239" s="16">
        <v>500</v>
      </c>
      <c r="AF239" s="14" t="s">
        <v>18</v>
      </c>
      <c r="AG239" s="39">
        <v>-0.61594934999999995</v>
      </c>
    </row>
    <row r="240" spans="1:33" x14ac:dyDescent="0.25">
      <c r="A240" s="40" t="s">
        <v>392</v>
      </c>
      <c r="B240" s="40" t="b" cm="1">
        <f t="array" ref="B240">IsESG(A240)</f>
        <v>0</v>
      </c>
      <c r="C240" s="41">
        <v>4.2578277819636599</v>
      </c>
      <c r="D240" s="42">
        <v>7</v>
      </c>
      <c r="E240" s="41">
        <v>3.7457154099766798</v>
      </c>
      <c r="F240" s="42">
        <v>11</v>
      </c>
      <c r="G240" s="41">
        <v>-9.8782564344368495E-3</v>
      </c>
      <c r="H240" s="42">
        <v>16</v>
      </c>
      <c r="I240" s="41">
        <v>21.051808755158302</v>
      </c>
      <c r="J240" s="42">
        <v>12</v>
      </c>
      <c r="K240" s="41">
        <v>6.8443950953733497</v>
      </c>
      <c r="L240" s="42">
        <v>8</v>
      </c>
      <c r="M240" s="41">
        <v>-1.1346235604836099</v>
      </c>
      <c r="N240" s="42">
        <v>9</v>
      </c>
      <c r="O240" s="41">
        <v>14.0470501971775</v>
      </c>
      <c r="P240" s="43">
        <v>1.2081397275377801</v>
      </c>
      <c r="Q240" s="43">
        <v>0.15881511705752899</v>
      </c>
      <c r="R240" s="44">
        <v>6</v>
      </c>
      <c r="S240" s="45">
        <v>0</v>
      </c>
      <c r="T240" s="45">
        <v>0</v>
      </c>
      <c r="U240" s="46" t="s">
        <v>18</v>
      </c>
      <c r="V240" s="47">
        <v>6.4999999999999997E-3</v>
      </c>
      <c r="W240" s="47" t="s">
        <v>18</v>
      </c>
      <c r="X240" s="47">
        <v>6.5129000000000003E-3</v>
      </c>
      <c r="Y240" s="48" t="s">
        <v>30</v>
      </c>
      <c r="Z240" s="49">
        <v>21.497314769999999</v>
      </c>
      <c r="AA240" s="50">
        <v>-0.23598511999999999</v>
      </c>
      <c r="AB240" s="51">
        <v>117</v>
      </c>
      <c r="AC240" s="52">
        <v>38875</v>
      </c>
      <c r="AD240" s="48" t="s">
        <v>220</v>
      </c>
      <c r="AE240" s="53">
        <v>500</v>
      </c>
      <c r="AF240" s="46" t="s">
        <v>18</v>
      </c>
      <c r="AG240" s="54">
        <v>2.00644461</v>
      </c>
    </row>
    <row r="241" spans="1:33" x14ac:dyDescent="0.25">
      <c r="A241" s="1" t="s">
        <v>393</v>
      </c>
      <c r="B241" s="40" t="b" cm="1">
        <f t="array" ref="B241">IsESG(A241)</f>
        <v>0</v>
      </c>
      <c r="C241" s="65">
        <v>5.8987389880609902</v>
      </c>
      <c r="D241" s="66">
        <v>2</v>
      </c>
      <c r="E241" s="55">
        <v>5.4738777232721398</v>
      </c>
      <c r="F241" s="37">
        <v>5</v>
      </c>
      <c r="G241" s="55">
        <v>1.80021319041485</v>
      </c>
      <c r="H241" s="37">
        <v>8</v>
      </c>
      <c r="I241" s="55">
        <v>16.7894244262447</v>
      </c>
      <c r="J241" s="37">
        <v>24</v>
      </c>
      <c r="K241" s="55">
        <v>1.47676329735308</v>
      </c>
      <c r="L241" s="37">
        <v>27</v>
      </c>
      <c r="M241" s="55">
        <v>-2.0435791451179401</v>
      </c>
      <c r="N241" s="37">
        <v>20</v>
      </c>
      <c r="O241" s="55">
        <v>10.379738611609501</v>
      </c>
      <c r="P241" s="56">
        <v>1.2243482754758399</v>
      </c>
      <c r="Q241" s="56">
        <v>0.278743156128131</v>
      </c>
      <c r="R241" s="57">
        <v>8</v>
      </c>
      <c r="S241" s="58">
        <v>0.01</v>
      </c>
      <c r="T241" s="58" t="s">
        <v>48</v>
      </c>
      <c r="U241" s="14" t="s">
        <v>18</v>
      </c>
      <c r="V241" s="59">
        <v>2.5000000000000001E-2</v>
      </c>
      <c r="W241" s="59" t="s">
        <v>18</v>
      </c>
      <c r="X241" s="59">
        <v>2.5221267273E-2</v>
      </c>
      <c r="Y241" s="12" t="s">
        <v>30</v>
      </c>
      <c r="Z241" s="60">
        <v>271.087097929999</v>
      </c>
      <c r="AA241" s="8">
        <v>-0.80491115000000002</v>
      </c>
      <c r="AB241" s="61">
        <v>643</v>
      </c>
      <c r="AC241" s="62">
        <v>40589</v>
      </c>
      <c r="AD241" s="12" t="s">
        <v>394</v>
      </c>
      <c r="AE241" s="16">
        <v>500</v>
      </c>
      <c r="AF241" s="14" t="s">
        <v>18</v>
      </c>
      <c r="AG241" s="39">
        <v>-1.68093402999999</v>
      </c>
    </row>
    <row r="242" spans="1:33" hidden="1" x14ac:dyDescent="0.25">
      <c r="A242" s="40" t="s">
        <v>395</v>
      </c>
      <c r="B242" s="40" t="b" cm="1">
        <f t="array" ref="B242">IsESG(A242)</f>
        <v>0</v>
      </c>
      <c r="C242" s="41" t="s">
        <v>18</v>
      </c>
      <c r="D242" s="42" t="s">
        <v>18</v>
      </c>
      <c r="E242" s="41">
        <v>5.42348084514086</v>
      </c>
      <c r="F242" s="42">
        <v>6</v>
      </c>
      <c r="G242" s="41">
        <v>1.92977497146955</v>
      </c>
      <c r="H242" s="42">
        <v>5</v>
      </c>
      <c r="I242" s="41">
        <v>17.1277701844656</v>
      </c>
      <c r="J242" s="42">
        <v>23</v>
      </c>
      <c r="K242" s="41">
        <v>1.4898322519526199</v>
      </c>
      <c r="L242" s="42">
        <v>26</v>
      </c>
      <c r="M242" s="41">
        <v>-1.9445703604218201</v>
      </c>
      <c r="N242" s="42">
        <v>18</v>
      </c>
      <c r="O242" s="41">
        <v>11.6191271614546</v>
      </c>
      <c r="P242" s="43">
        <v>1.12286926943329</v>
      </c>
      <c r="Q242" s="43">
        <v>0.26407857944195801</v>
      </c>
      <c r="R242" s="44">
        <v>8</v>
      </c>
      <c r="S242" s="45">
        <v>0.01</v>
      </c>
      <c r="T242" s="45">
        <v>0.01</v>
      </c>
      <c r="U242" s="46" t="s">
        <v>18</v>
      </c>
      <c r="V242" s="47">
        <v>2.5000000000000001E-2</v>
      </c>
      <c r="W242" s="47" t="s">
        <v>18</v>
      </c>
      <c r="X242" s="47" t="s">
        <v>18</v>
      </c>
      <c r="Y242" s="48" t="s">
        <v>30</v>
      </c>
      <c r="Z242" s="49" t="s">
        <v>18</v>
      </c>
      <c r="AA242" s="50" t="s">
        <v>18</v>
      </c>
      <c r="AB242" s="51" t="s">
        <v>18</v>
      </c>
      <c r="AC242" s="52">
        <v>43209</v>
      </c>
      <c r="AD242" s="48" t="s">
        <v>394</v>
      </c>
      <c r="AE242" s="53" t="s">
        <v>396</v>
      </c>
      <c r="AF242" s="46" t="s">
        <v>18</v>
      </c>
      <c r="AG242" s="54" t="s">
        <v>18</v>
      </c>
    </row>
    <row r="243" spans="1:33" hidden="1" x14ac:dyDescent="0.25">
      <c r="A243" s="1" t="s">
        <v>397</v>
      </c>
      <c r="B243" s="40" t="b" cm="1">
        <f t="array" ref="B243">IsESG(A243)</f>
        <v>0</v>
      </c>
      <c r="C243" s="55" t="s">
        <v>18</v>
      </c>
      <c r="D243" s="37" t="s">
        <v>18</v>
      </c>
      <c r="E243" s="55">
        <v>3.8574097561873799</v>
      </c>
      <c r="F243" s="37">
        <v>10</v>
      </c>
      <c r="G243" s="55">
        <v>-0.30665868901565901</v>
      </c>
      <c r="H243" s="37">
        <v>18</v>
      </c>
      <c r="I243" s="55">
        <v>6.7883621201379096</v>
      </c>
      <c r="J243" s="37">
        <v>32</v>
      </c>
      <c r="K243" s="55">
        <v>-1.48232504059685</v>
      </c>
      <c r="L243" s="37">
        <v>33</v>
      </c>
      <c r="M243" s="55">
        <v>-2.8874995492775901</v>
      </c>
      <c r="N243" s="37">
        <v>28</v>
      </c>
      <c r="O243" s="55">
        <v>10.679295466875701</v>
      </c>
      <c r="P243" s="56">
        <v>0.25351417341198401</v>
      </c>
      <c r="Q243" s="56">
        <v>0.20391908526150301</v>
      </c>
      <c r="R243" s="57">
        <v>8</v>
      </c>
      <c r="S243" s="58">
        <v>0.01</v>
      </c>
      <c r="T243" s="58" t="s">
        <v>48</v>
      </c>
      <c r="U243" s="14" t="s">
        <v>18</v>
      </c>
      <c r="V243" s="59">
        <v>2.5000000000000001E-2</v>
      </c>
      <c r="W243" s="59" t="s">
        <v>18</v>
      </c>
      <c r="X243" s="59">
        <v>2.5274031830000002E-2</v>
      </c>
      <c r="Y243" s="12" t="s">
        <v>30</v>
      </c>
      <c r="Z243" s="60">
        <v>68.130122920000005</v>
      </c>
      <c r="AA243" s="8">
        <v>-6.158657E-2</v>
      </c>
      <c r="AB243" s="61">
        <v>265</v>
      </c>
      <c r="AC243" s="62">
        <v>42886</v>
      </c>
      <c r="AD243" s="12" t="s">
        <v>391</v>
      </c>
      <c r="AE243" s="16">
        <v>500</v>
      </c>
      <c r="AF243" s="14" t="s">
        <v>18</v>
      </c>
      <c r="AG243" s="39">
        <v>-3.10166768999999</v>
      </c>
    </row>
    <row r="244" spans="1:33" hidden="1" x14ac:dyDescent="0.25">
      <c r="A244" s="40" t="s">
        <v>398</v>
      </c>
      <c r="B244" s="40" t="b" cm="1">
        <f t="array" ref="B244">IsESG(A244)</f>
        <v>0</v>
      </c>
      <c r="C244" s="41" t="s">
        <v>18</v>
      </c>
      <c r="D244" s="42" t="s">
        <v>18</v>
      </c>
      <c r="E244" s="41">
        <v>2.7352490099656599</v>
      </c>
      <c r="F244" s="42">
        <v>18</v>
      </c>
      <c r="G244" s="41">
        <v>-0.30665732103322102</v>
      </c>
      <c r="H244" s="42">
        <v>17</v>
      </c>
      <c r="I244" s="41">
        <v>6.78835655085678</v>
      </c>
      <c r="J244" s="42">
        <v>33</v>
      </c>
      <c r="K244" s="41">
        <v>-1.48233037136228</v>
      </c>
      <c r="L244" s="42">
        <v>34</v>
      </c>
      <c r="M244" s="41">
        <v>-2.88749787604293</v>
      </c>
      <c r="N244" s="42">
        <v>27</v>
      </c>
      <c r="O244" s="41">
        <v>10.6792905403678</v>
      </c>
      <c r="P244" s="43">
        <v>0.25351376885874899</v>
      </c>
      <c r="Q244" s="43">
        <v>0.122024502835367</v>
      </c>
      <c r="R244" s="44">
        <v>8</v>
      </c>
      <c r="S244" s="45">
        <v>0.01</v>
      </c>
      <c r="T244" s="45" t="s">
        <v>48</v>
      </c>
      <c r="U244" s="46" t="s">
        <v>18</v>
      </c>
      <c r="V244" s="47">
        <v>2.5000000000000001E-2</v>
      </c>
      <c r="W244" s="47" t="s">
        <v>18</v>
      </c>
      <c r="X244" s="47">
        <v>2.5274031830000002E-2</v>
      </c>
      <c r="Y244" s="48" t="s">
        <v>30</v>
      </c>
      <c r="Z244" s="49" t="s">
        <v>18</v>
      </c>
      <c r="AA244" s="50" t="s">
        <v>18</v>
      </c>
      <c r="AB244" s="51" t="s">
        <v>18</v>
      </c>
      <c r="AC244" s="52">
        <v>42886</v>
      </c>
      <c r="AD244" s="48" t="s">
        <v>391</v>
      </c>
      <c r="AE244" s="53">
        <v>500</v>
      </c>
      <c r="AF244" s="46" t="s">
        <v>18</v>
      </c>
      <c r="AG244" s="54" t="s">
        <v>18</v>
      </c>
    </row>
    <row r="245" spans="1:33" hidden="1" x14ac:dyDescent="0.25">
      <c r="A245" s="1" t="s">
        <v>399</v>
      </c>
      <c r="B245" s="40" t="b" cm="1">
        <f t="array" ref="B245">IsESG(A245)</f>
        <v>0</v>
      </c>
      <c r="C245" s="55" t="s">
        <v>18</v>
      </c>
      <c r="D245" s="37" t="s">
        <v>18</v>
      </c>
      <c r="E245" s="55">
        <v>4.5250934458943499</v>
      </c>
      <c r="F245" s="37">
        <v>9</v>
      </c>
      <c r="G245" s="55">
        <v>0.69767996731784299</v>
      </c>
      <c r="H245" s="37">
        <v>11</v>
      </c>
      <c r="I245" s="55">
        <v>7.8620778435698</v>
      </c>
      <c r="J245" s="37">
        <v>31</v>
      </c>
      <c r="K245" s="55">
        <v>-0.98558388855269896</v>
      </c>
      <c r="L245" s="37">
        <v>30</v>
      </c>
      <c r="M245" s="55">
        <v>-2.8051914785598</v>
      </c>
      <c r="N245" s="37">
        <v>25</v>
      </c>
      <c r="O245" s="55">
        <v>10.6768414784163</v>
      </c>
      <c r="P245" s="56">
        <v>0.35413736300035997</v>
      </c>
      <c r="Q245" s="56">
        <v>0.25153510056183698</v>
      </c>
      <c r="R245" s="57">
        <v>8</v>
      </c>
      <c r="S245" s="58">
        <v>0.01</v>
      </c>
      <c r="T245" s="58" t="s">
        <v>48</v>
      </c>
      <c r="U245" s="14" t="s">
        <v>18</v>
      </c>
      <c r="V245" s="59">
        <v>1.4999999999999999E-2</v>
      </c>
      <c r="W245" s="59" t="s">
        <v>18</v>
      </c>
      <c r="X245" s="59">
        <v>1.527403183E-2</v>
      </c>
      <c r="Y245" s="12" t="s">
        <v>30</v>
      </c>
      <c r="Z245" s="60" t="s">
        <v>18</v>
      </c>
      <c r="AA245" s="8" t="s">
        <v>18</v>
      </c>
      <c r="AB245" s="61" t="s">
        <v>18</v>
      </c>
      <c r="AC245" s="62">
        <v>42886</v>
      </c>
      <c r="AD245" s="12" t="s">
        <v>391</v>
      </c>
      <c r="AE245" s="16">
        <v>500</v>
      </c>
      <c r="AF245" s="14" t="s">
        <v>18</v>
      </c>
      <c r="AG245" s="39" t="s">
        <v>18</v>
      </c>
    </row>
    <row r="246" spans="1:33" x14ac:dyDescent="0.25">
      <c r="A246" s="40" t="s">
        <v>400</v>
      </c>
      <c r="B246" s="40" t="b" cm="1">
        <f t="array" ref="B246">IsESG(A246)</f>
        <v>0</v>
      </c>
      <c r="C246" s="63">
        <v>9.8754844869502794</v>
      </c>
      <c r="D246" s="64">
        <v>1</v>
      </c>
      <c r="E246" s="63">
        <v>14.4506918244505</v>
      </c>
      <c r="F246" s="64">
        <v>2</v>
      </c>
      <c r="G246" s="63">
        <v>7.8692071541885502</v>
      </c>
      <c r="H246" s="64">
        <v>2</v>
      </c>
      <c r="I246" s="41">
        <v>21.1883105978653</v>
      </c>
      <c r="J246" s="42">
        <v>11</v>
      </c>
      <c r="K246" s="41">
        <v>-1.6886005208366399</v>
      </c>
      <c r="L246" s="42">
        <v>35</v>
      </c>
      <c r="M246" s="63">
        <v>3.02416610503739</v>
      </c>
      <c r="N246" s="64">
        <v>2</v>
      </c>
      <c r="O246" s="41">
        <v>13.124268492895901</v>
      </c>
      <c r="P246" s="43">
        <v>1.3034860761873901</v>
      </c>
      <c r="Q246" s="43">
        <v>0.86090588012296798</v>
      </c>
      <c r="R246" s="44">
        <v>8</v>
      </c>
      <c r="S246" s="45">
        <v>0</v>
      </c>
      <c r="T246" s="45">
        <v>0</v>
      </c>
      <c r="U246" s="46" t="s">
        <v>18</v>
      </c>
      <c r="V246" s="47">
        <v>1.9E-2</v>
      </c>
      <c r="W246" s="47" t="s">
        <v>18</v>
      </c>
      <c r="X246" s="47">
        <v>1.9E-2</v>
      </c>
      <c r="Y246" s="48" t="s">
        <v>30</v>
      </c>
      <c r="Z246" s="49">
        <v>277.632421985581</v>
      </c>
      <c r="AA246" s="50">
        <v>6.1892366699999997</v>
      </c>
      <c r="AB246" s="51">
        <v>2258</v>
      </c>
      <c r="AC246" s="52">
        <v>41555</v>
      </c>
      <c r="AD246" s="48" t="s">
        <v>131</v>
      </c>
      <c r="AE246" s="53">
        <v>1000</v>
      </c>
      <c r="AF246" s="46" t="s">
        <v>34</v>
      </c>
      <c r="AG246" s="54">
        <v>59.022869270000001</v>
      </c>
    </row>
    <row r="247" spans="1:33" hidden="1" x14ac:dyDescent="0.25">
      <c r="A247" s="1" t="s">
        <v>401</v>
      </c>
      <c r="B247" s="40" t="b" cm="1">
        <f t="array" ref="B247">IsESG(A247)</f>
        <v>0</v>
      </c>
      <c r="C247" s="55" t="s">
        <v>18</v>
      </c>
      <c r="D247" s="37" t="s">
        <v>18</v>
      </c>
      <c r="E247" s="65">
        <v>16.667221896526101</v>
      </c>
      <c r="F247" s="66">
        <v>1</v>
      </c>
      <c r="G247" s="65">
        <v>9.4935421363055994</v>
      </c>
      <c r="H247" s="66">
        <v>1</v>
      </c>
      <c r="I247" s="55">
        <v>23.724184093190601</v>
      </c>
      <c r="J247" s="37">
        <v>5</v>
      </c>
      <c r="K247" s="55">
        <v>-1.01659195536332</v>
      </c>
      <c r="L247" s="37">
        <v>31</v>
      </c>
      <c r="M247" s="65">
        <v>3.10710445934938</v>
      </c>
      <c r="N247" s="66">
        <v>1</v>
      </c>
      <c r="O247" s="55">
        <v>13.1913094063549</v>
      </c>
      <c r="P247" s="56">
        <v>1.4890996891102299</v>
      </c>
      <c r="Q247" s="56">
        <v>0.99913423926023803</v>
      </c>
      <c r="R247" s="57">
        <v>8</v>
      </c>
      <c r="S247" s="58">
        <v>0</v>
      </c>
      <c r="T247" s="58">
        <v>0</v>
      </c>
      <c r="U247" s="14" t="s">
        <v>18</v>
      </c>
      <c r="V247" s="59">
        <v>9.4999999999999998E-3</v>
      </c>
      <c r="W247" s="59" t="s">
        <v>18</v>
      </c>
      <c r="X247" s="59">
        <v>9.4999999999999998E-3</v>
      </c>
      <c r="Y247" s="12" t="s">
        <v>30</v>
      </c>
      <c r="Z247" s="60" t="s">
        <v>18</v>
      </c>
      <c r="AA247" s="8" t="s">
        <v>18</v>
      </c>
      <c r="AB247" s="61" t="s">
        <v>18</v>
      </c>
      <c r="AC247" s="62">
        <v>42650</v>
      </c>
      <c r="AD247" s="12" t="s">
        <v>131</v>
      </c>
      <c r="AE247" s="16">
        <v>5000000</v>
      </c>
      <c r="AF247" s="14" t="s">
        <v>18</v>
      </c>
      <c r="AG247" s="39" t="s">
        <v>18</v>
      </c>
    </row>
    <row r="248" spans="1:33" hidden="1" x14ac:dyDescent="0.25">
      <c r="A248" s="40" t="s">
        <v>402</v>
      </c>
      <c r="B248" s="40" t="b" cm="1">
        <f t="array" ref="B248">IsESG(A248)</f>
        <v>0</v>
      </c>
      <c r="C248" s="41" t="s">
        <v>18</v>
      </c>
      <c r="D248" s="42" t="s">
        <v>18</v>
      </c>
      <c r="E248" s="63">
        <v>7.5312792331367797</v>
      </c>
      <c r="F248" s="64">
        <v>3</v>
      </c>
      <c r="G248" s="63">
        <v>3.4000829572696101</v>
      </c>
      <c r="H248" s="64">
        <v>3</v>
      </c>
      <c r="I248" s="41">
        <v>18.968018671544701</v>
      </c>
      <c r="J248" s="42">
        <v>20</v>
      </c>
      <c r="K248" s="41">
        <v>-1.2259861451662599</v>
      </c>
      <c r="L248" s="42">
        <v>32</v>
      </c>
      <c r="M248" s="41">
        <v>-2.45806063341607</v>
      </c>
      <c r="N248" s="42">
        <v>23</v>
      </c>
      <c r="O248" s="41">
        <v>12.454953130076399</v>
      </c>
      <c r="P248" s="43">
        <v>1.1952681924080999</v>
      </c>
      <c r="Q248" s="43">
        <v>0.41522222411283</v>
      </c>
      <c r="R248" s="44">
        <v>8</v>
      </c>
      <c r="S248" s="45">
        <v>0</v>
      </c>
      <c r="T248" s="45">
        <v>0</v>
      </c>
      <c r="U248" s="46" t="s">
        <v>18</v>
      </c>
      <c r="V248" s="47">
        <v>1.7999999999999999E-2</v>
      </c>
      <c r="W248" s="47" t="s">
        <v>18</v>
      </c>
      <c r="X248" s="47">
        <v>1.7999999999999999E-2</v>
      </c>
      <c r="Y248" s="48" t="s">
        <v>30</v>
      </c>
      <c r="Z248" s="49">
        <v>215.84096812466899</v>
      </c>
      <c r="AA248" s="50">
        <v>15.15904415</v>
      </c>
      <c r="AB248" s="51">
        <v>1965</v>
      </c>
      <c r="AC248" s="52">
        <v>42394</v>
      </c>
      <c r="AD248" s="48" t="s">
        <v>403</v>
      </c>
      <c r="AE248" s="53">
        <v>1000</v>
      </c>
      <c r="AF248" s="46" t="s">
        <v>34</v>
      </c>
      <c r="AG248" s="54">
        <v>50.451484339999901</v>
      </c>
    </row>
    <row r="249" spans="1:33" hidden="1" x14ac:dyDescent="0.25">
      <c r="A249" s="1" t="s">
        <v>404</v>
      </c>
      <c r="B249" s="40" t="b" cm="1">
        <f t="array" ref="B249">IsESG(A249)</f>
        <v>0</v>
      </c>
      <c r="C249" s="55" t="s">
        <v>18</v>
      </c>
      <c r="D249" s="37" t="s">
        <v>18</v>
      </c>
      <c r="E249" s="55" t="s">
        <v>18</v>
      </c>
      <c r="F249" s="37" t="s">
        <v>18</v>
      </c>
      <c r="G249" s="55" t="s">
        <v>18</v>
      </c>
      <c r="H249" s="37" t="s">
        <v>18</v>
      </c>
      <c r="I249" s="55">
        <v>19.925364921512902</v>
      </c>
      <c r="J249" s="37">
        <v>16</v>
      </c>
      <c r="K249" s="55">
        <v>-0.82652149452307999</v>
      </c>
      <c r="L249" s="37">
        <v>29</v>
      </c>
      <c r="M249" s="55">
        <v>-2.3923717703388601</v>
      </c>
      <c r="N249" s="37">
        <v>22</v>
      </c>
      <c r="O249" s="55">
        <v>12.4545638798983</v>
      </c>
      <c r="P249" s="56">
        <v>1.27217265229617</v>
      </c>
      <c r="Q249" s="56" t="s">
        <v>18</v>
      </c>
      <c r="R249" s="57">
        <v>8</v>
      </c>
      <c r="S249" s="58">
        <v>0</v>
      </c>
      <c r="T249" s="58">
        <v>0</v>
      </c>
      <c r="U249" s="14" t="s">
        <v>18</v>
      </c>
      <c r="V249" s="59">
        <v>0.01</v>
      </c>
      <c r="W249" s="59" t="s">
        <v>18</v>
      </c>
      <c r="X249" s="59" t="s">
        <v>18</v>
      </c>
      <c r="Y249" s="12" t="s">
        <v>30</v>
      </c>
      <c r="Z249" s="60" t="s">
        <v>18</v>
      </c>
      <c r="AA249" s="8" t="s">
        <v>18</v>
      </c>
      <c r="AB249" s="61" t="s">
        <v>18</v>
      </c>
      <c r="AC249" s="62">
        <v>44637</v>
      </c>
      <c r="AD249" s="12" t="s">
        <v>403</v>
      </c>
      <c r="AE249" s="16" t="s">
        <v>37</v>
      </c>
      <c r="AF249" s="14" t="s">
        <v>18</v>
      </c>
      <c r="AG249" s="39" t="s">
        <v>18</v>
      </c>
    </row>
    <row r="250" spans="1:33" x14ac:dyDescent="0.25">
      <c r="A250" s="40" t="s">
        <v>405</v>
      </c>
      <c r="B250" s="40" t="b" cm="1">
        <f t="array" ref="B250">IsESG(A250)</f>
        <v>0</v>
      </c>
      <c r="C250" s="41">
        <v>4.7484770855229499</v>
      </c>
      <c r="D250" s="42">
        <v>5</v>
      </c>
      <c r="E250" s="41">
        <v>4.9533255872685498</v>
      </c>
      <c r="F250" s="42">
        <v>7</v>
      </c>
      <c r="G250" s="41">
        <v>2.5088695774549299</v>
      </c>
      <c r="H250" s="42">
        <v>4</v>
      </c>
      <c r="I250" s="41">
        <v>22.0670183520321</v>
      </c>
      <c r="J250" s="42">
        <v>8</v>
      </c>
      <c r="K250" s="41">
        <v>8.2208023186879995</v>
      </c>
      <c r="L250" s="42">
        <v>4</v>
      </c>
      <c r="M250" s="41">
        <v>-1.5932914046121101</v>
      </c>
      <c r="N250" s="42">
        <v>16</v>
      </c>
      <c r="O250" s="41">
        <v>13.9342927697228</v>
      </c>
      <c r="P250" s="43">
        <v>1.29077300814883</v>
      </c>
      <c r="Q250" s="43">
        <v>0.28773727063485999</v>
      </c>
      <c r="R250" s="44">
        <v>6</v>
      </c>
      <c r="S250" s="45">
        <v>0</v>
      </c>
      <c r="T250" s="45">
        <v>5.0000000000000001E-3</v>
      </c>
      <c r="U250" s="46" t="s">
        <v>89</v>
      </c>
      <c r="V250" s="47">
        <v>3.3999999999999998E-3</v>
      </c>
      <c r="W250" s="47" t="s">
        <v>18</v>
      </c>
      <c r="X250" s="47">
        <v>6.32772647327057E-3</v>
      </c>
      <c r="Y250" s="48" t="s">
        <v>30</v>
      </c>
      <c r="Z250" s="49">
        <v>111.61643963</v>
      </c>
      <c r="AA250" s="50">
        <v>-0.158971</v>
      </c>
      <c r="AB250" s="51">
        <v>8508</v>
      </c>
      <c r="AC250" s="52">
        <v>40424</v>
      </c>
      <c r="AD250" s="48" t="s">
        <v>406</v>
      </c>
      <c r="AE250" s="53">
        <v>10</v>
      </c>
      <c r="AF250" s="46" t="s">
        <v>18</v>
      </c>
      <c r="AG250" s="54">
        <v>16.983498999999998</v>
      </c>
    </row>
    <row r="251" spans="1:33" x14ac:dyDescent="0.25">
      <c r="A251" s="1" t="s">
        <v>407</v>
      </c>
      <c r="B251" s="40" t="b" cm="1">
        <f t="array" ref="B251">IsESG(A251)</f>
        <v>0</v>
      </c>
      <c r="C251" s="55">
        <v>4.0645297390028601</v>
      </c>
      <c r="D251" s="37">
        <v>8</v>
      </c>
      <c r="E251" s="55">
        <v>2.0816631536785901</v>
      </c>
      <c r="F251" s="37">
        <v>20</v>
      </c>
      <c r="G251" s="55">
        <v>-6.9810799389006997</v>
      </c>
      <c r="H251" s="37">
        <v>28</v>
      </c>
      <c r="I251" s="55">
        <v>21.232699599332001</v>
      </c>
      <c r="J251" s="37">
        <v>10</v>
      </c>
      <c r="K251" s="55">
        <v>5.7817548087614403</v>
      </c>
      <c r="L251" s="37">
        <v>13</v>
      </c>
      <c r="M251" s="55">
        <v>-2.08739263057429</v>
      </c>
      <c r="N251" s="37">
        <v>21</v>
      </c>
      <c r="O251" s="55">
        <v>14.175521923708001</v>
      </c>
      <c r="P251" s="56">
        <v>1.20995123385304</v>
      </c>
      <c r="Q251" s="56">
        <v>5.4718772733129098E-2</v>
      </c>
      <c r="R251" s="57">
        <v>8</v>
      </c>
      <c r="S251" s="58">
        <v>0</v>
      </c>
      <c r="T251" s="58">
        <v>0</v>
      </c>
      <c r="U251" s="14" t="s">
        <v>18</v>
      </c>
      <c r="V251" s="59">
        <v>1.4999999999999999E-2</v>
      </c>
      <c r="W251" s="59" t="s">
        <v>18</v>
      </c>
      <c r="X251" s="59">
        <v>1.7999999999999999E-2</v>
      </c>
      <c r="Y251" s="12" t="s">
        <v>141</v>
      </c>
      <c r="Z251" s="60">
        <v>1741.5399726999999</v>
      </c>
      <c r="AA251" s="8">
        <v>-29.77885892402</v>
      </c>
      <c r="AB251" s="61">
        <v>106</v>
      </c>
      <c r="AC251" s="62">
        <v>40688</v>
      </c>
      <c r="AD251" s="12" t="s">
        <v>408</v>
      </c>
      <c r="AE251" s="16">
        <v>50</v>
      </c>
      <c r="AF251" s="14" t="s">
        <v>34</v>
      </c>
      <c r="AG251" s="39">
        <v>-62.758275983687902</v>
      </c>
    </row>
    <row r="252" spans="1:33" x14ac:dyDescent="0.25">
      <c r="A252" s="40" t="s">
        <v>2621</v>
      </c>
      <c r="B252" s="40" t="b" cm="1">
        <f t="array" ref="B252">IsESG(A252)</f>
        <v>0</v>
      </c>
      <c r="C252" s="41">
        <v>4.9182557842748</v>
      </c>
      <c r="D252" s="42">
        <v>4</v>
      </c>
      <c r="E252" s="41">
        <v>2.9646966972598698</v>
      </c>
      <c r="F252" s="42">
        <v>15</v>
      </c>
      <c r="G252" s="41">
        <v>-6.1747134288553198</v>
      </c>
      <c r="H252" s="42">
        <v>27</v>
      </c>
      <c r="I252" s="41">
        <v>22.290319337868201</v>
      </c>
      <c r="J252" s="42">
        <v>7</v>
      </c>
      <c r="K252" s="41">
        <v>6.2443686563232204</v>
      </c>
      <c r="L252" s="42">
        <v>12</v>
      </c>
      <c r="M252" s="41">
        <v>-2.01552926772953</v>
      </c>
      <c r="N252" s="42">
        <v>19</v>
      </c>
      <c r="O252" s="41">
        <v>14.177830362236</v>
      </c>
      <c r="P252" s="43">
        <v>1.2843509560630599</v>
      </c>
      <c r="Q252" s="43">
        <v>9.9505026339943001E-2</v>
      </c>
      <c r="R252" s="44">
        <v>8</v>
      </c>
      <c r="S252" s="45">
        <v>0</v>
      </c>
      <c r="T252" s="45">
        <v>0</v>
      </c>
      <c r="U252" s="46" t="s">
        <v>18</v>
      </c>
      <c r="V252" s="47">
        <v>8.0000000000000002E-3</v>
      </c>
      <c r="W252" s="47" t="s">
        <v>18</v>
      </c>
      <c r="X252" s="47">
        <v>9.5999999999999992E-3</v>
      </c>
      <c r="Y252" s="48" t="s">
        <v>141</v>
      </c>
      <c r="Z252" s="49" t="s">
        <v>18</v>
      </c>
      <c r="AA252" s="50" t="s">
        <v>18</v>
      </c>
      <c r="AB252" s="51" t="s">
        <v>18</v>
      </c>
      <c r="AC252" s="52">
        <v>40688</v>
      </c>
      <c r="AD252" s="48" t="s">
        <v>408</v>
      </c>
      <c r="AE252" s="53">
        <v>75000</v>
      </c>
      <c r="AF252" s="46" t="s">
        <v>18</v>
      </c>
      <c r="AG252" s="54" t="s">
        <v>18</v>
      </c>
    </row>
    <row r="253" spans="1:33" hidden="1" x14ac:dyDescent="0.25">
      <c r="A253" s="1" t="s">
        <v>410</v>
      </c>
      <c r="B253" s="40" t="b" cm="1">
        <f t="array" ref="B253">IsESG(A253)</f>
        <v>0</v>
      </c>
      <c r="C253" s="55" t="s">
        <v>18</v>
      </c>
      <c r="D253" s="37" t="s">
        <v>18</v>
      </c>
      <c r="E253" s="55" t="s">
        <v>18</v>
      </c>
      <c r="F253" s="37" t="s">
        <v>18</v>
      </c>
      <c r="G253" s="55" t="s">
        <v>18</v>
      </c>
      <c r="H253" s="37" t="s">
        <v>18</v>
      </c>
      <c r="I253" s="55">
        <v>8.4804120324014107</v>
      </c>
      <c r="J253" s="37">
        <v>30</v>
      </c>
      <c r="K253" s="55">
        <v>2.3783798430133798</v>
      </c>
      <c r="L253" s="37">
        <v>23</v>
      </c>
      <c r="M253" s="55">
        <v>-0.44364822907109103</v>
      </c>
      <c r="N253" s="37">
        <v>4</v>
      </c>
      <c r="O253" s="55">
        <v>16.122245306280799</v>
      </c>
      <c r="P253" s="56">
        <v>0.27287779038177501</v>
      </c>
      <c r="Q253" s="56" t="s">
        <v>18</v>
      </c>
      <c r="R253" s="57">
        <v>8</v>
      </c>
      <c r="S253" s="58">
        <v>0</v>
      </c>
      <c r="T253" s="58">
        <v>0</v>
      </c>
      <c r="U253" s="14" t="s">
        <v>18</v>
      </c>
      <c r="V253" s="59">
        <v>1.7999999999999999E-2</v>
      </c>
      <c r="W253" s="59" t="s">
        <v>18</v>
      </c>
      <c r="X253" s="59" t="s">
        <v>18</v>
      </c>
      <c r="Y253" s="12" t="s">
        <v>141</v>
      </c>
      <c r="Z253" s="60">
        <v>344.29081825999998</v>
      </c>
      <c r="AA253" s="8" t="s">
        <v>18</v>
      </c>
      <c r="AB253" s="61" t="s">
        <v>18</v>
      </c>
      <c r="AC253" s="62">
        <v>40819</v>
      </c>
      <c r="AD253" s="12" t="s">
        <v>411</v>
      </c>
      <c r="AE253" s="16">
        <v>0</v>
      </c>
      <c r="AF253" s="14" t="s">
        <v>18</v>
      </c>
      <c r="AG253" s="39" t="s">
        <v>18</v>
      </c>
    </row>
    <row r="254" spans="1:33" x14ac:dyDescent="0.25">
      <c r="A254" s="40" t="s">
        <v>412</v>
      </c>
      <c r="B254" s="40" t="b" cm="1">
        <f t="array" ref="B254">IsESG(A254)</f>
        <v>0</v>
      </c>
      <c r="C254" s="63">
        <v>5.0169618930088404</v>
      </c>
      <c r="D254" s="64">
        <v>3</v>
      </c>
      <c r="E254" s="41">
        <v>4.9140691655773701</v>
      </c>
      <c r="F254" s="42">
        <v>8</v>
      </c>
      <c r="G254" s="41">
        <v>1.86811630000149</v>
      </c>
      <c r="H254" s="42">
        <v>6</v>
      </c>
      <c r="I254" s="63">
        <v>25.522146470402699</v>
      </c>
      <c r="J254" s="64">
        <v>2</v>
      </c>
      <c r="K254" s="41">
        <v>4.46994570424794</v>
      </c>
      <c r="L254" s="42">
        <v>17</v>
      </c>
      <c r="M254" s="41">
        <v>-2.6094832483573098</v>
      </c>
      <c r="N254" s="42">
        <v>24</v>
      </c>
      <c r="O254" s="41">
        <v>14.743415535987101</v>
      </c>
      <c r="P254" s="43">
        <v>1.4542856138617699</v>
      </c>
      <c r="Q254" s="43">
        <v>0.21945745075447201</v>
      </c>
      <c r="R254" s="44">
        <v>8</v>
      </c>
      <c r="S254" s="45">
        <v>0</v>
      </c>
      <c r="T254" s="45">
        <v>0</v>
      </c>
      <c r="U254" s="46" t="s">
        <v>18</v>
      </c>
      <c r="V254" s="47">
        <v>1.6E-2</v>
      </c>
      <c r="W254" s="47" t="s">
        <v>18</v>
      </c>
      <c r="X254" s="47">
        <v>1.6007949709427101E-2</v>
      </c>
      <c r="Y254" s="48" t="s">
        <v>30</v>
      </c>
      <c r="Z254" s="49">
        <v>978.30430755523901</v>
      </c>
      <c r="AA254" s="50">
        <v>-8.8761018783600196</v>
      </c>
      <c r="AB254" s="51">
        <v>21778</v>
      </c>
      <c r="AC254" s="52">
        <v>38504</v>
      </c>
      <c r="AD254" s="48" t="s">
        <v>413</v>
      </c>
      <c r="AE254" s="53">
        <v>10</v>
      </c>
      <c r="AF254" s="46" t="s">
        <v>18</v>
      </c>
      <c r="AG254" s="54">
        <v>25.134146399942299</v>
      </c>
    </row>
    <row r="255" spans="1:33" x14ac:dyDescent="0.25">
      <c r="A255" s="1" t="s">
        <v>414</v>
      </c>
      <c r="B255" s="40" t="b" cm="1">
        <f t="array" ref="B255">IsESG(A255)</f>
        <v>0</v>
      </c>
      <c r="C255" s="55">
        <v>2.8535803688527399</v>
      </c>
      <c r="D255" s="37">
        <v>16</v>
      </c>
      <c r="E255" s="55">
        <v>2.8177261609714002</v>
      </c>
      <c r="F255" s="37">
        <v>17</v>
      </c>
      <c r="G255" s="55">
        <v>0.49555805434862099</v>
      </c>
      <c r="H255" s="37">
        <v>15</v>
      </c>
      <c r="I255" s="55">
        <v>19.388400702987699</v>
      </c>
      <c r="J255" s="37">
        <v>18</v>
      </c>
      <c r="K255" s="55">
        <v>2.9459901800327399</v>
      </c>
      <c r="L255" s="37">
        <v>20</v>
      </c>
      <c r="M255" s="55">
        <v>-3.2252550002849101</v>
      </c>
      <c r="N255" s="37">
        <v>35</v>
      </c>
      <c r="O255" s="55">
        <v>14.008164590009001</v>
      </c>
      <c r="P255" s="56">
        <v>1.0927478219862401</v>
      </c>
      <c r="Q255" s="56">
        <v>0.106976749654018</v>
      </c>
      <c r="R255" s="57">
        <v>8</v>
      </c>
      <c r="S255" s="58">
        <v>0.01</v>
      </c>
      <c r="T255" s="58">
        <v>0.01</v>
      </c>
      <c r="U255" s="14" t="s">
        <v>18</v>
      </c>
      <c r="V255" s="59">
        <v>1.6E-2</v>
      </c>
      <c r="W255" s="59" t="s">
        <v>18</v>
      </c>
      <c r="X255" s="59">
        <v>1.609E-2</v>
      </c>
      <c r="Y255" s="12" t="s">
        <v>30</v>
      </c>
      <c r="Z255" s="60">
        <v>323.674046062662</v>
      </c>
      <c r="AA255" s="8">
        <v>-31.76298967</v>
      </c>
      <c r="AB255" s="61">
        <v>20663</v>
      </c>
      <c r="AC255" s="62">
        <v>40134</v>
      </c>
      <c r="AD255" s="12" t="s">
        <v>65</v>
      </c>
      <c r="AE255" s="16" t="s">
        <v>56</v>
      </c>
      <c r="AF255" s="14" t="s">
        <v>34</v>
      </c>
      <c r="AG255" s="39">
        <v>-167.98414745999901</v>
      </c>
    </row>
    <row r="256" spans="1:33" x14ac:dyDescent="0.25">
      <c r="A256" s="40" t="s">
        <v>2622</v>
      </c>
      <c r="B256" s="40" t="b" cm="1">
        <f t="array" ref="B256">IsESG(A256)</f>
        <v>0</v>
      </c>
      <c r="C256" s="41">
        <v>2.85559464693607</v>
      </c>
      <c r="D256" s="42">
        <v>15</v>
      </c>
      <c r="E256" s="41">
        <v>2.8199192122285202</v>
      </c>
      <c r="F256" s="42">
        <v>16</v>
      </c>
      <c r="G256" s="41">
        <v>0.49569822986248402</v>
      </c>
      <c r="H256" s="42">
        <v>14</v>
      </c>
      <c r="I256" s="41">
        <v>19.395079665169099</v>
      </c>
      <c r="J256" s="42">
        <v>17</v>
      </c>
      <c r="K256" s="41">
        <v>2.9457214603052</v>
      </c>
      <c r="L256" s="42">
        <v>21</v>
      </c>
      <c r="M256" s="41">
        <v>-3.2231705102596599</v>
      </c>
      <c r="N256" s="42">
        <v>34</v>
      </c>
      <c r="O256" s="41">
        <v>14.589154779304</v>
      </c>
      <c r="P256" s="43">
        <v>1.0496886584316001</v>
      </c>
      <c r="Q256" s="43">
        <v>0.106485658947347</v>
      </c>
      <c r="R256" s="44">
        <v>8</v>
      </c>
      <c r="S256" s="45">
        <v>0.01</v>
      </c>
      <c r="T256" s="45">
        <v>0.01</v>
      </c>
      <c r="U256" s="46" t="s">
        <v>18</v>
      </c>
      <c r="V256" s="47">
        <v>1.6E-2</v>
      </c>
      <c r="W256" s="47" t="s">
        <v>18</v>
      </c>
      <c r="X256" s="47">
        <v>1.609E-2</v>
      </c>
      <c r="Y256" s="48" t="s">
        <v>30</v>
      </c>
      <c r="Z256" s="49" t="s">
        <v>18</v>
      </c>
      <c r="AA256" s="50" t="s">
        <v>18</v>
      </c>
      <c r="AB256" s="51" t="s">
        <v>18</v>
      </c>
      <c r="AC256" s="52">
        <v>40134</v>
      </c>
      <c r="AD256" s="48" t="s">
        <v>65</v>
      </c>
      <c r="AE256" s="53">
        <v>30000</v>
      </c>
      <c r="AF256" s="46" t="s">
        <v>18</v>
      </c>
      <c r="AG256" s="54" t="s">
        <v>18</v>
      </c>
    </row>
    <row r="257" spans="1:33" hidden="1" x14ac:dyDescent="0.25">
      <c r="A257" s="1" t="s">
        <v>416</v>
      </c>
      <c r="B257" s="40" t="b" cm="1">
        <f t="array" ref="B257">IsESG(A257)</f>
        <v>0</v>
      </c>
      <c r="C257" s="55" t="s">
        <v>18</v>
      </c>
      <c r="D257" s="37" t="s">
        <v>18</v>
      </c>
      <c r="E257" s="55" t="s">
        <v>18</v>
      </c>
      <c r="F257" s="37" t="s">
        <v>18</v>
      </c>
      <c r="G257" s="55" t="s">
        <v>18</v>
      </c>
      <c r="H257" s="37" t="s">
        <v>18</v>
      </c>
      <c r="I257" s="55" t="s">
        <v>18</v>
      </c>
      <c r="J257" s="37" t="s">
        <v>18</v>
      </c>
      <c r="K257" s="55" t="s">
        <v>18</v>
      </c>
      <c r="L257" s="37" t="s">
        <v>18</v>
      </c>
      <c r="M257" s="55">
        <v>-3.22525500028495</v>
      </c>
      <c r="N257" s="37">
        <v>36</v>
      </c>
      <c r="O257" s="55" t="s">
        <v>18</v>
      </c>
      <c r="P257" s="56" t="s">
        <v>18</v>
      </c>
      <c r="Q257" s="56" t="s">
        <v>18</v>
      </c>
      <c r="R257" s="57">
        <v>8</v>
      </c>
      <c r="S257" s="58">
        <v>0.01</v>
      </c>
      <c r="T257" s="58">
        <v>0.01</v>
      </c>
      <c r="U257" s="14" t="s">
        <v>18</v>
      </c>
      <c r="V257" s="59">
        <v>9.4999999999999998E-3</v>
      </c>
      <c r="W257" s="59" t="s">
        <v>18</v>
      </c>
      <c r="X257" s="59">
        <v>9.4999999999999998E-3</v>
      </c>
      <c r="Y257" s="12" t="s">
        <v>30</v>
      </c>
      <c r="Z257" s="60" t="s">
        <v>18</v>
      </c>
      <c r="AA257" s="8" t="s">
        <v>18</v>
      </c>
      <c r="AB257" s="61" t="s">
        <v>18</v>
      </c>
      <c r="AC257" s="62">
        <v>45474</v>
      </c>
      <c r="AD257" s="12" t="s">
        <v>65</v>
      </c>
      <c r="AE257" s="16" t="s">
        <v>68</v>
      </c>
      <c r="AF257" s="14" t="s">
        <v>18</v>
      </c>
      <c r="AG257" s="39" t="s">
        <v>18</v>
      </c>
    </row>
    <row r="258" spans="1:33" hidden="1" x14ac:dyDescent="0.25">
      <c r="A258" s="40" t="s">
        <v>417</v>
      </c>
      <c r="B258" s="40" t="b" cm="1">
        <f t="array" ref="B258">IsESG(A258)</f>
        <v>0</v>
      </c>
      <c r="C258" s="41" t="s">
        <v>18</v>
      </c>
      <c r="D258" s="42" t="s">
        <v>18</v>
      </c>
      <c r="E258" s="41" t="s">
        <v>18</v>
      </c>
      <c r="F258" s="42" t="s">
        <v>18</v>
      </c>
      <c r="G258" s="41" t="s">
        <v>18</v>
      </c>
      <c r="H258" s="42" t="s">
        <v>18</v>
      </c>
      <c r="I258" s="41" t="s">
        <v>18</v>
      </c>
      <c r="J258" s="42" t="s">
        <v>18</v>
      </c>
      <c r="K258" s="41" t="s">
        <v>18</v>
      </c>
      <c r="L258" s="42" t="s">
        <v>18</v>
      </c>
      <c r="M258" s="41">
        <v>-3.22525500028495</v>
      </c>
      <c r="N258" s="42">
        <v>36</v>
      </c>
      <c r="O258" s="41" t="s">
        <v>18</v>
      </c>
      <c r="P258" s="43" t="s">
        <v>18</v>
      </c>
      <c r="Q258" s="43" t="s">
        <v>18</v>
      </c>
      <c r="R258" s="44">
        <v>8</v>
      </c>
      <c r="S258" s="45">
        <v>0.01</v>
      </c>
      <c r="T258" s="45">
        <v>0.01</v>
      </c>
      <c r="U258" s="46" t="s">
        <v>18</v>
      </c>
      <c r="V258" s="47">
        <v>5.0000000000000001E-3</v>
      </c>
      <c r="W258" s="47" t="s">
        <v>18</v>
      </c>
      <c r="X258" s="47">
        <v>5.0000000000000001E-3</v>
      </c>
      <c r="Y258" s="48" t="s">
        <v>30</v>
      </c>
      <c r="Z258" s="49" t="s">
        <v>18</v>
      </c>
      <c r="AA258" s="50" t="s">
        <v>18</v>
      </c>
      <c r="AB258" s="51" t="s">
        <v>18</v>
      </c>
      <c r="AC258" s="52">
        <v>45474</v>
      </c>
      <c r="AD258" s="48" t="s">
        <v>65</v>
      </c>
      <c r="AE258" s="53" t="s">
        <v>70</v>
      </c>
      <c r="AF258" s="46" t="s">
        <v>18</v>
      </c>
      <c r="AG258" s="54" t="s">
        <v>18</v>
      </c>
    </row>
    <row r="259" spans="1:33" x14ac:dyDescent="0.25">
      <c r="A259" s="1" t="s">
        <v>418</v>
      </c>
      <c r="B259" s="40" t="b" cm="1">
        <f t="array" ref="B259">IsESG(A259)</f>
        <v>0</v>
      </c>
      <c r="C259" s="55">
        <v>-0.43715258014340702</v>
      </c>
      <c r="D259" s="37">
        <v>20</v>
      </c>
      <c r="E259" s="55">
        <v>-4.0534196994788401</v>
      </c>
      <c r="F259" s="37">
        <v>29</v>
      </c>
      <c r="G259" s="55">
        <v>-9.2220363997076298</v>
      </c>
      <c r="H259" s="37">
        <v>29</v>
      </c>
      <c r="I259" s="55">
        <v>17.614258687643101</v>
      </c>
      <c r="J259" s="37">
        <v>21</v>
      </c>
      <c r="K259" s="65">
        <v>11.203163246093</v>
      </c>
      <c r="L259" s="66">
        <v>1</v>
      </c>
      <c r="M259" s="55">
        <v>-3.0293079385928601</v>
      </c>
      <c r="N259" s="37">
        <v>31</v>
      </c>
      <c r="O259" s="55">
        <v>14.8790640488051</v>
      </c>
      <c r="P259" s="56">
        <v>0.90954977315924102</v>
      </c>
      <c r="Q259" s="56">
        <v>-0.24472900105638301</v>
      </c>
      <c r="R259" s="57">
        <v>6</v>
      </c>
      <c r="S259" s="58">
        <v>0.01</v>
      </c>
      <c r="T259" s="58">
        <v>0.01</v>
      </c>
      <c r="U259" s="14" t="s">
        <v>18</v>
      </c>
      <c r="V259" s="59">
        <v>2.5000000000000001E-2</v>
      </c>
      <c r="W259" s="59" t="s">
        <v>18</v>
      </c>
      <c r="X259" s="59">
        <v>2.5219999999999999E-2</v>
      </c>
      <c r="Y259" s="12" t="s">
        <v>30</v>
      </c>
      <c r="Z259" s="60">
        <v>50.499609445849998</v>
      </c>
      <c r="AA259" s="8">
        <v>0.11117315</v>
      </c>
      <c r="AB259" s="61">
        <v>8236</v>
      </c>
      <c r="AC259" s="62">
        <v>41675</v>
      </c>
      <c r="AD259" s="12" t="s">
        <v>419</v>
      </c>
      <c r="AE259" s="16" t="s">
        <v>56</v>
      </c>
      <c r="AF259" s="14" t="s">
        <v>34</v>
      </c>
      <c r="AG259" s="39">
        <v>-3.1525697699999999</v>
      </c>
    </row>
    <row r="260" spans="1:33" x14ac:dyDescent="0.25">
      <c r="A260" s="40" t="s">
        <v>2623</v>
      </c>
      <c r="B260" s="40" t="b" cm="1">
        <f t="array" ref="B260">IsESG(A260)</f>
        <v>0</v>
      </c>
      <c r="C260" s="41">
        <v>-0.44064160108920802</v>
      </c>
      <c r="D260" s="42">
        <v>21</v>
      </c>
      <c r="E260" s="41">
        <v>-4.0603084834110996</v>
      </c>
      <c r="F260" s="42">
        <v>30</v>
      </c>
      <c r="G260" s="41">
        <v>-9.23441743000296</v>
      </c>
      <c r="H260" s="42">
        <v>30</v>
      </c>
      <c r="I260" s="41">
        <v>17.578958825121699</v>
      </c>
      <c r="J260" s="42">
        <v>22</v>
      </c>
      <c r="K260" s="63">
        <v>11.191992720655101</v>
      </c>
      <c r="L260" s="64">
        <v>2</v>
      </c>
      <c r="M260" s="41">
        <v>-3.0378598957152798</v>
      </c>
      <c r="N260" s="42">
        <v>32</v>
      </c>
      <c r="O260" s="41">
        <v>15.501462826082101</v>
      </c>
      <c r="P260" s="43">
        <v>0.87075327143835901</v>
      </c>
      <c r="Q260" s="43">
        <v>-0.24397556691501501</v>
      </c>
      <c r="R260" s="44">
        <v>6</v>
      </c>
      <c r="S260" s="45">
        <v>0.01</v>
      </c>
      <c r="T260" s="45">
        <v>0.01</v>
      </c>
      <c r="U260" s="46" t="s">
        <v>18</v>
      </c>
      <c r="V260" s="47">
        <v>2.5000000000000001E-2</v>
      </c>
      <c r="W260" s="47" t="s">
        <v>18</v>
      </c>
      <c r="X260" s="47">
        <v>2.5219999999999999E-2</v>
      </c>
      <c r="Y260" s="48" t="s">
        <v>30</v>
      </c>
      <c r="Z260" s="49" t="s">
        <v>18</v>
      </c>
      <c r="AA260" s="50" t="s">
        <v>18</v>
      </c>
      <c r="AB260" s="51" t="s">
        <v>18</v>
      </c>
      <c r="AC260" s="52">
        <v>41675</v>
      </c>
      <c r="AD260" s="48" t="s">
        <v>419</v>
      </c>
      <c r="AE260" s="53">
        <v>30000</v>
      </c>
      <c r="AF260" s="46" t="s">
        <v>34</v>
      </c>
      <c r="AG260" s="54" t="s">
        <v>18</v>
      </c>
    </row>
    <row r="261" spans="1:33" x14ac:dyDescent="0.25">
      <c r="A261" s="1" t="s">
        <v>421</v>
      </c>
      <c r="B261" s="40" t="b" cm="1">
        <f t="array" ref="B261">IsESG(A261)</f>
        <v>0</v>
      </c>
      <c r="C261" s="55">
        <v>0.52167257846460402</v>
      </c>
      <c r="D261" s="37">
        <v>18</v>
      </c>
      <c r="E261" s="55">
        <v>1.38198778022695</v>
      </c>
      <c r="F261" s="37">
        <v>24</v>
      </c>
      <c r="G261" s="55">
        <v>0.90852321120384805</v>
      </c>
      <c r="H261" s="37">
        <v>9</v>
      </c>
      <c r="I261" s="55">
        <v>20.671700078104699</v>
      </c>
      <c r="J261" s="37">
        <v>13</v>
      </c>
      <c r="K261" s="55">
        <v>2.29919174391528</v>
      </c>
      <c r="L261" s="37">
        <v>24</v>
      </c>
      <c r="M261" s="55">
        <v>-0.76192163724556605</v>
      </c>
      <c r="N261" s="37">
        <v>6</v>
      </c>
      <c r="O261" s="55">
        <v>9.4300013444449107</v>
      </c>
      <c r="P261" s="56">
        <v>1.75935189348064</v>
      </c>
      <c r="Q261" s="56">
        <v>2.6264520879125199E-2</v>
      </c>
      <c r="R261" s="57">
        <v>8</v>
      </c>
      <c r="S261" s="58">
        <v>0</v>
      </c>
      <c r="T261" s="58">
        <v>0</v>
      </c>
      <c r="U261" s="14" t="s">
        <v>18</v>
      </c>
      <c r="V261" s="59">
        <v>1.9E-2</v>
      </c>
      <c r="W261" s="59" t="s">
        <v>18</v>
      </c>
      <c r="X261" s="59">
        <v>1.9099999999999999E-2</v>
      </c>
      <c r="Y261" s="12" t="s">
        <v>30</v>
      </c>
      <c r="Z261" s="60">
        <v>79.746594338967</v>
      </c>
      <c r="AA261" s="8">
        <v>-2.9028954100000002</v>
      </c>
      <c r="AB261" s="61">
        <v>5054</v>
      </c>
      <c r="AC261" s="62">
        <v>41516</v>
      </c>
      <c r="AD261" s="12" t="s">
        <v>422</v>
      </c>
      <c r="AE261" s="16" t="s">
        <v>423</v>
      </c>
      <c r="AF261" s="14" t="s">
        <v>18</v>
      </c>
      <c r="AG261" s="39">
        <v>38.493528979999901</v>
      </c>
    </row>
    <row r="262" spans="1:33" x14ac:dyDescent="0.25">
      <c r="A262" s="40" t="s">
        <v>2624</v>
      </c>
      <c r="B262" s="40" t="b" cm="1">
        <f t="array" ref="B262">IsESG(A262)</f>
        <v>0</v>
      </c>
      <c r="C262" s="67">
        <v>0.52167257846460402</v>
      </c>
      <c r="D262" s="42">
        <v>18</v>
      </c>
      <c r="E262" s="67">
        <v>1.38198778022695</v>
      </c>
      <c r="F262" s="42">
        <v>24</v>
      </c>
      <c r="G262" s="67">
        <v>0.90852321120384805</v>
      </c>
      <c r="H262" s="42">
        <v>9</v>
      </c>
      <c r="I262" s="67">
        <v>20.671700078104699</v>
      </c>
      <c r="J262" s="42">
        <v>13</v>
      </c>
      <c r="K262" s="67">
        <v>2.29919174391528</v>
      </c>
      <c r="L262" s="42">
        <v>24</v>
      </c>
      <c r="M262" s="67">
        <v>-0.76192163724556605</v>
      </c>
      <c r="N262" s="42">
        <v>6</v>
      </c>
      <c r="O262" s="67">
        <v>9.4300013444449107</v>
      </c>
      <c r="P262" s="69">
        <v>1.75935189348064</v>
      </c>
      <c r="Q262" s="69">
        <v>2.6264520879125199E-2</v>
      </c>
      <c r="R262" s="70">
        <v>8</v>
      </c>
      <c r="S262" s="71">
        <v>0</v>
      </c>
      <c r="T262" s="71">
        <v>0</v>
      </c>
      <c r="U262" s="46" t="s">
        <v>18</v>
      </c>
      <c r="V262" s="72">
        <v>1.9E-2</v>
      </c>
      <c r="W262" s="72" t="s">
        <v>18</v>
      </c>
      <c r="X262" s="72">
        <v>1.9099999999999999E-2</v>
      </c>
      <c r="Y262" s="48" t="s">
        <v>30</v>
      </c>
      <c r="Z262" s="49" t="s">
        <v>18</v>
      </c>
      <c r="AA262" s="50" t="s">
        <v>18</v>
      </c>
      <c r="AB262" s="73" t="s">
        <v>18</v>
      </c>
      <c r="AC262" s="52">
        <v>41516</v>
      </c>
      <c r="AD262" s="48" t="s">
        <v>422</v>
      </c>
      <c r="AE262" s="53">
        <v>10</v>
      </c>
      <c r="AF262" s="46" t="s">
        <v>18</v>
      </c>
      <c r="AG262" s="54" t="s">
        <v>18</v>
      </c>
    </row>
    <row r="263" spans="1:33" hidden="1" x14ac:dyDescent="0.25">
      <c r="A263" s="1" t="s">
        <v>425</v>
      </c>
      <c r="B263" s="40" t="b" cm="1">
        <f t="array" ref="B263">IsESG(A263)</f>
        <v>0</v>
      </c>
      <c r="C263" s="74" t="s">
        <v>18</v>
      </c>
      <c r="D263" s="37" t="s">
        <v>18</v>
      </c>
      <c r="E263" s="74" t="s">
        <v>18</v>
      </c>
      <c r="F263" s="37" t="s">
        <v>18</v>
      </c>
      <c r="G263" s="74" t="s">
        <v>18</v>
      </c>
      <c r="H263" s="37" t="s">
        <v>18</v>
      </c>
      <c r="I263" s="74" t="s">
        <v>18</v>
      </c>
      <c r="J263" s="37" t="s">
        <v>18</v>
      </c>
      <c r="K263" s="74">
        <v>2.7977610028184698</v>
      </c>
      <c r="L263" s="37">
        <v>22</v>
      </c>
      <c r="M263" s="74">
        <v>-0.67604239071444805</v>
      </c>
      <c r="N263" s="37">
        <v>5</v>
      </c>
      <c r="O263" s="74" t="s">
        <v>18</v>
      </c>
      <c r="P263" s="76" t="s">
        <v>18</v>
      </c>
      <c r="Q263" s="76" t="s">
        <v>18</v>
      </c>
      <c r="R263" s="77">
        <v>8</v>
      </c>
      <c r="S263" s="78">
        <v>0</v>
      </c>
      <c r="T263" s="78">
        <v>0</v>
      </c>
      <c r="U263" s="14" t="s">
        <v>18</v>
      </c>
      <c r="V263" s="79">
        <v>9.4999999999999998E-3</v>
      </c>
      <c r="W263" s="79" t="s">
        <v>18</v>
      </c>
      <c r="X263" s="79">
        <v>9.7999999999999997E-3</v>
      </c>
      <c r="Y263" s="12" t="s">
        <v>30</v>
      </c>
      <c r="Z263" s="60" t="s">
        <v>18</v>
      </c>
      <c r="AA263" s="8" t="s">
        <v>18</v>
      </c>
      <c r="AB263" s="80" t="s">
        <v>18</v>
      </c>
      <c r="AC263" s="62">
        <v>45405</v>
      </c>
      <c r="AD263" s="12" t="s">
        <v>422</v>
      </c>
      <c r="AE263" s="16">
        <v>10</v>
      </c>
      <c r="AF263" s="14" t="s">
        <v>18</v>
      </c>
      <c r="AG263" s="39" t="s">
        <v>18</v>
      </c>
    </row>
    <row r="264" spans="1:33" hidden="1" x14ac:dyDescent="0.25">
      <c r="A264" s="225" t="s">
        <v>2513</v>
      </c>
      <c r="B264" s="40" t="b" cm="1">
        <f t="array" ref="B264">IsESG(A264)</f>
        <v>1</v>
      </c>
      <c r="C264" s="41" t="s">
        <v>18</v>
      </c>
      <c r="D264" s="42" t="s">
        <v>18</v>
      </c>
      <c r="E264" s="41">
        <v>7.7001374533751799</v>
      </c>
      <c r="F264" s="42">
        <v>60</v>
      </c>
      <c r="G264" s="41">
        <v>-0.85033155462903498</v>
      </c>
      <c r="H264" s="42">
        <v>67</v>
      </c>
      <c r="I264" s="41">
        <v>16.689458365095401</v>
      </c>
      <c r="J264" s="42">
        <v>75</v>
      </c>
      <c r="K264" s="41">
        <v>1.1491283358511599</v>
      </c>
      <c r="L264" s="42">
        <v>78</v>
      </c>
      <c r="M264" s="41">
        <v>-2.74285414627448</v>
      </c>
      <c r="N264" s="42">
        <v>82</v>
      </c>
      <c r="O264" s="41">
        <v>13.3921890993487</v>
      </c>
      <c r="P264" s="43">
        <v>0.941477820715516</v>
      </c>
      <c r="Q264" s="43">
        <v>0.35867032354961198</v>
      </c>
      <c r="R264" s="44">
        <v>9</v>
      </c>
      <c r="S264" s="45">
        <v>0.01</v>
      </c>
      <c r="T264" s="45">
        <v>0.01</v>
      </c>
      <c r="U264" s="46" t="s">
        <v>18</v>
      </c>
      <c r="V264" s="47">
        <v>1.7500000000000002E-2</v>
      </c>
      <c r="W264" s="47" t="s">
        <v>18</v>
      </c>
      <c r="X264" s="47" t="s">
        <v>18</v>
      </c>
      <c r="Y264" s="48" t="s">
        <v>30</v>
      </c>
      <c r="Z264" s="49" t="s">
        <v>18</v>
      </c>
      <c r="AA264" s="50" t="s">
        <v>18</v>
      </c>
      <c r="AB264" s="51" t="s">
        <v>18</v>
      </c>
      <c r="AC264" s="52">
        <v>43434</v>
      </c>
      <c r="AD264" s="48" t="s">
        <v>486</v>
      </c>
      <c r="AE264" s="53">
        <v>500</v>
      </c>
      <c r="AF264" s="46" t="s">
        <v>18</v>
      </c>
      <c r="AG264" s="54" t="s">
        <v>18</v>
      </c>
    </row>
    <row r="265" spans="1:33" hidden="1" x14ac:dyDescent="0.25">
      <c r="A265" s="225" t="s">
        <v>2514</v>
      </c>
      <c r="B265" s="40" t="b" cm="1">
        <f t="array" ref="B265">IsESG(A265)</f>
        <v>1</v>
      </c>
      <c r="C265" s="41" t="s">
        <v>18</v>
      </c>
      <c r="D265" s="42" t="s">
        <v>18</v>
      </c>
      <c r="E265" s="41">
        <v>11.465684946054299</v>
      </c>
      <c r="F265" s="42">
        <v>14</v>
      </c>
      <c r="G265" s="41">
        <v>8.1131945477757395</v>
      </c>
      <c r="H265" s="42">
        <v>13</v>
      </c>
      <c r="I265" s="41">
        <v>32.258752888195303</v>
      </c>
      <c r="J265" s="42">
        <v>10</v>
      </c>
      <c r="K265" s="41">
        <v>7.4278864512530003</v>
      </c>
      <c r="L265" s="42">
        <v>19</v>
      </c>
      <c r="M265" s="41">
        <v>0.31459294537876598</v>
      </c>
      <c r="N265" s="42">
        <v>34</v>
      </c>
      <c r="O265" s="41">
        <v>11.315384713433801</v>
      </c>
      <c r="P265" s="43">
        <v>2.49021524628425</v>
      </c>
      <c r="Q265" s="43">
        <v>0.63210616461204205</v>
      </c>
      <c r="R265" s="44">
        <v>8</v>
      </c>
      <c r="S265" s="45">
        <v>0</v>
      </c>
      <c r="T265" s="45">
        <v>0</v>
      </c>
      <c r="U265" s="46" t="s">
        <v>18</v>
      </c>
      <c r="V265" s="47">
        <v>1.4999999999999999E-2</v>
      </c>
      <c r="W265" s="47" t="s">
        <v>18</v>
      </c>
      <c r="X265" s="47">
        <v>1.7899999999999999E-2</v>
      </c>
      <c r="Y265" s="48" t="s">
        <v>141</v>
      </c>
      <c r="Z265" s="49">
        <v>536.72543529999996</v>
      </c>
      <c r="AA265" s="50">
        <v>0</v>
      </c>
      <c r="AB265" s="51">
        <v>14</v>
      </c>
      <c r="AC265" s="52">
        <v>43518</v>
      </c>
      <c r="AD265" s="48" t="s">
        <v>508</v>
      </c>
      <c r="AE265" s="53">
        <v>10</v>
      </c>
      <c r="AF265" s="46" t="s">
        <v>32</v>
      </c>
      <c r="AG265" s="54">
        <v>0</v>
      </c>
    </row>
    <row r="266" spans="1:33" hidden="1" x14ac:dyDescent="0.25">
      <c r="A266" s="225" t="s">
        <v>2515</v>
      </c>
      <c r="B266" s="40" t="b" cm="1">
        <f t="array" ref="B266">IsESG(A266)</f>
        <v>1</v>
      </c>
      <c r="C266" s="41" t="s">
        <v>18</v>
      </c>
      <c r="D266" s="42" t="s">
        <v>18</v>
      </c>
      <c r="E266" s="41" t="s">
        <v>18</v>
      </c>
      <c r="F266" s="42" t="s">
        <v>18</v>
      </c>
      <c r="G266" s="41" t="s">
        <v>18</v>
      </c>
      <c r="H266" s="42" t="s">
        <v>18</v>
      </c>
      <c r="I266" s="41">
        <v>21.665131025681202</v>
      </c>
      <c r="J266" s="42">
        <v>63</v>
      </c>
      <c r="K266" s="41">
        <v>4.7184127493794898</v>
      </c>
      <c r="L266" s="42">
        <v>56</v>
      </c>
      <c r="M266" s="63">
        <v>4.78885919141816</v>
      </c>
      <c r="N266" s="64">
        <v>1</v>
      </c>
      <c r="O266" s="41">
        <v>15.887674148482599</v>
      </c>
      <c r="P266" s="43">
        <v>1.1067775877144399</v>
      </c>
      <c r="Q266" s="43" t="s">
        <v>18</v>
      </c>
      <c r="R266" s="44">
        <v>9</v>
      </c>
      <c r="S266" s="45">
        <v>0</v>
      </c>
      <c r="T266" s="45">
        <v>0</v>
      </c>
      <c r="U266" s="46" t="s">
        <v>18</v>
      </c>
      <c r="V266" s="47">
        <v>1.4999999999999999E-2</v>
      </c>
      <c r="W266" s="47" t="s">
        <v>18</v>
      </c>
      <c r="X266" s="47" t="s">
        <v>18</v>
      </c>
      <c r="Y266" s="48" t="s">
        <v>141</v>
      </c>
      <c r="Z266" s="49">
        <v>29.461525869999999</v>
      </c>
      <c r="AA266" s="50" t="s">
        <v>18</v>
      </c>
      <c r="AB266" s="51" t="s">
        <v>18</v>
      </c>
      <c r="AC266" s="52">
        <v>44168</v>
      </c>
      <c r="AD266" s="48" t="s">
        <v>514</v>
      </c>
      <c r="AE266" s="53">
        <v>0</v>
      </c>
      <c r="AF266" s="46" t="s">
        <v>18</v>
      </c>
      <c r="AG266" s="54" t="s">
        <v>18</v>
      </c>
    </row>
    <row r="267" spans="1:33" hidden="1" x14ac:dyDescent="0.25">
      <c r="A267" s="1" t="s">
        <v>429</v>
      </c>
      <c r="B267" s="40" t="b" cm="1">
        <f t="array" ref="B267">IsESG(A267)</f>
        <v>0</v>
      </c>
      <c r="C267" s="74" t="s">
        <v>18</v>
      </c>
      <c r="D267" s="37" t="s">
        <v>18</v>
      </c>
      <c r="E267" s="74" t="s">
        <v>18</v>
      </c>
      <c r="F267" s="37" t="s">
        <v>18</v>
      </c>
      <c r="G267" s="74" t="s">
        <v>18</v>
      </c>
      <c r="H267" s="37" t="s">
        <v>18</v>
      </c>
      <c r="I267" s="74">
        <v>23.944093042236101</v>
      </c>
      <c r="J267" s="37">
        <v>4</v>
      </c>
      <c r="K267" s="75">
        <v>8.7158836689037802</v>
      </c>
      <c r="L267" s="66">
        <v>3</v>
      </c>
      <c r="M267" s="74">
        <v>-1.4279918864097001</v>
      </c>
      <c r="N267" s="37">
        <v>14</v>
      </c>
      <c r="O267" s="74">
        <v>13.817702354247601</v>
      </c>
      <c r="P267" s="76">
        <v>1.43750988230685</v>
      </c>
      <c r="Q267" s="76" t="s">
        <v>18</v>
      </c>
      <c r="R267" s="77">
        <v>8</v>
      </c>
      <c r="S267" s="78">
        <v>0.01</v>
      </c>
      <c r="T267" s="78">
        <v>0.01</v>
      </c>
      <c r="U267" s="14" t="s">
        <v>18</v>
      </c>
      <c r="V267" s="79">
        <v>3.5999999999999999E-3</v>
      </c>
      <c r="W267" s="79" t="s">
        <v>18</v>
      </c>
      <c r="X267" s="79">
        <v>5.4359999999999999E-3</v>
      </c>
      <c r="Y267" s="12" t="s">
        <v>30</v>
      </c>
      <c r="Z267" s="60">
        <v>8.7415419199999995</v>
      </c>
      <c r="AA267" s="8">
        <v>0.18563547</v>
      </c>
      <c r="AB267" s="80">
        <v>401</v>
      </c>
      <c r="AC267" s="62">
        <v>45153</v>
      </c>
      <c r="AD267" s="12" t="s">
        <v>204</v>
      </c>
      <c r="AE267" s="16">
        <v>50</v>
      </c>
      <c r="AF267" s="14" t="s">
        <v>32</v>
      </c>
      <c r="AG267" s="39">
        <v>-14.28140689</v>
      </c>
    </row>
    <row r="268" spans="1:33" x14ac:dyDescent="0.25">
      <c r="A268" s="126" t="s">
        <v>430</v>
      </c>
      <c r="B268" s="40" t="b" cm="1">
        <f t="array" ref="B268">IsESG(A268)</f>
        <v>0</v>
      </c>
      <c r="C268" s="127">
        <v>4.0428299642059899</v>
      </c>
      <c r="D268" s="128">
        <v>9</v>
      </c>
      <c r="E268" s="127">
        <v>1.7777750889383399</v>
      </c>
      <c r="F268" s="128">
        <v>22</v>
      </c>
      <c r="G268" s="127">
        <v>-4.1677260901929101</v>
      </c>
      <c r="H268" s="128">
        <v>25</v>
      </c>
      <c r="I268" s="129">
        <v>26.9004991875392</v>
      </c>
      <c r="J268" s="130">
        <v>1</v>
      </c>
      <c r="K268" s="127">
        <v>6.6103404171586</v>
      </c>
      <c r="L268" s="128">
        <v>10</v>
      </c>
      <c r="M268" s="127">
        <v>-1.37773328175839</v>
      </c>
      <c r="N268" s="128">
        <v>11</v>
      </c>
      <c r="O268" s="127">
        <v>12.569474916361999</v>
      </c>
      <c r="P268" s="131">
        <v>1.8154688228546401</v>
      </c>
      <c r="Q268" s="131">
        <v>4.1512159534913301E-2</v>
      </c>
      <c r="R268" s="132">
        <v>8</v>
      </c>
      <c r="S268" s="133">
        <v>0.01</v>
      </c>
      <c r="T268" s="133">
        <v>0.01</v>
      </c>
      <c r="U268" s="134" t="s">
        <v>18</v>
      </c>
      <c r="V268" s="135">
        <v>8.9999999999999993E-3</v>
      </c>
      <c r="W268" s="135" t="s">
        <v>18</v>
      </c>
      <c r="X268" s="135">
        <v>1.4999999999999999E-2</v>
      </c>
      <c r="Y268" s="136" t="s">
        <v>30</v>
      </c>
      <c r="Z268" s="137">
        <v>71.256991409999998</v>
      </c>
      <c r="AA268" s="138">
        <v>3.8779830000000001E-2</v>
      </c>
      <c r="AB268" s="139">
        <v>10918</v>
      </c>
      <c r="AC268" s="140">
        <v>40154</v>
      </c>
      <c r="AD268" s="136" t="s">
        <v>431</v>
      </c>
      <c r="AE268" s="141">
        <v>50</v>
      </c>
      <c r="AF268" s="134" t="s">
        <v>18</v>
      </c>
      <c r="AG268" s="142">
        <v>-1.0981382500000001</v>
      </c>
    </row>
    <row r="269" spans="1:33" x14ac:dyDescent="0.25">
      <c r="A269" s="40" t="s">
        <v>434</v>
      </c>
      <c r="B269" s="40" t="b" cm="1">
        <f t="array" ref="B269">IsESG(A269)</f>
        <v>0</v>
      </c>
      <c r="C269" s="41">
        <v>2.8353566002255501</v>
      </c>
      <c r="D269" s="42">
        <v>10</v>
      </c>
      <c r="E269" s="41">
        <v>-5.0676744896527202E-2</v>
      </c>
      <c r="F269" s="42">
        <v>10</v>
      </c>
      <c r="G269" s="41">
        <v>-9.0958966738622404</v>
      </c>
      <c r="H269" s="42">
        <v>12</v>
      </c>
      <c r="I269" s="41">
        <v>14.6945091629863</v>
      </c>
      <c r="J269" s="42">
        <v>11</v>
      </c>
      <c r="K269" s="41">
        <v>11.949969452175701</v>
      </c>
      <c r="L269" s="42">
        <v>4</v>
      </c>
      <c r="M269" s="41">
        <v>-1.7658656881783299</v>
      </c>
      <c r="N269" s="42">
        <v>6</v>
      </c>
      <c r="O269" s="41">
        <v>25.0675188077103</v>
      </c>
      <c r="P269" s="43">
        <v>0.42339650314698202</v>
      </c>
      <c r="Q269" s="43">
        <v>-3.9762453776843801E-2</v>
      </c>
      <c r="R269" s="44">
        <v>8</v>
      </c>
      <c r="S269" s="45">
        <v>0.01</v>
      </c>
      <c r="T269" s="45">
        <v>0.02</v>
      </c>
      <c r="U269" s="46" t="s">
        <v>18</v>
      </c>
      <c r="V269" s="47">
        <v>0.02</v>
      </c>
      <c r="W269" s="47" t="s">
        <v>18</v>
      </c>
      <c r="X269" s="47">
        <v>0.02</v>
      </c>
      <c r="Y269" s="48" t="s">
        <v>30</v>
      </c>
      <c r="Z269" s="49">
        <v>26.491826119999999</v>
      </c>
      <c r="AA269" s="50">
        <v>-1.0939700000000001E-3</v>
      </c>
      <c r="AB269" s="51">
        <v>3227</v>
      </c>
      <c r="AC269" s="52">
        <v>38433</v>
      </c>
      <c r="AD269" s="48" t="s">
        <v>435</v>
      </c>
      <c r="AE269" s="53">
        <v>10</v>
      </c>
      <c r="AF269" s="46" t="s">
        <v>42</v>
      </c>
      <c r="AG269" s="54">
        <v>-3.03929136</v>
      </c>
    </row>
    <row r="270" spans="1:33" hidden="1" x14ac:dyDescent="0.25">
      <c r="A270" s="1" t="s">
        <v>436</v>
      </c>
      <c r="B270" s="40" t="b" cm="1">
        <f t="array" ref="B270">IsESG(A270)</f>
        <v>0</v>
      </c>
      <c r="C270" s="55" t="s">
        <v>18</v>
      </c>
      <c r="D270" s="37" t="s">
        <v>18</v>
      </c>
      <c r="E270" s="55">
        <v>0.65176801871273904</v>
      </c>
      <c r="F270" s="37">
        <v>9</v>
      </c>
      <c r="G270" s="55">
        <v>-8.4556789466556701</v>
      </c>
      <c r="H270" s="37">
        <v>11</v>
      </c>
      <c r="I270" s="55">
        <v>15.491727832716</v>
      </c>
      <c r="J270" s="37">
        <v>10</v>
      </c>
      <c r="K270" s="65">
        <v>12.338012649074299</v>
      </c>
      <c r="L270" s="66">
        <v>3</v>
      </c>
      <c r="M270" s="55">
        <v>-1.7053671862445401</v>
      </c>
      <c r="N270" s="37">
        <v>4</v>
      </c>
      <c r="O270" s="55">
        <v>25.059119759685899</v>
      </c>
      <c r="P270" s="56">
        <v>0.455351927159172</v>
      </c>
      <c r="Q270" s="56">
        <v>-1.3193407652007799E-2</v>
      </c>
      <c r="R270" s="57">
        <v>8</v>
      </c>
      <c r="S270" s="58">
        <v>0</v>
      </c>
      <c r="T270" s="58">
        <v>0.02</v>
      </c>
      <c r="U270" s="14" t="s">
        <v>18</v>
      </c>
      <c r="V270" s="59">
        <v>1.2999999999999999E-2</v>
      </c>
      <c r="W270" s="59" t="s">
        <v>18</v>
      </c>
      <c r="X270" s="59">
        <v>1.2999999999999999E-2</v>
      </c>
      <c r="Y270" s="12" t="s">
        <v>30</v>
      </c>
      <c r="Z270" s="60" t="s">
        <v>18</v>
      </c>
      <c r="AA270" s="8" t="s">
        <v>18</v>
      </c>
      <c r="AB270" s="61" t="s">
        <v>18</v>
      </c>
      <c r="AC270" s="62">
        <v>43054</v>
      </c>
      <c r="AD270" s="12" t="s">
        <v>435</v>
      </c>
      <c r="AE270" s="16">
        <v>10</v>
      </c>
      <c r="AF270" s="14" t="s">
        <v>32</v>
      </c>
      <c r="AG270" s="39" t="s">
        <v>18</v>
      </c>
    </row>
    <row r="271" spans="1:33" x14ac:dyDescent="0.25">
      <c r="A271" s="40" t="s">
        <v>437</v>
      </c>
      <c r="B271" s="40" t="b" cm="1">
        <f t="array" ref="B271">IsESG(A271)</f>
        <v>0</v>
      </c>
      <c r="C271" s="63">
        <v>8.1014635208273198</v>
      </c>
      <c r="D271" s="64">
        <v>2</v>
      </c>
      <c r="E271" s="63">
        <v>8.8407931202129504</v>
      </c>
      <c r="F271" s="64">
        <v>3</v>
      </c>
      <c r="G271" s="41">
        <v>6.6401668954066899</v>
      </c>
      <c r="H271" s="42">
        <v>5</v>
      </c>
      <c r="I271" s="63">
        <v>33.427507384101503</v>
      </c>
      <c r="J271" s="64">
        <v>2</v>
      </c>
      <c r="K271" s="41">
        <v>7.2784117425979096</v>
      </c>
      <c r="L271" s="42">
        <v>12</v>
      </c>
      <c r="M271" s="41">
        <v>-2.5031998468577399</v>
      </c>
      <c r="N271" s="42">
        <v>9</v>
      </c>
      <c r="O271" s="41">
        <v>14.6167582342757</v>
      </c>
      <c r="P271" s="43">
        <v>2.0077295906868402</v>
      </c>
      <c r="Q271" s="43">
        <v>0.406406267228902</v>
      </c>
      <c r="R271" s="44">
        <v>8</v>
      </c>
      <c r="S271" s="45">
        <v>0.01</v>
      </c>
      <c r="T271" s="45">
        <v>0.02</v>
      </c>
      <c r="U271" s="46" t="s">
        <v>18</v>
      </c>
      <c r="V271" s="47">
        <v>0.02</v>
      </c>
      <c r="W271" s="47" t="s">
        <v>18</v>
      </c>
      <c r="X271" s="47">
        <v>0.02</v>
      </c>
      <c r="Y271" s="48" t="s">
        <v>30</v>
      </c>
      <c r="Z271" s="49">
        <v>31.776131280000001</v>
      </c>
      <c r="AA271" s="50">
        <v>-2.4689999999999998E-4</v>
      </c>
      <c r="AB271" s="51">
        <v>2324</v>
      </c>
      <c r="AC271" s="52">
        <v>38982</v>
      </c>
      <c r="AD271" s="48" t="s">
        <v>438</v>
      </c>
      <c r="AE271" s="53">
        <v>10</v>
      </c>
      <c r="AF271" s="46" t="s">
        <v>42</v>
      </c>
      <c r="AG271" s="54">
        <v>3.7247037500000002</v>
      </c>
    </row>
    <row r="272" spans="1:33" hidden="1" x14ac:dyDescent="0.25">
      <c r="A272" s="1" t="s">
        <v>439</v>
      </c>
      <c r="B272" s="40" t="b" cm="1">
        <f t="array" ref="B272">IsESG(A272)</f>
        <v>0</v>
      </c>
      <c r="C272" s="55" t="s">
        <v>18</v>
      </c>
      <c r="D272" s="37" t="s">
        <v>18</v>
      </c>
      <c r="E272" s="65">
        <v>9.6010420597137003</v>
      </c>
      <c r="F272" s="66">
        <v>2</v>
      </c>
      <c r="G272" s="65">
        <v>7.3844015670851704</v>
      </c>
      <c r="H272" s="66">
        <v>3</v>
      </c>
      <c r="I272" s="65">
        <v>34.347367326011401</v>
      </c>
      <c r="J272" s="66">
        <v>1</v>
      </c>
      <c r="K272" s="55">
        <v>7.6516364892139999</v>
      </c>
      <c r="L272" s="37">
        <v>9</v>
      </c>
      <c r="M272" s="55">
        <v>-2.4453149449102498</v>
      </c>
      <c r="N272" s="37">
        <v>7</v>
      </c>
      <c r="O272" s="55">
        <v>14.6137900073432</v>
      </c>
      <c r="P272" s="56">
        <v>2.0710820364582001</v>
      </c>
      <c r="Q272" s="56">
        <v>0.44594068691414801</v>
      </c>
      <c r="R272" s="57">
        <v>8</v>
      </c>
      <c r="S272" s="58">
        <v>0</v>
      </c>
      <c r="T272" s="58">
        <v>0.02</v>
      </c>
      <c r="U272" s="14" t="s">
        <v>18</v>
      </c>
      <c r="V272" s="59">
        <v>1.2999999999999999E-2</v>
      </c>
      <c r="W272" s="59" t="s">
        <v>18</v>
      </c>
      <c r="X272" s="59">
        <v>1.2999999999999999E-2</v>
      </c>
      <c r="Y272" s="12" t="s">
        <v>30</v>
      </c>
      <c r="Z272" s="60" t="s">
        <v>18</v>
      </c>
      <c r="AA272" s="8" t="s">
        <v>18</v>
      </c>
      <c r="AB272" s="61" t="s">
        <v>18</v>
      </c>
      <c r="AC272" s="62">
        <v>43054</v>
      </c>
      <c r="AD272" s="12" t="s">
        <v>438</v>
      </c>
      <c r="AE272" s="16">
        <v>500</v>
      </c>
      <c r="AF272" s="14" t="s">
        <v>42</v>
      </c>
      <c r="AG272" s="39" t="s">
        <v>18</v>
      </c>
    </row>
    <row r="273" spans="1:33" x14ac:dyDescent="0.25">
      <c r="A273" s="40" t="s">
        <v>440</v>
      </c>
      <c r="B273" s="40" t="b" cm="1">
        <f t="array" ref="B273">IsESG(A273)</f>
        <v>0</v>
      </c>
      <c r="C273" s="41">
        <v>2.9772155576453598</v>
      </c>
      <c r="D273" s="42">
        <v>9</v>
      </c>
      <c r="E273" s="41">
        <v>-0.49474147999391999</v>
      </c>
      <c r="F273" s="42">
        <v>12</v>
      </c>
      <c r="G273" s="41">
        <v>-10.328595734074501</v>
      </c>
      <c r="H273" s="42">
        <v>13</v>
      </c>
      <c r="I273" s="41">
        <v>12.2393509859631</v>
      </c>
      <c r="J273" s="42">
        <v>14</v>
      </c>
      <c r="K273" s="63">
        <v>12.4290014988736</v>
      </c>
      <c r="L273" s="64">
        <v>2</v>
      </c>
      <c r="M273" s="41">
        <v>-3.4240935859124999</v>
      </c>
      <c r="N273" s="42">
        <v>15</v>
      </c>
      <c r="O273" s="41">
        <v>27.6003161096566</v>
      </c>
      <c r="P273" s="43">
        <v>0.29558870254671399</v>
      </c>
      <c r="Q273" s="43">
        <v>-5.7074992818247898E-2</v>
      </c>
      <c r="R273" s="44">
        <v>8</v>
      </c>
      <c r="S273" s="45" t="s">
        <v>215</v>
      </c>
      <c r="T273" s="45" t="s">
        <v>216</v>
      </c>
      <c r="U273" s="46" t="s">
        <v>18</v>
      </c>
      <c r="V273" s="47">
        <v>1.6E-2</v>
      </c>
      <c r="W273" s="47" t="s">
        <v>18</v>
      </c>
      <c r="X273" s="47">
        <v>2.1499999999999998E-2</v>
      </c>
      <c r="Y273" s="48" t="s">
        <v>141</v>
      </c>
      <c r="Z273" s="49">
        <v>5.4088832379017298</v>
      </c>
      <c r="AA273" s="50" t="s">
        <v>18</v>
      </c>
      <c r="AB273" s="51" t="s">
        <v>18</v>
      </c>
      <c r="AC273" s="52">
        <v>37949</v>
      </c>
      <c r="AD273" s="48" t="s">
        <v>435</v>
      </c>
      <c r="AE273" s="53">
        <v>5000</v>
      </c>
      <c r="AF273" s="46" t="s">
        <v>18</v>
      </c>
      <c r="AG273" s="54" t="s">
        <v>18</v>
      </c>
    </row>
    <row r="274" spans="1:33" hidden="1" x14ac:dyDescent="0.25">
      <c r="A274" s="225" t="s">
        <v>2459</v>
      </c>
      <c r="B274" s="40" t="b" cm="1">
        <f t="array" ref="B274">IsESG(A274)</f>
        <v>1</v>
      </c>
      <c r="C274" s="41" t="s">
        <v>18</v>
      </c>
      <c r="D274" s="42" t="s">
        <v>18</v>
      </c>
      <c r="E274" s="41">
        <v>11.691292450083299</v>
      </c>
      <c r="F274" s="42">
        <v>12</v>
      </c>
      <c r="G274" s="41">
        <v>8.2316156281518609</v>
      </c>
      <c r="H274" s="42">
        <v>12</v>
      </c>
      <c r="I274" s="41">
        <v>33.117224219917603</v>
      </c>
      <c r="J274" s="42">
        <v>7</v>
      </c>
      <c r="K274" s="41">
        <v>9.6768466311955894</v>
      </c>
      <c r="L274" s="42">
        <v>12</v>
      </c>
      <c r="M274" s="41">
        <v>1.0479308695913401</v>
      </c>
      <c r="N274" s="42">
        <v>13</v>
      </c>
      <c r="O274" s="41">
        <v>11.3119676318728</v>
      </c>
      <c r="P274" s="43">
        <v>2.5668580221953698</v>
      </c>
      <c r="Q274" s="43">
        <v>0.65928924614862305</v>
      </c>
      <c r="R274" s="44">
        <v>8</v>
      </c>
      <c r="S274" s="45">
        <v>0</v>
      </c>
      <c r="T274" s="45">
        <v>0</v>
      </c>
      <c r="U274" s="46" t="s">
        <v>18</v>
      </c>
      <c r="V274" s="47">
        <v>8.9999999999999993E-3</v>
      </c>
      <c r="W274" s="47" t="s">
        <v>18</v>
      </c>
      <c r="X274" s="47">
        <v>8.9997334997838005E-3</v>
      </c>
      <c r="Y274" s="48" t="s">
        <v>30</v>
      </c>
      <c r="Z274" s="49">
        <v>6795.2167210199696</v>
      </c>
      <c r="AA274" s="50">
        <v>1134.5695717139899</v>
      </c>
      <c r="AB274" s="51">
        <v>67211</v>
      </c>
      <c r="AC274" s="52">
        <v>43437</v>
      </c>
      <c r="AD274" s="48" t="s">
        <v>62</v>
      </c>
      <c r="AE274" s="53">
        <v>10</v>
      </c>
      <c r="AF274" s="46" t="s">
        <v>32</v>
      </c>
      <c r="AG274" s="54">
        <v>3098.2065462666401</v>
      </c>
    </row>
    <row r="275" spans="1:33" x14ac:dyDescent="0.25">
      <c r="A275" s="40" t="s">
        <v>444</v>
      </c>
      <c r="B275" s="40" t="b" cm="1">
        <f t="array" ref="B275">IsESG(A275)</f>
        <v>0</v>
      </c>
      <c r="C275" s="41">
        <v>4.0537266540642403</v>
      </c>
      <c r="D275" s="42">
        <v>6</v>
      </c>
      <c r="E275" s="41">
        <v>3.7159496028320098</v>
      </c>
      <c r="F275" s="42">
        <v>8</v>
      </c>
      <c r="G275" s="63">
        <v>9.1771973042565396</v>
      </c>
      <c r="H275" s="64">
        <v>1</v>
      </c>
      <c r="I275" s="41">
        <v>15.6109360936093</v>
      </c>
      <c r="J275" s="42">
        <v>9</v>
      </c>
      <c r="K275" s="63">
        <v>18.627337797275299</v>
      </c>
      <c r="L275" s="64">
        <v>1</v>
      </c>
      <c r="M275" s="63">
        <v>2.4680893498205001</v>
      </c>
      <c r="N275" s="64">
        <v>1</v>
      </c>
      <c r="O275" s="41">
        <v>13.823271556716</v>
      </c>
      <c r="P275" s="43">
        <v>0.83409536512916904</v>
      </c>
      <c r="Q275" s="43">
        <v>0.14633853525047999</v>
      </c>
      <c r="R275" s="44">
        <v>6</v>
      </c>
      <c r="S275" s="45">
        <v>1.4999999999999999E-2</v>
      </c>
      <c r="T275" s="45">
        <v>0.02</v>
      </c>
      <c r="U275" s="46" t="s">
        <v>18</v>
      </c>
      <c r="V275" s="47">
        <v>1.7000000000000001E-2</v>
      </c>
      <c r="W275" s="47" t="s">
        <v>18</v>
      </c>
      <c r="X275" s="47">
        <v>1.2E-2</v>
      </c>
      <c r="Y275" s="48" t="s">
        <v>30</v>
      </c>
      <c r="Z275" s="49">
        <v>44.689145750000002</v>
      </c>
      <c r="AA275" s="50">
        <v>0.78082658999999999</v>
      </c>
      <c r="AB275" s="51">
        <v>218</v>
      </c>
      <c r="AC275" s="52" t="s">
        <v>18</v>
      </c>
      <c r="AD275" s="48" t="s">
        <v>445</v>
      </c>
      <c r="AE275" s="53" t="s">
        <v>446</v>
      </c>
      <c r="AF275" s="46" t="s">
        <v>18</v>
      </c>
      <c r="AG275" s="54">
        <v>14.535976029999899</v>
      </c>
    </row>
    <row r="276" spans="1:33" x14ac:dyDescent="0.25">
      <c r="A276" s="1" t="s">
        <v>447</v>
      </c>
      <c r="B276" s="40" t="b" cm="1">
        <f t="array" ref="B276">IsESG(A276)</f>
        <v>0</v>
      </c>
      <c r="C276" s="55">
        <v>1.3814245202241999</v>
      </c>
      <c r="D276" s="37">
        <v>13</v>
      </c>
      <c r="E276" s="55">
        <v>4.8590800306576698</v>
      </c>
      <c r="F276" s="37">
        <v>7</v>
      </c>
      <c r="G276" s="55">
        <v>6.7710968382039098</v>
      </c>
      <c r="H276" s="37">
        <v>4</v>
      </c>
      <c r="I276" s="55">
        <v>23.389477339816001</v>
      </c>
      <c r="J276" s="37">
        <v>5</v>
      </c>
      <c r="K276" s="55">
        <v>7.8627808136004997</v>
      </c>
      <c r="L276" s="37">
        <v>8</v>
      </c>
      <c r="M276" s="65">
        <v>1.7031630170316101</v>
      </c>
      <c r="N276" s="66">
        <v>2</v>
      </c>
      <c r="O276" s="55">
        <v>10.6932479808124</v>
      </c>
      <c r="P276" s="56">
        <v>1.80566914909593</v>
      </c>
      <c r="Q276" s="56">
        <v>0.26982743306366502</v>
      </c>
      <c r="R276" s="57">
        <v>6</v>
      </c>
      <c r="S276" s="58">
        <v>1.4999999999999999E-2</v>
      </c>
      <c r="T276" s="58">
        <v>0.01</v>
      </c>
      <c r="U276" s="14" t="s">
        <v>18</v>
      </c>
      <c r="V276" s="59">
        <v>1.2E-2</v>
      </c>
      <c r="W276" s="59" t="s">
        <v>18</v>
      </c>
      <c r="X276" s="59">
        <v>1.4999999999999999E-2</v>
      </c>
      <c r="Y276" s="12" t="s">
        <v>30</v>
      </c>
      <c r="Z276" s="60">
        <v>50.963297929999896</v>
      </c>
      <c r="AA276" s="8">
        <v>-7.2822369999999997E-2</v>
      </c>
      <c r="AB276" s="61">
        <v>224</v>
      </c>
      <c r="AC276" s="62" t="s">
        <v>18</v>
      </c>
      <c r="AD276" s="12" t="s">
        <v>443</v>
      </c>
      <c r="AE276" s="16" t="s">
        <v>446</v>
      </c>
      <c r="AF276" s="14" t="s">
        <v>18</v>
      </c>
      <c r="AG276" s="39">
        <v>9.1735299900000005</v>
      </c>
    </row>
    <row r="277" spans="1:33" x14ac:dyDescent="0.25">
      <c r="A277" s="40" t="s">
        <v>448</v>
      </c>
      <c r="B277" s="40" t="b" cm="1">
        <f t="array" ref="B277">IsESG(A277)</f>
        <v>0</v>
      </c>
      <c r="C277" s="63">
        <v>6.5178938331463803</v>
      </c>
      <c r="D277" s="64">
        <v>3</v>
      </c>
      <c r="E277" s="41">
        <v>5.6564462251874303</v>
      </c>
      <c r="F277" s="42">
        <v>6</v>
      </c>
      <c r="G277" s="41">
        <v>-0.34482923253587</v>
      </c>
      <c r="H277" s="42">
        <v>8</v>
      </c>
      <c r="I277" s="41">
        <v>22.307452326170601</v>
      </c>
      <c r="J277" s="42">
        <v>6</v>
      </c>
      <c r="K277" s="41">
        <v>7.1817181444748996</v>
      </c>
      <c r="L277" s="42">
        <v>13</v>
      </c>
      <c r="M277" s="41">
        <v>-1.7323490891772999</v>
      </c>
      <c r="N277" s="42">
        <v>5</v>
      </c>
      <c r="O277" s="41">
        <v>14.961975618170801</v>
      </c>
      <c r="P277" s="43">
        <v>1.2181842447868001</v>
      </c>
      <c r="Q277" s="43">
        <v>0.25443805604769199</v>
      </c>
      <c r="R277" s="44">
        <v>8</v>
      </c>
      <c r="S277" s="45">
        <v>0</v>
      </c>
      <c r="T277" s="45">
        <v>0</v>
      </c>
      <c r="U277" s="46" t="s">
        <v>18</v>
      </c>
      <c r="V277" s="47">
        <v>1.4999999999999999E-2</v>
      </c>
      <c r="W277" s="47" t="s">
        <v>18</v>
      </c>
      <c r="X277" s="47">
        <v>1.8100000000000002E-2</v>
      </c>
      <c r="Y277" s="48" t="s">
        <v>141</v>
      </c>
      <c r="Z277" s="49">
        <v>70.187196779999994</v>
      </c>
      <c r="AA277" s="50">
        <v>2.7718055020999999E-2</v>
      </c>
      <c r="AB277" s="51">
        <v>831</v>
      </c>
      <c r="AC277" s="52">
        <v>37896</v>
      </c>
      <c r="AD277" s="48" t="s">
        <v>142</v>
      </c>
      <c r="AE277" s="53">
        <v>50</v>
      </c>
      <c r="AF277" s="46" t="s">
        <v>18</v>
      </c>
      <c r="AG277" s="54">
        <v>0.31017105367599901</v>
      </c>
    </row>
    <row r="278" spans="1:33" hidden="1" x14ac:dyDescent="0.25">
      <c r="A278" s="1" t="s">
        <v>449</v>
      </c>
      <c r="B278" s="40" t="b" cm="1">
        <f t="array" ref="B278">IsESG(A278)</f>
        <v>0</v>
      </c>
      <c r="C278" s="55" t="s">
        <v>18</v>
      </c>
      <c r="D278" s="37" t="s">
        <v>18</v>
      </c>
      <c r="E278" s="55" t="s">
        <v>18</v>
      </c>
      <c r="F278" s="37" t="s">
        <v>18</v>
      </c>
      <c r="G278" s="55" t="s">
        <v>18</v>
      </c>
      <c r="H278" s="37" t="s">
        <v>18</v>
      </c>
      <c r="I278" s="55">
        <v>25.491542420007701</v>
      </c>
      <c r="J278" s="37">
        <v>4</v>
      </c>
      <c r="K278" s="55">
        <v>3.9426327525370302</v>
      </c>
      <c r="L278" s="37">
        <v>15</v>
      </c>
      <c r="M278" s="65">
        <v>0.25936721725441297</v>
      </c>
      <c r="N278" s="66">
        <v>3</v>
      </c>
      <c r="O278" s="55">
        <v>18.138136057598199</v>
      </c>
      <c r="P278" s="56">
        <v>1.1804152860463299</v>
      </c>
      <c r="Q278" s="56" t="s">
        <v>18</v>
      </c>
      <c r="R278" s="57">
        <v>8</v>
      </c>
      <c r="S278" s="58">
        <v>0</v>
      </c>
      <c r="T278" s="58">
        <v>0</v>
      </c>
      <c r="U278" s="14" t="s">
        <v>18</v>
      </c>
      <c r="V278" s="59">
        <v>1.7999999999999999E-2</v>
      </c>
      <c r="W278" s="59" t="s">
        <v>18</v>
      </c>
      <c r="X278" s="59" t="s">
        <v>18</v>
      </c>
      <c r="Y278" s="12" t="s">
        <v>141</v>
      </c>
      <c r="Z278" s="60">
        <v>541.48815148000006</v>
      </c>
      <c r="AA278" s="8" t="s">
        <v>18</v>
      </c>
      <c r="AB278" s="61" t="s">
        <v>18</v>
      </c>
      <c r="AC278" s="62">
        <v>41095</v>
      </c>
      <c r="AD278" s="12" t="s">
        <v>450</v>
      </c>
      <c r="AE278" s="16">
        <v>0</v>
      </c>
      <c r="AF278" s="14" t="s">
        <v>18</v>
      </c>
      <c r="AG278" s="39" t="s">
        <v>18</v>
      </c>
    </row>
    <row r="279" spans="1:33" x14ac:dyDescent="0.25">
      <c r="A279" s="40" t="s">
        <v>451</v>
      </c>
      <c r="B279" s="40" t="b" cm="1">
        <f t="array" ref="B279">IsESG(A279)</f>
        <v>0</v>
      </c>
      <c r="C279" s="63">
        <v>9.4763555929450796</v>
      </c>
      <c r="D279" s="64">
        <v>1</v>
      </c>
      <c r="E279" s="63">
        <v>13.6694964019711</v>
      </c>
      <c r="F279" s="64">
        <v>1</v>
      </c>
      <c r="G279" s="63">
        <v>8.2620841091857393</v>
      </c>
      <c r="H279" s="64">
        <v>2</v>
      </c>
      <c r="I279" s="63">
        <v>28.833760575556301</v>
      </c>
      <c r="J279" s="64">
        <v>3</v>
      </c>
      <c r="K279" s="41">
        <v>5.6648562920690697</v>
      </c>
      <c r="L279" s="42">
        <v>14</v>
      </c>
      <c r="M279" s="41">
        <v>-2.5019434956143001</v>
      </c>
      <c r="N279" s="42">
        <v>8</v>
      </c>
      <c r="O279" s="41">
        <v>15.104910708094801</v>
      </c>
      <c r="P279" s="43">
        <v>1.6387221147266</v>
      </c>
      <c r="Q279" s="43">
        <v>0.61140362042121499</v>
      </c>
      <c r="R279" s="44">
        <v>8</v>
      </c>
      <c r="S279" s="45">
        <v>0</v>
      </c>
      <c r="T279" s="45">
        <v>0</v>
      </c>
      <c r="U279" s="46" t="s">
        <v>18</v>
      </c>
      <c r="V279" s="47">
        <v>1.8499999999999999E-2</v>
      </c>
      <c r="W279" s="47" t="s">
        <v>18</v>
      </c>
      <c r="X279" s="47">
        <v>1.8447644129092299E-2</v>
      </c>
      <c r="Y279" s="48" t="s">
        <v>30</v>
      </c>
      <c r="Z279" s="49">
        <v>401.874516174213</v>
      </c>
      <c r="AA279" s="50">
        <v>-13.0060772778196</v>
      </c>
      <c r="AB279" s="51">
        <v>20819</v>
      </c>
      <c r="AC279" s="52">
        <v>38869</v>
      </c>
      <c r="AD279" s="48" t="s">
        <v>452</v>
      </c>
      <c r="AE279" s="53">
        <v>10</v>
      </c>
      <c r="AF279" s="46" t="s">
        <v>18</v>
      </c>
      <c r="AG279" s="54">
        <v>69.225189790473905</v>
      </c>
    </row>
    <row r="280" spans="1:33" x14ac:dyDescent="0.25">
      <c r="A280" s="1" t="s">
        <v>453</v>
      </c>
      <c r="B280" s="40" t="b" cm="1">
        <f t="array" ref="B280">IsESG(A280)</f>
        <v>0</v>
      </c>
      <c r="C280" s="55">
        <v>2.7651818561966901</v>
      </c>
      <c r="D280" s="37">
        <v>11</v>
      </c>
      <c r="E280" s="55">
        <v>-2.7949860182937698</v>
      </c>
      <c r="F280" s="37">
        <v>15</v>
      </c>
      <c r="G280" s="55">
        <v>-13.2751519733224</v>
      </c>
      <c r="H280" s="37">
        <v>14</v>
      </c>
      <c r="I280" s="55">
        <v>14.5592402581958</v>
      </c>
      <c r="J280" s="37">
        <v>13</v>
      </c>
      <c r="K280" s="55">
        <v>11.3245659916811</v>
      </c>
      <c r="L280" s="37">
        <v>5</v>
      </c>
      <c r="M280" s="55">
        <v>-3.88798669182881</v>
      </c>
      <c r="N280" s="37">
        <v>16</v>
      </c>
      <c r="O280" s="55">
        <v>25.791057141473502</v>
      </c>
      <c r="P280" s="56">
        <v>0.40627380426821103</v>
      </c>
      <c r="Q280" s="56">
        <v>-0.13437591357874601</v>
      </c>
      <c r="R280" s="57">
        <v>8</v>
      </c>
      <c r="S280" s="58">
        <v>0</v>
      </c>
      <c r="T280" s="58">
        <v>0</v>
      </c>
      <c r="U280" s="14" t="s">
        <v>18</v>
      </c>
      <c r="V280" s="59">
        <v>1.8499999999999999E-2</v>
      </c>
      <c r="W280" s="59" t="s">
        <v>18</v>
      </c>
      <c r="X280" s="59">
        <v>1.8537965362169201E-2</v>
      </c>
      <c r="Y280" s="12" t="s">
        <v>30</v>
      </c>
      <c r="Z280" s="60">
        <v>132.687355121743</v>
      </c>
      <c r="AA280" s="8">
        <v>11.165602364709599</v>
      </c>
      <c r="AB280" s="61">
        <v>14535</v>
      </c>
      <c r="AC280" s="62">
        <v>38621</v>
      </c>
      <c r="AD280" s="12" t="s">
        <v>452</v>
      </c>
      <c r="AE280" s="16">
        <v>10</v>
      </c>
      <c r="AF280" s="14" t="s">
        <v>18</v>
      </c>
      <c r="AG280" s="39">
        <v>4.9220827156149802</v>
      </c>
    </row>
    <row r="281" spans="1:33" x14ac:dyDescent="0.25">
      <c r="A281" s="40" t="s">
        <v>454</v>
      </c>
      <c r="B281" s="40" t="b" cm="1">
        <f t="array" ref="B281">IsESG(A281)</f>
        <v>0</v>
      </c>
      <c r="C281" s="41">
        <v>5.7189599302612999</v>
      </c>
      <c r="D281" s="42">
        <v>4</v>
      </c>
      <c r="E281" s="41">
        <v>7.4514921965560701</v>
      </c>
      <c r="F281" s="42">
        <v>4</v>
      </c>
      <c r="G281" s="41">
        <v>5.6149544812384304</v>
      </c>
      <c r="H281" s="42">
        <v>6</v>
      </c>
      <c r="I281" s="41">
        <v>21.635487845860801</v>
      </c>
      <c r="J281" s="42">
        <v>7</v>
      </c>
      <c r="K281" s="41">
        <v>7.3176517098240099</v>
      </c>
      <c r="L281" s="42">
        <v>10</v>
      </c>
      <c r="M281" s="41">
        <v>-4.3329632958009503</v>
      </c>
      <c r="N281" s="42">
        <v>18</v>
      </c>
      <c r="O281" s="41">
        <v>13.4713600157838</v>
      </c>
      <c r="P281" s="43">
        <v>1.30309623290168</v>
      </c>
      <c r="Q281" s="43">
        <v>0.32722104462324503</v>
      </c>
      <c r="R281" s="44">
        <v>6</v>
      </c>
      <c r="S281" s="45">
        <v>0.01</v>
      </c>
      <c r="T281" s="45">
        <v>0.01</v>
      </c>
      <c r="U281" s="46" t="s">
        <v>18</v>
      </c>
      <c r="V281" s="47">
        <v>2.1999999999999999E-2</v>
      </c>
      <c r="W281" s="47" t="s">
        <v>18</v>
      </c>
      <c r="X281" s="47">
        <v>2.2030000000000001E-2</v>
      </c>
      <c r="Y281" s="48" t="s">
        <v>30</v>
      </c>
      <c r="Z281" s="49">
        <v>150.83018544018401</v>
      </c>
      <c r="AA281" s="50">
        <v>-1.13365136</v>
      </c>
      <c r="AB281" s="51">
        <v>19074</v>
      </c>
      <c r="AC281" s="52">
        <v>38079</v>
      </c>
      <c r="AD281" s="48" t="s">
        <v>360</v>
      </c>
      <c r="AE281" s="53" t="s">
        <v>56</v>
      </c>
      <c r="AF281" s="46" t="s">
        <v>34</v>
      </c>
      <c r="AG281" s="54">
        <v>4.4054206300000001</v>
      </c>
    </row>
    <row r="282" spans="1:33" x14ac:dyDescent="0.25">
      <c r="A282" s="1" t="s">
        <v>2625</v>
      </c>
      <c r="B282" s="40" t="b" cm="1">
        <f t="array" ref="B282">IsESG(A282)</f>
        <v>0</v>
      </c>
      <c r="C282" s="55">
        <v>5.7151915288044597</v>
      </c>
      <c r="D282" s="37">
        <v>5</v>
      </c>
      <c r="E282" s="55">
        <v>7.4428839683084096</v>
      </c>
      <c r="F282" s="37">
        <v>5</v>
      </c>
      <c r="G282" s="55">
        <v>5.6030210531935198</v>
      </c>
      <c r="H282" s="37">
        <v>7</v>
      </c>
      <c r="I282" s="55">
        <v>21.588376433056901</v>
      </c>
      <c r="J282" s="37">
        <v>8</v>
      </c>
      <c r="K282" s="55">
        <v>7.3144063642877004</v>
      </c>
      <c r="L282" s="37">
        <v>11</v>
      </c>
      <c r="M282" s="55">
        <v>-4.3324818499596498</v>
      </c>
      <c r="N282" s="37">
        <v>17</v>
      </c>
      <c r="O282" s="55">
        <v>14.291298404948799</v>
      </c>
      <c r="P282" s="56">
        <v>1.2250368426820999</v>
      </c>
      <c r="Q282" s="56">
        <v>0.32484737005215297</v>
      </c>
      <c r="R282" s="57">
        <v>6</v>
      </c>
      <c r="S282" s="58">
        <v>0.01</v>
      </c>
      <c r="T282" s="58">
        <v>0.01</v>
      </c>
      <c r="U282" s="14" t="s">
        <v>18</v>
      </c>
      <c r="V282" s="59">
        <v>2.1999999999999999E-2</v>
      </c>
      <c r="W282" s="59" t="s">
        <v>18</v>
      </c>
      <c r="X282" s="59">
        <v>2.2030000000000001E-2</v>
      </c>
      <c r="Y282" s="12" t="s">
        <v>30</v>
      </c>
      <c r="Z282" s="60" t="s">
        <v>18</v>
      </c>
      <c r="AA282" s="8" t="s">
        <v>18</v>
      </c>
      <c r="AB282" s="61" t="s">
        <v>18</v>
      </c>
      <c r="AC282" s="62">
        <v>38079</v>
      </c>
      <c r="AD282" s="12" t="s">
        <v>360</v>
      </c>
      <c r="AE282" s="16">
        <v>30000</v>
      </c>
      <c r="AF282" s="14" t="s">
        <v>18</v>
      </c>
      <c r="AG282" s="39" t="s">
        <v>18</v>
      </c>
    </row>
    <row r="283" spans="1:33" hidden="1" x14ac:dyDescent="0.25">
      <c r="A283" s="40" t="s">
        <v>456</v>
      </c>
      <c r="B283" s="40" t="b" cm="1">
        <f t="array" ref="B283">IsESG(A283)</f>
        <v>0</v>
      </c>
      <c r="C283" s="41" t="s">
        <v>18</v>
      </c>
      <c r="D283" s="42" t="s">
        <v>18</v>
      </c>
      <c r="E283" s="41" t="s">
        <v>18</v>
      </c>
      <c r="F283" s="42" t="s">
        <v>18</v>
      </c>
      <c r="G283" s="41" t="s">
        <v>18</v>
      </c>
      <c r="H283" s="42" t="s">
        <v>18</v>
      </c>
      <c r="I283" s="41" t="s">
        <v>18</v>
      </c>
      <c r="J283" s="42" t="s">
        <v>18</v>
      </c>
      <c r="K283" s="41" t="s">
        <v>18</v>
      </c>
      <c r="L283" s="42" t="s">
        <v>18</v>
      </c>
      <c r="M283" s="41">
        <v>-4.3329632958009503</v>
      </c>
      <c r="N283" s="42">
        <v>18</v>
      </c>
      <c r="O283" s="41" t="s">
        <v>18</v>
      </c>
      <c r="P283" s="43" t="s">
        <v>18</v>
      </c>
      <c r="Q283" s="43" t="s">
        <v>18</v>
      </c>
      <c r="R283" s="44">
        <v>6</v>
      </c>
      <c r="S283" s="45">
        <v>0.01</v>
      </c>
      <c r="T283" s="45">
        <v>0.01</v>
      </c>
      <c r="U283" s="46" t="s">
        <v>18</v>
      </c>
      <c r="V283" s="47">
        <v>9.4999999999999998E-3</v>
      </c>
      <c r="W283" s="47" t="s">
        <v>18</v>
      </c>
      <c r="X283" s="47">
        <v>9.5300000000000003E-3</v>
      </c>
      <c r="Y283" s="48" t="s">
        <v>30</v>
      </c>
      <c r="Z283" s="49" t="s">
        <v>18</v>
      </c>
      <c r="AA283" s="50" t="s">
        <v>18</v>
      </c>
      <c r="AB283" s="51" t="s">
        <v>18</v>
      </c>
      <c r="AC283" s="52">
        <v>45455</v>
      </c>
      <c r="AD283" s="48" t="s">
        <v>360</v>
      </c>
      <c r="AE283" s="53" t="s">
        <v>68</v>
      </c>
      <c r="AF283" s="46" t="s">
        <v>18</v>
      </c>
      <c r="AG283" s="54" t="s">
        <v>18</v>
      </c>
    </row>
    <row r="284" spans="1:33" x14ac:dyDescent="0.25">
      <c r="A284" s="1" t="s">
        <v>457</v>
      </c>
      <c r="B284" s="40" t="b" cm="1">
        <f t="array" ref="B284">IsESG(A284)</f>
        <v>0</v>
      </c>
      <c r="C284" s="55">
        <v>2.0187655795262698</v>
      </c>
      <c r="D284" s="37">
        <v>12</v>
      </c>
      <c r="E284" s="55">
        <v>-0.31447163822680901</v>
      </c>
      <c r="F284" s="37">
        <v>11</v>
      </c>
      <c r="G284" s="55">
        <v>-0.94317865799340395</v>
      </c>
      <c r="H284" s="37">
        <v>9</v>
      </c>
      <c r="I284" s="55">
        <v>6.8640362429542998</v>
      </c>
      <c r="J284" s="37">
        <v>17</v>
      </c>
      <c r="K284" s="55">
        <v>0.98566308243739298</v>
      </c>
      <c r="L284" s="37">
        <v>17</v>
      </c>
      <c r="M284" s="55">
        <v>-2.5273880453584101</v>
      </c>
      <c r="N284" s="37">
        <v>10</v>
      </c>
      <c r="O284" s="55">
        <v>10.981316542222499</v>
      </c>
      <c r="P284" s="56">
        <v>0.25343289896281401</v>
      </c>
      <c r="Q284" s="56">
        <v>-8.53800386875707E-2</v>
      </c>
      <c r="R284" s="57">
        <v>6</v>
      </c>
      <c r="S284" s="58">
        <v>0.01</v>
      </c>
      <c r="T284" s="58">
        <v>0.01</v>
      </c>
      <c r="U284" s="14" t="s">
        <v>18</v>
      </c>
      <c r="V284" s="59">
        <v>2.5000000000000001E-2</v>
      </c>
      <c r="W284" s="59" t="s">
        <v>18</v>
      </c>
      <c r="X284" s="59">
        <v>2.512E-2</v>
      </c>
      <c r="Y284" s="12" t="s">
        <v>30</v>
      </c>
      <c r="Z284" s="60">
        <v>11.421782843057899</v>
      </c>
      <c r="AA284" s="8">
        <v>5.8479299999999998E-2</v>
      </c>
      <c r="AB284" s="61">
        <v>3391</v>
      </c>
      <c r="AC284" s="62">
        <v>39365</v>
      </c>
      <c r="AD284" s="12" t="s">
        <v>458</v>
      </c>
      <c r="AE284" s="16" t="s">
        <v>56</v>
      </c>
      <c r="AF284" s="14" t="s">
        <v>18</v>
      </c>
      <c r="AG284" s="39">
        <v>-76.871474620000001</v>
      </c>
    </row>
    <row r="285" spans="1:33" x14ac:dyDescent="0.25">
      <c r="A285" s="40" t="s">
        <v>459</v>
      </c>
      <c r="B285" s="40" t="b" cm="1">
        <f t="array" ref="B285">IsESG(A285)</f>
        <v>0</v>
      </c>
      <c r="C285" s="67">
        <v>3.16021920411371</v>
      </c>
      <c r="D285" s="42">
        <v>8</v>
      </c>
      <c r="E285" s="67">
        <v>-0.941012974657917</v>
      </c>
      <c r="F285" s="42">
        <v>14</v>
      </c>
      <c r="G285" s="67">
        <v>-16.0573628881323</v>
      </c>
      <c r="H285" s="42">
        <v>16</v>
      </c>
      <c r="I285" s="67">
        <v>8.7330159098826403</v>
      </c>
      <c r="J285" s="42">
        <v>16</v>
      </c>
      <c r="K285" s="67">
        <v>8.0896995584287694</v>
      </c>
      <c r="L285" s="42">
        <v>6</v>
      </c>
      <c r="M285" s="67">
        <v>-3.3696269157335199</v>
      </c>
      <c r="N285" s="42">
        <v>14</v>
      </c>
      <c r="O285" s="67">
        <v>26.0179185825661</v>
      </c>
      <c r="P285" s="69">
        <v>0.17880010416241601</v>
      </c>
      <c r="Q285" s="69">
        <v>-7.2960503366698307E-2</v>
      </c>
      <c r="R285" s="70">
        <v>6</v>
      </c>
      <c r="S285" s="71">
        <v>0.01</v>
      </c>
      <c r="T285" s="71">
        <v>0.01</v>
      </c>
      <c r="U285" s="46" t="s">
        <v>18</v>
      </c>
      <c r="V285" s="72">
        <v>2.5000000000000001E-2</v>
      </c>
      <c r="W285" s="72" t="s">
        <v>18</v>
      </c>
      <c r="X285" s="72">
        <v>2.5180000000000001E-2</v>
      </c>
      <c r="Y285" s="48" t="s">
        <v>30</v>
      </c>
      <c r="Z285" s="49">
        <v>117.159566943504</v>
      </c>
      <c r="AA285" s="50">
        <v>1.1315348700000001</v>
      </c>
      <c r="AB285" s="73">
        <v>26323</v>
      </c>
      <c r="AC285" s="52">
        <v>37043</v>
      </c>
      <c r="AD285" s="48" t="s">
        <v>360</v>
      </c>
      <c r="AE285" s="53" t="s">
        <v>56</v>
      </c>
      <c r="AF285" s="46" t="s">
        <v>18</v>
      </c>
      <c r="AG285" s="54">
        <v>-6.5530815299999903</v>
      </c>
    </row>
    <row r="286" spans="1:33" x14ac:dyDescent="0.25">
      <c r="A286" s="1" t="s">
        <v>2626</v>
      </c>
      <c r="B286" s="40" t="b" cm="1">
        <f t="array" ref="B286">IsESG(A286)</f>
        <v>0</v>
      </c>
      <c r="C286" s="74">
        <v>3.1607240293905798</v>
      </c>
      <c r="D286" s="37">
        <v>7</v>
      </c>
      <c r="E286" s="74">
        <v>-0.937985953957443</v>
      </c>
      <c r="F286" s="37">
        <v>13</v>
      </c>
      <c r="G286" s="74">
        <v>-16.053840899790799</v>
      </c>
      <c r="H286" s="37">
        <v>15</v>
      </c>
      <c r="I286" s="74">
        <v>8.7427210636845807</v>
      </c>
      <c r="J286" s="37">
        <v>15</v>
      </c>
      <c r="K286" s="74">
        <v>8.0887532284574508</v>
      </c>
      <c r="L286" s="37">
        <v>7</v>
      </c>
      <c r="M286" s="74">
        <v>-3.3690176322418401</v>
      </c>
      <c r="N286" s="37">
        <v>12</v>
      </c>
      <c r="O286" s="74">
        <v>26.4849068834347</v>
      </c>
      <c r="P286" s="76">
        <v>0.17601389829200201</v>
      </c>
      <c r="Q286" s="76">
        <v>-7.2595359855449806E-2</v>
      </c>
      <c r="R286" s="77">
        <v>6</v>
      </c>
      <c r="S286" s="78">
        <v>0.01</v>
      </c>
      <c r="T286" s="78">
        <v>0.01</v>
      </c>
      <c r="U286" s="14" t="s">
        <v>18</v>
      </c>
      <c r="V286" s="79">
        <v>2.5000000000000001E-2</v>
      </c>
      <c r="W286" s="79" t="s">
        <v>18</v>
      </c>
      <c r="X286" s="79">
        <v>2.5180000000000001E-2</v>
      </c>
      <c r="Y286" s="12" t="s">
        <v>30</v>
      </c>
      <c r="Z286" s="60" t="s">
        <v>18</v>
      </c>
      <c r="AA286" s="8" t="s">
        <v>18</v>
      </c>
      <c r="AB286" s="80" t="s">
        <v>18</v>
      </c>
      <c r="AC286" s="62">
        <v>37043</v>
      </c>
      <c r="AD286" s="12" t="s">
        <v>360</v>
      </c>
      <c r="AE286" s="16">
        <v>30000</v>
      </c>
      <c r="AF286" s="14" t="s">
        <v>18</v>
      </c>
      <c r="AG286" s="39" t="s">
        <v>18</v>
      </c>
    </row>
    <row r="287" spans="1:33" hidden="1" x14ac:dyDescent="0.25">
      <c r="A287" s="126" t="s">
        <v>461</v>
      </c>
      <c r="B287" s="40" t="b" cm="1">
        <f t="array" ref="B287">IsESG(A287)</f>
        <v>0</v>
      </c>
      <c r="C287" s="127" t="s">
        <v>18</v>
      </c>
      <c r="D287" s="128" t="s">
        <v>18</v>
      </c>
      <c r="E287" s="127" t="s">
        <v>18</v>
      </c>
      <c r="F287" s="128" t="s">
        <v>18</v>
      </c>
      <c r="G287" s="127" t="s">
        <v>18</v>
      </c>
      <c r="H287" s="128" t="s">
        <v>18</v>
      </c>
      <c r="I287" s="127" t="s">
        <v>18</v>
      </c>
      <c r="J287" s="128" t="s">
        <v>18</v>
      </c>
      <c r="K287" s="127" t="s">
        <v>18</v>
      </c>
      <c r="L287" s="128" t="s">
        <v>18</v>
      </c>
      <c r="M287" s="127">
        <v>-3.3696269157335101</v>
      </c>
      <c r="N287" s="128">
        <v>13</v>
      </c>
      <c r="O287" s="127" t="s">
        <v>18</v>
      </c>
      <c r="P287" s="131" t="s">
        <v>18</v>
      </c>
      <c r="Q287" s="131" t="s">
        <v>18</v>
      </c>
      <c r="R287" s="132">
        <v>6</v>
      </c>
      <c r="S287" s="133">
        <v>0.01</v>
      </c>
      <c r="T287" s="133">
        <v>0.01</v>
      </c>
      <c r="U287" s="134" t="s">
        <v>18</v>
      </c>
      <c r="V287" s="135">
        <v>9.4999999999999998E-3</v>
      </c>
      <c r="W287" s="135" t="s">
        <v>18</v>
      </c>
      <c r="X287" s="135">
        <v>9.6799999999999994E-3</v>
      </c>
      <c r="Y287" s="136" t="s">
        <v>30</v>
      </c>
      <c r="Z287" s="137" t="s">
        <v>18</v>
      </c>
      <c r="AA287" s="138" t="s">
        <v>18</v>
      </c>
      <c r="AB287" s="139" t="s">
        <v>18</v>
      </c>
      <c r="AC287" s="140">
        <v>45455</v>
      </c>
      <c r="AD287" s="136" t="s">
        <v>360</v>
      </c>
      <c r="AE287" s="141" t="s">
        <v>68</v>
      </c>
      <c r="AF287" s="134" t="s">
        <v>18</v>
      </c>
      <c r="AG287" s="142" t="s">
        <v>18</v>
      </c>
    </row>
    <row r="288" spans="1:33" x14ac:dyDescent="0.25">
      <c r="A288" s="40" t="s">
        <v>464</v>
      </c>
      <c r="B288" s="40" t="b" cm="1">
        <f t="array" ref="B288">IsESG(A288)</f>
        <v>0</v>
      </c>
      <c r="C288" s="63">
        <v>1.23575377809561</v>
      </c>
      <c r="D288" s="64">
        <v>1</v>
      </c>
      <c r="E288" s="63">
        <v>-1.1575284728997299</v>
      </c>
      <c r="F288" s="64">
        <v>1</v>
      </c>
      <c r="G288" s="63">
        <v>8.7253324066084392</v>
      </c>
      <c r="H288" s="64">
        <v>1</v>
      </c>
      <c r="I288" s="63">
        <v>-3.6783594487586302</v>
      </c>
      <c r="J288" s="64">
        <v>2</v>
      </c>
      <c r="K288" s="63">
        <v>-13.6620374318572</v>
      </c>
      <c r="L288" s="64">
        <v>2</v>
      </c>
      <c r="M288" s="63">
        <v>-3.0003979894163999</v>
      </c>
      <c r="N288" s="64">
        <v>2</v>
      </c>
      <c r="O288" s="41">
        <v>17.079450241732498</v>
      </c>
      <c r="P288" s="43">
        <v>-0.45431022053799103</v>
      </c>
      <c r="Q288" s="43">
        <v>-7.7405074673415605E-2</v>
      </c>
      <c r="R288" s="44">
        <v>8</v>
      </c>
      <c r="S288" s="45">
        <v>0</v>
      </c>
      <c r="T288" s="45">
        <v>0</v>
      </c>
      <c r="U288" s="46" t="s">
        <v>18</v>
      </c>
      <c r="V288" s="47">
        <v>1.8499999999999999E-2</v>
      </c>
      <c r="W288" s="47" t="s">
        <v>18</v>
      </c>
      <c r="X288" s="47">
        <v>1.9400000000000001E-2</v>
      </c>
      <c r="Y288" s="48" t="s">
        <v>141</v>
      </c>
      <c r="Z288" s="49">
        <v>34.843622429999897</v>
      </c>
      <c r="AA288" s="50" t="s">
        <v>18</v>
      </c>
      <c r="AB288" s="51" t="s">
        <v>18</v>
      </c>
      <c r="AC288" s="52">
        <v>39295</v>
      </c>
      <c r="AD288" s="48" t="s">
        <v>142</v>
      </c>
      <c r="AE288" s="53">
        <v>50</v>
      </c>
      <c r="AF288" s="46" t="s">
        <v>18</v>
      </c>
      <c r="AG288" s="54">
        <v>-0.85949117560400001</v>
      </c>
    </row>
    <row r="289" spans="1:33" hidden="1" x14ac:dyDescent="0.25">
      <c r="A289" s="81" t="s">
        <v>465</v>
      </c>
      <c r="B289" s="40" t="b" cm="1">
        <f t="array" ref="B289">IsESG(A289)</f>
        <v>0</v>
      </c>
      <c r="C289" s="82" t="s">
        <v>18</v>
      </c>
      <c r="D289" s="83" t="s">
        <v>18</v>
      </c>
      <c r="E289" s="124">
        <v>-2.3486989375637601</v>
      </c>
      <c r="F289" s="125">
        <v>2</v>
      </c>
      <c r="G289" s="124">
        <v>8.3197032072281907</v>
      </c>
      <c r="H289" s="125">
        <v>2</v>
      </c>
      <c r="I289" s="124">
        <v>1.05795148247982</v>
      </c>
      <c r="J289" s="125">
        <v>1</v>
      </c>
      <c r="K289" s="124">
        <v>-6.0102782652293696</v>
      </c>
      <c r="L289" s="125">
        <v>1</v>
      </c>
      <c r="M289" s="124">
        <v>-1.47812376823015</v>
      </c>
      <c r="N289" s="125">
        <v>1</v>
      </c>
      <c r="O289" s="82">
        <v>19.3215971232611</v>
      </c>
      <c r="P289" s="84">
        <v>-0.156460040827125</v>
      </c>
      <c r="Q289" s="84">
        <v>-0.100459520885892</v>
      </c>
      <c r="R289" s="85">
        <v>6</v>
      </c>
      <c r="S289" s="86">
        <v>0</v>
      </c>
      <c r="T289" s="86">
        <v>5.0000000000000001E-3</v>
      </c>
      <c r="U289" s="87" t="s">
        <v>89</v>
      </c>
      <c r="V289" s="88">
        <v>1.4999999999999999E-2</v>
      </c>
      <c r="W289" s="88" t="s">
        <v>18</v>
      </c>
      <c r="X289" s="88">
        <v>1.6932823065983999E-2</v>
      </c>
      <c r="Y289" s="89" t="s">
        <v>30</v>
      </c>
      <c r="Z289" s="90">
        <v>7.07417753</v>
      </c>
      <c r="AA289" s="91">
        <v>6.5700000000000003E-4</v>
      </c>
      <c r="AB289" s="92">
        <v>1650</v>
      </c>
      <c r="AC289" s="93">
        <v>42502</v>
      </c>
      <c r="AD289" s="89" t="s">
        <v>466</v>
      </c>
      <c r="AE289" s="94">
        <v>10</v>
      </c>
      <c r="AF289" s="87" t="s">
        <v>18</v>
      </c>
      <c r="AG289" s="95">
        <v>2.1526E-2</v>
      </c>
    </row>
    <row r="290" spans="1:33" x14ac:dyDescent="0.25">
      <c r="A290" s="40" t="s">
        <v>469</v>
      </c>
      <c r="B290" s="40" t="b" cm="1">
        <f t="array" ref="B290">IsESG(A290)</f>
        <v>0</v>
      </c>
      <c r="C290" s="41">
        <v>8.5975661230038796</v>
      </c>
      <c r="D290" s="42">
        <v>18</v>
      </c>
      <c r="E290" s="41">
        <v>9.9895039603779807</v>
      </c>
      <c r="F290" s="42">
        <v>30</v>
      </c>
      <c r="G290" s="41">
        <v>2.37708858341971</v>
      </c>
      <c r="H290" s="42">
        <v>54</v>
      </c>
      <c r="I290" s="41">
        <v>26.971146428020202</v>
      </c>
      <c r="J290" s="42">
        <v>34</v>
      </c>
      <c r="K290" s="41">
        <v>3.1720160481443398</v>
      </c>
      <c r="L290" s="42">
        <v>68</v>
      </c>
      <c r="M290" s="41">
        <v>-0.81957333976134805</v>
      </c>
      <c r="N290" s="42">
        <v>56</v>
      </c>
      <c r="O290" s="41">
        <v>12.562933205526701</v>
      </c>
      <c r="P290" s="43">
        <v>1.8220376321606</v>
      </c>
      <c r="Q290" s="43">
        <v>0.48707373607342003</v>
      </c>
      <c r="R290" s="44">
        <v>8</v>
      </c>
      <c r="S290" s="45">
        <v>0.01</v>
      </c>
      <c r="T290" s="45">
        <v>0.01</v>
      </c>
      <c r="U290" s="46" t="s">
        <v>18</v>
      </c>
      <c r="V290" s="47">
        <v>1.8700000000000001E-2</v>
      </c>
      <c r="W290" s="47" t="s">
        <v>18</v>
      </c>
      <c r="X290" s="47">
        <v>1.9082999999999999E-2</v>
      </c>
      <c r="Y290" s="48" t="s">
        <v>30</v>
      </c>
      <c r="Z290" s="49">
        <v>120.47663535</v>
      </c>
      <c r="AA290" s="50">
        <v>-1.6084934</v>
      </c>
      <c r="AB290" s="51">
        <v>8574</v>
      </c>
      <c r="AC290" s="52">
        <v>34470</v>
      </c>
      <c r="AD290" s="48" t="s">
        <v>296</v>
      </c>
      <c r="AE290" s="53">
        <v>50</v>
      </c>
      <c r="AF290" s="46" t="s">
        <v>32</v>
      </c>
      <c r="AG290" s="54">
        <v>1.6941305799999999</v>
      </c>
    </row>
    <row r="291" spans="1:33" hidden="1" x14ac:dyDescent="0.25">
      <c r="A291" s="1" t="s">
        <v>470</v>
      </c>
      <c r="B291" s="40" t="b" cm="1">
        <f t="array" ref="B291">IsESG(A291)</f>
        <v>0</v>
      </c>
      <c r="C291" s="55" t="s">
        <v>18</v>
      </c>
      <c r="D291" s="37" t="s">
        <v>18</v>
      </c>
      <c r="E291" s="55" t="s">
        <v>18</v>
      </c>
      <c r="F291" s="37" t="s">
        <v>18</v>
      </c>
      <c r="G291" s="55" t="s">
        <v>18</v>
      </c>
      <c r="H291" s="37" t="s">
        <v>18</v>
      </c>
      <c r="I291" s="55">
        <v>28.121671203692799</v>
      </c>
      <c r="J291" s="37">
        <v>33</v>
      </c>
      <c r="K291" s="55">
        <v>3.6381043561512798</v>
      </c>
      <c r="L291" s="37">
        <v>65</v>
      </c>
      <c r="M291" s="55">
        <v>-0.74271043462317199</v>
      </c>
      <c r="N291" s="37">
        <v>55</v>
      </c>
      <c r="O291" s="55">
        <v>12.5611938473986</v>
      </c>
      <c r="P291" s="56">
        <v>1.9138835160513601</v>
      </c>
      <c r="Q291" s="56" t="s">
        <v>18</v>
      </c>
      <c r="R291" s="57">
        <v>8</v>
      </c>
      <c r="S291" s="58">
        <v>0.01</v>
      </c>
      <c r="T291" s="58">
        <v>0.01</v>
      </c>
      <c r="U291" s="14" t="s">
        <v>18</v>
      </c>
      <c r="V291" s="59">
        <v>9.7000000000000003E-3</v>
      </c>
      <c r="W291" s="59" t="s">
        <v>18</v>
      </c>
      <c r="X291" s="59">
        <v>1.0083E-2</v>
      </c>
      <c r="Y291" s="12" t="s">
        <v>30</v>
      </c>
      <c r="Z291" s="60" t="s">
        <v>18</v>
      </c>
      <c r="AA291" s="8" t="s">
        <v>18</v>
      </c>
      <c r="AB291" s="61" t="s">
        <v>18</v>
      </c>
      <c r="AC291" s="62">
        <v>44519</v>
      </c>
      <c r="AD291" s="12" t="s">
        <v>296</v>
      </c>
      <c r="AE291" s="16" t="s">
        <v>37</v>
      </c>
      <c r="AF291" s="14" t="s">
        <v>18</v>
      </c>
      <c r="AG291" s="39" t="s">
        <v>18</v>
      </c>
    </row>
    <row r="292" spans="1:33" x14ac:dyDescent="0.25">
      <c r="A292" s="40" t="s">
        <v>471</v>
      </c>
      <c r="B292" s="40" t="b" cm="1">
        <f t="array" ref="B292">IsESG(A292)</f>
        <v>0</v>
      </c>
      <c r="C292" s="41">
        <v>8.0705400068688196</v>
      </c>
      <c r="D292" s="42">
        <v>29</v>
      </c>
      <c r="E292" s="41">
        <v>8.4341326078682197</v>
      </c>
      <c r="F292" s="42">
        <v>51</v>
      </c>
      <c r="G292" s="41">
        <v>0.35598270364038898</v>
      </c>
      <c r="H292" s="42">
        <v>62</v>
      </c>
      <c r="I292" s="41">
        <v>28.535524407926498</v>
      </c>
      <c r="J292" s="42">
        <v>30</v>
      </c>
      <c r="K292" s="41">
        <v>7.0008851693892797</v>
      </c>
      <c r="L292" s="42">
        <v>23</v>
      </c>
      <c r="M292" s="41">
        <v>-0.18765951058400299</v>
      </c>
      <c r="N292" s="42">
        <v>45</v>
      </c>
      <c r="O292" s="41">
        <v>8.8057746758188902</v>
      </c>
      <c r="P292" s="43">
        <v>2.7770997954159902</v>
      </c>
      <c r="Q292" s="43">
        <v>0.56532525099414699</v>
      </c>
      <c r="R292" s="44">
        <v>8</v>
      </c>
      <c r="S292" s="45">
        <v>0.01</v>
      </c>
      <c r="T292" s="45">
        <v>0.01</v>
      </c>
      <c r="U292" s="46" t="s">
        <v>18</v>
      </c>
      <c r="V292" s="47">
        <v>6.0000000000000001E-3</v>
      </c>
      <c r="W292" s="47" t="s">
        <v>18</v>
      </c>
      <c r="X292" s="47">
        <v>2.1399999999999999E-2</v>
      </c>
      <c r="Y292" s="48" t="s">
        <v>30</v>
      </c>
      <c r="Z292" s="49">
        <v>100.682515299999</v>
      </c>
      <c r="AA292" s="50">
        <v>0.62412814999999999</v>
      </c>
      <c r="AB292" s="51">
        <v>1024</v>
      </c>
      <c r="AC292" s="52">
        <v>40651</v>
      </c>
      <c r="AD292" s="48" t="s">
        <v>382</v>
      </c>
      <c r="AE292" s="53">
        <v>1000</v>
      </c>
      <c r="AF292" s="46" t="s">
        <v>39</v>
      </c>
      <c r="AG292" s="54">
        <v>10.60007572</v>
      </c>
    </row>
    <row r="293" spans="1:33" hidden="1" x14ac:dyDescent="0.25">
      <c r="A293" s="1" t="s">
        <v>472</v>
      </c>
      <c r="B293" s="40" t="b" cm="1">
        <f t="array" ref="B293">IsESG(A293)</f>
        <v>0</v>
      </c>
      <c r="C293" s="55" t="s">
        <v>18</v>
      </c>
      <c r="D293" s="37" t="s">
        <v>18</v>
      </c>
      <c r="E293" s="55" t="s">
        <v>18</v>
      </c>
      <c r="F293" s="37" t="s">
        <v>18</v>
      </c>
      <c r="G293" s="55">
        <v>1.16231476291983</v>
      </c>
      <c r="H293" s="37">
        <v>57</v>
      </c>
      <c r="I293" s="55">
        <v>29.556650246305399</v>
      </c>
      <c r="J293" s="37">
        <v>25</v>
      </c>
      <c r="K293" s="55">
        <v>7.4312647289867604</v>
      </c>
      <c r="L293" s="37">
        <v>18</v>
      </c>
      <c r="M293" s="55">
        <v>-0.116856558574307</v>
      </c>
      <c r="N293" s="37">
        <v>43</v>
      </c>
      <c r="O293" s="55">
        <v>8.8038131075037906</v>
      </c>
      <c r="P293" s="56">
        <v>2.8937053272247599</v>
      </c>
      <c r="Q293" s="56" t="s">
        <v>18</v>
      </c>
      <c r="R293" s="57">
        <v>8</v>
      </c>
      <c r="S293" s="58">
        <v>0.01</v>
      </c>
      <c r="T293" s="58">
        <v>0.01</v>
      </c>
      <c r="U293" s="14" t="s">
        <v>18</v>
      </c>
      <c r="V293" s="59">
        <v>1.4E-2</v>
      </c>
      <c r="W293" s="59" t="s">
        <v>18</v>
      </c>
      <c r="X293" s="59">
        <v>1.34E-2</v>
      </c>
      <c r="Y293" s="12" t="s">
        <v>30</v>
      </c>
      <c r="Z293" s="60" t="s">
        <v>18</v>
      </c>
      <c r="AA293" s="8" t="s">
        <v>18</v>
      </c>
      <c r="AB293" s="61" t="s">
        <v>18</v>
      </c>
      <c r="AC293" s="62">
        <v>44322</v>
      </c>
      <c r="AD293" s="12" t="s">
        <v>382</v>
      </c>
      <c r="AE293" s="16" t="s">
        <v>129</v>
      </c>
      <c r="AF293" s="14" t="s">
        <v>39</v>
      </c>
      <c r="AG293" s="39" t="s">
        <v>18</v>
      </c>
    </row>
    <row r="294" spans="1:33" hidden="1" x14ac:dyDescent="0.25">
      <c r="A294" s="40" t="s">
        <v>473</v>
      </c>
      <c r="B294" s="40" t="b" cm="1">
        <f t="array" ref="B294">IsESG(A294)</f>
        <v>0</v>
      </c>
      <c r="C294" s="41" t="s">
        <v>18</v>
      </c>
      <c r="D294" s="42" t="s">
        <v>18</v>
      </c>
      <c r="E294" s="41" t="s">
        <v>18</v>
      </c>
      <c r="F294" s="42" t="s">
        <v>18</v>
      </c>
      <c r="G294" s="41">
        <v>-0.79678025130728303</v>
      </c>
      <c r="H294" s="42">
        <v>66</v>
      </c>
      <c r="I294" s="63">
        <v>80.838564798944304</v>
      </c>
      <c r="J294" s="64">
        <v>2</v>
      </c>
      <c r="K294" s="63">
        <v>22.863187573681</v>
      </c>
      <c r="L294" s="64">
        <v>2</v>
      </c>
      <c r="M294" s="63">
        <v>3.0618840363921498</v>
      </c>
      <c r="N294" s="64">
        <v>3</v>
      </c>
      <c r="O294" s="41">
        <v>26.440616218178199</v>
      </c>
      <c r="P294" s="43">
        <v>2.9030168891805901</v>
      </c>
      <c r="Q294" s="43" t="s">
        <v>18</v>
      </c>
      <c r="R294" s="44">
        <v>8</v>
      </c>
      <c r="S294" s="45">
        <v>0.02</v>
      </c>
      <c r="T294" s="45">
        <v>0.01</v>
      </c>
      <c r="U294" s="46" t="s">
        <v>18</v>
      </c>
      <c r="V294" s="47">
        <v>0.01</v>
      </c>
      <c r="W294" s="47" t="s">
        <v>18</v>
      </c>
      <c r="X294" s="47">
        <v>1.03E-2</v>
      </c>
      <c r="Y294" s="48" t="s">
        <v>30</v>
      </c>
      <c r="Z294" s="49">
        <v>132.22803965</v>
      </c>
      <c r="AA294" s="50">
        <v>-4.7505020299999998</v>
      </c>
      <c r="AB294" s="51">
        <v>844</v>
      </c>
      <c r="AC294" s="52">
        <v>44165</v>
      </c>
      <c r="AD294" s="48" t="s">
        <v>474</v>
      </c>
      <c r="AE294" s="53" t="s">
        <v>475</v>
      </c>
      <c r="AF294" s="46" t="s">
        <v>18</v>
      </c>
      <c r="AG294" s="54">
        <v>9.7233122749999907</v>
      </c>
    </row>
    <row r="295" spans="1:33" hidden="1" x14ac:dyDescent="0.25">
      <c r="A295" s="1" t="s">
        <v>476</v>
      </c>
      <c r="B295" s="40" t="b" cm="1">
        <f t="array" ref="B295">IsESG(A295)</f>
        <v>0</v>
      </c>
      <c r="C295" s="55" t="s">
        <v>18</v>
      </c>
      <c r="D295" s="37" t="s">
        <v>18</v>
      </c>
      <c r="E295" s="55" t="s">
        <v>18</v>
      </c>
      <c r="F295" s="37" t="s">
        <v>18</v>
      </c>
      <c r="G295" s="55">
        <v>-1.2922397666447201</v>
      </c>
      <c r="H295" s="37">
        <v>68</v>
      </c>
      <c r="I295" s="65">
        <v>79.936768716123396</v>
      </c>
      <c r="J295" s="66">
        <v>3</v>
      </c>
      <c r="K295" s="65">
        <v>22.555206855687199</v>
      </c>
      <c r="L295" s="66">
        <v>3</v>
      </c>
      <c r="M295" s="55">
        <v>3.01861070663209</v>
      </c>
      <c r="N295" s="37">
        <v>4</v>
      </c>
      <c r="O295" s="55">
        <v>26.475601668599499</v>
      </c>
      <c r="P295" s="56">
        <v>2.8651193770171699</v>
      </c>
      <c r="Q295" s="56" t="s">
        <v>18</v>
      </c>
      <c r="R295" s="57">
        <v>8</v>
      </c>
      <c r="S295" s="58">
        <v>0.02</v>
      </c>
      <c r="T295" s="58">
        <v>0.01</v>
      </c>
      <c r="U295" s="14" t="s">
        <v>18</v>
      </c>
      <c r="V295" s="59">
        <v>1.4999999999999999E-2</v>
      </c>
      <c r="W295" s="59" t="s">
        <v>18</v>
      </c>
      <c r="X295" s="59">
        <v>1.5299999999999999E-2</v>
      </c>
      <c r="Y295" s="12" t="s">
        <v>30</v>
      </c>
      <c r="Z295" s="60" t="s">
        <v>18</v>
      </c>
      <c r="AA295" s="8" t="s">
        <v>18</v>
      </c>
      <c r="AB295" s="61" t="s">
        <v>18</v>
      </c>
      <c r="AC295" s="62">
        <v>44165</v>
      </c>
      <c r="AD295" s="12" t="s">
        <v>474</v>
      </c>
      <c r="AE295" s="16" t="s">
        <v>129</v>
      </c>
      <c r="AF295" s="14" t="s">
        <v>39</v>
      </c>
      <c r="AG295" s="39" t="s">
        <v>18</v>
      </c>
    </row>
    <row r="296" spans="1:33" hidden="1" x14ac:dyDescent="0.25">
      <c r="A296" s="40" t="s">
        <v>477</v>
      </c>
      <c r="B296" s="40" t="b" cm="1">
        <f t="array" ref="B296">IsESG(A296)</f>
        <v>0</v>
      </c>
      <c r="C296" s="41" t="s">
        <v>18</v>
      </c>
      <c r="D296" s="42" t="s">
        <v>18</v>
      </c>
      <c r="E296" s="41" t="s">
        <v>18</v>
      </c>
      <c r="F296" s="42" t="s">
        <v>18</v>
      </c>
      <c r="G296" s="41">
        <v>-0.298444166468114</v>
      </c>
      <c r="H296" s="42">
        <v>63</v>
      </c>
      <c r="I296" s="63">
        <v>81.745512693506299</v>
      </c>
      <c r="J296" s="64">
        <v>1</v>
      </c>
      <c r="K296" s="63">
        <v>23.172525738404701</v>
      </c>
      <c r="L296" s="64">
        <v>1</v>
      </c>
      <c r="M296" s="63">
        <v>3.10564999119691</v>
      </c>
      <c r="N296" s="64">
        <v>2</v>
      </c>
      <c r="O296" s="41">
        <v>26.614564230771801</v>
      </c>
      <c r="P296" s="43">
        <v>2.9181204194385999</v>
      </c>
      <c r="Q296" s="43" t="s">
        <v>18</v>
      </c>
      <c r="R296" s="44">
        <v>8</v>
      </c>
      <c r="S296" s="45">
        <v>0.02</v>
      </c>
      <c r="T296" s="45">
        <v>0.01</v>
      </c>
      <c r="U296" s="46" t="s">
        <v>18</v>
      </c>
      <c r="V296" s="47">
        <v>5.0000000000000001E-3</v>
      </c>
      <c r="W296" s="47" t="s">
        <v>18</v>
      </c>
      <c r="X296" s="47">
        <v>5.3E-3</v>
      </c>
      <c r="Y296" s="48" t="s">
        <v>30</v>
      </c>
      <c r="Z296" s="49" t="s">
        <v>18</v>
      </c>
      <c r="AA296" s="50" t="s">
        <v>18</v>
      </c>
      <c r="AB296" s="51" t="s">
        <v>18</v>
      </c>
      <c r="AC296" s="52">
        <v>44285</v>
      </c>
      <c r="AD296" s="48" t="s">
        <v>474</v>
      </c>
      <c r="AE296" s="53" t="s">
        <v>37</v>
      </c>
      <c r="AF296" s="46" t="s">
        <v>18</v>
      </c>
      <c r="AG296" s="54" t="s">
        <v>18</v>
      </c>
    </row>
    <row r="297" spans="1:33" hidden="1" x14ac:dyDescent="0.25">
      <c r="A297" s="225" t="s">
        <v>2529</v>
      </c>
      <c r="B297" s="40" t="b" cm="1">
        <f t="array" ref="B297">IsESG(A297)</f>
        <v>1</v>
      </c>
      <c r="C297" s="41" t="s">
        <v>18</v>
      </c>
      <c r="D297" s="42" t="s">
        <v>18</v>
      </c>
      <c r="E297" s="41" t="s">
        <v>18</v>
      </c>
      <c r="F297" s="42" t="s">
        <v>18</v>
      </c>
      <c r="G297" s="41" t="s">
        <v>18</v>
      </c>
      <c r="H297" s="42" t="s">
        <v>18</v>
      </c>
      <c r="I297" s="41" t="s">
        <v>18</v>
      </c>
      <c r="J297" s="42" t="s">
        <v>18</v>
      </c>
      <c r="K297" s="41" t="s">
        <v>18</v>
      </c>
      <c r="L297" s="42" t="s">
        <v>18</v>
      </c>
      <c r="M297" s="41">
        <v>0.64655172413794404</v>
      </c>
      <c r="N297" s="42">
        <v>28</v>
      </c>
      <c r="O297" s="41" t="s">
        <v>18</v>
      </c>
      <c r="P297" s="43" t="s">
        <v>18</v>
      </c>
      <c r="Q297" s="43" t="s">
        <v>18</v>
      </c>
      <c r="R297" s="44">
        <v>9</v>
      </c>
      <c r="S297" s="45">
        <v>0</v>
      </c>
      <c r="T297" s="45">
        <v>0.01</v>
      </c>
      <c r="U297" s="46" t="s">
        <v>18</v>
      </c>
      <c r="V297" s="47">
        <v>9.4999999999999998E-3</v>
      </c>
      <c r="W297" s="47" t="s">
        <v>18</v>
      </c>
      <c r="X297" s="47">
        <v>9.5200000000000007E-3</v>
      </c>
      <c r="Y297" s="48" t="s">
        <v>30</v>
      </c>
      <c r="Z297" s="49" t="s">
        <v>18</v>
      </c>
      <c r="AA297" s="50" t="s">
        <v>18</v>
      </c>
      <c r="AB297" s="51" t="s">
        <v>18</v>
      </c>
      <c r="AC297" s="52">
        <v>45455</v>
      </c>
      <c r="AD297" s="48" t="s">
        <v>65</v>
      </c>
      <c r="AE297" s="53" t="s">
        <v>68</v>
      </c>
      <c r="AF297" s="46" t="s">
        <v>18</v>
      </c>
      <c r="AG297" s="54" t="s">
        <v>18</v>
      </c>
    </row>
    <row r="298" spans="1:33" x14ac:dyDescent="0.25">
      <c r="A298" s="40" t="s">
        <v>480</v>
      </c>
      <c r="B298" s="40" t="b" cm="1">
        <f t="array" ref="B298">IsESG(A298)</f>
        <v>0</v>
      </c>
      <c r="C298" s="41">
        <v>9.4003381015771605</v>
      </c>
      <c r="D298" s="42">
        <v>13</v>
      </c>
      <c r="E298" s="41">
        <v>11.5639598762336</v>
      </c>
      <c r="F298" s="42">
        <v>13</v>
      </c>
      <c r="G298" s="41">
        <v>8.8797267617511704</v>
      </c>
      <c r="H298" s="42">
        <v>5</v>
      </c>
      <c r="I298" s="41">
        <v>29.500471253534499</v>
      </c>
      <c r="J298" s="42">
        <v>26</v>
      </c>
      <c r="K298" s="41">
        <v>7.2599531615925503</v>
      </c>
      <c r="L298" s="42">
        <v>21</v>
      </c>
      <c r="M298" s="41">
        <v>1.7400962606441699</v>
      </c>
      <c r="N298" s="42">
        <v>6</v>
      </c>
      <c r="O298" s="41">
        <v>12.3281128575704</v>
      </c>
      <c r="P298" s="43">
        <v>2.0619102201594699</v>
      </c>
      <c r="Q298" s="43">
        <v>0.67861982070544802</v>
      </c>
      <c r="R298" s="44">
        <v>8</v>
      </c>
      <c r="S298" s="45">
        <v>0</v>
      </c>
      <c r="T298" s="45">
        <v>0</v>
      </c>
      <c r="U298" s="46" t="s">
        <v>18</v>
      </c>
      <c r="V298" s="47">
        <v>9.5999999999999992E-3</v>
      </c>
      <c r="W298" s="47" t="s">
        <v>18</v>
      </c>
      <c r="X298" s="47">
        <v>9.5999999999999992E-3</v>
      </c>
      <c r="Y298" s="48" t="s">
        <v>117</v>
      </c>
      <c r="Z298" s="49" t="s">
        <v>18</v>
      </c>
      <c r="AA298" s="50" t="s">
        <v>18</v>
      </c>
      <c r="AB298" s="51" t="s">
        <v>18</v>
      </c>
      <c r="AC298" s="52">
        <v>41654</v>
      </c>
      <c r="AD298" s="48" t="s">
        <v>41</v>
      </c>
      <c r="AE298" s="53" t="s">
        <v>56</v>
      </c>
      <c r="AF298" s="46" t="s">
        <v>18</v>
      </c>
      <c r="AG298" s="54" t="s">
        <v>18</v>
      </c>
    </row>
    <row r="299" spans="1:33" hidden="1" x14ac:dyDescent="0.25">
      <c r="A299" s="225" t="s">
        <v>2530</v>
      </c>
      <c r="B299" s="40" t="b" cm="1">
        <f t="array" ref="B299">IsESG(A299)</f>
        <v>1</v>
      </c>
      <c r="C299" s="55" t="s">
        <v>18</v>
      </c>
      <c r="D299" s="37" t="s">
        <v>18</v>
      </c>
      <c r="E299" s="55" t="s">
        <v>18</v>
      </c>
      <c r="F299" s="37" t="s">
        <v>18</v>
      </c>
      <c r="G299" s="55" t="s">
        <v>18</v>
      </c>
      <c r="H299" s="37" t="s">
        <v>18</v>
      </c>
      <c r="I299" s="55" t="s">
        <v>18</v>
      </c>
      <c r="J299" s="37" t="s">
        <v>18</v>
      </c>
      <c r="K299" s="55" t="s">
        <v>18</v>
      </c>
      <c r="L299" s="37" t="s">
        <v>18</v>
      </c>
      <c r="M299" s="55">
        <v>0.64655172413794404</v>
      </c>
      <c r="N299" s="37">
        <v>28</v>
      </c>
      <c r="O299" s="55" t="s">
        <v>18</v>
      </c>
      <c r="P299" s="56" t="s">
        <v>18</v>
      </c>
      <c r="Q299" s="56" t="s">
        <v>18</v>
      </c>
      <c r="R299" s="57">
        <v>9</v>
      </c>
      <c r="S299" s="58">
        <v>0</v>
      </c>
      <c r="T299" s="58">
        <v>0.01</v>
      </c>
      <c r="U299" s="14" t="s">
        <v>18</v>
      </c>
      <c r="V299" s="59">
        <v>5.0000000000000001E-3</v>
      </c>
      <c r="W299" s="59" t="s">
        <v>18</v>
      </c>
      <c r="X299" s="59">
        <v>5.0200000000000002E-3</v>
      </c>
      <c r="Y299" s="12" t="s">
        <v>30</v>
      </c>
      <c r="Z299" s="60" t="s">
        <v>18</v>
      </c>
      <c r="AA299" s="8" t="s">
        <v>18</v>
      </c>
      <c r="AB299" s="61" t="s">
        <v>18</v>
      </c>
      <c r="AC299" s="62">
        <v>45455</v>
      </c>
      <c r="AD299" s="12" t="s">
        <v>65</v>
      </c>
      <c r="AE299" s="16" t="s">
        <v>70</v>
      </c>
      <c r="AF299" s="14" t="s">
        <v>18</v>
      </c>
      <c r="AG299" s="39" t="s">
        <v>18</v>
      </c>
    </row>
    <row r="300" spans="1:33" x14ac:dyDescent="0.25">
      <c r="A300" s="40" t="s">
        <v>482</v>
      </c>
      <c r="B300" s="40" t="b" cm="1">
        <f t="array" ref="B300">IsESG(A300)</f>
        <v>0</v>
      </c>
      <c r="C300" s="41">
        <v>6.9878595613025603</v>
      </c>
      <c r="D300" s="42">
        <v>36</v>
      </c>
      <c r="E300" s="41">
        <v>8.0061981702752494</v>
      </c>
      <c r="F300" s="42">
        <v>53</v>
      </c>
      <c r="G300" s="41">
        <v>3.7477096680831901</v>
      </c>
      <c r="H300" s="42">
        <v>47</v>
      </c>
      <c r="I300" s="41">
        <v>25.763511434724201</v>
      </c>
      <c r="J300" s="42">
        <v>38</v>
      </c>
      <c r="K300" s="41">
        <v>6.2233283863924296</v>
      </c>
      <c r="L300" s="42">
        <v>39</v>
      </c>
      <c r="M300" s="41">
        <v>0.66820995255214499</v>
      </c>
      <c r="N300" s="42">
        <v>26</v>
      </c>
      <c r="O300" s="41">
        <v>10.0369451316392</v>
      </c>
      <c r="P300" s="43">
        <v>2.1602690652501702</v>
      </c>
      <c r="Q300" s="43">
        <v>0.48446373187464697</v>
      </c>
      <c r="R300" s="44">
        <v>8</v>
      </c>
      <c r="S300" s="45">
        <v>0.01</v>
      </c>
      <c r="T300" s="45">
        <v>0.01</v>
      </c>
      <c r="U300" s="46" t="s">
        <v>18</v>
      </c>
      <c r="V300" s="47">
        <v>1.95E-2</v>
      </c>
      <c r="W300" s="47" t="s">
        <v>18</v>
      </c>
      <c r="X300" s="47">
        <v>1.95E-2</v>
      </c>
      <c r="Y300" s="48" t="s">
        <v>30</v>
      </c>
      <c r="Z300" s="49">
        <v>283.82823524000003</v>
      </c>
      <c r="AA300" s="50">
        <v>-0.45732171999999999</v>
      </c>
      <c r="AB300" s="51">
        <v>9434</v>
      </c>
      <c r="AC300" s="52">
        <v>36655</v>
      </c>
      <c r="AD300" s="48" t="s">
        <v>41</v>
      </c>
      <c r="AE300" s="53">
        <v>10</v>
      </c>
      <c r="AF300" s="46" t="s">
        <v>42</v>
      </c>
      <c r="AG300" s="54">
        <v>-1.2555386899999901</v>
      </c>
    </row>
    <row r="301" spans="1:33" hidden="1" x14ac:dyDescent="0.25">
      <c r="A301" s="1" t="s">
        <v>483</v>
      </c>
      <c r="B301" s="40" t="b" cm="1">
        <f t="array" ref="B301">IsESG(A301)</f>
        <v>0</v>
      </c>
      <c r="C301" s="55" t="s">
        <v>18</v>
      </c>
      <c r="D301" s="37" t="s">
        <v>18</v>
      </c>
      <c r="E301" s="55">
        <v>7.9793608015617803</v>
      </c>
      <c r="F301" s="37">
        <v>54</v>
      </c>
      <c r="G301" s="55">
        <v>2.3234228263442098</v>
      </c>
      <c r="H301" s="37">
        <v>55</v>
      </c>
      <c r="I301" s="55">
        <v>21.064208799692299</v>
      </c>
      <c r="J301" s="37">
        <v>66</v>
      </c>
      <c r="K301" s="55">
        <v>3.2556066260352501</v>
      </c>
      <c r="L301" s="37">
        <v>67</v>
      </c>
      <c r="M301" s="55">
        <v>-1.8817267117734</v>
      </c>
      <c r="N301" s="37">
        <v>73</v>
      </c>
      <c r="O301" s="55">
        <v>8.9805466416347794</v>
      </c>
      <c r="P301" s="56">
        <v>1.89110976426823</v>
      </c>
      <c r="Q301" s="56">
        <v>0.48139477748626303</v>
      </c>
      <c r="R301" s="57">
        <v>8</v>
      </c>
      <c r="S301" s="58">
        <v>0.01</v>
      </c>
      <c r="T301" s="58" t="s">
        <v>48</v>
      </c>
      <c r="U301" s="14" t="s">
        <v>18</v>
      </c>
      <c r="V301" s="59">
        <v>5.0000000000000001E-3</v>
      </c>
      <c r="W301" s="59" t="s">
        <v>18</v>
      </c>
      <c r="X301" s="59">
        <v>1.6345672507E-2</v>
      </c>
      <c r="Y301" s="12" t="s">
        <v>30</v>
      </c>
      <c r="Z301" s="60">
        <v>20.995122540000001</v>
      </c>
      <c r="AA301" s="8">
        <v>1.7417769999999999E-2</v>
      </c>
      <c r="AB301" s="61">
        <v>110</v>
      </c>
      <c r="AC301" s="62">
        <v>42720</v>
      </c>
      <c r="AD301" s="12" t="s">
        <v>223</v>
      </c>
      <c r="AE301" s="16">
        <v>500</v>
      </c>
      <c r="AF301" s="14" t="s">
        <v>18</v>
      </c>
      <c r="AG301" s="39">
        <v>-1.75153286</v>
      </c>
    </row>
    <row r="302" spans="1:33" hidden="1" x14ac:dyDescent="0.25">
      <c r="A302" s="40" t="s">
        <v>484</v>
      </c>
      <c r="B302" s="40" t="b" cm="1">
        <f t="array" ref="B302">IsESG(A302)</f>
        <v>0</v>
      </c>
      <c r="C302" s="41" t="s">
        <v>18</v>
      </c>
      <c r="D302" s="42" t="s">
        <v>18</v>
      </c>
      <c r="E302" s="41" t="s">
        <v>18</v>
      </c>
      <c r="F302" s="42" t="s">
        <v>18</v>
      </c>
      <c r="G302" s="41">
        <v>2.8372974280971901</v>
      </c>
      <c r="H302" s="42">
        <v>53</v>
      </c>
      <c r="I302" s="41">
        <v>21.6709402961372</v>
      </c>
      <c r="J302" s="42">
        <v>62</v>
      </c>
      <c r="K302" s="41">
        <v>3.5154128740831601</v>
      </c>
      <c r="L302" s="42">
        <v>66</v>
      </c>
      <c r="M302" s="41">
        <v>-1.84014614173672</v>
      </c>
      <c r="N302" s="42">
        <v>72</v>
      </c>
      <c r="O302" s="41">
        <v>8.9795812982386902</v>
      </c>
      <c r="P302" s="43">
        <v>1.9588809716948401</v>
      </c>
      <c r="Q302" s="43" t="s">
        <v>18</v>
      </c>
      <c r="R302" s="44">
        <v>8</v>
      </c>
      <c r="S302" s="45">
        <v>0.01</v>
      </c>
      <c r="T302" s="45" t="s">
        <v>48</v>
      </c>
      <c r="U302" s="46" t="s">
        <v>18</v>
      </c>
      <c r="V302" s="47">
        <v>0</v>
      </c>
      <c r="W302" s="47" t="s">
        <v>18</v>
      </c>
      <c r="X302" s="47">
        <v>1.1345672507E-2</v>
      </c>
      <c r="Y302" s="48" t="s">
        <v>30</v>
      </c>
      <c r="Z302" s="49" t="s">
        <v>18</v>
      </c>
      <c r="AA302" s="50" t="s">
        <v>18</v>
      </c>
      <c r="AB302" s="51" t="s">
        <v>18</v>
      </c>
      <c r="AC302" s="52">
        <v>43970</v>
      </c>
      <c r="AD302" s="48" t="s">
        <v>223</v>
      </c>
      <c r="AE302" s="53" t="s">
        <v>159</v>
      </c>
      <c r="AF302" s="46" t="s">
        <v>18</v>
      </c>
      <c r="AG302" s="54" t="s">
        <v>18</v>
      </c>
    </row>
    <row r="303" spans="1:33" hidden="1" x14ac:dyDescent="0.25">
      <c r="A303" s="225" t="s">
        <v>2460</v>
      </c>
      <c r="B303" s="40" t="b" cm="1">
        <f t="array" ref="B303">IsESG(A303)</f>
        <v>1</v>
      </c>
      <c r="C303" s="41" t="s">
        <v>18</v>
      </c>
      <c r="D303" s="42" t="s">
        <v>18</v>
      </c>
      <c r="E303" s="41" t="s">
        <v>18</v>
      </c>
      <c r="F303" s="42" t="s">
        <v>18</v>
      </c>
      <c r="G303" s="41" t="s">
        <v>18</v>
      </c>
      <c r="H303" s="42" t="s">
        <v>18</v>
      </c>
      <c r="I303" s="41" t="s">
        <v>18</v>
      </c>
      <c r="J303" s="42" t="s">
        <v>18</v>
      </c>
      <c r="K303" s="41">
        <v>1.0844378533691501</v>
      </c>
      <c r="L303" s="42">
        <v>80</v>
      </c>
      <c r="M303" s="41">
        <v>-3.8356405960673201</v>
      </c>
      <c r="N303" s="42">
        <v>90</v>
      </c>
      <c r="O303" s="41" t="s">
        <v>18</v>
      </c>
      <c r="P303" s="43" t="s">
        <v>18</v>
      </c>
      <c r="Q303" s="43" t="s">
        <v>18</v>
      </c>
      <c r="R303" s="44">
        <v>9</v>
      </c>
      <c r="S303" s="45">
        <v>0</v>
      </c>
      <c r="T303" s="45">
        <v>0.01</v>
      </c>
      <c r="U303" s="46" t="s">
        <v>18</v>
      </c>
      <c r="V303" s="47">
        <v>1.7999999999999999E-2</v>
      </c>
      <c r="W303" s="47" t="s">
        <v>18</v>
      </c>
      <c r="X303" s="47">
        <v>1.813E-2</v>
      </c>
      <c r="Y303" s="48" t="s">
        <v>30</v>
      </c>
      <c r="Z303" s="49">
        <v>21.448019645456</v>
      </c>
      <c r="AA303" s="50">
        <v>-1.54997373</v>
      </c>
      <c r="AB303" s="51">
        <v>3925</v>
      </c>
      <c r="AC303" s="52">
        <v>45246</v>
      </c>
      <c r="AD303" s="48" t="s">
        <v>65</v>
      </c>
      <c r="AE303" s="53">
        <v>0.01</v>
      </c>
      <c r="AF303" s="46" t="s">
        <v>18</v>
      </c>
      <c r="AG303" s="54">
        <v>11.9865269599999</v>
      </c>
    </row>
    <row r="304" spans="1:33" hidden="1" x14ac:dyDescent="0.25">
      <c r="A304" s="225" t="s">
        <v>2461</v>
      </c>
      <c r="B304" s="40" t="b" cm="1">
        <f t="array" ref="B304">IsESG(A304)</f>
        <v>1</v>
      </c>
      <c r="C304" s="55" t="s">
        <v>18</v>
      </c>
      <c r="D304" s="37" t="s">
        <v>18</v>
      </c>
      <c r="E304" s="55" t="s">
        <v>18</v>
      </c>
      <c r="F304" s="37" t="s">
        <v>18</v>
      </c>
      <c r="G304" s="55" t="s">
        <v>18</v>
      </c>
      <c r="H304" s="37" t="s">
        <v>18</v>
      </c>
      <c r="I304" s="55" t="s">
        <v>18</v>
      </c>
      <c r="J304" s="37" t="s">
        <v>18</v>
      </c>
      <c r="K304" s="55">
        <v>1.08789006584604</v>
      </c>
      <c r="L304" s="37">
        <v>79</v>
      </c>
      <c r="M304" s="55">
        <v>-3.8311393554243902</v>
      </c>
      <c r="N304" s="37">
        <v>89</v>
      </c>
      <c r="O304" s="55" t="s">
        <v>18</v>
      </c>
      <c r="P304" s="56" t="s">
        <v>18</v>
      </c>
      <c r="Q304" s="56" t="s">
        <v>18</v>
      </c>
      <c r="R304" s="57">
        <v>9</v>
      </c>
      <c r="S304" s="58">
        <v>0</v>
      </c>
      <c r="T304" s="58">
        <v>0.01</v>
      </c>
      <c r="U304" s="14" t="s">
        <v>18</v>
      </c>
      <c r="V304" s="59">
        <v>1.7999999999999999E-2</v>
      </c>
      <c r="W304" s="59" t="s">
        <v>18</v>
      </c>
      <c r="X304" s="59">
        <v>1.813E-2</v>
      </c>
      <c r="Y304" s="12" t="s">
        <v>30</v>
      </c>
      <c r="Z304" s="60" t="s">
        <v>18</v>
      </c>
      <c r="AA304" s="8" t="s">
        <v>18</v>
      </c>
      <c r="AB304" s="61" t="s">
        <v>18</v>
      </c>
      <c r="AC304" s="62">
        <v>45246</v>
      </c>
      <c r="AD304" s="12" t="s">
        <v>65</v>
      </c>
      <c r="AE304" s="16" t="s">
        <v>73</v>
      </c>
      <c r="AF304" s="14" t="s">
        <v>18</v>
      </c>
      <c r="AG304" s="39" t="s">
        <v>18</v>
      </c>
    </row>
    <row r="305" spans="1:33" x14ac:dyDescent="0.25">
      <c r="A305" s="1" t="s">
        <v>488</v>
      </c>
      <c r="B305" s="40" t="b" cm="1">
        <f t="array" ref="B305">IsESG(A305)</f>
        <v>0</v>
      </c>
      <c r="C305" s="55">
        <v>10.130703295077801</v>
      </c>
      <c r="D305" s="37">
        <v>9</v>
      </c>
      <c r="E305" s="55">
        <v>10.5819297048719</v>
      </c>
      <c r="F305" s="37">
        <v>24</v>
      </c>
      <c r="G305" s="55">
        <v>7.25487073087975</v>
      </c>
      <c r="H305" s="37">
        <v>17</v>
      </c>
      <c r="I305" s="55">
        <v>21.272434785351798</v>
      </c>
      <c r="J305" s="37">
        <v>65</v>
      </c>
      <c r="K305" s="55">
        <v>7.0499791173604898</v>
      </c>
      <c r="L305" s="37">
        <v>22</v>
      </c>
      <c r="M305" s="55">
        <v>-1.6373730396295401</v>
      </c>
      <c r="N305" s="37">
        <v>70</v>
      </c>
      <c r="O305" s="55">
        <v>11.798046258193599</v>
      </c>
      <c r="P305" s="56">
        <v>1.45714172091689</v>
      </c>
      <c r="Q305" s="56">
        <v>0.54836109904896402</v>
      </c>
      <c r="R305" s="57">
        <v>8</v>
      </c>
      <c r="S305" s="58">
        <v>0</v>
      </c>
      <c r="T305" s="58">
        <v>0</v>
      </c>
      <c r="U305" s="14" t="s">
        <v>18</v>
      </c>
      <c r="V305" s="59">
        <v>1.6E-2</v>
      </c>
      <c r="W305" s="59" t="s">
        <v>18</v>
      </c>
      <c r="X305" s="59">
        <v>1.6E-2</v>
      </c>
      <c r="Y305" s="12" t="s">
        <v>30</v>
      </c>
      <c r="Z305" s="60">
        <v>262.15295364558699</v>
      </c>
      <c r="AA305" s="8">
        <v>0.76646851999999999</v>
      </c>
      <c r="AB305" s="61">
        <v>1226</v>
      </c>
      <c r="AC305" s="62">
        <v>34435</v>
      </c>
      <c r="AD305" s="12" t="s">
        <v>226</v>
      </c>
      <c r="AE305" s="16">
        <v>1000</v>
      </c>
      <c r="AF305" s="14" t="s">
        <v>52</v>
      </c>
      <c r="AG305" s="39">
        <v>3.9408041599999901</v>
      </c>
    </row>
    <row r="306" spans="1:33" hidden="1" x14ac:dyDescent="0.25">
      <c r="A306" s="40" t="s">
        <v>489</v>
      </c>
      <c r="B306" s="40" t="b" cm="1">
        <f t="array" ref="B306">IsESG(A306)</f>
        <v>0</v>
      </c>
      <c r="C306" s="41" t="s">
        <v>18</v>
      </c>
      <c r="D306" s="42" t="s">
        <v>18</v>
      </c>
      <c r="E306" s="41">
        <v>11.247929544486601</v>
      </c>
      <c r="F306" s="42">
        <v>15</v>
      </c>
      <c r="G306" s="41">
        <v>7.9025618513543998</v>
      </c>
      <c r="H306" s="42">
        <v>14</v>
      </c>
      <c r="I306" s="41">
        <v>22.0060196430457</v>
      </c>
      <c r="J306" s="42">
        <v>60</v>
      </c>
      <c r="K306" s="41">
        <v>7.3756731165806197</v>
      </c>
      <c r="L306" s="42">
        <v>20</v>
      </c>
      <c r="M306" s="41">
        <v>-1.5865917028707599</v>
      </c>
      <c r="N306" s="42">
        <v>68</v>
      </c>
      <c r="O306" s="41">
        <v>11.7962647589416</v>
      </c>
      <c r="P306" s="43">
        <v>1.5195496754366999</v>
      </c>
      <c r="Q306" s="43">
        <v>0.58644069551761402</v>
      </c>
      <c r="R306" s="44">
        <v>8</v>
      </c>
      <c r="S306" s="45">
        <v>0</v>
      </c>
      <c r="T306" s="45">
        <v>0</v>
      </c>
      <c r="U306" s="46" t="s">
        <v>18</v>
      </c>
      <c r="V306" s="47">
        <v>0.01</v>
      </c>
      <c r="W306" s="47" t="s">
        <v>18</v>
      </c>
      <c r="X306" s="47">
        <v>0.01</v>
      </c>
      <c r="Y306" s="48" t="s">
        <v>30</v>
      </c>
      <c r="Z306" s="49" t="s">
        <v>18</v>
      </c>
      <c r="AA306" s="50" t="s">
        <v>18</v>
      </c>
      <c r="AB306" s="51" t="s">
        <v>18</v>
      </c>
      <c r="AC306" s="52">
        <v>43116</v>
      </c>
      <c r="AD306" s="48" t="s">
        <v>226</v>
      </c>
      <c r="AE306" s="53" t="s">
        <v>37</v>
      </c>
      <c r="AF306" s="46" t="s">
        <v>18</v>
      </c>
      <c r="AG306" s="54" t="s">
        <v>18</v>
      </c>
    </row>
    <row r="307" spans="1:33" hidden="1" x14ac:dyDescent="0.25">
      <c r="A307" s="1" t="s">
        <v>490</v>
      </c>
      <c r="B307" s="40" t="b" cm="1">
        <f t="array" ref="B307">IsESG(A307)</f>
        <v>0</v>
      </c>
      <c r="C307" s="55" t="s">
        <v>18</v>
      </c>
      <c r="D307" s="37" t="s">
        <v>18</v>
      </c>
      <c r="E307" s="55">
        <v>10.487150869892499</v>
      </c>
      <c r="F307" s="37">
        <v>26</v>
      </c>
      <c r="G307" s="55">
        <v>6.2921624210312697</v>
      </c>
      <c r="H307" s="37">
        <v>24</v>
      </c>
      <c r="I307" s="55">
        <v>18.902402332127501</v>
      </c>
      <c r="J307" s="37">
        <v>70</v>
      </c>
      <c r="K307" s="55">
        <v>4.9998228688165698</v>
      </c>
      <c r="L307" s="37">
        <v>53</v>
      </c>
      <c r="M307" s="55">
        <v>-2.48992460589443</v>
      </c>
      <c r="N307" s="37">
        <v>78</v>
      </c>
      <c r="O307" s="55">
        <v>11.648028467218801</v>
      </c>
      <c r="P307" s="56">
        <v>1.2724379079780701</v>
      </c>
      <c r="Q307" s="56">
        <v>0.54692220157127802</v>
      </c>
      <c r="R307" s="57">
        <v>8</v>
      </c>
      <c r="S307" s="58">
        <v>0</v>
      </c>
      <c r="T307" s="58">
        <v>0</v>
      </c>
      <c r="U307" s="14" t="s">
        <v>18</v>
      </c>
      <c r="V307" s="59">
        <v>1.6E-2</v>
      </c>
      <c r="W307" s="59" t="s">
        <v>18</v>
      </c>
      <c r="X307" s="59">
        <v>1.6E-2</v>
      </c>
      <c r="Y307" s="12" t="s">
        <v>30</v>
      </c>
      <c r="Z307" s="60">
        <v>43.503417792609</v>
      </c>
      <c r="AA307" s="8">
        <v>35.11051243</v>
      </c>
      <c r="AB307" s="61">
        <v>142</v>
      </c>
      <c r="AC307" s="62">
        <v>43251</v>
      </c>
      <c r="AD307" s="12" t="s">
        <v>491</v>
      </c>
      <c r="AE307" s="16" t="s">
        <v>129</v>
      </c>
      <c r="AF307" s="14" t="s">
        <v>34</v>
      </c>
      <c r="AG307" s="39">
        <v>37.894636669999997</v>
      </c>
    </row>
    <row r="308" spans="1:33" hidden="1" x14ac:dyDescent="0.25">
      <c r="A308" s="40" t="s">
        <v>492</v>
      </c>
      <c r="B308" s="40" t="b" cm="1">
        <f t="array" ref="B308">IsESG(A308)</f>
        <v>0</v>
      </c>
      <c r="C308" s="41" t="s">
        <v>18</v>
      </c>
      <c r="D308" s="42" t="s">
        <v>18</v>
      </c>
      <c r="E308" s="41">
        <v>11.1527706095585</v>
      </c>
      <c r="F308" s="42">
        <v>17</v>
      </c>
      <c r="G308" s="41">
        <v>6.9336922446998797</v>
      </c>
      <c r="H308" s="42">
        <v>20</v>
      </c>
      <c r="I308" s="41">
        <v>19.619175830221199</v>
      </c>
      <c r="J308" s="42">
        <v>69</v>
      </c>
      <c r="K308" s="41">
        <v>5.31774252370524</v>
      </c>
      <c r="L308" s="42">
        <v>52</v>
      </c>
      <c r="M308" s="41">
        <v>-2.4403118616153598</v>
      </c>
      <c r="N308" s="42">
        <v>77</v>
      </c>
      <c r="O308" s="41">
        <v>11.645575844943099</v>
      </c>
      <c r="P308" s="43">
        <v>1.3342548861366701</v>
      </c>
      <c r="Q308" s="43">
        <v>0.585285158076154</v>
      </c>
      <c r="R308" s="44">
        <v>8</v>
      </c>
      <c r="S308" s="45">
        <v>0</v>
      </c>
      <c r="T308" s="45">
        <v>0</v>
      </c>
      <c r="U308" s="46" t="s">
        <v>18</v>
      </c>
      <c r="V308" s="47">
        <v>0.01</v>
      </c>
      <c r="W308" s="47" t="s">
        <v>18</v>
      </c>
      <c r="X308" s="47">
        <v>0.01</v>
      </c>
      <c r="Y308" s="48" t="s">
        <v>30</v>
      </c>
      <c r="Z308" s="49" t="s">
        <v>18</v>
      </c>
      <c r="AA308" s="50" t="s">
        <v>18</v>
      </c>
      <c r="AB308" s="51" t="s">
        <v>18</v>
      </c>
      <c r="AC308" s="52">
        <v>43343</v>
      </c>
      <c r="AD308" s="48" t="s">
        <v>491</v>
      </c>
      <c r="AE308" s="53" t="s">
        <v>37</v>
      </c>
      <c r="AF308" s="46" t="s">
        <v>18</v>
      </c>
      <c r="AG308" s="54" t="s">
        <v>18</v>
      </c>
    </row>
    <row r="309" spans="1:33" hidden="1" x14ac:dyDescent="0.25">
      <c r="A309" s="1" t="s">
        <v>493</v>
      </c>
      <c r="B309" s="40" t="b" cm="1">
        <f t="array" ref="B309">IsESG(A309)</f>
        <v>0</v>
      </c>
      <c r="C309" s="55" t="s">
        <v>18</v>
      </c>
      <c r="D309" s="37" t="s">
        <v>18</v>
      </c>
      <c r="E309" s="55">
        <v>9.3790911665825902</v>
      </c>
      <c r="F309" s="37">
        <v>42</v>
      </c>
      <c r="G309" s="55">
        <v>3.12210099066048</v>
      </c>
      <c r="H309" s="37">
        <v>51</v>
      </c>
      <c r="I309" s="55">
        <v>21.6992690089922</v>
      </c>
      <c r="J309" s="37">
        <v>61</v>
      </c>
      <c r="K309" s="55">
        <v>4.3325486194059204</v>
      </c>
      <c r="L309" s="37">
        <v>59</v>
      </c>
      <c r="M309" s="55">
        <v>-1.7044150906289901</v>
      </c>
      <c r="N309" s="37">
        <v>71</v>
      </c>
      <c r="O309" s="55">
        <v>9.2733885740828601</v>
      </c>
      <c r="P309" s="56">
        <v>1.8998729009373101</v>
      </c>
      <c r="Q309" s="56">
        <v>0.56494807401662595</v>
      </c>
      <c r="R309" s="57">
        <v>6</v>
      </c>
      <c r="S309" s="58">
        <v>0</v>
      </c>
      <c r="T309" s="58">
        <v>0</v>
      </c>
      <c r="U309" s="14" t="s">
        <v>18</v>
      </c>
      <c r="V309" s="59">
        <v>7.4999999999999997E-3</v>
      </c>
      <c r="W309" s="59" t="s">
        <v>18</v>
      </c>
      <c r="X309" s="59">
        <v>1.39913733147822E-2</v>
      </c>
      <c r="Y309" s="12" t="s">
        <v>30</v>
      </c>
      <c r="Z309" s="60">
        <v>31.396315303141002</v>
      </c>
      <c r="AA309" s="8">
        <v>-0.3972774</v>
      </c>
      <c r="AB309" s="61">
        <v>457</v>
      </c>
      <c r="AC309" s="62">
        <v>42879</v>
      </c>
      <c r="AD309" s="12" t="s">
        <v>131</v>
      </c>
      <c r="AE309" s="16" t="s">
        <v>494</v>
      </c>
      <c r="AF309" s="14" t="s">
        <v>18</v>
      </c>
      <c r="AG309" s="39">
        <v>-4.6659385899999997</v>
      </c>
    </row>
    <row r="310" spans="1:33" hidden="1" x14ac:dyDescent="0.25">
      <c r="A310" s="40" t="s">
        <v>495</v>
      </c>
      <c r="B310" s="40" t="b" cm="1">
        <f t="array" ref="B310">IsESG(A310)</f>
        <v>0</v>
      </c>
      <c r="C310" s="41" t="s">
        <v>18</v>
      </c>
      <c r="D310" s="42" t="s">
        <v>18</v>
      </c>
      <c r="E310" s="41" t="s">
        <v>18</v>
      </c>
      <c r="F310" s="42" t="s">
        <v>18</v>
      </c>
      <c r="G310" s="41">
        <v>6.5569951729607103</v>
      </c>
      <c r="H310" s="42">
        <v>23</v>
      </c>
      <c r="I310" s="41">
        <v>22.849599591615299</v>
      </c>
      <c r="J310" s="42">
        <v>54</v>
      </c>
      <c r="K310" s="41">
        <v>6.1994925117908304</v>
      </c>
      <c r="L310" s="42">
        <v>40</v>
      </c>
      <c r="M310" s="41">
        <v>-1.1780180295787599</v>
      </c>
      <c r="N310" s="42">
        <v>65</v>
      </c>
      <c r="O310" s="41">
        <v>9.8578789316002897</v>
      </c>
      <c r="P310" s="43">
        <v>1.9039177052804399</v>
      </c>
      <c r="Q310" s="43" t="s">
        <v>18</v>
      </c>
      <c r="R310" s="44">
        <v>8</v>
      </c>
      <c r="S310" s="45" t="s">
        <v>442</v>
      </c>
      <c r="T310" s="45" t="s">
        <v>442</v>
      </c>
      <c r="U310" s="46" t="s">
        <v>18</v>
      </c>
      <c r="V310" s="47">
        <v>9.4999999999999998E-3</v>
      </c>
      <c r="W310" s="47" t="s">
        <v>18</v>
      </c>
      <c r="X310" s="47">
        <v>9.5032700419789892E-3</v>
      </c>
      <c r="Y310" s="48" t="s">
        <v>30</v>
      </c>
      <c r="Z310" s="49">
        <v>25.263378285795</v>
      </c>
      <c r="AA310" s="50">
        <v>8.0529710000000004E-2</v>
      </c>
      <c r="AB310" s="51">
        <v>78</v>
      </c>
      <c r="AC310" s="52">
        <v>44060</v>
      </c>
      <c r="AD310" s="48" t="s">
        <v>496</v>
      </c>
      <c r="AE310" s="53" t="s">
        <v>129</v>
      </c>
      <c r="AF310" s="46" t="s">
        <v>34</v>
      </c>
      <c r="AG310" s="54">
        <v>-3.5635907499999999</v>
      </c>
    </row>
    <row r="311" spans="1:33" hidden="1" x14ac:dyDescent="0.25">
      <c r="A311" s="1" t="s">
        <v>497</v>
      </c>
      <c r="B311" s="40" t="b" cm="1">
        <f t="array" ref="B311">IsESG(A311)</f>
        <v>0</v>
      </c>
      <c r="C311" s="55" t="s">
        <v>18</v>
      </c>
      <c r="D311" s="37" t="s">
        <v>18</v>
      </c>
      <c r="E311" s="55" t="s">
        <v>18</v>
      </c>
      <c r="F311" s="37" t="s">
        <v>18</v>
      </c>
      <c r="G311" s="55">
        <v>6.8780550345086899</v>
      </c>
      <c r="H311" s="37">
        <v>21</v>
      </c>
      <c r="I311" s="55">
        <v>23.2202251629468</v>
      </c>
      <c r="J311" s="37">
        <v>52</v>
      </c>
      <c r="K311" s="55">
        <v>6.36051800680581</v>
      </c>
      <c r="L311" s="37">
        <v>35</v>
      </c>
      <c r="M311" s="55">
        <v>-1.15220808193479</v>
      </c>
      <c r="N311" s="37">
        <v>64</v>
      </c>
      <c r="O311" s="55">
        <v>9.8565310998689597</v>
      </c>
      <c r="P311" s="56">
        <v>1.9417800858935801</v>
      </c>
      <c r="Q311" s="56" t="s">
        <v>18</v>
      </c>
      <c r="R311" s="57">
        <v>8</v>
      </c>
      <c r="S311" s="58" t="s">
        <v>442</v>
      </c>
      <c r="T311" s="58" t="s">
        <v>442</v>
      </c>
      <c r="U311" s="14" t="s">
        <v>18</v>
      </c>
      <c r="V311" s="59">
        <v>6.4999999999999997E-3</v>
      </c>
      <c r="W311" s="59" t="s">
        <v>18</v>
      </c>
      <c r="X311" s="59">
        <v>6.4999999999999997E-3</v>
      </c>
      <c r="Y311" s="12" t="s">
        <v>30</v>
      </c>
      <c r="Z311" s="60" t="s">
        <v>18</v>
      </c>
      <c r="AA311" s="8" t="s">
        <v>18</v>
      </c>
      <c r="AB311" s="61" t="s">
        <v>18</v>
      </c>
      <c r="AC311" s="62">
        <v>44060</v>
      </c>
      <c r="AD311" s="12" t="s">
        <v>496</v>
      </c>
      <c r="AE311" s="16" t="s">
        <v>126</v>
      </c>
      <c r="AF311" s="14" t="s">
        <v>18</v>
      </c>
      <c r="AG311" s="39" t="s">
        <v>18</v>
      </c>
    </row>
    <row r="312" spans="1:33" x14ac:dyDescent="0.25">
      <c r="A312" s="40" t="s">
        <v>498</v>
      </c>
      <c r="B312" s="40" t="b" cm="1">
        <f t="array" ref="B312">IsESG(A312)</f>
        <v>0</v>
      </c>
      <c r="C312" s="41">
        <v>8.5564173453576799</v>
      </c>
      <c r="D312" s="42">
        <v>20</v>
      </c>
      <c r="E312" s="41">
        <v>6.1821420196546102</v>
      </c>
      <c r="F312" s="42">
        <v>63</v>
      </c>
      <c r="G312" s="41">
        <v>-3.9503903018741</v>
      </c>
      <c r="H312" s="42">
        <v>71</v>
      </c>
      <c r="I312" s="41">
        <v>29.7504208958559</v>
      </c>
      <c r="J312" s="42">
        <v>24</v>
      </c>
      <c r="K312" s="41">
        <v>3.8552892732287498</v>
      </c>
      <c r="L312" s="42">
        <v>64</v>
      </c>
      <c r="M312" s="41">
        <v>-0.89891652228065699</v>
      </c>
      <c r="N312" s="42">
        <v>61</v>
      </c>
      <c r="O312" s="41">
        <v>13.6558296796725</v>
      </c>
      <c r="P312" s="43">
        <v>1.8797401652450001</v>
      </c>
      <c r="Q312" s="43">
        <v>0.26630021160234402</v>
      </c>
      <c r="R312" s="44">
        <v>8</v>
      </c>
      <c r="S312" s="45">
        <v>0</v>
      </c>
      <c r="T312" s="45">
        <v>0.01</v>
      </c>
      <c r="U312" s="46" t="s">
        <v>18</v>
      </c>
      <c r="V312" s="47">
        <v>0.02</v>
      </c>
      <c r="W312" s="47" t="s">
        <v>18</v>
      </c>
      <c r="X312" s="47">
        <v>0.02</v>
      </c>
      <c r="Y312" s="48" t="s">
        <v>30</v>
      </c>
      <c r="Z312" s="49">
        <v>128.32282655</v>
      </c>
      <c r="AA312" s="50">
        <v>-4.5804489500000001</v>
      </c>
      <c r="AB312" s="51">
        <v>457</v>
      </c>
      <c r="AC312" s="52">
        <v>36052</v>
      </c>
      <c r="AD312" s="48" t="s">
        <v>499</v>
      </c>
      <c r="AE312" s="53" t="s">
        <v>56</v>
      </c>
      <c r="AF312" s="46" t="s">
        <v>18</v>
      </c>
      <c r="AG312" s="54">
        <v>-13.3747207299999</v>
      </c>
    </row>
    <row r="313" spans="1:33" x14ac:dyDescent="0.25">
      <c r="A313" s="1" t="s">
        <v>500</v>
      </c>
      <c r="B313" s="40" t="b" cm="1">
        <f t="array" ref="B313">IsESG(A313)</f>
        <v>0</v>
      </c>
      <c r="C313" s="55">
        <v>4.6761886689444303</v>
      </c>
      <c r="D313" s="37">
        <v>42</v>
      </c>
      <c r="E313" s="55">
        <v>0.73798393971682397</v>
      </c>
      <c r="F313" s="37">
        <v>67</v>
      </c>
      <c r="G313" s="55">
        <v>-9.5900049119290198</v>
      </c>
      <c r="H313" s="37">
        <v>74</v>
      </c>
      <c r="I313" s="55">
        <v>25.913397678749899</v>
      </c>
      <c r="J313" s="37">
        <v>36</v>
      </c>
      <c r="K313" s="55">
        <v>2.1892740465123399</v>
      </c>
      <c r="L313" s="37">
        <v>74</v>
      </c>
      <c r="M313" s="55">
        <v>-0.98186929997071604</v>
      </c>
      <c r="N313" s="37">
        <v>62</v>
      </c>
      <c r="O313" s="55">
        <v>15.3670559754029</v>
      </c>
      <c r="P313" s="56">
        <v>1.4207268039151399</v>
      </c>
      <c r="Q313" s="56">
        <v>-1.18913358040591E-2</v>
      </c>
      <c r="R313" s="57">
        <v>8</v>
      </c>
      <c r="S313" s="58">
        <v>0</v>
      </c>
      <c r="T313" s="58">
        <v>0.01</v>
      </c>
      <c r="U313" s="14" t="s">
        <v>18</v>
      </c>
      <c r="V313" s="59">
        <v>0.02</v>
      </c>
      <c r="W313" s="59" t="s">
        <v>18</v>
      </c>
      <c r="X313" s="59">
        <v>0.02</v>
      </c>
      <c r="Y313" s="12" t="s">
        <v>30</v>
      </c>
      <c r="Z313" s="60">
        <v>32.722095150000001</v>
      </c>
      <c r="AA313" s="8">
        <v>-0.78867809999999905</v>
      </c>
      <c r="AB313" s="61">
        <v>321</v>
      </c>
      <c r="AC313" s="62">
        <v>39952</v>
      </c>
      <c r="AD313" s="12" t="s">
        <v>501</v>
      </c>
      <c r="AE313" s="16" t="s">
        <v>56</v>
      </c>
      <c r="AF313" s="14" t="s">
        <v>18</v>
      </c>
      <c r="AG313" s="39">
        <v>-19.861158710000002</v>
      </c>
    </row>
    <row r="314" spans="1:33" hidden="1" x14ac:dyDescent="0.25">
      <c r="A314" s="225" t="s">
        <v>2462</v>
      </c>
      <c r="B314" s="40" t="b" cm="1">
        <f t="array" ref="B314">IsESG(A314)</f>
        <v>1</v>
      </c>
      <c r="C314" s="41" t="s">
        <v>18</v>
      </c>
      <c r="D314" s="42" t="s">
        <v>18</v>
      </c>
      <c r="E314" s="41" t="s">
        <v>18</v>
      </c>
      <c r="F314" s="42" t="s">
        <v>18</v>
      </c>
      <c r="G314" s="41" t="s">
        <v>18</v>
      </c>
      <c r="H314" s="42" t="s">
        <v>18</v>
      </c>
      <c r="I314" s="41" t="s">
        <v>18</v>
      </c>
      <c r="J314" s="42" t="s">
        <v>18</v>
      </c>
      <c r="K314" s="41">
        <v>1.51515151515149</v>
      </c>
      <c r="L314" s="42">
        <v>75</v>
      </c>
      <c r="M314" s="41">
        <v>-3.76598353476966</v>
      </c>
      <c r="N314" s="42">
        <v>87</v>
      </c>
      <c r="O314" s="41" t="s">
        <v>18</v>
      </c>
      <c r="P314" s="43" t="s">
        <v>18</v>
      </c>
      <c r="Q314" s="43" t="s">
        <v>18</v>
      </c>
      <c r="R314" s="44">
        <v>9</v>
      </c>
      <c r="S314" s="45">
        <v>0</v>
      </c>
      <c r="T314" s="45">
        <v>0.01</v>
      </c>
      <c r="U314" s="46" t="s">
        <v>18</v>
      </c>
      <c r="V314" s="47">
        <v>9.4999999999999998E-3</v>
      </c>
      <c r="W314" s="47" t="s">
        <v>18</v>
      </c>
      <c r="X314" s="47">
        <v>9.6299999999999997E-3</v>
      </c>
      <c r="Y314" s="48" t="s">
        <v>30</v>
      </c>
      <c r="Z314" s="49" t="s">
        <v>18</v>
      </c>
      <c r="AA314" s="50" t="s">
        <v>18</v>
      </c>
      <c r="AB314" s="51" t="s">
        <v>18</v>
      </c>
      <c r="AC314" s="52">
        <v>45246</v>
      </c>
      <c r="AD314" s="48" t="s">
        <v>65</v>
      </c>
      <c r="AE314" s="53">
        <v>1000000</v>
      </c>
      <c r="AF314" s="46" t="s">
        <v>18</v>
      </c>
      <c r="AG314" s="54" t="s">
        <v>18</v>
      </c>
    </row>
    <row r="315" spans="1:33" x14ac:dyDescent="0.25">
      <c r="A315" s="1" t="s">
        <v>503</v>
      </c>
      <c r="B315" s="40" t="b" cm="1">
        <f t="array" ref="B315">IsESG(A315)</f>
        <v>0</v>
      </c>
      <c r="C315" s="55">
        <v>8.3881592575858601</v>
      </c>
      <c r="D315" s="37">
        <v>26</v>
      </c>
      <c r="E315" s="55">
        <v>8.6650595782093998</v>
      </c>
      <c r="F315" s="37">
        <v>49</v>
      </c>
      <c r="G315" s="55">
        <v>4.2071021196903002</v>
      </c>
      <c r="H315" s="37">
        <v>46</v>
      </c>
      <c r="I315" s="55">
        <v>22.3799999999998</v>
      </c>
      <c r="J315" s="37">
        <v>58</v>
      </c>
      <c r="K315" s="55">
        <v>4.59829059829055</v>
      </c>
      <c r="L315" s="37">
        <v>58</v>
      </c>
      <c r="M315" s="55">
        <v>-1.60164667288457</v>
      </c>
      <c r="N315" s="37">
        <v>69</v>
      </c>
      <c r="O315" s="55">
        <v>10.5376139076344</v>
      </c>
      <c r="P315" s="56">
        <v>1.73654024555899</v>
      </c>
      <c r="Q315" s="56">
        <v>0.46056539471361502</v>
      </c>
      <c r="R315" s="57">
        <v>6</v>
      </c>
      <c r="S315" s="58">
        <v>0</v>
      </c>
      <c r="T315" s="58">
        <v>0</v>
      </c>
      <c r="U315" s="14" t="s">
        <v>18</v>
      </c>
      <c r="V315" s="59">
        <v>4.0000000000000001E-3</v>
      </c>
      <c r="W315" s="59" t="s">
        <v>18</v>
      </c>
      <c r="X315" s="59">
        <v>5.4490017513351202E-3</v>
      </c>
      <c r="Y315" s="12" t="s">
        <v>30</v>
      </c>
      <c r="Z315" s="60">
        <v>35.606344049999997</v>
      </c>
      <c r="AA315" s="8">
        <v>-0.57358399999999998</v>
      </c>
      <c r="AB315" s="61">
        <v>65</v>
      </c>
      <c r="AC315" s="62">
        <v>40793</v>
      </c>
      <c r="AD315" s="12" t="s">
        <v>139</v>
      </c>
      <c r="AE315" s="16">
        <v>10000</v>
      </c>
      <c r="AF315" s="14" t="s">
        <v>18</v>
      </c>
      <c r="AG315" s="39">
        <v>-2.2411449999999999</v>
      </c>
    </row>
    <row r="316" spans="1:33" x14ac:dyDescent="0.25">
      <c r="A316" s="40" t="s">
        <v>504</v>
      </c>
      <c r="B316" s="40" t="b" cm="1">
        <f t="array" ref="B316">IsESG(A316)</f>
        <v>0</v>
      </c>
      <c r="C316" s="41">
        <v>9.7260063076161298</v>
      </c>
      <c r="D316" s="42">
        <v>12</v>
      </c>
      <c r="E316" s="41">
        <v>8.4724361291834906</v>
      </c>
      <c r="F316" s="42">
        <v>50</v>
      </c>
      <c r="G316" s="41">
        <v>-5.3039888641220001</v>
      </c>
      <c r="H316" s="42">
        <v>73</v>
      </c>
      <c r="I316" s="41">
        <v>30.975516814328</v>
      </c>
      <c r="J316" s="42">
        <v>19</v>
      </c>
      <c r="K316" s="41">
        <v>10.758881817449399</v>
      </c>
      <c r="L316" s="42">
        <v>4</v>
      </c>
      <c r="M316" s="41">
        <v>2.36393418211606</v>
      </c>
      <c r="N316" s="42">
        <v>5</v>
      </c>
      <c r="O316" s="41">
        <v>16.6615467707358</v>
      </c>
      <c r="P316" s="43">
        <v>1.61416630923695</v>
      </c>
      <c r="Q316" s="43">
        <v>0.33983728781882599</v>
      </c>
      <c r="R316" s="44">
        <v>8</v>
      </c>
      <c r="S316" s="45">
        <v>0</v>
      </c>
      <c r="T316" s="45">
        <v>0</v>
      </c>
      <c r="U316" s="46" t="s">
        <v>89</v>
      </c>
      <c r="V316" s="47">
        <v>1.4999999999999999E-2</v>
      </c>
      <c r="W316" s="47" t="s">
        <v>18</v>
      </c>
      <c r="X316" s="47">
        <v>1.5091643254124701E-2</v>
      </c>
      <c r="Y316" s="48" t="s">
        <v>30</v>
      </c>
      <c r="Z316" s="49">
        <v>160.27707867999999</v>
      </c>
      <c r="AA316" s="50">
        <v>-3.1730659999999999</v>
      </c>
      <c r="AB316" s="51">
        <v>3491</v>
      </c>
      <c r="AC316" s="52">
        <v>36908</v>
      </c>
      <c r="AD316" s="48" t="s">
        <v>139</v>
      </c>
      <c r="AE316" s="53">
        <v>30</v>
      </c>
      <c r="AF316" s="46" t="s">
        <v>42</v>
      </c>
      <c r="AG316" s="54">
        <v>-4.2740978499999898</v>
      </c>
    </row>
    <row r="317" spans="1:33" hidden="1" x14ac:dyDescent="0.25">
      <c r="A317" s="1" t="s">
        <v>505</v>
      </c>
      <c r="B317" s="40" t="b" cm="1">
        <f t="array" ref="B317">IsESG(A317)</f>
        <v>0</v>
      </c>
      <c r="C317" s="55" t="s">
        <v>18</v>
      </c>
      <c r="D317" s="37" t="s">
        <v>18</v>
      </c>
      <c r="E317" s="55">
        <v>7.1098535103700096</v>
      </c>
      <c r="F317" s="37">
        <v>62</v>
      </c>
      <c r="G317" s="55">
        <v>-4.4185810400841401</v>
      </c>
      <c r="H317" s="37">
        <v>72</v>
      </c>
      <c r="I317" s="55">
        <v>25.0952045653952</v>
      </c>
      <c r="J317" s="37">
        <v>43</v>
      </c>
      <c r="K317" s="55">
        <v>4.9453285313778297</v>
      </c>
      <c r="L317" s="37">
        <v>54</v>
      </c>
      <c r="M317" s="55">
        <v>1.4503120144044399</v>
      </c>
      <c r="N317" s="37">
        <v>7</v>
      </c>
      <c r="O317" s="55">
        <v>12.6058024858431</v>
      </c>
      <c r="P317" s="56">
        <v>1.6670255806216601</v>
      </c>
      <c r="Q317" s="56">
        <v>0.323144089251373</v>
      </c>
      <c r="R317" s="57">
        <v>8</v>
      </c>
      <c r="S317" s="58">
        <v>0</v>
      </c>
      <c r="T317" s="58">
        <v>0</v>
      </c>
      <c r="U317" s="14" t="s">
        <v>18</v>
      </c>
      <c r="V317" s="59">
        <v>1.4999999999999999E-2</v>
      </c>
      <c r="W317" s="59" t="s">
        <v>18</v>
      </c>
      <c r="X317" s="59">
        <v>1.7899999999999999E-2</v>
      </c>
      <c r="Y317" s="12" t="s">
        <v>141</v>
      </c>
      <c r="Z317" s="60">
        <v>95.416675439999906</v>
      </c>
      <c r="AA317" s="8">
        <v>-0.15752437186500001</v>
      </c>
      <c r="AB317" s="61">
        <v>1126</v>
      </c>
      <c r="AC317" s="62">
        <v>43515</v>
      </c>
      <c r="AD317" s="12" t="s">
        <v>506</v>
      </c>
      <c r="AE317" s="16">
        <v>10</v>
      </c>
      <c r="AF317" s="14" t="s">
        <v>32</v>
      </c>
      <c r="AG317" s="39">
        <v>-5.5087786765809996</v>
      </c>
    </row>
    <row r="318" spans="1:33" hidden="1" x14ac:dyDescent="0.25">
      <c r="A318" s="225" t="s">
        <v>2463</v>
      </c>
      <c r="B318" s="40" t="b" cm="1">
        <f t="array" ref="B318">IsESG(A318)</f>
        <v>1</v>
      </c>
      <c r="C318" s="55" t="s">
        <v>18</v>
      </c>
      <c r="D318" s="37" t="s">
        <v>18</v>
      </c>
      <c r="E318" s="55" t="s">
        <v>18</v>
      </c>
      <c r="F318" s="37" t="s">
        <v>18</v>
      </c>
      <c r="G318" s="55" t="s">
        <v>18</v>
      </c>
      <c r="H318" s="37" t="s">
        <v>18</v>
      </c>
      <c r="I318" s="55" t="s">
        <v>18</v>
      </c>
      <c r="J318" s="37" t="s">
        <v>18</v>
      </c>
      <c r="K318" s="55" t="s">
        <v>18</v>
      </c>
      <c r="L318" s="37" t="s">
        <v>18</v>
      </c>
      <c r="M318" s="55">
        <v>-3.8356405960673601</v>
      </c>
      <c r="N318" s="37">
        <v>91</v>
      </c>
      <c r="O318" s="55" t="s">
        <v>18</v>
      </c>
      <c r="P318" s="56" t="s">
        <v>18</v>
      </c>
      <c r="Q318" s="56" t="s">
        <v>18</v>
      </c>
      <c r="R318" s="57">
        <v>9</v>
      </c>
      <c r="S318" s="58">
        <v>0</v>
      </c>
      <c r="T318" s="58">
        <v>0.01</v>
      </c>
      <c r="U318" s="14" t="s">
        <v>18</v>
      </c>
      <c r="V318" s="59">
        <v>5.0000000000000001E-3</v>
      </c>
      <c r="W318" s="59" t="s">
        <v>18</v>
      </c>
      <c r="X318" s="59">
        <v>5.13E-3</v>
      </c>
      <c r="Y318" s="12" t="s">
        <v>30</v>
      </c>
      <c r="Z318" s="60" t="s">
        <v>18</v>
      </c>
      <c r="AA318" s="8" t="s">
        <v>18</v>
      </c>
      <c r="AB318" s="61" t="s">
        <v>18</v>
      </c>
      <c r="AC318" s="62">
        <v>45455</v>
      </c>
      <c r="AD318" s="12" t="s">
        <v>65</v>
      </c>
      <c r="AE318" s="16" t="s">
        <v>70</v>
      </c>
      <c r="AF318" s="14" t="s">
        <v>18</v>
      </c>
      <c r="AG318" s="39" t="s">
        <v>18</v>
      </c>
    </row>
    <row r="319" spans="1:33" x14ac:dyDescent="0.25">
      <c r="A319" s="1" t="s">
        <v>509</v>
      </c>
      <c r="B319" s="40" t="b" cm="1">
        <f t="array" ref="B319">IsESG(A319)</f>
        <v>0</v>
      </c>
      <c r="C319" s="65">
        <v>11.613195275324999</v>
      </c>
      <c r="D319" s="66">
        <v>3</v>
      </c>
      <c r="E319" s="55">
        <v>11.794587050359301</v>
      </c>
      <c r="F319" s="37">
        <v>11</v>
      </c>
      <c r="G319" s="55">
        <v>6.2867220588365997</v>
      </c>
      <c r="H319" s="37">
        <v>25</v>
      </c>
      <c r="I319" s="55">
        <v>31.065772904059699</v>
      </c>
      <c r="J319" s="37">
        <v>18</v>
      </c>
      <c r="K319" s="55">
        <v>5.8636752329086699</v>
      </c>
      <c r="L319" s="37">
        <v>45</v>
      </c>
      <c r="M319" s="55">
        <v>0.23159688931502201</v>
      </c>
      <c r="N319" s="37">
        <v>38</v>
      </c>
      <c r="O319" s="55">
        <v>12.5073780603202</v>
      </c>
      <c r="P319" s="56">
        <v>2.15750762603383</v>
      </c>
      <c r="Q319" s="56">
        <v>0.61846608231925104</v>
      </c>
      <c r="R319" s="57">
        <v>8</v>
      </c>
      <c r="S319" s="58">
        <v>0</v>
      </c>
      <c r="T319" s="58">
        <v>0</v>
      </c>
      <c r="U319" s="14" t="s">
        <v>18</v>
      </c>
      <c r="V319" s="59">
        <v>7.4999999999999997E-3</v>
      </c>
      <c r="W319" s="59" t="s">
        <v>18</v>
      </c>
      <c r="X319" s="59">
        <v>1.03E-2</v>
      </c>
      <c r="Y319" s="12" t="s">
        <v>141</v>
      </c>
      <c r="Z319" s="60">
        <v>498.57883134999997</v>
      </c>
      <c r="AA319" s="8">
        <v>0.10643528186700001</v>
      </c>
      <c r="AB319" s="61">
        <v>954</v>
      </c>
      <c r="AC319" s="62">
        <v>40785</v>
      </c>
      <c r="AD319" s="12" t="s">
        <v>142</v>
      </c>
      <c r="AE319" s="16">
        <v>50</v>
      </c>
      <c r="AF319" s="14" t="s">
        <v>34</v>
      </c>
      <c r="AG319" s="39">
        <v>6.1506465205860001</v>
      </c>
    </row>
    <row r="320" spans="1:33" x14ac:dyDescent="0.25">
      <c r="A320" s="40" t="s">
        <v>510</v>
      </c>
      <c r="B320" s="40" t="b" cm="1">
        <f t="array" ref="B320">IsESG(A320)</f>
        <v>0</v>
      </c>
      <c r="C320" s="41">
        <v>6.9708288718957503</v>
      </c>
      <c r="D320" s="42">
        <v>37</v>
      </c>
      <c r="E320" s="41">
        <v>7.8948899572632101</v>
      </c>
      <c r="F320" s="42">
        <v>57</v>
      </c>
      <c r="G320" s="41">
        <v>0.72920968012120102</v>
      </c>
      <c r="H320" s="42">
        <v>60</v>
      </c>
      <c r="I320" s="41">
        <v>25.8490596190031</v>
      </c>
      <c r="J320" s="42">
        <v>37</v>
      </c>
      <c r="K320" s="41">
        <v>2.7112833650475698</v>
      </c>
      <c r="L320" s="42">
        <v>72</v>
      </c>
      <c r="M320" s="41">
        <v>-3.4125694101060402</v>
      </c>
      <c r="N320" s="42">
        <v>85</v>
      </c>
      <c r="O320" s="41">
        <v>15.571885813309599</v>
      </c>
      <c r="P320" s="43">
        <v>1.3979071335834501</v>
      </c>
      <c r="Q320" s="43">
        <v>0.39068437536495498</v>
      </c>
      <c r="R320" s="44">
        <v>8</v>
      </c>
      <c r="S320" s="45">
        <v>0</v>
      </c>
      <c r="T320" s="45">
        <v>0</v>
      </c>
      <c r="U320" s="46" t="s">
        <v>18</v>
      </c>
      <c r="V320" s="47">
        <v>1.4999999999999999E-2</v>
      </c>
      <c r="W320" s="47" t="s">
        <v>18</v>
      </c>
      <c r="X320" s="47">
        <v>1.8200000000000001E-2</v>
      </c>
      <c r="Y320" s="48" t="s">
        <v>141</v>
      </c>
      <c r="Z320" s="49">
        <v>227.72579517</v>
      </c>
      <c r="AA320" s="50">
        <v>7.4352083845999895E-2</v>
      </c>
      <c r="AB320" s="51">
        <v>8</v>
      </c>
      <c r="AC320" s="52">
        <v>41709</v>
      </c>
      <c r="AD320" s="48" t="s">
        <v>511</v>
      </c>
      <c r="AE320" s="53">
        <v>50</v>
      </c>
      <c r="AF320" s="46" t="s">
        <v>34</v>
      </c>
      <c r="AG320" s="54">
        <v>0.53909856694699998</v>
      </c>
    </row>
    <row r="321" spans="1:33" x14ac:dyDescent="0.25">
      <c r="A321" s="1" t="s">
        <v>2556</v>
      </c>
      <c r="B321" s="40" t="b" cm="1">
        <f t="array" ref="B321">IsESG(A321)</f>
        <v>0</v>
      </c>
      <c r="C321" s="55">
        <v>7.7948079726045796</v>
      </c>
      <c r="D321" s="37">
        <v>31</v>
      </c>
      <c r="E321" s="55">
        <v>8.7190837057802497</v>
      </c>
      <c r="F321" s="37">
        <v>48</v>
      </c>
      <c r="G321" s="55">
        <v>1.5026174374265899</v>
      </c>
      <c r="H321" s="37">
        <v>56</v>
      </c>
      <c r="I321" s="55">
        <v>26.821365060249299</v>
      </c>
      <c r="J321" s="37">
        <v>35</v>
      </c>
      <c r="K321" s="55">
        <v>3.1077966359982501</v>
      </c>
      <c r="L321" s="37">
        <v>71</v>
      </c>
      <c r="M321" s="55">
        <v>-3.3500759757663299</v>
      </c>
      <c r="N321" s="37">
        <v>84</v>
      </c>
      <c r="O321" s="55">
        <v>15.5711742792459</v>
      </c>
      <c r="P321" s="56">
        <v>1.4604136653539499</v>
      </c>
      <c r="Q321" s="56">
        <v>0.43735579933036201</v>
      </c>
      <c r="R321" s="57">
        <v>8</v>
      </c>
      <c r="S321" s="58">
        <v>0</v>
      </c>
      <c r="T321" s="58">
        <v>0</v>
      </c>
      <c r="U321" s="14" t="s">
        <v>18</v>
      </c>
      <c r="V321" s="59">
        <v>8.5000000000000006E-3</v>
      </c>
      <c r="W321" s="59" t="s">
        <v>18</v>
      </c>
      <c r="X321" s="59">
        <v>1.06E-2</v>
      </c>
      <c r="Y321" s="12" t="s">
        <v>141</v>
      </c>
      <c r="Z321" s="60" t="s">
        <v>18</v>
      </c>
      <c r="AA321" s="8" t="s">
        <v>18</v>
      </c>
      <c r="AB321" s="61" t="s">
        <v>18</v>
      </c>
      <c r="AC321" s="62">
        <v>41709</v>
      </c>
      <c r="AD321" s="12" t="s">
        <v>511</v>
      </c>
      <c r="AE321" s="16">
        <v>75000</v>
      </c>
      <c r="AF321" s="14" t="s">
        <v>18</v>
      </c>
      <c r="AG321" s="39" t="s">
        <v>18</v>
      </c>
    </row>
    <row r="322" spans="1:33" hidden="1" x14ac:dyDescent="0.25">
      <c r="A322" s="225" t="s">
        <v>2541</v>
      </c>
      <c r="B322" s="40" t="b" cm="1">
        <f t="array" ref="B322">IsESG(A322)</f>
        <v>1</v>
      </c>
      <c r="C322" s="55" t="s">
        <v>18</v>
      </c>
      <c r="D322" s="37" t="s">
        <v>18</v>
      </c>
      <c r="E322" s="55" t="s">
        <v>18</v>
      </c>
      <c r="F322" s="37" t="s">
        <v>18</v>
      </c>
      <c r="G322" s="55" t="s">
        <v>18</v>
      </c>
      <c r="H322" s="37" t="s">
        <v>18</v>
      </c>
      <c r="I322" s="55" t="s">
        <v>18</v>
      </c>
      <c r="J322" s="37" t="s">
        <v>18</v>
      </c>
      <c r="K322" s="55" t="s">
        <v>18</v>
      </c>
      <c r="L322" s="37" t="s">
        <v>18</v>
      </c>
      <c r="M322" s="55">
        <v>1.05038771664245</v>
      </c>
      <c r="N322" s="37">
        <v>12</v>
      </c>
      <c r="O322" s="55" t="s">
        <v>18</v>
      </c>
      <c r="P322" s="56" t="s">
        <v>18</v>
      </c>
      <c r="Q322" s="56" t="s">
        <v>18</v>
      </c>
      <c r="R322" s="57">
        <v>9</v>
      </c>
      <c r="S322" s="58">
        <v>0</v>
      </c>
      <c r="T322" s="58">
        <v>0.01</v>
      </c>
      <c r="U322" s="14" t="s">
        <v>18</v>
      </c>
      <c r="V322" s="59">
        <v>5.0000000000000001E-3</v>
      </c>
      <c r="W322" s="59" t="s">
        <v>18</v>
      </c>
      <c r="X322" s="59">
        <v>5.0299999999999997E-3</v>
      </c>
      <c r="Y322" s="12" t="s">
        <v>30</v>
      </c>
      <c r="Z322" s="60" t="s">
        <v>18</v>
      </c>
      <c r="AA322" s="8" t="s">
        <v>18</v>
      </c>
      <c r="AB322" s="61" t="s">
        <v>18</v>
      </c>
      <c r="AC322" s="62">
        <v>45455</v>
      </c>
      <c r="AD322" s="12" t="s">
        <v>65</v>
      </c>
      <c r="AE322" s="16" t="s">
        <v>70</v>
      </c>
      <c r="AF322" s="14" t="s">
        <v>18</v>
      </c>
      <c r="AG322" s="39" t="s">
        <v>18</v>
      </c>
    </row>
    <row r="323" spans="1:33" hidden="1" x14ac:dyDescent="0.25">
      <c r="A323" s="225" t="s">
        <v>2543</v>
      </c>
      <c r="B323" s="40" t="b" cm="1">
        <f t="array" ref="B323">IsESG(A323)</f>
        <v>1</v>
      </c>
      <c r="C323" s="41" t="s">
        <v>18</v>
      </c>
      <c r="D323" s="42" t="s">
        <v>18</v>
      </c>
      <c r="E323" s="41">
        <v>9.5979156588874996</v>
      </c>
      <c r="F323" s="42">
        <v>38</v>
      </c>
      <c r="G323" s="41">
        <v>5.9835190920974197</v>
      </c>
      <c r="H323" s="42">
        <v>26</v>
      </c>
      <c r="I323" s="41">
        <v>22.8141520943473</v>
      </c>
      <c r="J323" s="42">
        <v>55</v>
      </c>
      <c r="K323" s="41">
        <v>3.8752579683558599</v>
      </c>
      <c r="L323" s="42">
        <v>62</v>
      </c>
      <c r="M323" s="41">
        <v>-0.89695908991471696</v>
      </c>
      <c r="N323" s="42">
        <v>59</v>
      </c>
      <c r="O323" s="41">
        <v>11.2358809696601</v>
      </c>
      <c r="P323" s="43">
        <v>1.66726069702066</v>
      </c>
      <c r="Q323" s="43">
        <v>0.49732368261356802</v>
      </c>
      <c r="R323" s="44">
        <v>8</v>
      </c>
      <c r="S323" s="45">
        <v>0</v>
      </c>
      <c r="T323" s="45">
        <v>0.01</v>
      </c>
      <c r="U323" s="46" t="s">
        <v>18</v>
      </c>
      <c r="V323" s="47">
        <v>1.7999999999999999E-2</v>
      </c>
      <c r="W323" s="47" t="s">
        <v>18</v>
      </c>
      <c r="X323" s="47">
        <v>1.8069999999999999E-2</v>
      </c>
      <c r="Y323" s="48" t="s">
        <v>30</v>
      </c>
      <c r="Z323" s="49">
        <v>145.62611894597001</v>
      </c>
      <c r="AA323" s="50">
        <v>-0.99139370999999998</v>
      </c>
      <c r="AB323" s="51">
        <v>22612</v>
      </c>
      <c r="AC323" s="52">
        <v>42116</v>
      </c>
      <c r="AD323" s="48" t="s">
        <v>65</v>
      </c>
      <c r="AE323" s="53">
        <v>0</v>
      </c>
      <c r="AF323" s="46" t="s">
        <v>18</v>
      </c>
      <c r="AG323" s="54">
        <v>5.8826376199999997</v>
      </c>
    </row>
    <row r="324" spans="1:33" x14ac:dyDescent="0.25">
      <c r="A324" s="40" t="s">
        <v>516</v>
      </c>
      <c r="B324" s="40" t="b" cm="1">
        <f t="array" ref="B324">IsESG(A324)</f>
        <v>0</v>
      </c>
      <c r="C324" s="41">
        <v>7.1077640670764</v>
      </c>
      <c r="D324" s="42">
        <v>35</v>
      </c>
      <c r="E324" s="41">
        <v>7.7395315901995696</v>
      </c>
      <c r="F324" s="42">
        <v>59</v>
      </c>
      <c r="G324" s="41">
        <v>-2.8569057743555102</v>
      </c>
      <c r="H324" s="42">
        <v>69</v>
      </c>
      <c r="I324" s="41">
        <v>20.300894905052601</v>
      </c>
      <c r="J324" s="42">
        <v>67</v>
      </c>
      <c r="K324" s="41">
        <v>4.19660406173392</v>
      </c>
      <c r="L324" s="42">
        <v>60</v>
      </c>
      <c r="M324" s="41">
        <v>-3.8231528008426698</v>
      </c>
      <c r="N324" s="42">
        <v>88</v>
      </c>
      <c r="O324" s="41">
        <v>11.824050592462999</v>
      </c>
      <c r="P324" s="43">
        <v>1.3717706483902401</v>
      </c>
      <c r="Q324" s="43">
        <v>0.36671016266532802</v>
      </c>
      <c r="R324" s="44">
        <v>8</v>
      </c>
      <c r="S324" s="45">
        <v>0</v>
      </c>
      <c r="T324" s="45">
        <v>0</v>
      </c>
      <c r="U324" s="46" t="s">
        <v>18</v>
      </c>
      <c r="V324" s="47">
        <v>1.4999999999999999E-2</v>
      </c>
      <c r="W324" s="47" t="s">
        <v>18</v>
      </c>
      <c r="X324" s="47">
        <v>1.78E-2</v>
      </c>
      <c r="Y324" s="48" t="s">
        <v>141</v>
      </c>
      <c r="Z324" s="49">
        <v>125.0027695</v>
      </c>
      <c r="AA324" s="50" t="s">
        <v>18</v>
      </c>
      <c r="AB324" s="51" t="s">
        <v>18</v>
      </c>
      <c r="AC324" s="52">
        <v>41871</v>
      </c>
      <c r="AD324" s="48" t="s">
        <v>167</v>
      </c>
      <c r="AE324" s="53">
        <v>10</v>
      </c>
      <c r="AF324" s="46" t="s">
        <v>32</v>
      </c>
      <c r="AG324" s="54" t="s">
        <v>18</v>
      </c>
    </row>
    <row r="325" spans="1:33" x14ac:dyDescent="0.25">
      <c r="A325" s="1" t="s">
        <v>517</v>
      </c>
      <c r="B325" s="40" t="b" cm="1">
        <f t="array" ref="B325">IsESG(A325)</f>
        <v>0</v>
      </c>
      <c r="C325" s="55">
        <v>5.3570164315945403</v>
      </c>
      <c r="D325" s="37">
        <v>40</v>
      </c>
      <c r="E325" s="55">
        <v>5.4072771432400497</v>
      </c>
      <c r="F325" s="37">
        <v>64</v>
      </c>
      <c r="G325" s="55">
        <v>3.1808440130787599</v>
      </c>
      <c r="H325" s="37">
        <v>50</v>
      </c>
      <c r="I325" s="55">
        <v>15.123236962851999</v>
      </c>
      <c r="J325" s="37">
        <v>76</v>
      </c>
      <c r="K325" s="55">
        <v>5.4003460054117696</v>
      </c>
      <c r="L325" s="37">
        <v>50</v>
      </c>
      <c r="M325" s="55">
        <v>-2.3977062203983799</v>
      </c>
      <c r="N325" s="37">
        <v>76</v>
      </c>
      <c r="O325" s="55">
        <v>8.5936202827150598</v>
      </c>
      <c r="P325" s="56">
        <v>1.28493315300787</v>
      </c>
      <c r="Q325" s="56">
        <v>0.30728509293631501</v>
      </c>
      <c r="R325" s="57">
        <v>8</v>
      </c>
      <c r="S325" s="58">
        <v>0</v>
      </c>
      <c r="T325" s="58">
        <v>0</v>
      </c>
      <c r="U325" s="14" t="s">
        <v>18</v>
      </c>
      <c r="V325" s="59">
        <v>1.4999999999999999E-2</v>
      </c>
      <c r="W325" s="59" t="s">
        <v>18</v>
      </c>
      <c r="X325" s="59">
        <v>1.78E-2</v>
      </c>
      <c r="Y325" s="12" t="s">
        <v>141</v>
      </c>
      <c r="Z325" s="60">
        <v>580.10239583999999</v>
      </c>
      <c r="AA325" s="8">
        <v>-0.36139115289699902</v>
      </c>
      <c r="AB325" s="61">
        <v>3467</v>
      </c>
      <c r="AC325" s="62">
        <v>39190</v>
      </c>
      <c r="AD325" s="12" t="s">
        <v>142</v>
      </c>
      <c r="AE325" s="16">
        <v>50</v>
      </c>
      <c r="AF325" s="14" t="s">
        <v>18</v>
      </c>
      <c r="AG325" s="39">
        <v>-5.0575026027960002</v>
      </c>
    </row>
    <row r="326" spans="1:33" hidden="1" x14ac:dyDescent="0.25">
      <c r="A326" s="40" t="s">
        <v>518</v>
      </c>
      <c r="B326" s="40" t="b" cm="1">
        <f t="array" ref="B326">IsESG(A326)</f>
        <v>0</v>
      </c>
      <c r="C326" s="41" t="s">
        <v>18</v>
      </c>
      <c r="D326" s="42" t="s">
        <v>18</v>
      </c>
      <c r="E326" s="41">
        <v>9.6238605580454895</v>
      </c>
      <c r="F326" s="42">
        <v>37</v>
      </c>
      <c r="G326" s="41">
        <v>3.60839016926783</v>
      </c>
      <c r="H326" s="42">
        <v>49</v>
      </c>
      <c r="I326" s="41">
        <v>22.919316201016098</v>
      </c>
      <c r="J326" s="42">
        <v>53</v>
      </c>
      <c r="K326" s="41">
        <v>4.1776064473251404</v>
      </c>
      <c r="L326" s="42">
        <v>61</v>
      </c>
      <c r="M326" s="41">
        <v>-9.3507326784958406E-2</v>
      </c>
      <c r="N326" s="42">
        <v>42</v>
      </c>
      <c r="O326" s="41">
        <v>11.118626713113001</v>
      </c>
      <c r="P326" s="43">
        <v>1.6943015832673001</v>
      </c>
      <c r="Q326" s="43">
        <v>0.51744203070308603</v>
      </c>
      <c r="R326" s="44">
        <v>8</v>
      </c>
      <c r="S326" s="45">
        <v>0</v>
      </c>
      <c r="T326" s="45">
        <v>0</v>
      </c>
      <c r="U326" s="46" t="s">
        <v>18</v>
      </c>
      <c r="V326" s="47">
        <v>1.4999999999999999E-2</v>
      </c>
      <c r="W326" s="47" t="s">
        <v>18</v>
      </c>
      <c r="X326" s="47">
        <v>1.78E-2</v>
      </c>
      <c r="Y326" s="48" t="s">
        <v>141</v>
      </c>
      <c r="Z326" s="49">
        <v>3050.2203562300001</v>
      </c>
      <c r="AA326" s="50">
        <v>6.9753230651429998</v>
      </c>
      <c r="AB326" s="51">
        <v>73</v>
      </c>
      <c r="AC326" s="52">
        <v>42454</v>
      </c>
      <c r="AD326" s="48" t="s">
        <v>519</v>
      </c>
      <c r="AE326" s="53">
        <v>50</v>
      </c>
      <c r="AF326" s="46" t="s">
        <v>18</v>
      </c>
      <c r="AG326" s="54">
        <v>31.1786217119169</v>
      </c>
    </row>
    <row r="327" spans="1:33" hidden="1" x14ac:dyDescent="0.25">
      <c r="A327" s="1" t="s">
        <v>520</v>
      </c>
      <c r="B327" s="40" t="b" cm="1">
        <f t="array" ref="B327">IsESG(A327)</f>
        <v>0</v>
      </c>
      <c r="C327" s="55" t="s">
        <v>18</v>
      </c>
      <c r="D327" s="37" t="s">
        <v>18</v>
      </c>
      <c r="E327" s="55">
        <v>10.5734274031682</v>
      </c>
      <c r="F327" s="37">
        <v>25</v>
      </c>
      <c r="G327" s="55">
        <v>4.5093747707654499</v>
      </c>
      <c r="H327" s="37">
        <v>44</v>
      </c>
      <c r="I327" s="55">
        <v>23.992011938441699</v>
      </c>
      <c r="J327" s="37">
        <v>49</v>
      </c>
      <c r="K327" s="55">
        <v>4.6325363724851503</v>
      </c>
      <c r="L327" s="37">
        <v>57</v>
      </c>
      <c r="M327" s="55">
        <v>-2.02824049917005E-2</v>
      </c>
      <c r="N327" s="37">
        <v>41</v>
      </c>
      <c r="O327" s="55">
        <v>11.1176170069336</v>
      </c>
      <c r="P327" s="56">
        <v>1.7909415811673799</v>
      </c>
      <c r="Q327" s="56">
        <v>0.57438335330065504</v>
      </c>
      <c r="R327" s="57">
        <v>8</v>
      </c>
      <c r="S327" s="58">
        <v>0</v>
      </c>
      <c r="T327" s="58">
        <v>0</v>
      </c>
      <c r="U327" s="14" t="s">
        <v>18</v>
      </c>
      <c r="V327" s="59">
        <v>7.4999999999999997E-3</v>
      </c>
      <c r="W327" s="59" t="s">
        <v>18</v>
      </c>
      <c r="X327" s="59">
        <v>9.2999999999999992E-3</v>
      </c>
      <c r="Y327" s="12" t="s">
        <v>141</v>
      </c>
      <c r="Z327" s="60" t="s">
        <v>18</v>
      </c>
      <c r="AA327" s="8" t="s">
        <v>18</v>
      </c>
      <c r="AB327" s="61" t="s">
        <v>18</v>
      </c>
      <c r="AC327" s="62">
        <v>42454</v>
      </c>
      <c r="AD327" s="12" t="s">
        <v>519</v>
      </c>
      <c r="AE327" s="16">
        <v>75000</v>
      </c>
      <c r="AF327" s="14" t="s">
        <v>18</v>
      </c>
      <c r="AG327" s="39" t="s">
        <v>18</v>
      </c>
    </row>
    <row r="328" spans="1:33" hidden="1" x14ac:dyDescent="0.25">
      <c r="A328" s="40" t="s">
        <v>521</v>
      </c>
      <c r="B328" s="40" t="b" cm="1">
        <f t="array" ref="B328">IsESG(A328)</f>
        <v>0</v>
      </c>
      <c r="C328" s="41" t="s">
        <v>18</v>
      </c>
      <c r="D328" s="42" t="s">
        <v>18</v>
      </c>
      <c r="E328" s="41">
        <v>11.103487919559401</v>
      </c>
      <c r="F328" s="42">
        <v>18</v>
      </c>
      <c r="G328" s="41">
        <v>7.1021443766297701</v>
      </c>
      <c r="H328" s="42">
        <v>18</v>
      </c>
      <c r="I328" s="41">
        <v>28.840335748655399</v>
      </c>
      <c r="J328" s="42">
        <v>28</v>
      </c>
      <c r="K328" s="41">
        <v>6.7973948193878302</v>
      </c>
      <c r="L328" s="42">
        <v>25</v>
      </c>
      <c r="M328" s="41">
        <v>0.18883770641915301</v>
      </c>
      <c r="N328" s="42">
        <v>39</v>
      </c>
      <c r="O328" s="41">
        <v>11.3243519309948</v>
      </c>
      <c r="P328" s="43">
        <v>2.1863791007464499</v>
      </c>
      <c r="Q328" s="43">
        <v>0.63463199791654101</v>
      </c>
      <c r="R328" s="44">
        <v>6</v>
      </c>
      <c r="S328" s="45">
        <v>0</v>
      </c>
      <c r="T328" s="45">
        <v>0</v>
      </c>
      <c r="U328" s="46" t="s">
        <v>18</v>
      </c>
      <c r="V328" s="47">
        <v>5.0000000000000001E-3</v>
      </c>
      <c r="W328" s="47" t="s">
        <v>18</v>
      </c>
      <c r="X328" s="47">
        <v>5.1680847189386403E-3</v>
      </c>
      <c r="Y328" s="48" t="s">
        <v>30</v>
      </c>
      <c r="Z328" s="49">
        <v>3021.8662832005498</v>
      </c>
      <c r="AA328" s="50">
        <v>-2.1465105585167099</v>
      </c>
      <c r="AB328" s="51">
        <v>3933</v>
      </c>
      <c r="AC328" s="52">
        <v>42815</v>
      </c>
      <c r="AD328" s="48" t="s">
        <v>522</v>
      </c>
      <c r="AE328" s="53" t="s">
        <v>149</v>
      </c>
      <c r="AF328" s="46" t="s">
        <v>18</v>
      </c>
      <c r="AG328" s="54">
        <v>-60.650272501666898</v>
      </c>
    </row>
    <row r="329" spans="1:33" hidden="1" x14ac:dyDescent="0.25">
      <c r="A329" s="1" t="s">
        <v>523</v>
      </c>
      <c r="B329" s="40" t="b" cm="1">
        <f t="array" ref="B329">IsESG(A329)</f>
        <v>0</v>
      </c>
      <c r="C329" s="55" t="s">
        <v>18</v>
      </c>
      <c r="D329" s="37" t="s">
        <v>18</v>
      </c>
      <c r="E329" s="55">
        <v>4.2001989992245603</v>
      </c>
      <c r="F329" s="37">
        <v>65</v>
      </c>
      <c r="G329" s="55">
        <v>1.0426757496596299</v>
      </c>
      <c r="H329" s="37">
        <v>58</v>
      </c>
      <c r="I329" s="55">
        <v>22.183944703545698</v>
      </c>
      <c r="J329" s="37">
        <v>59</v>
      </c>
      <c r="K329" s="55">
        <v>6.9163005028090003</v>
      </c>
      <c r="L329" s="37">
        <v>24</v>
      </c>
      <c r="M329" s="55">
        <v>-2.6171692392485899</v>
      </c>
      <c r="N329" s="37">
        <v>80</v>
      </c>
      <c r="O329" s="55">
        <v>13.595708595162399</v>
      </c>
      <c r="P329" s="56">
        <v>1.3315183404825499</v>
      </c>
      <c r="Q329" s="56">
        <v>0.189702097217609</v>
      </c>
      <c r="R329" s="57">
        <v>8</v>
      </c>
      <c r="S329" s="58">
        <v>0</v>
      </c>
      <c r="T329" s="58">
        <v>0</v>
      </c>
      <c r="U329" s="14" t="s">
        <v>18</v>
      </c>
      <c r="V329" s="59">
        <v>4.0000000000000001E-3</v>
      </c>
      <c r="W329" s="59" t="s">
        <v>18</v>
      </c>
      <c r="X329" s="59">
        <v>4.1365500706530998E-3</v>
      </c>
      <c r="Y329" s="12" t="s">
        <v>30</v>
      </c>
      <c r="Z329" s="60">
        <v>362.31373451809901</v>
      </c>
      <c r="AA329" s="8">
        <v>-2.0797823756109999</v>
      </c>
      <c r="AB329" s="61">
        <v>821</v>
      </c>
      <c r="AC329" s="62">
        <v>42067</v>
      </c>
      <c r="AD329" s="12" t="s">
        <v>524</v>
      </c>
      <c r="AE329" s="16">
        <v>100000</v>
      </c>
      <c r="AF329" s="14" t="s">
        <v>18</v>
      </c>
      <c r="AG329" s="39">
        <v>-15.7019589018639</v>
      </c>
    </row>
    <row r="330" spans="1:33" hidden="1" x14ac:dyDescent="0.25">
      <c r="A330" s="40" t="s">
        <v>525</v>
      </c>
      <c r="B330" s="40" t="b" cm="1">
        <f t="array" ref="B330">IsESG(A330)</f>
        <v>0</v>
      </c>
      <c r="C330" s="41" t="s">
        <v>18</v>
      </c>
      <c r="D330" s="42" t="s">
        <v>18</v>
      </c>
      <c r="E330" s="63">
        <v>14.0455207248759</v>
      </c>
      <c r="F330" s="64">
        <v>1</v>
      </c>
      <c r="G330" s="63">
        <v>9.7592525672233599</v>
      </c>
      <c r="H330" s="64">
        <v>3</v>
      </c>
      <c r="I330" s="41">
        <v>31.615262358604799</v>
      </c>
      <c r="J330" s="42">
        <v>13</v>
      </c>
      <c r="K330" s="41">
        <v>8.2440583436032409</v>
      </c>
      <c r="L330" s="42">
        <v>16</v>
      </c>
      <c r="M330" s="41">
        <v>1.11125381530192</v>
      </c>
      <c r="N330" s="42">
        <v>11</v>
      </c>
      <c r="O330" s="41">
        <v>11.645908337647199</v>
      </c>
      <c r="P330" s="43">
        <v>2.3642855673494698</v>
      </c>
      <c r="Q330" s="43">
        <v>0.77202330798274899</v>
      </c>
      <c r="R330" s="44">
        <v>6</v>
      </c>
      <c r="S330" s="45">
        <v>0</v>
      </c>
      <c r="T330" s="45">
        <v>0</v>
      </c>
      <c r="U330" s="46" t="s">
        <v>18</v>
      </c>
      <c r="V330" s="47">
        <v>6.0000000000000001E-3</v>
      </c>
      <c r="W330" s="47" t="s">
        <v>18</v>
      </c>
      <c r="X330" s="47">
        <v>5.9987667052542196E-3</v>
      </c>
      <c r="Y330" s="48" t="s">
        <v>30</v>
      </c>
      <c r="Z330" s="49">
        <v>3905.49649100944</v>
      </c>
      <c r="AA330" s="50">
        <v>173.55522893873101</v>
      </c>
      <c r="AB330" s="51">
        <v>88888</v>
      </c>
      <c r="AC330" s="52">
        <v>42913</v>
      </c>
      <c r="AD330" s="48" t="s">
        <v>62</v>
      </c>
      <c r="AE330" s="53">
        <v>10</v>
      </c>
      <c r="AF330" s="46" t="s">
        <v>32</v>
      </c>
      <c r="AG330" s="54">
        <v>1002.7362958981701</v>
      </c>
    </row>
    <row r="331" spans="1:33" hidden="1" x14ac:dyDescent="0.25">
      <c r="A331" s="1" t="s">
        <v>526</v>
      </c>
      <c r="B331" s="40" t="b" cm="1">
        <f t="array" ref="B331">IsESG(A331)</f>
        <v>0</v>
      </c>
      <c r="C331" s="55" t="s">
        <v>18</v>
      </c>
      <c r="D331" s="37" t="s">
        <v>18</v>
      </c>
      <c r="E331" s="55">
        <v>11.835527475285</v>
      </c>
      <c r="F331" s="37">
        <v>10</v>
      </c>
      <c r="G331" s="55">
        <v>8.8294491809403493</v>
      </c>
      <c r="H331" s="37">
        <v>9</v>
      </c>
      <c r="I331" s="55">
        <v>28.171900973228599</v>
      </c>
      <c r="J331" s="37">
        <v>32</v>
      </c>
      <c r="K331" s="55">
        <v>7.7551062307844996</v>
      </c>
      <c r="L331" s="37">
        <v>17</v>
      </c>
      <c r="M331" s="55">
        <v>1.0417815207822201</v>
      </c>
      <c r="N331" s="37">
        <v>14</v>
      </c>
      <c r="O331" s="55">
        <v>10.847510186411601</v>
      </c>
      <c r="P331" s="56">
        <v>2.2208683100547901</v>
      </c>
      <c r="Q331" s="56">
        <v>0.66365347131573504</v>
      </c>
      <c r="R331" s="57">
        <v>8</v>
      </c>
      <c r="S331" s="58">
        <v>0</v>
      </c>
      <c r="T331" s="58">
        <v>0</v>
      </c>
      <c r="U331" s="14" t="s">
        <v>18</v>
      </c>
      <c r="V331" s="59">
        <v>4.0000000000000001E-3</v>
      </c>
      <c r="W331" s="59" t="s">
        <v>18</v>
      </c>
      <c r="X331" s="59">
        <v>4.0039604044929599E-3</v>
      </c>
      <c r="Y331" s="12" t="s">
        <v>30</v>
      </c>
      <c r="Z331" s="60">
        <v>1618.4277803811899</v>
      </c>
      <c r="AA331" s="8">
        <v>-1.2585683022679901</v>
      </c>
      <c r="AB331" s="61">
        <v>863</v>
      </c>
      <c r="AC331" s="62">
        <v>42088</v>
      </c>
      <c r="AD331" s="12" t="s">
        <v>527</v>
      </c>
      <c r="AE331" s="16">
        <v>100000</v>
      </c>
      <c r="AF331" s="14" t="s">
        <v>18</v>
      </c>
      <c r="AG331" s="39">
        <v>-246.109799184124</v>
      </c>
    </row>
    <row r="332" spans="1:33" x14ac:dyDescent="0.25">
      <c r="A332" s="40" t="s">
        <v>528</v>
      </c>
      <c r="B332" s="40" t="b" cm="1">
        <f t="array" ref="B332">IsESG(A332)</f>
        <v>0</v>
      </c>
      <c r="C332" s="41">
        <v>11.120664659065101</v>
      </c>
      <c r="D332" s="42">
        <v>7</v>
      </c>
      <c r="E332" s="63">
        <v>12.900784376769399</v>
      </c>
      <c r="F332" s="64">
        <v>3</v>
      </c>
      <c r="G332" s="63">
        <v>9.8926294360944809</v>
      </c>
      <c r="H332" s="64">
        <v>2</v>
      </c>
      <c r="I332" s="41">
        <v>28.838890336024999</v>
      </c>
      <c r="J332" s="42">
        <v>29</v>
      </c>
      <c r="K332" s="41">
        <v>6.11155805846077</v>
      </c>
      <c r="L332" s="42">
        <v>43</v>
      </c>
      <c r="M332" s="41">
        <v>0.84100002548488295</v>
      </c>
      <c r="N332" s="42">
        <v>18</v>
      </c>
      <c r="O332" s="41">
        <v>11.3718539968103</v>
      </c>
      <c r="P332" s="43">
        <v>2.1771191386856201</v>
      </c>
      <c r="Q332" s="43">
        <v>0.69223462059954799</v>
      </c>
      <c r="R332" s="44">
        <v>6</v>
      </c>
      <c r="S332" s="45">
        <v>0</v>
      </c>
      <c r="T332" s="45">
        <v>0</v>
      </c>
      <c r="U332" s="46" t="s">
        <v>18</v>
      </c>
      <c r="V332" s="47">
        <v>0.01</v>
      </c>
      <c r="W332" s="47" t="s">
        <v>18</v>
      </c>
      <c r="X332" s="47">
        <v>1.00018016171861E-2</v>
      </c>
      <c r="Y332" s="48" t="s">
        <v>30</v>
      </c>
      <c r="Z332" s="49">
        <v>2236.7327420922602</v>
      </c>
      <c r="AA332" s="50">
        <v>-69.460045731010595</v>
      </c>
      <c r="AB332" s="51">
        <v>65787</v>
      </c>
      <c r="AC332" s="52">
        <v>35732</v>
      </c>
      <c r="AD332" s="48" t="s">
        <v>529</v>
      </c>
      <c r="AE332" s="53">
        <v>10</v>
      </c>
      <c r="AF332" s="46" t="s">
        <v>18</v>
      </c>
      <c r="AG332" s="54">
        <v>-190.36751620643599</v>
      </c>
    </row>
    <row r="333" spans="1:33" x14ac:dyDescent="0.25">
      <c r="A333" s="1" t="s">
        <v>2363</v>
      </c>
      <c r="B333" s="40" t="b" cm="1">
        <f t="array" ref="B333">IsESG(A333)</f>
        <v>0</v>
      </c>
      <c r="C333" s="55">
        <v>10.969892410991401</v>
      </c>
      <c r="D333" s="37">
        <v>8</v>
      </c>
      <c r="E333" s="65">
        <v>12.945600686495</v>
      </c>
      <c r="F333" s="66">
        <v>2</v>
      </c>
      <c r="G333" s="65">
        <v>9.9650086359590606</v>
      </c>
      <c r="H333" s="66">
        <v>1</v>
      </c>
      <c r="I333" s="55">
        <v>29.0949148660996</v>
      </c>
      <c r="J333" s="37">
        <v>27</v>
      </c>
      <c r="K333" s="55">
        <v>6.3218123459087998</v>
      </c>
      <c r="L333" s="37">
        <v>36</v>
      </c>
      <c r="M333" s="55">
        <v>0.87671048617798897</v>
      </c>
      <c r="N333" s="37">
        <v>17</v>
      </c>
      <c r="O333" s="55">
        <v>11.369272718902</v>
      </c>
      <c r="P333" s="56">
        <v>2.20013242072047</v>
      </c>
      <c r="Q333" s="56">
        <v>0.69484057117170706</v>
      </c>
      <c r="R333" s="57">
        <v>6</v>
      </c>
      <c r="S333" s="58">
        <v>0</v>
      </c>
      <c r="T333" s="58">
        <v>0</v>
      </c>
      <c r="U333" s="14" t="s">
        <v>18</v>
      </c>
      <c r="V333" s="59">
        <v>0.01</v>
      </c>
      <c r="W333" s="59" t="s">
        <v>18</v>
      </c>
      <c r="X333" s="59">
        <v>1.00056846095545E-2</v>
      </c>
      <c r="Y333" s="12" t="s">
        <v>30</v>
      </c>
      <c r="Z333" s="60" t="s">
        <v>18</v>
      </c>
      <c r="AA333" s="8" t="s">
        <v>18</v>
      </c>
      <c r="AB333" s="61" t="s">
        <v>18</v>
      </c>
      <c r="AC333" s="62">
        <v>41547</v>
      </c>
      <c r="AD333" s="12" t="s">
        <v>529</v>
      </c>
      <c r="AE333" s="16">
        <v>10</v>
      </c>
      <c r="AF333" s="14" t="s">
        <v>18</v>
      </c>
      <c r="AG333" s="39" t="s">
        <v>18</v>
      </c>
    </row>
    <row r="334" spans="1:33" x14ac:dyDescent="0.25">
      <c r="A334" s="40" t="s">
        <v>531</v>
      </c>
      <c r="B334" s="40" t="b" cm="1">
        <f t="array" ref="B334">IsESG(A334)</f>
        <v>0</v>
      </c>
      <c r="C334" s="41">
        <v>7.8449124504480698</v>
      </c>
      <c r="D334" s="42">
        <v>30</v>
      </c>
      <c r="E334" s="41">
        <v>9.4362179206621999</v>
      </c>
      <c r="F334" s="42">
        <v>41</v>
      </c>
      <c r="G334" s="41">
        <v>6.7560774771200496</v>
      </c>
      <c r="H334" s="42">
        <v>22</v>
      </c>
      <c r="I334" s="41">
        <v>23.227687117312399</v>
      </c>
      <c r="J334" s="42">
        <v>51</v>
      </c>
      <c r="K334" s="41">
        <v>5.8702155964397402</v>
      </c>
      <c r="L334" s="42">
        <v>44</v>
      </c>
      <c r="M334" s="41">
        <v>-0.35580070247736001</v>
      </c>
      <c r="N334" s="42">
        <v>50</v>
      </c>
      <c r="O334" s="41">
        <v>9.4616729960726698</v>
      </c>
      <c r="P334" s="43">
        <v>2.0236038349696899</v>
      </c>
      <c r="Q334" s="43">
        <v>0.59074882222073999</v>
      </c>
      <c r="R334" s="44">
        <v>8</v>
      </c>
      <c r="S334" s="45">
        <v>0</v>
      </c>
      <c r="T334" s="45">
        <v>0</v>
      </c>
      <c r="U334" s="46" t="s">
        <v>18</v>
      </c>
      <c r="V334" s="47">
        <v>1.4999999999999999E-2</v>
      </c>
      <c r="W334" s="47" t="s">
        <v>18</v>
      </c>
      <c r="X334" s="47">
        <v>1.49995680691947E-2</v>
      </c>
      <c r="Y334" s="48" t="s">
        <v>30</v>
      </c>
      <c r="Z334" s="49">
        <v>3300.28646585462</v>
      </c>
      <c r="AA334" s="50">
        <v>-194.14975663988801</v>
      </c>
      <c r="AB334" s="51">
        <v>152862</v>
      </c>
      <c r="AC334" s="52">
        <v>41260</v>
      </c>
      <c r="AD334" s="48" t="s">
        <v>532</v>
      </c>
      <c r="AE334" s="53">
        <v>10</v>
      </c>
      <c r="AF334" s="46" t="s">
        <v>34</v>
      </c>
      <c r="AG334" s="54">
        <v>-350.796584434816</v>
      </c>
    </row>
    <row r="335" spans="1:33" x14ac:dyDescent="0.25">
      <c r="A335" s="1" t="s">
        <v>2557</v>
      </c>
      <c r="B335" s="40" t="b" cm="1">
        <f t="array" ref="B335">IsESG(A335)</f>
        <v>0</v>
      </c>
      <c r="C335" s="55">
        <v>8.4390056611697908</v>
      </c>
      <c r="D335" s="37">
        <v>22</v>
      </c>
      <c r="E335" s="55">
        <v>10.040218005915699</v>
      </c>
      <c r="F335" s="37">
        <v>29</v>
      </c>
      <c r="G335" s="55">
        <v>7.3452190974663703</v>
      </c>
      <c r="H335" s="37">
        <v>16</v>
      </c>
      <c r="I335" s="55">
        <v>23.903208648341099</v>
      </c>
      <c r="J335" s="37">
        <v>50</v>
      </c>
      <c r="K335" s="55">
        <v>6.16265137627847</v>
      </c>
      <c r="L335" s="37">
        <v>41</v>
      </c>
      <c r="M335" s="55">
        <v>-0.30822004485415699</v>
      </c>
      <c r="N335" s="37">
        <v>49</v>
      </c>
      <c r="O335" s="55">
        <v>9.4591022913906606</v>
      </c>
      <c r="P335" s="56">
        <v>2.0955687633436502</v>
      </c>
      <c r="Q335" s="56">
        <v>0.63320580115090996</v>
      </c>
      <c r="R335" s="57">
        <v>8</v>
      </c>
      <c r="S335" s="58">
        <v>0</v>
      </c>
      <c r="T335" s="58">
        <v>0</v>
      </c>
      <c r="U335" s="14" t="s">
        <v>18</v>
      </c>
      <c r="V335" s="59">
        <v>9.4999999999999998E-3</v>
      </c>
      <c r="W335" s="59" t="s">
        <v>18</v>
      </c>
      <c r="X335" s="59">
        <v>9.5034789011941203E-3</v>
      </c>
      <c r="Y335" s="12" t="s">
        <v>30</v>
      </c>
      <c r="Z335" s="60" t="s">
        <v>18</v>
      </c>
      <c r="AA335" s="8" t="s">
        <v>18</v>
      </c>
      <c r="AB335" s="61" t="s">
        <v>18</v>
      </c>
      <c r="AC335" s="62">
        <v>41260</v>
      </c>
      <c r="AD335" s="12" t="s">
        <v>532</v>
      </c>
      <c r="AE335" s="16">
        <v>100000</v>
      </c>
      <c r="AF335" s="14" t="s">
        <v>18</v>
      </c>
      <c r="AG335" s="39" t="s">
        <v>18</v>
      </c>
    </row>
    <row r="336" spans="1:33" x14ac:dyDescent="0.25">
      <c r="A336" s="40" t="s">
        <v>2558</v>
      </c>
      <c r="B336" s="40" t="b" cm="1">
        <f t="array" ref="B336">IsESG(A336)</f>
        <v>0</v>
      </c>
      <c r="C336" s="41">
        <v>8.6015899806801599</v>
      </c>
      <c r="D336" s="42">
        <v>17</v>
      </c>
      <c r="E336" s="41">
        <v>10.205583612216101</v>
      </c>
      <c r="F336" s="42">
        <v>28</v>
      </c>
      <c r="G336" s="41">
        <v>7.5064706449746499</v>
      </c>
      <c r="H336" s="42">
        <v>15</v>
      </c>
      <c r="I336" s="41">
        <v>24.088099176110799</v>
      </c>
      <c r="J336" s="42">
        <v>48</v>
      </c>
      <c r="K336" s="41">
        <v>6.2424610484596901</v>
      </c>
      <c r="L336" s="42">
        <v>37</v>
      </c>
      <c r="M336" s="41">
        <v>-0.29536810593736501</v>
      </c>
      <c r="N336" s="42">
        <v>47</v>
      </c>
      <c r="O336" s="41">
        <v>9.4584553815579699</v>
      </c>
      <c r="P336" s="43">
        <v>2.1152597344688999</v>
      </c>
      <c r="Q336" s="43">
        <v>0.64483321210857503</v>
      </c>
      <c r="R336" s="44">
        <v>8</v>
      </c>
      <c r="S336" s="45">
        <v>0</v>
      </c>
      <c r="T336" s="45">
        <v>0</v>
      </c>
      <c r="U336" s="46" t="s">
        <v>18</v>
      </c>
      <c r="V336" s="47">
        <v>8.0000000000000002E-3</v>
      </c>
      <c r="W336" s="47" t="s">
        <v>18</v>
      </c>
      <c r="X336" s="47">
        <v>8.0021214165365701E-3</v>
      </c>
      <c r="Y336" s="48" t="s">
        <v>30</v>
      </c>
      <c r="Z336" s="49" t="s">
        <v>18</v>
      </c>
      <c r="AA336" s="50" t="s">
        <v>18</v>
      </c>
      <c r="AB336" s="51" t="s">
        <v>18</v>
      </c>
      <c r="AC336" s="52">
        <v>41263</v>
      </c>
      <c r="AD336" s="48" t="s">
        <v>532</v>
      </c>
      <c r="AE336" s="53">
        <v>1000000</v>
      </c>
      <c r="AF336" s="46" t="s">
        <v>18</v>
      </c>
      <c r="AG336" s="54" t="s">
        <v>18</v>
      </c>
    </row>
    <row r="337" spans="1:33" x14ac:dyDescent="0.25">
      <c r="A337" s="1" t="s">
        <v>535</v>
      </c>
      <c r="B337" s="40" t="b" cm="1">
        <f t="array" ref="B337">IsESG(A337)</f>
        <v>0</v>
      </c>
      <c r="C337" s="55">
        <v>11.1488178728418</v>
      </c>
      <c r="D337" s="37">
        <v>5</v>
      </c>
      <c r="E337" s="55">
        <v>12.594464456965699</v>
      </c>
      <c r="F337" s="37">
        <v>7</v>
      </c>
      <c r="G337" s="55">
        <v>8.8772950625420197</v>
      </c>
      <c r="H337" s="37">
        <v>6</v>
      </c>
      <c r="I337" s="55">
        <v>31.313317289956601</v>
      </c>
      <c r="J337" s="37">
        <v>17</v>
      </c>
      <c r="K337" s="55">
        <v>8.5056991237895101</v>
      </c>
      <c r="L337" s="37">
        <v>15</v>
      </c>
      <c r="M337" s="55">
        <v>1.43194487736177</v>
      </c>
      <c r="N337" s="37">
        <v>9</v>
      </c>
      <c r="O337" s="55">
        <v>11.446802767132899</v>
      </c>
      <c r="P337" s="56">
        <v>2.3790318123517999</v>
      </c>
      <c r="Q337" s="56">
        <v>0.69541248656202903</v>
      </c>
      <c r="R337" s="57">
        <v>6</v>
      </c>
      <c r="S337" s="58">
        <v>0</v>
      </c>
      <c r="T337" s="58">
        <v>0</v>
      </c>
      <c r="U337" s="14" t="s">
        <v>18</v>
      </c>
      <c r="V337" s="59">
        <v>5.0000000000000001E-3</v>
      </c>
      <c r="W337" s="59" t="s">
        <v>18</v>
      </c>
      <c r="X337" s="59">
        <v>4.9988696021234999E-3</v>
      </c>
      <c r="Y337" s="12" t="s">
        <v>30</v>
      </c>
      <c r="Z337" s="60">
        <v>2799.5669890915001</v>
      </c>
      <c r="AA337" s="8">
        <v>0.14981391823977899</v>
      </c>
      <c r="AB337" s="61">
        <v>76192</v>
      </c>
      <c r="AC337" s="62">
        <v>41187</v>
      </c>
      <c r="AD337" s="12" t="s">
        <v>62</v>
      </c>
      <c r="AE337" s="16">
        <v>10</v>
      </c>
      <c r="AF337" s="14" t="s">
        <v>18</v>
      </c>
      <c r="AG337" s="39">
        <v>86.815515100935201</v>
      </c>
    </row>
    <row r="338" spans="1:33" x14ac:dyDescent="0.25">
      <c r="A338" s="40" t="s">
        <v>2362</v>
      </c>
      <c r="B338" s="40" t="b" cm="1">
        <f t="array" ref="B338">IsESG(A338)</f>
        <v>0</v>
      </c>
      <c r="C338" s="41">
        <v>11.3473507458024</v>
      </c>
      <c r="D338" s="42">
        <v>4</v>
      </c>
      <c r="E338" s="41">
        <v>12.707067570712899</v>
      </c>
      <c r="F338" s="42">
        <v>6</v>
      </c>
      <c r="G338" s="41">
        <v>8.98616716177815</v>
      </c>
      <c r="H338" s="42">
        <v>4</v>
      </c>
      <c r="I338" s="41">
        <v>31.4438091424331</v>
      </c>
      <c r="J338" s="42">
        <v>16</v>
      </c>
      <c r="K338" s="41">
        <v>8.5600677995402297</v>
      </c>
      <c r="L338" s="42">
        <v>14</v>
      </c>
      <c r="M338" s="41">
        <v>1.44067394834157</v>
      </c>
      <c r="N338" s="42">
        <v>8</v>
      </c>
      <c r="O338" s="41">
        <v>11.4461657564337</v>
      </c>
      <c r="P338" s="43">
        <v>2.3905646980363202</v>
      </c>
      <c r="Q338" s="43">
        <v>0.70219300696408005</v>
      </c>
      <c r="R338" s="44">
        <v>6</v>
      </c>
      <c r="S338" s="45">
        <v>0</v>
      </c>
      <c r="T338" s="45">
        <v>0</v>
      </c>
      <c r="U338" s="46" t="s">
        <v>18</v>
      </c>
      <c r="V338" s="47">
        <v>4.0000000000000001E-3</v>
      </c>
      <c r="W338" s="47" t="s">
        <v>18</v>
      </c>
      <c r="X338" s="47">
        <v>4.0011233185561499E-3</v>
      </c>
      <c r="Y338" s="48" t="s">
        <v>30</v>
      </c>
      <c r="Z338" s="49" t="s">
        <v>18</v>
      </c>
      <c r="AA338" s="50" t="s">
        <v>18</v>
      </c>
      <c r="AB338" s="51" t="s">
        <v>18</v>
      </c>
      <c r="AC338" s="52">
        <v>41187</v>
      </c>
      <c r="AD338" s="48" t="s">
        <v>62</v>
      </c>
      <c r="AE338" s="53">
        <v>100000</v>
      </c>
      <c r="AF338" s="46" t="s">
        <v>18</v>
      </c>
      <c r="AG338" s="54" t="s">
        <v>18</v>
      </c>
    </row>
    <row r="339" spans="1:33" x14ac:dyDescent="0.25">
      <c r="A339" s="1" t="s">
        <v>537</v>
      </c>
      <c r="B339" s="40" t="b" cm="1">
        <f t="array" ref="B339">IsESG(A339)</f>
        <v>0</v>
      </c>
      <c r="C339" s="55">
        <v>6.8143686995181199</v>
      </c>
      <c r="D339" s="37">
        <v>38</v>
      </c>
      <c r="E339" s="55">
        <v>7.2350355175555103</v>
      </c>
      <c r="F339" s="37">
        <v>61</v>
      </c>
      <c r="G339" s="55">
        <v>4.8112845609425001</v>
      </c>
      <c r="H339" s="37">
        <v>40</v>
      </c>
      <c r="I339" s="55">
        <v>16.784960229460701</v>
      </c>
      <c r="J339" s="37">
        <v>74</v>
      </c>
      <c r="K339" s="55">
        <v>6.1517432001014303</v>
      </c>
      <c r="L339" s="37">
        <v>42</v>
      </c>
      <c r="M339" s="55">
        <v>-2.3199053711848601</v>
      </c>
      <c r="N339" s="37">
        <v>75</v>
      </c>
      <c r="O339" s="55">
        <v>8.3974805301396795</v>
      </c>
      <c r="P339" s="56">
        <v>1.51282885701658</v>
      </c>
      <c r="Q339" s="56">
        <v>0.44194559621733898</v>
      </c>
      <c r="R339" s="57">
        <v>8</v>
      </c>
      <c r="S339" s="58">
        <v>0</v>
      </c>
      <c r="T339" s="58">
        <v>0</v>
      </c>
      <c r="U339" s="14" t="s">
        <v>18</v>
      </c>
      <c r="V339" s="59">
        <v>8.0000000000000002E-3</v>
      </c>
      <c r="W339" s="59" t="s">
        <v>18</v>
      </c>
      <c r="X339" s="59">
        <v>8.0134172680603293E-3</v>
      </c>
      <c r="Y339" s="12" t="s">
        <v>30</v>
      </c>
      <c r="Z339" s="60">
        <v>284.76819496419103</v>
      </c>
      <c r="AA339" s="8">
        <v>-4.6934353873249997</v>
      </c>
      <c r="AB339" s="61">
        <v>204</v>
      </c>
      <c r="AC339" s="62">
        <v>36416</v>
      </c>
      <c r="AD339" s="12" t="s">
        <v>538</v>
      </c>
      <c r="AE339" s="16">
        <v>1000000</v>
      </c>
      <c r="AF339" s="14" t="s">
        <v>18</v>
      </c>
      <c r="AG339" s="39">
        <v>-49.998850909752001</v>
      </c>
    </row>
    <row r="340" spans="1:33" hidden="1" x14ac:dyDescent="0.25">
      <c r="A340" s="40" t="s">
        <v>539</v>
      </c>
      <c r="B340" s="40" t="b" cm="1">
        <f t="array" ref="B340">IsESG(A340)</f>
        <v>0</v>
      </c>
      <c r="C340" s="41" t="s">
        <v>18</v>
      </c>
      <c r="D340" s="42" t="s">
        <v>18</v>
      </c>
      <c r="E340" s="41" t="s">
        <v>18</v>
      </c>
      <c r="F340" s="42" t="s">
        <v>18</v>
      </c>
      <c r="G340" s="41" t="s">
        <v>18</v>
      </c>
      <c r="H340" s="42" t="s">
        <v>18</v>
      </c>
      <c r="I340" s="41" t="s">
        <v>18</v>
      </c>
      <c r="J340" s="42" t="s">
        <v>18</v>
      </c>
      <c r="K340" s="41" t="s">
        <v>18</v>
      </c>
      <c r="L340" s="42" t="s">
        <v>18</v>
      </c>
      <c r="M340" s="41">
        <v>-0.30126819405121802</v>
      </c>
      <c r="N340" s="42">
        <v>48</v>
      </c>
      <c r="O340" s="41" t="s">
        <v>18</v>
      </c>
      <c r="P340" s="43" t="s">
        <v>18</v>
      </c>
      <c r="Q340" s="43" t="s">
        <v>18</v>
      </c>
      <c r="R340" s="44">
        <v>8</v>
      </c>
      <c r="S340" s="45">
        <v>0</v>
      </c>
      <c r="T340" s="45">
        <v>0</v>
      </c>
      <c r="U340" s="46" t="s">
        <v>18</v>
      </c>
      <c r="V340" s="47">
        <v>1.4999999999999999E-2</v>
      </c>
      <c r="W340" s="47" t="s">
        <v>18</v>
      </c>
      <c r="X340" s="47">
        <v>1.4999999999999999E-2</v>
      </c>
      <c r="Y340" s="48" t="s">
        <v>30</v>
      </c>
      <c r="Z340" s="49">
        <v>1757.00644869503</v>
      </c>
      <c r="AA340" s="50">
        <v>336.40761206791001</v>
      </c>
      <c r="AB340" s="51">
        <v>6207</v>
      </c>
      <c r="AC340" s="52">
        <v>45555</v>
      </c>
      <c r="AD340" s="48" t="s">
        <v>146</v>
      </c>
      <c r="AE340" s="53">
        <v>100</v>
      </c>
      <c r="AF340" s="46" t="s">
        <v>39</v>
      </c>
      <c r="AG340" s="54">
        <v>354.47415694563</v>
      </c>
    </row>
    <row r="341" spans="1:33" hidden="1" x14ac:dyDescent="0.25">
      <c r="A341" s="1" t="s">
        <v>540</v>
      </c>
      <c r="B341" s="40" t="b" cm="1">
        <f t="array" ref="B341">IsESG(A341)</f>
        <v>0</v>
      </c>
      <c r="C341" s="55" t="s">
        <v>18</v>
      </c>
      <c r="D341" s="37" t="s">
        <v>18</v>
      </c>
      <c r="E341" s="55" t="s">
        <v>18</v>
      </c>
      <c r="F341" s="37" t="s">
        <v>18</v>
      </c>
      <c r="G341" s="55" t="s">
        <v>18</v>
      </c>
      <c r="H341" s="37" t="s">
        <v>18</v>
      </c>
      <c r="I341" s="55" t="s">
        <v>18</v>
      </c>
      <c r="J341" s="37" t="s">
        <v>18</v>
      </c>
      <c r="K341" s="55" t="s">
        <v>18</v>
      </c>
      <c r="L341" s="37" t="s">
        <v>18</v>
      </c>
      <c r="M341" s="55">
        <v>-3.6057050651951101</v>
      </c>
      <c r="N341" s="37">
        <v>86</v>
      </c>
      <c r="O341" s="55" t="s">
        <v>18</v>
      </c>
      <c r="P341" s="56" t="s">
        <v>18</v>
      </c>
      <c r="Q341" s="56" t="s">
        <v>18</v>
      </c>
      <c r="R341" s="57">
        <v>8</v>
      </c>
      <c r="S341" s="58">
        <v>0</v>
      </c>
      <c r="T341" s="58">
        <v>0</v>
      </c>
      <c r="U341" s="14" t="s">
        <v>18</v>
      </c>
      <c r="V341" s="59">
        <v>6.0000000000000001E-3</v>
      </c>
      <c r="W341" s="59" t="s">
        <v>18</v>
      </c>
      <c r="X341" s="59">
        <v>0.01</v>
      </c>
      <c r="Y341" s="12" t="s">
        <v>30</v>
      </c>
      <c r="Z341" s="60">
        <v>1079.56592969137</v>
      </c>
      <c r="AA341" s="8">
        <v>-52.764666958360202</v>
      </c>
      <c r="AB341" s="61">
        <v>249</v>
      </c>
      <c r="AC341" s="62">
        <v>45555</v>
      </c>
      <c r="AD341" s="12" t="s">
        <v>146</v>
      </c>
      <c r="AE341" s="16" t="s">
        <v>541</v>
      </c>
      <c r="AF341" s="14" t="s">
        <v>39</v>
      </c>
      <c r="AG341" s="39">
        <v>-54.644921813605002</v>
      </c>
    </row>
    <row r="342" spans="1:33" hidden="1" x14ac:dyDescent="0.25">
      <c r="A342" s="225" t="s">
        <v>2544</v>
      </c>
      <c r="B342" s="40" t="b" cm="1">
        <f t="array" ref="B342">IsESG(A342)</f>
        <v>1</v>
      </c>
      <c r="C342" s="55" t="s">
        <v>18</v>
      </c>
      <c r="D342" s="37" t="s">
        <v>18</v>
      </c>
      <c r="E342" s="55">
        <v>9.5868803609720299</v>
      </c>
      <c r="F342" s="37">
        <v>39</v>
      </c>
      <c r="G342" s="55">
        <v>5.9680608743649399</v>
      </c>
      <c r="H342" s="37">
        <v>27</v>
      </c>
      <c r="I342" s="55">
        <v>22.7687040140538</v>
      </c>
      <c r="J342" s="37">
        <v>56</v>
      </c>
      <c r="K342" s="55">
        <v>3.8735560628068999</v>
      </c>
      <c r="L342" s="37">
        <v>63</v>
      </c>
      <c r="M342" s="55">
        <v>-0.89751204381972505</v>
      </c>
      <c r="N342" s="37">
        <v>60</v>
      </c>
      <c r="O342" s="55">
        <v>11.9482753069009</v>
      </c>
      <c r="P342" s="56">
        <v>1.56404955333007</v>
      </c>
      <c r="Q342" s="56">
        <v>0.49412046058600201</v>
      </c>
      <c r="R342" s="57">
        <v>8</v>
      </c>
      <c r="S342" s="58">
        <v>0</v>
      </c>
      <c r="T342" s="58">
        <v>0.01</v>
      </c>
      <c r="U342" s="14" t="s">
        <v>18</v>
      </c>
      <c r="V342" s="59">
        <v>1.7999999999999999E-2</v>
      </c>
      <c r="W342" s="59" t="s">
        <v>18</v>
      </c>
      <c r="X342" s="59">
        <v>1.8069999999999999E-2</v>
      </c>
      <c r="Y342" s="12" t="s">
        <v>30</v>
      </c>
      <c r="Z342" s="60" t="s">
        <v>18</v>
      </c>
      <c r="AA342" s="8" t="s">
        <v>18</v>
      </c>
      <c r="AB342" s="61" t="s">
        <v>18</v>
      </c>
      <c r="AC342" s="62">
        <v>42116</v>
      </c>
      <c r="AD342" s="12" t="s">
        <v>65</v>
      </c>
      <c r="AE342" s="16">
        <v>30000</v>
      </c>
      <c r="AF342" s="14" t="s">
        <v>18</v>
      </c>
      <c r="AG342" s="39" t="s">
        <v>18</v>
      </c>
    </row>
    <row r="343" spans="1:33" hidden="1" x14ac:dyDescent="0.25">
      <c r="A343" s="1" t="s">
        <v>543</v>
      </c>
      <c r="B343" s="40" t="b" cm="1">
        <f t="array" ref="B343">IsESG(A343)</f>
        <v>0</v>
      </c>
      <c r="C343" s="55" t="s">
        <v>18</v>
      </c>
      <c r="D343" s="37" t="s">
        <v>18</v>
      </c>
      <c r="E343" s="55" t="s">
        <v>18</v>
      </c>
      <c r="F343" s="37" t="s">
        <v>18</v>
      </c>
      <c r="G343" s="55" t="s">
        <v>18</v>
      </c>
      <c r="H343" s="37" t="s">
        <v>18</v>
      </c>
      <c r="I343" s="55">
        <v>33.116443775133398</v>
      </c>
      <c r="J343" s="37">
        <v>8</v>
      </c>
      <c r="K343" s="55">
        <v>9.5908122737601502</v>
      </c>
      <c r="L343" s="37">
        <v>13</v>
      </c>
      <c r="M343" s="55">
        <v>1.1927731249287099</v>
      </c>
      <c r="N343" s="37">
        <v>10</v>
      </c>
      <c r="O343" s="55">
        <v>11.7819661446526</v>
      </c>
      <c r="P343" s="56">
        <v>2.4643963546848999</v>
      </c>
      <c r="Q343" s="56" t="s">
        <v>18</v>
      </c>
      <c r="R343" s="57">
        <v>8</v>
      </c>
      <c r="S343" s="58">
        <v>0</v>
      </c>
      <c r="T343" s="58">
        <v>0</v>
      </c>
      <c r="U343" s="14" t="s">
        <v>18</v>
      </c>
      <c r="V343" s="59">
        <v>5.0000000000000001E-3</v>
      </c>
      <c r="W343" s="59" t="s">
        <v>18</v>
      </c>
      <c r="X343" s="59">
        <v>4.9913423323250401E-3</v>
      </c>
      <c r="Y343" s="12" t="s">
        <v>30</v>
      </c>
      <c r="Z343" s="60">
        <v>1622.1040027341101</v>
      </c>
      <c r="AA343" s="8">
        <v>63.364553340940901</v>
      </c>
      <c r="AB343" s="61">
        <v>482</v>
      </c>
      <c r="AC343" s="62">
        <v>44724</v>
      </c>
      <c r="AD343" s="12" t="s">
        <v>142</v>
      </c>
      <c r="AE343" s="16">
        <v>10</v>
      </c>
      <c r="AF343" s="14" t="s">
        <v>32</v>
      </c>
      <c r="AG343" s="39">
        <v>380.25075564581698</v>
      </c>
    </row>
    <row r="344" spans="1:33" hidden="1" x14ac:dyDescent="0.25">
      <c r="A344" s="225" t="s">
        <v>2545</v>
      </c>
      <c r="B344" s="40" t="b" cm="1">
        <f t="array" ref="B344">IsESG(A344)</f>
        <v>1</v>
      </c>
      <c r="C344" s="41" t="s">
        <v>18</v>
      </c>
      <c r="D344" s="42" t="s">
        <v>18</v>
      </c>
      <c r="E344" s="41" t="s">
        <v>18</v>
      </c>
      <c r="F344" s="42" t="s">
        <v>18</v>
      </c>
      <c r="G344" s="41" t="s">
        <v>18</v>
      </c>
      <c r="H344" s="42" t="s">
        <v>18</v>
      </c>
      <c r="I344" s="41" t="s">
        <v>18</v>
      </c>
      <c r="J344" s="42" t="s">
        <v>18</v>
      </c>
      <c r="K344" s="41" t="s">
        <v>18</v>
      </c>
      <c r="L344" s="42" t="s">
        <v>18</v>
      </c>
      <c r="M344" s="41">
        <v>-0.89695908991467199</v>
      </c>
      <c r="N344" s="42">
        <v>57</v>
      </c>
      <c r="O344" s="41" t="s">
        <v>18</v>
      </c>
      <c r="P344" s="43" t="s">
        <v>18</v>
      </c>
      <c r="Q344" s="43" t="s">
        <v>18</v>
      </c>
      <c r="R344" s="44">
        <v>8</v>
      </c>
      <c r="S344" s="45">
        <v>0</v>
      </c>
      <c r="T344" s="45">
        <v>0.01</v>
      </c>
      <c r="U344" s="46" t="s">
        <v>18</v>
      </c>
      <c r="V344" s="47">
        <v>9.4999999999999998E-3</v>
      </c>
      <c r="W344" s="47" t="s">
        <v>18</v>
      </c>
      <c r="X344" s="47">
        <v>9.5700000000000004E-3</v>
      </c>
      <c r="Y344" s="48" t="s">
        <v>30</v>
      </c>
      <c r="Z344" s="49" t="s">
        <v>18</v>
      </c>
      <c r="AA344" s="50" t="s">
        <v>18</v>
      </c>
      <c r="AB344" s="51" t="s">
        <v>18</v>
      </c>
      <c r="AC344" s="52">
        <v>45455</v>
      </c>
      <c r="AD344" s="48" t="s">
        <v>65</v>
      </c>
      <c r="AE344" s="53" t="s">
        <v>68</v>
      </c>
      <c r="AF344" s="46" t="s">
        <v>18</v>
      </c>
      <c r="AG344" s="54" t="s">
        <v>18</v>
      </c>
    </row>
    <row r="345" spans="1:33" hidden="1" x14ac:dyDescent="0.25">
      <c r="A345" s="225" t="s">
        <v>2546</v>
      </c>
      <c r="B345" s="40" t="b" cm="1">
        <f t="array" ref="B345">IsESG(A345)</f>
        <v>1</v>
      </c>
      <c r="C345" s="55" t="s">
        <v>18</v>
      </c>
      <c r="D345" s="37" t="s">
        <v>18</v>
      </c>
      <c r="E345" s="55" t="s">
        <v>18</v>
      </c>
      <c r="F345" s="37" t="s">
        <v>18</v>
      </c>
      <c r="G345" s="55" t="s">
        <v>18</v>
      </c>
      <c r="H345" s="37" t="s">
        <v>18</v>
      </c>
      <c r="I345" s="55" t="s">
        <v>18</v>
      </c>
      <c r="J345" s="37" t="s">
        <v>18</v>
      </c>
      <c r="K345" s="55" t="s">
        <v>18</v>
      </c>
      <c r="L345" s="37" t="s">
        <v>18</v>
      </c>
      <c r="M345" s="55">
        <v>-0.89695908991467199</v>
      </c>
      <c r="N345" s="37">
        <v>57</v>
      </c>
      <c r="O345" s="55" t="s">
        <v>18</v>
      </c>
      <c r="P345" s="56" t="s">
        <v>18</v>
      </c>
      <c r="Q345" s="56" t="s">
        <v>18</v>
      </c>
      <c r="R345" s="57">
        <v>8</v>
      </c>
      <c r="S345" s="58">
        <v>0</v>
      </c>
      <c r="T345" s="58">
        <v>0.01</v>
      </c>
      <c r="U345" s="14" t="s">
        <v>18</v>
      </c>
      <c r="V345" s="59">
        <v>5.0000000000000001E-3</v>
      </c>
      <c r="W345" s="59" t="s">
        <v>18</v>
      </c>
      <c r="X345" s="59">
        <v>5.0699999999999999E-3</v>
      </c>
      <c r="Y345" s="12" t="s">
        <v>30</v>
      </c>
      <c r="Z345" s="60" t="s">
        <v>18</v>
      </c>
      <c r="AA345" s="8" t="s">
        <v>18</v>
      </c>
      <c r="AB345" s="61" t="s">
        <v>18</v>
      </c>
      <c r="AC345" s="62">
        <v>45455</v>
      </c>
      <c r="AD345" s="12" t="s">
        <v>65</v>
      </c>
      <c r="AE345" s="16" t="s">
        <v>70</v>
      </c>
      <c r="AF345" s="14" t="s">
        <v>18</v>
      </c>
      <c r="AG345" s="39" t="s">
        <v>18</v>
      </c>
    </row>
    <row r="346" spans="1:33" hidden="1" x14ac:dyDescent="0.25">
      <c r="A346" s="225" t="s">
        <v>2532</v>
      </c>
      <c r="B346" s="40" t="b" cm="1">
        <f t="array" ref="B346">IsESG(A346)</f>
        <v>1</v>
      </c>
      <c r="C346" s="41" t="s">
        <v>18</v>
      </c>
      <c r="D346" s="42" t="s">
        <v>18</v>
      </c>
      <c r="E346" s="41" t="s">
        <v>18</v>
      </c>
      <c r="F346" s="42" t="s">
        <v>18</v>
      </c>
      <c r="G346" s="41" t="s">
        <v>18</v>
      </c>
      <c r="H346" s="42" t="s">
        <v>18</v>
      </c>
      <c r="I346" s="41" t="s">
        <v>18</v>
      </c>
      <c r="J346" s="42" t="s">
        <v>18</v>
      </c>
      <c r="K346" s="41">
        <v>5.8545610073901404</v>
      </c>
      <c r="L346" s="42">
        <v>46</v>
      </c>
      <c r="M346" s="41">
        <v>-0.48717085577498698</v>
      </c>
      <c r="N346" s="42">
        <v>51</v>
      </c>
      <c r="O346" s="41" t="s">
        <v>18</v>
      </c>
      <c r="P346" s="43" t="s">
        <v>18</v>
      </c>
      <c r="Q346" s="43" t="s">
        <v>18</v>
      </c>
      <c r="R346" s="44">
        <v>9</v>
      </c>
      <c r="S346" s="45">
        <v>0</v>
      </c>
      <c r="T346" s="45">
        <v>0</v>
      </c>
      <c r="U346" s="46" t="s">
        <v>18</v>
      </c>
      <c r="V346" s="47">
        <v>8.9999999999999993E-3</v>
      </c>
      <c r="W346" s="47" t="s">
        <v>18</v>
      </c>
      <c r="X346" s="47">
        <v>9.1000000000000004E-3</v>
      </c>
      <c r="Y346" s="48" t="s">
        <v>30</v>
      </c>
      <c r="Z346" s="49" t="s">
        <v>18</v>
      </c>
      <c r="AA346" s="50" t="s">
        <v>18</v>
      </c>
      <c r="AB346" s="51" t="s">
        <v>18</v>
      </c>
      <c r="AC346" s="52">
        <v>45405</v>
      </c>
      <c r="AD346" s="48" t="s">
        <v>339</v>
      </c>
      <c r="AE346" s="53">
        <v>10</v>
      </c>
      <c r="AF346" s="46" t="s">
        <v>18</v>
      </c>
      <c r="AG346" s="54" t="s">
        <v>18</v>
      </c>
    </row>
    <row r="347" spans="1:33" hidden="1" x14ac:dyDescent="0.25">
      <c r="A347" s="225" t="s">
        <v>2548</v>
      </c>
      <c r="B347" s="40" t="b" cm="1">
        <f t="array" ref="B347">IsESG(A347)</f>
        <v>1</v>
      </c>
      <c r="C347" s="67" t="s">
        <v>18</v>
      </c>
      <c r="D347" s="42" t="s">
        <v>18</v>
      </c>
      <c r="E347" s="67" t="s">
        <v>18</v>
      </c>
      <c r="F347" s="42" t="s">
        <v>18</v>
      </c>
      <c r="G347" s="67" t="s">
        <v>18</v>
      </c>
      <c r="H347" s="42" t="s">
        <v>18</v>
      </c>
      <c r="I347" s="67" t="s">
        <v>18</v>
      </c>
      <c r="J347" s="42" t="s">
        <v>18</v>
      </c>
      <c r="K347" s="67">
        <v>5.5626310699136496</v>
      </c>
      <c r="L347" s="42">
        <v>49</v>
      </c>
      <c r="M347" s="67">
        <v>9.5339271607985901E-2</v>
      </c>
      <c r="N347" s="42">
        <v>40</v>
      </c>
      <c r="O347" s="67" t="s">
        <v>18</v>
      </c>
      <c r="P347" s="69" t="s">
        <v>18</v>
      </c>
      <c r="Q347" s="69" t="s">
        <v>18</v>
      </c>
      <c r="R347" s="70">
        <v>9</v>
      </c>
      <c r="S347" s="71">
        <v>0</v>
      </c>
      <c r="T347" s="71">
        <v>0</v>
      </c>
      <c r="U347" s="46" t="s">
        <v>18</v>
      </c>
      <c r="V347" s="72">
        <v>1.6E-2</v>
      </c>
      <c r="W347" s="72" t="s">
        <v>18</v>
      </c>
      <c r="X347" s="72">
        <v>1.6E-2</v>
      </c>
      <c r="Y347" s="48" t="s">
        <v>30</v>
      </c>
      <c r="Z347" s="49">
        <v>34.820944809305999</v>
      </c>
      <c r="AA347" s="50">
        <v>-0.31312460999999903</v>
      </c>
      <c r="AB347" s="73">
        <v>1198</v>
      </c>
      <c r="AC347" s="52">
        <v>45271</v>
      </c>
      <c r="AD347" s="48" t="s">
        <v>578</v>
      </c>
      <c r="AE347" s="53" t="s">
        <v>129</v>
      </c>
      <c r="AF347" s="46" t="s">
        <v>34</v>
      </c>
      <c r="AG347" s="54">
        <v>1.3567153599999999</v>
      </c>
    </row>
    <row r="348" spans="1:33" hidden="1" x14ac:dyDescent="0.25">
      <c r="A348" s="225" t="s">
        <v>2549</v>
      </c>
      <c r="B348" s="40" t="b" cm="1">
        <f t="array" ref="B348">IsESG(A348)</f>
        <v>1</v>
      </c>
      <c r="C348" s="41" t="s">
        <v>18</v>
      </c>
      <c r="D348" s="42" t="s">
        <v>18</v>
      </c>
      <c r="E348" s="41" t="s">
        <v>18</v>
      </c>
      <c r="F348" s="42" t="s">
        <v>18</v>
      </c>
      <c r="G348" s="41">
        <v>1.1165448034176899</v>
      </c>
      <c r="H348" s="42">
        <v>20</v>
      </c>
      <c r="I348" s="41">
        <v>8.0116877538563003</v>
      </c>
      <c r="J348" s="42">
        <v>26</v>
      </c>
      <c r="K348" s="41">
        <v>2.1528500363469898</v>
      </c>
      <c r="L348" s="42">
        <v>29</v>
      </c>
      <c r="M348" s="41">
        <v>3.9870147205456299E-2</v>
      </c>
      <c r="N348" s="42">
        <v>16</v>
      </c>
      <c r="O348" s="41">
        <v>3.6052508954414901</v>
      </c>
      <c r="P348" s="43">
        <v>1.0902648693869601</v>
      </c>
      <c r="Q348" s="43" t="s">
        <v>18</v>
      </c>
      <c r="R348" s="44">
        <v>9</v>
      </c>
      <c r="S348" s="45">
        <v>0.01</v>
      </c>
      <c r="T348" s="45">
        <v>0.01</v>
      </c>
      <c r="U348" s="46" t="s">
        <v>18</v>
      </c>
      <c r="V348" s="47">
        <v>0.01</v>
      </c>
      <c r="W348" s="47" t="s">
        <v>18</v>
      </c>
      <c r="X348" s="47">
        <v>1.5695000000000001E-2</v>
      </c>
      <c r="Y348" s="48" t="s">
        <v>30</v>
      </c>
      <c r="Z348" s="49">
        <v>27.246937089999999</v>
      </c>
      <c r="AA348" s="50">
        <v>-0.90072889</v>
      </c>
      <c r="AB348" s="51">
        <v>1403</v>
      </c>
      <c r="AC348" s="52">
        <v>44013</v>
      </c>
      <c r="AD348" s="48" t="s">
        <v>722</v>
      </c>
      <c r="AE348" s="53">
        <v>100</v>
      </c>
      <c r="AF348" s="46" t="s">
        <v>39</v>
      </c>
      <c r="AG348" s="54">
        <v>-7.5576261599999901</v>
      </c>
    </row>
    <row r="349" spans="1:33" hidden="1" x14ac:dyDescent="0.25">
      <c r="A349" s="225" t="s">
        <v>2550</v>
      </c>
      <c r="B349" s="40" t="b" cm="1">
        <f t="array" ref="B349">IsESG(A349)</f>
        <v>1</v>
      </c>
      <c r="C349" s="55" t="s">
        <v>18</v>
      </c>
      <c r="D349" s="37" t="s">
        <v>18</v>
      </c>
      <c r="E349" s="55" t="s">
        <v>18</v>
      </c>
      <c r="F349" s="37" t="s">
        <v>18</v>
      </c>
      <c r="G349" s="55">
        <v>1.1165667303176501</v>
      </c>
      <c r="H349" s="37">
        <v>19</v>
      </c>
      <c r="I349" s="55">
        <v>8.0115652396849093</v>
      </c>
      <c r="J349" s="37">
        <v>27</v>
      </c>
      <c r="K349" s="55">
        <v>2.1528865722778301</v>
      </c>
      <c r="L349" s="37">
        <v>28</v>
      </c>
      <c r="M349" s="55">
        <v>3.9861431340870702E-2</v>
      </c>
      <c r="N349" s="37">
        <v>17</v>
      </c>
      <c r="O349" s="55">
        <v>3.60528214824431</v>
      </c>
      <c r="P349" s="56">
        <v>1.09022143644664</v>
      </c>
      <c r="Q349" s="56" t="s">
        <v>18</v>
      </c>
      <c r="R349" s="57">
        <v>9</v>
      </c>
      <c r="S349" s="58">
        <v>0.01</v>
      </c>
      <c r="T349" s="58">
        <v>0.01</v>
      </c>
      <c r="U349" s="14" t="s">
        <v>18</v>
      </c>
      <c r="V349" s="59">
        <v>0.01</v>
      </c>
      <c r="W349" s="59" t="s">
        <v>18</v>
      </c>
      <c r="X349" s="59">
        <v>1.5695000000000001E-2</v>
      </c>
      <c r="Y349" s="12" t="s">
        <v>30</v>
      </c>
      <c r="Z349" s="60" t="s">
        <v>18</v>
      </c>
      <c r="AA349" s="8" t="s">
        <v>18</v>
      </c>
      <c r="AB349" s="61" t="s">
        <v>18</v>
      </c>
      <c r="AC349" s="62">
        <v>44013</v>
      </c>
      <c r="AD349" s="12" t="s">
        <v>722</v>
      </c>
      <c r="AE349" s="16">
        <v>100</v>
      </c>
      <c r="AF349" s="14" t="s">
        <v>18</v>
      </c>
      <c r="AG349" s="39" t="s">
        <v>18</v>
      </c>
    </row>
    <row r="350" spans="1:33" hidden="1" x14ac:dyDescent="0.25">
      <c r="A350" s="225" t="s">
        <v>2551</v>
      </c>
      <c r="B350" s="40" t="b" cm="1">
        <f t="array" ref="B350">IsESG(A350)</f>
        <v>1</v>
      </c>
      <c r="C350" s="41" t="s">
        <v>18</v>
      </c>
      <c r="D350" s="42" t="s">
        <v>18</v>
      </c>
      <c r="E350" s="41" t="s">
        <v>18</v>
      </c>
      <c r="F350" s="42" t="s">
        <v>18</v>
      </c>
      <c r="G350" s="41">
        <v>1.4228577256705801</v>
      </c>
      <c r="H350" s="42">
        <v>17</v>
      </c>
      <c r="I350" s="41">
        <v>8.3378248082341706</v>
      </c>
      <c r="J350" s="42">
        <v>23</v>
      </c>
      <c r="K350" s="41">
        <v>2.30756631666446</v>
      </c>
      <c r="L350" s="42">
        <v>24</v>
      </c>
      <c r="M350" s="41">
        <v>6.5285226676658994E-2</v>
      </c>
      <c r="N350" s="42">
        <v>15</v>
      </c>
      <c r="O350" s="41">
        <v>3.60516942949126</v>
      </c>
      <c r="P350" s="43">
        <v>1.1807532306752899</v>
      </c>
      <c r="Q350" s="43" t="s">
        <v>18</v>
      </c>
      <c r="R350" s="44">
        <v>9</v>
      </c>
      <c r="S350" s="45">
        <v>0</v>
      </c>
      <c r="T350" s="45">
        <v>0</v>
      </c>
      <c r="U350" s="46" t="s">
        <v>18</v>
      </c>
      <c r="V350" s="47">
        <v>7.0000000000000001E-3</v>
      </c>
      <c r="W350" s="47" t="s">
        <v>18</v>
      </c>
      <c r="X350" s="47">
        <v>1.2695E-2</v>
      </c>
      <c r="Y350" s="48" t="s">
        <v>30</v>
      </c>
      <c r="Z350" s="49" t="s">
        <v>18</v>
      </c>
      <c r="AA350" s="50" t="s">
        <v>18</v>
      </c>
      <c r="AB350" s="51" t="s">
        <v>18</v>
      </c>
      <c r="AC350" s="52">
        <v>44013</v>
      </c>
      <c r="AD350" s="48" t="s">
        <v>722</v>
      </c>
      <c r="AE350" s="53" t="s">
        <v>159</v>
      </c>
      <c r="AF350" s="46" t="s">
        <v>18</v>
      </c>
      <c r="AG350" s="54" t="s">
        <v>18</v>
      </c>
    </row>
    <row r="351" spans="1:33" hidden="1" x14ac:dyDescent="0.25">
      <c r="A351" s="225" t="s">
        <v>2552</v>
      </c>
      <c r="B351" s="40" t="b" cm="1">
        <f t="array" ref="B351">IsESG(A351)</f>
        <v>1</v>
      </c>
      <c r="C351" s="55" t="s">
        <v>18</v>
      </c>
      <c r="D351" s="37" t="s">
        <v>18</v>
      </c>
      <c r="E351" s="55" t="s">
        <v>18</v>
      </c>
      <c r="F351" s="37" t="s">
        <v>18</v>
      </c>
      <c r="G351" s="55">
        <v>1.42289692795036</v>
      </c>
      <c r="H351" s="37">
        <v>16</v>
      </c>
      <c r="I351" s="55">
        <v>8.3378914410274092</v>
      </c>
      <c r="J351" s="37">
        <v>22</v>
      </c>
      <c r="K351" s="55">
        <v>2.30770492483409</v>
      </c>
      <c r="L351" s="37">
        <v>23</v>
      </c>
      <c r="M351" s="55">
        <v>6.5397965019187099E-2</v>
      </c>
      <c r="N351" s="37">
        <v>14</v>
      </c>
      <c r="O351" s="55">
        <v>3.6051834724498799</v>
      </c>
      <c r="P351" s="56">
        <v>1.1807671138867499</v>
      </c>
      <c r="Q351" s="56" t="s">
        <v>18</v>
      </c>
      <c r="R351" s="57">
        <v>9</v>
      </c>
      <c r="S351" s="58">
        <v>0</v>
      </c>
      <c r="T351" s="58">
        <v>0</v>
      </c>
      <c r="U351" s="14" t="s">
        <v>18</v>
      </c>
      <c r="V351" s="59">
        <v>7.0000000000000001E-3</v>
      </c>
      <c r="W351" s="59" t="s">
        <v>18</v>
      </c>
      <c r="X351" s="59">
        <v>1.2695E-2</v>
      </c>
      <c r="Y351" s="12" t="s">
        <v>30</v>
      </c>
      <c r="Z351" s="60" t="s">
        <v>18</v>
      </c>
      <c r="AA351" s="8" t="s">
        <v>18</v>
      </c>
      <c r="AB351" s="61" t="s">
        <v>18</v>
      </c>
      <c r="AC351" s="62">
        <v>44013</v>
      </c>
      <c r="AD351" s="12" t="s">
        <v>722</v>
      </c>
      <c r="AE351" s="16" t="s">
        <v>159</v>
      </c>
      <c r="AF351" s="14" t="s">
        <v>18</v>
      </c>
      <c r="AG351" s="39" t="s">
        <v>18</v>
      </c>
    </row>
    <row r="352" spans="1:33" x14ac:dyDescent="0.25">
      <c r="A352" s="40" t="s">
        <v>552</v>
      </c>
      <c r="B352" s="40" t="b" cm="1">
        <f t="array" ref="B352">IsESG(A352)</f>
        <v>0</v>
      </c>
      <c r="C352" s="41">
        <v>7.5538771497614103</v>
      </c>
      <c r="D352" s="42">
        <v>33</v>
      </c>
      <c r="E352" s="41">
        <v>9.0375192975476999</v>
      </c>
      <c r="F352" s="42">
        <v>46</v>
      </c>
      <c r="G352" s="41">
        <v>4.7192465183475596</v>
      </c>
      <c r="H352" s="42">
        <v>42</v>
      </c>
      <c r="I352" s="41">
        <v>24.7301823595086</v>
      </c>
      <c r="J352" s="42">
        <v>44</v>
      </c>
      <c r="K352" s="41">
        <v>6.4306128929818298</v>
      </c>
      <c r="L352" s="42">
        <v>32</v>
      </c>
      <c r="M352" s="41">
        <v>0.31427716252612198</v>
      </c>
      <c r="N352" s="42">
        <v>36</v>
      </c>
      <c r="O352" s="41">
        <v>11.3227698310383</v>
      </c>
      <c r="P352" s="43">
        <v>1.8236856626436</v>
      </c>
      <c r="Q352" s="43">
        <v>0.50672415219647304</v>
      </c>
      <c r="R352" s="44">
        <v>8</v>
      </c>
      <c r="S352" s="45">
        <v>0.01</v>
      </c>
      <c r="T352" s="45">
        <v>0.01</v>
      </c>
      <c r="U352" s="46" t="s">
        <v>18</v>
      </c>
      <c r="V352" s="47">
        <v>1.6E-2</v>
      </c>
      <c r="W352" s="47" t="s">
        <v>18</v>
      </c>
      <c r="X352" s="47">
        <v>1.831E-2</v>
      </c>
      <c r="Y352" s="48" t="s">
        <v>30</v>
      </c>
      <c r="Z352" s="49">
        <v>406.79576112827999</v>
      </c>
      <c r="AA352" s="50">
        <v>0.61555251</v>
      </c>
      <c r="AB352" s="51">
        <v>39444</v>
      </c>
      <c r="AC352" s="52">
        <v>38261</v>
      </c>
      <c r="AD352" s="48" t="s">
        <v>65</v>
      </c>
      <c r="AE352" s="53" t="s">
        <v>56</v>
      </c>
      <c r="AF352" s="46" t="s">
        <v>18</v>
      </c>
      <c r="AG352" s="54">
        <v>2.09603680999999</v>
      </c>
    </row>
    <row r="353" spans="1:33" x14ac:dyDescent="0.25">
      <c r="A353" s="1" t="s">
        <v>2559</v>
      </c>
      <c r="B353" s="40" t="b" cm="1">
        <f t="array" ref="B353">IsESG(A353)</f>
        <v>0</v>
      </c>
      <c r="C353" s="55">
        <v>7.5457374267057</v>
      </c>
      <c r="D353" s="37">
        <v>34</v>
      </c>
      <c r="E353" s="55">
        <v>9.0285866060761908</v>
      </c>
      <c r="F353" s="37">
        <v>47</v>
      </c>
      <c r="G353" s="55">
        <v>4.7039901316236303</v>
      </c>
      <c r="H353" s="37">
        <v>43</v>
      </c>
      <c r="I353" s="55">
        <v>24.719643140349302</v>
      </c>
      <c r="J353" s="37">
        <v>45</v>
      </c>
      <c r="K353" s="55">
        <v>6.4323607427056704</v>
      </c>
      <c r="L353" s="37">
        <v>31</v>
      </c>
      <c r="M353" s="55">
        <v>0.31249999999998201</v>
      </c>
      <c r="N353" s="37">
        <v>37</v>
      </c>
      <c r="O353" s="55">
        <v>12.131946615811099</v>
      </c>
      <c r="P353" s="56">
        <v>1.7011807285914999</v>
      </c>
      <c r="Q353" s="56">
        <v>0.50284487335041095</v>
      </c>
      <c r="R353" s="57">
        <v>8</v>
      </c>
      <c r="S353" s="58">
        <v>0.01</v>
      </c>
      <c r="T353" s="58">
        <v>0.01</v>
      </c>
      <c r="U353" s="14" t="s">
        <v>18</v>
      </c>
      <c r="V353" s="59">
        <v>1.6E-2</v>
      </c>
      <c r="W353" s="59" t="s">
        <v>18</v>
      </c>
      <c r="X353" s="59">
        <v>1.831E-2</v>
      </c>
      <c r="Y353" s="12" t="s">
        <v>30</v>
      </c>
      <c r="Z353" s="60" t="s">
        <v>18</v>
      </c>
      <c r="AA353" s="8" t="s">
        <v>18</v>
      </c>
      <c r="AB353" s="61" t="s">
        <v>18</v>
      </c>
      <c r="AC353" s="62">
        <v>38261</v>
      </c>
      <c r="AD353" s="12" t="s">
        <v>65</v>
      </c>
      <c r="AE353" s="16">
        <v>30000</v>
      </c>
      <c r="AF353" s="14" t="s">
        <v>18</v>
      </c>
      <c r="AG353" s="39" t="s">
        <v>18</v>
      </c>
    </row>
    <row r="354" spans="1:33" x14ac:dyDescent="0.25">
      <c r="A354" s="40" t="s">
        <v>2560</v>
      </c>
      <c r="B354" s="40" t="b" cm="1">
        <f t="array" ref="B354">IsESG(A354)</f>
        <v>0</v>
      </c>
      <c r="C354" s="41">
        <v>8.2043112022796407</v>
      </c>
      <c r="D354" s="42">
        <v>27</v>
      </c>
      <c r="E354" s="41">
        <v>9.7010205245038499</v>
      </c>
      <c r="F354" s="42">
        <v>35</v>
      </c>
      <c r="G354" s="41">
        <v>5.3562982323194399</v>
      </c>
      <c r="H354" s="42">
        <v>35</v>
      </c>
      <c r="I354" s="41">
        <v>25.522734815798401</v>
      </c>
      <c r="J354" s="42">
        <v>39</v>
      </c>
      <c r="K354" s="41">
        <v>6.7758328627895299</v>
      </c>
      <c r="L354" s="42">
        <v>26</v>
      </c>
      <c r="M354" s="41">
        <v>0.37154989384293702</v>
      </c>
      <c r="N354" s="42">
        <v>32</v>
      </c>
      <c r="O354" s="41">
        <v>11.3288861503619</v>
      </c>
      <c r="P354" s="43">
        <v>1.8926596290212401</v>
      </c>
      <c r="Q354" s="43">
        <v>0.54836820491870897</v>
      </c>
      <c r="R354" s="44">
        <v>8</v>
      </c>
      <c r="S354" s="45">
        <v>0.01</v>
      </c>
      <c r="T354" s="45">
        <v>0.01</v>
      </c>
      <c r="U354" s="46" t="s">
        <v>18</v>
      </c>
      <c r="V354" s="47">
        <v>9.4999999999999998E-3</v>
      </c>
      <c r="W354" s="47" t="s">
        <v>18</v>
      </c>
      <c r="X354" s="47">
        <v>1.1809999999999999E-2</v>
      </c>
      <c r="Y354" s="48" t="s">
        <v>30</v>
      </c>
      <c r="Z354" s="49" t="s">
        <v>18</v>
      </c>
      <c r="AA354" s="50" t="s">
        <v>18</v>
      </c>
      <c r="AB354" s="51" t="s">
        <v>18</v>
      </c>
      <c r="AC354" s="52">
        <v>35583</v>
      </c>
      <c r="AD354" s="48" t="s">
        <v>65</v>
      </c>
      <c r="AE354" s="53">
        <v>1000000</v>
      </c>
      <c r="AF354" s="46" t="s">
        <v>18</v>
      </c>
      <c r="AG354" s="54" t="s">
        <v>18</v>
      </c>
    </row>
    <row r="355" spans="1:33" x14ac:dyDescent="0.25">
      <c r="A355" s="1" t="s">
        <v>2561</v>
      </c>
      <c r="B355" s="40" t="b" cm="1">
        <f t="array" ref="B355">IsESG(A355)</f>
        <v>0</v>
      </c>
      <c r="C355" s="55">
        <v>8.1980201970938307</v>
      </c>
      <c r="D355" s="37">
        <v>28</v>
      </c>
      <c r="E355" s="55">
        <v>9.7006469374287292</v>
      </c>
      <c r="F355" s="37">
        <v>36</v>
      </c>
      <c r="G355" s="55">
        <v>5.3505499795334499</v>
      </c>
      <c r="H355" s="37">
        <v>36</v>
      </c>
      <c r="I355" s="55">
        <v>25.4675233718127</v>
      </c>
      <c r="J355" s="37">
        <v>40</v>
      </c>
      <c r="K355" s="55">
        <v>6.7706800117750099</v>
      </c>
      <c r="L355" s="37">
        <v>27</v>
      </c>
      <c r="M355" s="55">
        <v>0.35971223021578003</v>
      </c>
      <c r="N355" s="37">
        <v>33</v>
      </c>
      <c r="O355" s="55">
        <v>12.1296856680266</v>
      </c>
      <c r="P355" s="56">
        <v>1.76315484175787</v>
      </c>
      <c r="Q355" s="56">
        <v>0.54453572990304699</v>
      </c>
      <c r="R355" s="57">
        <v>8</v>
      </c>
      <c r="S355" s="58">
        <v>0.01</v>
      </c>
      <c r="T355" s="58">
        <v>0.01</v>
      </c>
      <c r="U355" s="14" t="s">
        <v>18</v>
      </c>
      <c r="V355" s="59">
        <v>9.4999999999999998E-3</v>
      </c>
      <c r="W355" s="59" t="s">
        <v>18</v>
      </c>
      <c r="X355" s="59">
        <v>1.1809999999999999E-2</v>
      </c>
      <c r="Y355" s="12" t="s">
        <v>30</v>
      </c>
      <c r="Z355" s="60" t="s">
        <v>18</v>
      </c>
      <c r="AA355" s="8" t="s">
        <v>18</v>
      </c>
      <c r="AB355" s="61" t="s">
        <v>18</v>
      </c>
      <c r="AC355" s="62">
        <v>39995</v>
      </c>
      <c r="AD355" s="12" t="s">
        <v>65</v>
      </c>
      <c r="AE355" s="16">
        <v>1000000</v>
      </c>
      <c r="AF355" s="14" t="s">
        <v>18</v>
      </c>
      <c r="AG355" s="39" t="s">
        <v>18</v>
      </c>
    </row>
    <row r="356" spans="1:33" hidden="1" x14ac:dyDescent="0.25">
      <c r="A356" s="40" t="s">
        <v>556</v>
      </c>
      <c r="B356" s="40" t="b" cm="1">
        <f t="array" ref="B356">IsESG(A356)</f>
        <v>0</v>
      </c>
      <c r="C356" s="41" t="s">
        <v>18</v>
      </c>
      <c r="D356" s="42" t="s">
        <v>18</v>
      </c>
      <c r="E356" s="41" t="s">
        <v>18</v>
      </c>
      <c r="F356" s="42" t="s">
        <v>18</v>
      </c>
      <c r="G356" s="41" t="s">
        <v>18</v>
      </c>
      <c r="H356" s="42" t="s">
        <v>18</v>
      </c>
      <c r="I356" s="41" t="s">
        <v>18</v>
      </c>
      <c r="J356" s="42" t="s">
        <v>18</v>
      </c>
      <c r="K356" s="41" t="s">
        <v>18</v>
      </c>
      <c r="L356" s="42" t="s">
        <v>18</v>
      </c>
      <c r="M356" s="41">
        <v>0.31427716252618798</v>
      </c>
      <c r="N356" s="42">
        <v>35</v>
      </c>
      <c r="O356" s="41" t="s">
        <v>18</v>
      </c>
      <c r="P356" s="43" t="s">
        <v>18</v>
      </c>
      <c r="Q356" s="43" t="s">
        <v>18</v>
      </c>
      <c r="R356" s="44">
        <v>6</v>
      </c>
      <c r="S356" s="45">
        <v>0.01</v>
      </c>
      <c r="T356" s="45">
        <v>0.01</v>
      </c>
      <c r="U356" s="46" t="s">
        <v>18</v>
      </c>
      <c r="V356" s="47">
        <v>5.0000000000000001E-3</v>
      </c>
      <c r="W356" s="47" t="s">
        <v>18</v>
      </c>
      <c r="X356" s="47">
        <v>7.3099999999999997E-3</v>
      </c>
      <c r="Y356" s="48" t="s">
        <v>30</v>
      </c>
      <c r="Z356" s="49" t="s">
        <v>18</v>
      </c>
      <c r="AA356" s="50" t="s">
        <v>18</v>
      </c>
      <c r="AB356" s="51" t="s">
        <v>18</v>
      </c>
      <c r="AC356" s="52">
        <v>45455</v>
      </c>
      <c r="AD356" s="48" t="s">
        <v>65</v>
      </c>
      <c r="AE356" s="53" t="s">
        <v>70</v>
      </c>
      <c r="AF356" s="46" t="s">
        <v>18</v>
      </c>
      <c r="AG356" s="54" t="s">
        <v>18</v>
      </c>
    </row>
    <row r="357" spans="1:33" hidden="1" x14ac:dyDescent="0.25">
      <c r="A357" s="1" t="s">
        <v>557</v>
      </c>
      <c r="B357" s="40" t="b" cm="1">
        <f t="array" ref="B357">IsESG(A357)</f>
        <v>0</v>
      </c>
      <c r="C357" s="55" t="s">
        <v>18</v>
      </c>
      <c r="D357" s="37" t="s">
        <v>18</v>
      </c>
      <c r="E357" s="55">
        <v>12.565180689313999</v>
      </c>
      <c r="F357" s="37">
        <v>8</v>
      </c>
      <c r="G357" s="55">
        <v>8.6448933548931493</v>
      </c>
      <c r="H357" s="37">
        <v>10</v>
      </c>
      <c r="I357" s="55">
        <v>31.536095531029599</v>
      </c>
      <c r="J357" s="37">
        <v>14</v>
      </c>
      <c r="K357" s="55">
        <v>9.8740554156171001</v>
      </c>
      <c r="L357" s="37">
        <v>10</v>
      </c>
      <c r="M357" s="55">
        <v>0.80421519689406396</v>
      </c>
      <c r="N357" s="37">
        <v>24</v>
      </c>
      <c r="O357" s="55">
        <v>11.6864122092986</v>
      </c>
      <c r="P357" s="56">
        <v>2.3493169402285501</v>
      </c>
      <c r="Q357" s="56">
        <v>0.648795385505055</v>
      </c>
      <c r="R357" s="57">
        <v>8</v>
      </c>
      <c r="S357" s="58">
        <v>0</v>
      </c>
      <c r="T357" s="58">
        <v>0</v>
      </c>
      <c r="U357" s="14" t="s">
        <v>18</v>
      </c>
      <c r="V357" s="59">
        <v>3.8999999999999998E-3</v>
      </c>
      <c r="W357" s="59" t="s">
        <v>18</v>
      </c>
      <c r="X357" s="59">
        <v>3.9300000000000003E-3</v>
      </c>
      <c r="Y357" s="12" t="s">
        <v>30</v>
      </c>
      <c r="Z357" s="60">
        <v>1392.25862707637</v>
      </c>
      <c r="AA357" s="8">
        <v>-21.979007859999999</v>
      </c>
      <c r="AB357" s="61">
        <v>96493</v>
      </c>
      <c r="AC357" s="62">
        <v>43007</v>
      </c>
      <c r="AD357" s="12" t="s">
        <v>65</v>
      </c>
      <c r="AE357" s="16" t="s">
        <v>56</v>
      </c>
      <c r="AF357" s="14" t="s">
        <v>18</v>
      </c>
      <c r="AG357" s="39">
        <v>370.04034608000001</v>
      </c>
    </row>
    <row r="358" spans="1:33" hidden="1" x14ac:dyDescent="0.25">
      <c r="A358" s="40" t="s">
        <v>558</v>
      </c>
      <c r="B358" s="40" t="b" cm="1">
        <f t="array" ref="B358">IsESG(A358)</f>
        <v>0</v>
      </c>
      <c r="C358" s="41" t="s">
        <v>18</v>
      </c>
      <c r="D358" s="42" t="s">
        <v>18</v>
      </c>
      <c r="E358" s="41">
        <v>12.558809256585899</v>
      </c>
      <c r="F358" s="42">
        <v>9</v>
      </c>
      <c r="G358" s="41">
        <v>8.6341960345742699</v>
      </c>
      <c r="H358" s="42">
        <v>11</v>
      </c>
      <c r="I358" s="41">
        <v>31.4980797954724</v>
      </c>
      <c r="J358" s="42">
        <v>15</v>
      </c>
      <c r="K358" s="41">
        <v>9.8696578518611506</v>
      </c>
      <c r="L358" s="42">
        <v>11</v>
      </c>
      <c r="M358" s="41">
        <v>0.80492152015185703</v>
      </c>
      <c r="N358" s="42">
        <v>23</v>
      </c>
      <c r="O358" s="41">
        <v>12.349781532417801</v>
      </c>
      <c r="P358" s="43">
        <v>2.2200449753927098</v>
      </c>
      <c r="Q358" s="43">
        <v>0.64507663606125998</v>
      </c>
      <c r="R358" s="44">
        <v>8</v>
      </c>
      <c r="S358" s="45">
        <v>0</v>
      </c>
      <c r="T358" s="45">
        <v>0</v>
      </c>
      <c r="U358" s="46" t="s">
        <v>18</v>
      </c>
      <c r="V358" s="47">
        <v>3.8999999999999998E-3</v>
      </c>
      <c r="W358" s="47" t="s">
        <v>18</v>
      </c>
      <c r="X358" s="47">
        <v>3.9300000000000003E-3</v>
      </c>
      <c r="Y358" s="48" t="s">
        <v>30</v>
      </c>
      <c r="Z358" s="49" t="s">
        <v>18</v>
      </c>
      <c r="AA358" s="50" t="s">
        <v>18</v>
      </c>
      <c r="AB358" s="51" t="s">
        <v>18</v>
      </c>
      <c r="AC358" s="52">
        <v>43007</v>
      </c>
      <c r="AD358" s="48" t="s">
        <v>65</v>
      </c>
      <c r="AE358" s="53" t="s">
        <v>73</v>
      </c>
      <c r="AF358" s="46" t="s">
        <v>18</v>
      </c>
      <c r="AG358" s="54" t="s">
        <v>18</v>
      </c>
    </row>
    <row r="359" spans="1:33" hidden="1" x14ac:dyDescent="0.25">
      <c r="A359" s="1" t="s">
        <v>559</v>
      </c>
      <c r="B359" s="40" t="b" cm="1">
        <f t="array" ref="B359">IsESG(A359)</f>
        <v>0</v>
      </c>
      <c r="C359" s="55" t="s">
        <v>18</v>
      </c>
      <c r="D359" s="37" t="s">
        <v>18</v>
      </c>
      <c r="E359" s="55">
        <v>12.7793249324714</v>
      </c>
      <c r="F359" s="37">
        <v>4</v>
      </c>
      <c r="G359" s="55">
        <v>8.8521248560746706</v>
      </c>
      <c r="H359" s="37">
        <v>7</v>
      </c>
      <c r="I359" s="55">
        <v>31.783223037023799</v>
      </c>
      <c r="J359" s="37">
        <v>11</v>
      </c>
      <c r="K359" s="55">
        <v>9.9810926460345009</v>
      </c>
      <c r="L359" s="37">
        <v>8</v>
      </c>
      <c r="M359" s="55">
        <v>0.82101806239740505</v>
      </c>
      <c r="N359" s="37">
        <v>22</v>
      </c>
      <c r="O359" s="55">
        <v>11.681920291987799</v>
      </c>
      <c r="P359" s="56">
        <v>2.37137499549564</v>
      </c>
      <c r="Q359" s="56">
        <v>0.66073065554911203</v>
      </c>
      <c r="R359" s="57">
        <v>8</v>
      </c>
      <c r="S359" s="58">
        <v>0</v>
      </c>
      <c r="T359" s="58">
        <v>0</v>
      </c>
      <c r="U359" s="14" t="s">
        <v>18</v>
      </c>
      <c r="V359" s="59">
        <v>2E-3</v>
      </c>
      <c r="W359" s="59" t="s">
        <v>18</v>
      </c>
      <c r="X359" s="59">
        <v>2.0300000000000001E-3</v>
      </c>
      <c r="Y359" s="12" t="s">
        <v>30</v>
      </c>
      <c r="Z359" s="60" t="s">
        <v>18</v>
      </c>
      <c r="AA359" s="8" t="s">
        <v>18</v>
      </c>
      <c r="AB359" s="61" t="s">
        <v>18</v>
      </c>
      <c r="AC359" s="62">
        <v>43007</v>
      </c>
      <c r="AD359" s="12" t="s">
        <v>65</v>
      </c>
      <c r="AE359" s="16" t="s">
        <v>75</v>
      </c>
      <c r="AF359" s="14" t="s">
        <v>18</v>
      </c>
      <c r="AG359" s="39" t="s">
        <v>18</v>
      </c>
    </row>
    <row r="360" spans="1:33" hidden="1" x14ac:dyDescent="0.25">
      <c r="A360" s="40" t="s">
        <v>560</v>
      </c>
      <c r="B360" s="40" t="b" cm="1">
        <f t="array" ref="B360">IsESG(A360)</f>
        <v>0</v>
      </c>
      <c r="C360" s="41" t="s">
        <v>18</v>
      </c>
      <c r="D360" s="42" t="s">
        <v>18</v>
      </c>
      <c r="E360" s="41">
        <v>12.773586869527801</v>
      </c>
      <c r="F360" s="42">
        <v>5</v>
      </c>
      <c r="G360" s="41">
        <v>8.8425541620057597</v>
      </c>
      <c r="H360" s="42">
        <v>8</v>
      </c>
      <c r="I360" s="41">
        <v>31.7563763023668</v>
      </c>
      <c r="J360" s="42">
        <v>12</v>
      </c>
      <c r="K360" s="41">
        <v>9.9808061420346199</v>
      </c>
      <c r="L360" s="42">
        <v>9</v>
      </c>
      <c r="M360" s="41">
        <v>0.82302190941085895</v>
      </c>
      <c r="N360" s="42">
        <v>21</v>
      </c>
      <c r="O360" s="41">
        <v>12.3562744325379</v>
      </c>
      <c r="P360" s="43">
        <v>2.2397824762015901</v>
      </c>
      <c r="Q360" s="43">
        <v>0.657033001162453</v>
      </c>
      <c r="R360" s="44">
        <v>8</v>
      </c>
      <c r="S360" s="45">
        <v>0</v>
      </c>
      <c r="T360" s="45">
        <v>0</v>
      </c>
      <c r="U360" s="46" t="s">
        <v>18</v>
      </c>
      <c r="V360" s="47">
        <v>2E-3</v>
      </c>
      <c r="W360" s="47" t="s">
        <v>18</v>
      </c>
      <c r="X360" s="47">
        <v>2.0300000000000001E-3</v>
      </c>
      <c r="Y360" s="48" t="s">
        <v>30</v>
      </c>
      <c r="Z360" s="49" t="s">
        <v>18</v>
      </c>
      <c r="AA360" s="50" t="s">
        <v>18</v>
      </c>
      <c r="AB360" s="51" t="s">
        <v>18</v>
      </c>
      <c r="AC360" s="52">
        <v>43007</v>
      </c>
      <c r="AD360" s="48" t="s">
        <v>65</v>
      </c>
      <c r="AE360" s="53" t="s">
        <v>75</v>
      </c>
      <c r="AF360" s="46" t="s">
        <v>18</v>
      </c>
      <c r="AG360" s="54" t="s">
        <v>18</v>
      </c>
    </row>
    <row r="361" spans="1:33" hidden="1" x14ac:dyDescent="0.25">
      <c r="A361" s="1" t="s">
        <v>561</v>
      </c>
      <c r="B361" s="40" t="b" cm="1">
        <f t="array" ref="B361">IsESG(A361)</f>
        <v>0</v>
      </c>
      <c r="C361" s="55" t="s">
        <v>18</v>
      </c>
      <c r="D361" s="37" t="s">
        <v>18</v>
      </c>
      <c r="E361" s="55">
        <v>7.9277933691223001</v>
      </c>
      <c r="F361" s="37">
        <v>56</v>
      </c>
      <c r="G361" s="55">
        <v>4.34962419646138</v>
      </c>
      <c r="H361" s="37">
        <v>45</v>
      </c>
      <c r="I361" s="55">
        <v>24.218227238256699</v>
      </c>
      <c r="J361" s="37">
        <v>47</v>
      </c>
      <c r="K361" s="55">
        <v>6.2256809338521597</v>
      </c>
      <c r="L361" s="37">
        <v>38</v>
      </c>
      <c r="M361" s="55">
        <v>-0.21143164307474399</v>
      </c>
      <c r="N361" s="37">
        <v>46</v>
      </c>
      <c r="O361" s="55">
        <v>9.5308401557931699</v>
      </c>
      <c r="P361" s="56">
        <v>2.1128481384493698</v>
      </c>
      <c r="Q361" s="56">
        <v>0.44987902315356898</v>
      </c>
      <c r="R361" s="57">
        <v>8</v>
      </c>
      <c r="S361" s="58">
        <v>0</v>
      </c>
      <c r="T361" s="58">
        <v>5.0000000000000001E-3</v>
      </c>
      <c r="U361" s="14" t="s">
        <v>18</v>
      </c>
      <c r="V361" s="59">
        <v>1.15E-2</v>
      </c>
      <c r="W361" s="59" t="s">
        <v>18</v>
      </c>
      <c r="X361" s="59">
        <v>1.295E-2</v>
      </c>
      <c r="Y361" s="12" t="s">
        <v>30</v>
      </c>
      <c r="Z361" s="60">
        <v>211.753804973347</v>
      </c>
      <c r="AA361" s="8">
        <v>4.6546750299999999</v>
      </c>
      <c r="AB361" s="61">
        <v>643</v>
      </c>
      <c r="AC361" s="62">
        <v>42136</v>
      </c>
      <c r="AD361" s="12" t="s">
        <v>65</v>
      </c>
      <c r="AE361" s="16">
        <v>1000000</v>
      </c>
      <c r="AF361" s="14" t="s">
        <v>18</v>
      </c>
      <c r="AG361" s="39">
        <v>19.054815529999999</v>
      </c>
    </row>
    <row r="362" spans="1:33" hidden="1" x14ac:dyDescent="0.25">
      <c r="A362" s="40" t="s">
        <v>562</v>
      </c>
      <c r="B362" s="40" t="b" cm="1">
        <f t="array" ref="B362">IsESG(A362)</f>
        <v>0</v>
      </c>
      <c r="C362" s="41" t="s">
        <v>18</v>
      </c>
      <c r="D362" s="42" t="s">
        <v>18</v>
      </c>
      <c r="E362" s="41">
        <v>8.3609173248069002</v>
      </c>
      <c r="F362" s="42">
        <v>52</v>
      </c>
      <c r="G362" s="41">
        <v>4.76804736192324</v>
      </c>
      <c r="H362" s="42">
        <v>41</v>
      </c>
      <c r="I362" s="41">
        <v>24.7168179853007</v>
      </c>
      <c r="J362" s="42">
        <v>46</v>
      </c>
      <c r="K362" s="41">
        <v>6.4386392148180596</v>
      </c>
      <c r="L362" s="42">
        <v>30</v>
      </c>
      <c r="M362" s="41">
        <v>-0.17993702204225301</v>
      </c>
      <c r="N362" s="42">
        <v>44</v>
      </c>
      <c r="O362" s="41">
        <v>9.5277021747476294</v>
      </c>
      <c r="P362" s="43">
        <v>2.1658746515779601</v>
      </c>
      <c r="Q362" s="43">
        <v>0.47807621530692601</v>
      </c>
      <c r="R362" s="44">
        <v>8</v>
      </c>
      <c r="S362" s="45">
        <v>0</v>
      </c>
      <c r="T362" s="45">
        <v>5.0000000000000001E-3</v>
      </c>
      <c r="U362" s="46" t="s">
        <v>18</v>
      </c>
      <c r="V362" s="47">
        <v>7.4999999999999997E-3</v>
      </c>
      <c r="W362" s="47" t="s">
        <v>18</v>
      </c>
      <c r="X362" s="47">
        <v>8.9499999999999996E-3</v>
      </c>
      <c r="Y362" s="48" t="s">
        <v>30</v>
      </c>
      <c r="Z362" s="49" t="s">
        <v>18</v>
      </c>
      <c r="AA362" s="50" t="s">
        <v>18</v>
      </c>
      <c r="AB362" s="51" t="s">
        <v>18</v>
      </c>
      <c r="AC362" s="52">
        <v>42136</v>
      </c>
      <c r="AD362" s="48" t="s">
        <v>65</v>
      </c>
      <c r="AE362" s="53">
        <v>5000000</v>
      </c>
      <c r="AF362" s="46" t="s">
        <v>18</v>
      </c>
      <c r="AG362" s="54" t="s">
        <v>18</v>
      </c>
    </row>
    <row r="363" spans="1:33" hidden="1" x14ac:dyDescent="0.25">
      <c r="A363" s="225" t="s">
        <v>2537</v>
      </c>
      <c r="B363" s="40" t="b" cm="1">
        <f t="array" ref="B363">IsESG(A363)</f>
        <v>1</v>
      </c>
      <c r="C363" s="55" t="s">
        <v>18</v>
      </c>
      <c r="D363" s="37" t="s">
        <v>18</v>
      </c>
      <c r="E363" s="55" t="s">
        <v>18</v>
      </c>
      <c r="F363" s="37" t="s">
        <v>18</v>
      </c>
      <c r="G363" s="55" t="s">
        <v>18</v>
      </c>
      <c r="H363" s="37" t="s">
        <v>18</v>
      </c>
      <c r="I363" s="55">
        <v>22.8177641653905</v>
      </c>
      <c r="J363" s="37">
        <v>8</v>
      </c>
      <c r="K363" s="55">
        <v>5.4668420063874903</v>
      </c>
      <c r="L363" s="37">
        <v>10</v>
      </c>
      <c r="M363" s="55">
        <v>-1.17936982925538</v>
      </c>
      <c r="N363" s="37">
        <v>23</v>
      </c>
      <c r="O363" s="55">
        <v>10.000272111660401</v>
      </c>
      <c r="P363" s="56">
        <v>1.87362449730869</v>
      </c>
      <c r="Q363" s="56" t="s">
        <v>18</v>
      </c>
      <c r="R363" s="57">
        <v>9</v>
      </c>
      <c r="S363" s="58">
        <v>0.01</v>
      </c>
      <c r="T363" s="58">
        <v>0.01</v>
      </c>
      <c r="U363" s="14" t="s">
        <v>18</v>
      </c>
      <c r="V363" s="59">
        <v>1.2E-2</v>
      </c>
      <c r="W363" s="59" t="s">
        <v>18</v>
      </c>
      <c r="X363" s="59">
        <v>1.2E-2</v>
      </c>
      <c r="Y363" s="12" t="s">
        <v>30</v>
      </c>
      <c r="Z363" s="60">
        <v>12.598872949999899</v>
      </c>
      <c r="AA363" s="8">
        <v>0.51531236000000002</v>
      </c>
      <c r="AB363" s="61">
        <v>671</v>
      </c>
      <c r="AC363" s="62">
        <v>44915</v>
      </c>
      <c r="AD363" s="12" t="s">
        <v>734</v>
      </c>
      <c r="AE363" s="16" t="s">
        <v>159</v>
      </c>
      <c r="AF363" s="14" t="s">
        <v>18</v>
      </c>
      <c r="AG363" s="39">
        <v>2.2401623700000002</v>
      </c>
    </row>
    <row r="364" spans="1:33" hidden="1" x14ac:dyDescent="0.25">
      <c r="A364" s="225" t="s">
        <v>2538</v>
      </c>
      <c r="B364" s="40" t="b" cm="1">
        <f t="array" ref="B364">IsESG(A364)</f>
        <v>1</v>
      </c>
      <c r="C364" s="41" t="s">
        <v>18</v>
      </c>
      <c r="D364" s="42" t="s">
        <v>18</v>
      </c>
      <c r="E364" s="41" t="s">
        <v>18</v>
      </c>
      <c r="F364" s="42" t="s">
        <v>18</v>
      </c>
      <c r="G364" s="41" t="s">
        <v>18</v>
      </c>
      <c r="H364" s="42" t="s">
        <v>18</v>
      </c>
      <c r="I364" s="41">
        <v>22.461066023250599</v>
      </c>
      <c r="J364" s="42">
        <v>9</v>
      </c>
      <c r="K364" s="41">
        <v>5.3197509903791698</v>
      </c>
      <c r="L364" s="42">
        <v>12</v>
      </c>
      <c r="M364" s="41">
        <v>-1.20332684480621</v>
      </c>
      <c r="N364" s="42">
        <v>24</v>
      </c>
      <c r="O364" s="41">
        <v>10.0037219505274</v>
      </c>
      <c r="P364" s="43">
        <v>1.83732182450861</v>
      </c>
      <c r="Q364" s="43" t="s">
        <v>18</v>
      </c>
      <c r="R364" s="44">
        <v>9</v>
      </c>
      <c r="S364" s="45">
        <v>0.01</v>
      </c>
      <c r="T364" s="45">
        <v>0.01</v>
      </c>
      <c r="U364" s="46" t="s">
        <v>18</v>
      </c>
      <c r="V364" s="47">
        <v>1.4999999999999999E-2</v>
      </c>
      <c r="W364" s="47" t="s">
        <v>18</v>
      </c>
      <c r="X364" s="47">
        <v>1.4999999999999999E-2</v>
      </c>
      <c r="Y364" s="48" t="s">
        <v>30</v>
      </c>
      <c r="Z364" s="49" t="s">
        <v>18</v>
      </c>
      <c r="AA364" s="50" t="s">
        <v>18</v>
      </c>
      <c r="AB364" s="51" t="s">
        <v>18</v>
      </c>
      <c r="AC364" s="52">
        <v>44915</v>
      </c>
      <c r="AD364" s="48" t="s">
        <v>734</v>
      </c>
      <c r="AE364" s="53" t="s">
        <v>129</v>
      </c>
      <c r="AF364" s="46" t="s">
        <v>39</v>
      </c>
      <c r="AG364" s="54" t="s">
        <v>18</v>
      </c>
    </row>
    <row r="365" spans="1:33" hidden="1" x14ac:dyDescent="0.25">
      <c r="A365" s="225" t="s">
        <v>2464</v>
      </c>
      <c r="B365" s="40" t="b" cm="1">
        <f t="array" ref="B365">IsESG(A365)</f>
        <v>1</v>
      </c>
      <c r="C365" s="55" t="s">
        <v>18</v>
      </c>
      <c r="D365" s="37" t="s">
        <v>18</v>
      </c>
      <c r="E365" s="55" t="s">
        <v>18</v>
      </c>
      <c r="F365" s="37" t="s">
        <v>18</v>
      </c>
      <c r="G365" s="55" t="s">
        <v>18</v>
      </c>
      <c r="H365" s="37" t="s">
        <v>18</v>
      </c>
      <c r="I365" s="65">
        <v>27.225525177190601</v>
      </c>
      <c r="J365" s="66">
        <v>3</v>
      </c>
      <c r="K365" s="65">
        <v>7.2898786554464801</v>
      </c>
      <c r="L365" s="66">
        <v>1</v>
      </c>
      <c r="M365" s="55">
        <v>0.36742416005219802</v>
      </c>
      <c r="N365" s="37">
        <v>4</v>
      </c>
      <c r="O365" s="55">
        <v>10.2704723657614</v>
      </c>
      <c r="P365" s="56">
        <v>2.2535006176655199</v>
      </c>
      <c r="Q365" s="56" t="s">
        <v>18</v>
      </c>
      <c r="R365" s="57">
        <v>8</v>
      </c>
      <c r="S365" s="58">
        <v>0</v>
      </c>
      <c r="T365" s="58">
        <v>0</v>
      </c>
      <c r="U365" s="14" t="s">
        <v>18</v>
      </c>
      <c r="V365" s="59">
        <v>1.6500000000000001E-2</v>
      </c>
      <c r="W365" s="59" t="s">
        <v>18</v>
      </c>
      <c r="X365" s="59">
        <v>1.6698891453132199E-2</v>
      </c>
      <c r="Y365" s="12" t="s">
        <v>30</v>
      </c>
      <c r="Z365" s="60">
        <v>152.54578150237299</v>
      </c>
      <c r="AA365" s="8">
        <v>6.4270919461359899</v>
      </c>
      <c r="AB365" s="61">
        <v>1100</v>
      </c>
      <c r="AC365" s="62">
        <v>44578</v>
      </c>
      <c r="AD365" s="12" t="s">
        <v>906</v>
      </c>
      <c r="AE365" s="16">
        <v>10</v>
      </c>
      <c r="AF365" s="14" t="s">
        <v>32</v>
      </c>
      <c r="AG365" s="39">
        <v>47.560990081330999</v>
      </c>
    </row>
    <row r="366" spans="1:33" hidden="1" x14ac:dyDescent="0.25">
      <c r="A366" s="225" t="s">
        <v>2465</v>
      </c>
      <c r="B366" s="40" t="b" cm="1">
        <f t="array" ref="B366">IsESG(A366)</f>
        <v>1</v>
      </c>
      <c r="C366" s="41" t="s">
        <v>18</v>
      </c>
      <c r="D366" s="42" t="s">
        <v>18</v>
      </c>
      <c r="E366" s="41" t="s">
        <v>18</v>
      </c>
      <c r="F366" s="42" t="s">
        <v>18</v>
      </c>
      <c r="G366" s="41" t="s">
        <v>18</v>
      </c>
      <c r="H366" s="42" t="s">
        <v>18</v>
      </c>
      <c r="I366" s="63">
        <v>27.4151335820657</v>
      </c>
      <c r="J366" s="64">
        <v>2</v>
      </c>
      <c r="K366" s="63">
        <v>7.2513063886238998</v>
      </c>
      <c r="L366" s="64">
        <v>2</v>
      </c>
      <c r="M366" s="41">
        <v>-2.0294745381121901E-3</v>
      </c>
      <c r="N366" s="42">
        <v>19</v>
      </c>
      <c r="O366" s="41">
        <v>10.643079344625001</v>
      </c>
      <c r="P366" s="43">
        <v>2.1924222745383601</v>
      </c>
      <c r="Q366" s="43" t="s">
        <v>18</v>
      </c>
      <c r="R366" s="44">
        <v>8</v>
      </c>
      <c r="S366" s="45">
        <v>0</v>
      </c>
      <c r="T366" s="45">
        <v>0</v>
      </c>
      <c r="U366" s="46" t="s">
        <v>18</v>
      </c>
      <c r="V366" s="47">
        <v>1.4E-2</v>
      </c>
      <c r="W366" s="47" t="s">
        <v>18</v>
      </c>
      <c r="X366" s="47">
        <v>1.42052723664017E-2</v>
      </c>
      <c r="Y366" s="48" t="s">
        <v>30</v>
      </c>
      <c r="Z366" s="49">
        <v>95.308702533601306</v>
      </c>
      <c r="AA366" s="50">
        <v>5.0223290677527102</v>
      </c>
      <c r="AB366" s="51">
        <v>7697</v>
      </c>
      <c r="AC366" s="52">
        <v>44578</v>
      </c>
      <c r="AD366" s="48" t="s">
        <v>906</v>
      </c>
      <c r="AE366" s="53" t="s">
        <v>154</v>
      </c>
      <c r="AF366" s="46" t="s">
        <v>39</v>
      </c>
      <c r="AG366" s="54">
        <v>32.903613911717898</v>
      </c>
    </row>
    <row r="367" spans="1:33" hidden="1" x14ac:dyDescent="0.25">
      <c r="A367" s="225" t="s">
        <v>2466</v>
      </c>
      <c r="B367" s="40" t="b" cm="1">
        <f t="array" ref="B367">IsESG(A367)</f>
        <v>1</v>
      </c>
      <c r="C367" s="55" t="s">
        <v>18</v>
      </c>
      <c r="D367" s="37" t="s">
        <v>18</v>
      </c>
      <c r="E367" s="55" t="s">
        <v>18</v>
      </c>
      <c r="F367" s="37" t="s">
        <v>18</v>
      </c>
      <c r="G367" s="55">
        <v>1.7245576355124199</v>
      </c>
      <c r="H367" s="37">
        <v>57</v>
      </c>
      <c r="I367" s="55">
        <v>23.390969865935801</v>
      </c>
      <c r="J367" s="37">
        <v>20</v>
      </c>
      <c r="K367" s="55">
        <v>6.1551696082929404</v>
      </c>
      <c r="L367" s="37">
        <v>24</v>
      </c>
      <c r="M367" s="55">
        <v>-0.13806110199230301</v>
      </c>
      <c r="N367" s="37">
        <v>26</v>
      </c>
      <c r="O367" s="55">
        <v>9.9601992152853693</v>
      </c>
      <c r="P367" s="56">
        <v>1.9387122778700401</v>
      </c>
      <c r="Q367" s="56" t="s">
        <v>18</v>
      </c>
      <c r="R367" s="57">
        <v>8</v>
      </c>
      <c r="S367" s="58">
        <v>0</v>
      </c>
      <c r="T367" s="58">
        <v>0</v>
      </c>
      <c r="U367" s="14" t="s">
        <v>18</v>
      </c>
      <c r="V367" s="59">
        <v>1.37E-2</v>
      </c>
      <c r="W367" s="59" t="s">
        <v>18</v>
      </c>
      <c r="X367" s="59">
        <v>1.39733960329572E-2</v>
      </c>
      <c r="Y367" s="12" t="s">
        <v>30</v>
      </c>
      <c r="Z367" s="60">
        <v>20.543445398263099</v>
      </c>
      <c r="AA367" s="8">
        <v>0.52223763319141903</v>
      </c>
      <c r="AB367" s="61">
        <v>2045</v>
      </c>
      <c r="AC367" s="62">
        <v>43781</v>
      </c>
      <c r="AD367" s="12" t="s">
        <v>452</v>
      </c>
      <c r="AE367" s="16" t="s">
        <v>165</v>
      </c>
      <c r="AF367" s="14" t="s">
        <v>39</v>
      </c>
      <c r="AG367" s="39">
        <v>3.1960532512362199</v>
      </c>
    </row>
    <row r="368" spans="1:33" hidden="1" x14ac:dyDescent="0.25">
      <c r="A368" s="225" t="s">
        <v>2467</v>
      </c>
      <c r="B368" s="40" t="b" cm="1">
        <f t="array" ref="B368">IsESG(A368)</f>
        <v>1</v>
      </c>
      <c r="C368" s="41" t="s">
        <v>18</v>
      </c>
      <c r="D368" s="42" t="s">
        <v>18</v>
      </c>
      <c r="E368" s="41" t="s">
        <v>18</v>
      </c>
      <c r="F368" s="42" t="s">
        <v>18</v>
      </c>
      <c r="G368" s="41">
        <v>1.8981582241750501</v>
      </c>
      <c r="H368" s="42">
        <v>54</v>
      </c>
      <c r="I368" s="41">
        <v>23.209214698163699</v>
      </c>
      <c r="J368" s="42">
        <v>22</v>
      </c>
      <c r="K368" s="41">
        <v>6.5450178438617002</v>
      </c>
      <c r="L368" s="42">
        <v>13</v>
      </c>
      <c r="M368" s="41">
        <v>-0.91835687229319096</v>
      </c>
      <c r="N368" s="42">
        <v>98</v>
      </c>
      <c r="O368" s="41">
        <v>9.0261053493093009</v>
      </c>
      <c r="P368" s="43">
        <v>2.1192091827730501</v>
      </c>
      <c r="Q368" s="43" t="s">
        <v>18</v>
      </c>
      <c r="R368" s="44">
        <v>8</v>
      </c>
      <c r="S368" s="45">
        <v>0</v>
      </c>
      <c r="T368" s="45">
        <v>0</v>
      </c>
      <c r="U368" s="46" t="s">
        <v>18</v>
      </c>
      <c r="V368" s="47">
        <v>1.35E-2</v>
      </c>
      <c r="W368" s="47" t="s">
        <v>18</v>
      </c>
      <c r="X368" s="47">
        <v>1.37575816014801E-2</v>
      </c>
      <c r="Y368" s="48" t="s">
        <v>30</v>
      </c>
      <c r="Z368" s="49">
        <v>466.87940645792702</v>
      </c>
      <c r="AA368" s="50">
        <v>6.7193449077431904</v>
      </c>
      <c r="AB368" s="51">
        <v>22101</v>
      </c>
      <c r="AC368" s="52">
        <v>43781</v>
      </c>
      <c r="AD368" s="48" t="s">
        <v>452</v>
      </c>
      <c r="AE368" s="53" t="s">
        <v>154</v>
      </c>
      <c r="AF368" s="46" t="s">
        <v>39</v>
      </c>
      <c r="AG368" s="54">
        <v>52.083779690418297</v>
      </c>
    </row>
    <row r="369" spans="1:33" hidden="1" x14ac:dyDescent="0.25">
      <c r="A369" s="225" t="s">
        <v>2468</v>
      </c>
      <c r="B369" s="40" t="b" cm="1">
        <f t="array" ref="B369">IsESG(A369)</f>
        <v>1</v>
      </c>
      <c r="C369" s="55" t="s">
        <v>18</v>
      </c>
      <c r="D369" s="37" t="s">
        <v>18</v>
      </c>
      <c r="E369" s="55" t="s">
        <v>18</v>
      </c>
      <c r="F369" s="37" t="s">
        <v>18</v>
      </c>
      <c r="G369" s="55">
        <v>-3.9031389908599499</v>
      </c>
      <c r="H369" s="37">
        <v>129</v>
      </c>
      <c r="I369" s="55">
        <v>14.7590849280264</v>
      </c>
      <c r="J369" s="37">
        <v>90</v>
      </c>
      <c r="K369" s="55">
        <v>4.1617187440271302</v>
      </c>
      <c r="L369" s="37">
        <v>86</v>
      </c>
      <c r="M369" s="55">
        <v>-1.45269998205407</v>
      </c>
      <c r="N369" s="37">
        <v>130</v>
      </c>
      <c r="O369" s="55">
        <v>8.6139118384520703</v>
      </c>
      <c r="P369" s="56">
        <v>1.2396313975642801</v>
      </c>
      <c r="Q369" s="56" t="s">
        <v>18</v>
      </c>
      <c r="R369" s="57">
        <v>8</v>
      </c>
      <c r="S369" s="58">
        <v>0</v>
      </c>
      <c r="T369" s="58">
        <v>0</v>
      </c>
      <c r="U369" s="14" t="s">
        <v>18</v>
      </c>
      <c r="V369" s="59">
        <v>9.9000000000000008E-3</v>
      </c>
      <c r="W369" s="59" t="s">
        <v>18</v>
      </c>
      <c r="X369" s="59">
        <v>1.0200423109089999E-2</v>
      </c>
      <c r="Y369" s="12" t="s">
        <v>30</v>
      </c>
      <c r="Z369" s="60">
        <v>17.7584155587104</v>
      </c>
      <c r="AA369" s="8">
        <v>0.42074947968333998</v>
      </c>
      <c r="AB369" s="61">
        <v>580</v>
      </c>
      <c r="AC369" s="62">
        <v>43781</v>
      </c>
      <c r="AD369" s="12" t="s">
        <v>452</v>
      </c>
      <c r="AE369" s="16" t="s">
        <v>165</v>
      </c>
      <c r="AF369" s="14" t="s">
        <v>39</v>
      </c>
      <c r="AG369" s="39">
        <v>0.45828686096384003</v>
      </c>
    </row>
    <row r="370" spans="1:33" x14ac:dyDescent="0.25">
      <c r="A370" s="40" t="s">
        <v>570</v>
      </c>
      <c r="B370" s="40" t="b" cm="1">
        <f t="array" ref="B370">IsESG(A370)</f>
        <v>0</v>
      </c>
      <c r="C370" s="41">
        <v>8.5435763874050092</v>
      </c>
      <c r="D370" s="42">
        <v>21</v>
      </c>
      <c r="E370" s="41">
        <v>9.90367158400222</v>
      </c>
      <c r="F370" s="42">
        <v>31</v>
      </c>
      <c r="G370" s="41">
        <v>5.6118512287168301</v>
      </c>
      <c r="H370" s="42">
        <v>31</v>
      </c>
      <c r="I370" s="41">
        <v>25.0989010989009</v>
      </c>
      <c r="J370" s="42">
        <v>42</v>
      </c>
      <c r="K370" s="41">
        <v>6.3925233644858999</v>
      </c>
      <c r="L370" s="42">
        <v>34</v>
      </c>
      <c r="M370" s="41">
        <v>-0.52429220552255795</v>
      </c>
      <c r="N370" s="42">
        <v>53</v>
      </c>
      <c r="O370" s="41">
        <v>11.2237631334132</v>
      </c>
      <c r="P370" s="43">
        <v>1.8726243143086301</v>
      </c>
      <c r="Q370" s="43">
        <v>0.49514632475583198</v>
      </c>
      <c r="R370" s="44">
        <v>8</v>
      </c>
      <c r="S370" s="45">
        <v>0.01</v>
      </c>
      <c r="T370" s="45">
        <v>0.01</v>
      </c>
      <c r="U370" s="46" t="s">
        <v>18</v>
      </c>
      <c r="V370" s="47">
        <v>1.7999999999999999E-2</v>
      </c>
      <c r="W370" s="47" t="s">
        <v>18</v>
      </c>
      <c r="X370" s="47">
        <v>1.8700000000000001E-2</v>
      </c>
      <c r="Y370" s="48" t="s">
        <v>30</v>
      </c>
      <c r="Z370" s="49">
        <v>31.08130027</v>
      </c>
      <c r="AA370" s="50">
        <v>0.50883851999999996</v>
      </c>
      <c r="AB370" s="51">
        <v>5865</v>
      </c>
      <c r="AC370" s="52">
        <v>38989</v>
      </c>
      <c r="AD370" s="48" t="s">
        <v>344</v>
      </c>
      <c r="AE370" s="53">
        <v>20</v>
      </c>
      <c r="AF370" s="46" t="s">
        <v>18</v>
      </c>
      <c r="AG370" s="54">
        <v>3.4356197800000001</v>
      </c>
    </row>
    <row r="371" spans="1:33" hidden="1" x14ac:dyDescent="0.25">
      <c r="A371" s="225" t="s">
        <v>2469</v>
      </c>
      <c r="B371" s="40" t="b" cm="1">
        <f t="array" ref="B371">IsESG(A371)</f>
        <v>1</v>
      </c>
      <c r="C371" s="41" t="s">
        <v>18</v>
      </c>
      <c r="D371" s="42" t="s">
        <v>18</v>
      </c>
      <c r="E371" s="41" t="s">
        <v>18</v>
      </c>
      <c r="F371" s="42" t="s">
        <v>18</v>
      </c>
      <c r="G371" s="41">
        <v>-3.5387288119545302</v>
      </c>
      <c r="H371" s="42">
        <v>128</v>
      </c>
      <c r="I371" s="41">
        <v>15.3478739229043</v>
      </c>
      <c r="J371" s="42">
        <v>76</v>
      </c>
      <c r="K371" s="41">
        <v>5.1021490927003397</v>
      </c>
      <c r="L371" s="42">
        <v>51</v>
      </c>
      <c r="M371" s="41">
        <v>-2.6272824512386901</v>
      </c>
      <c r="N371" s="42">
        <v>142</v>
      </c>
      <c r="O371" s="41">
        <v>7.2988712902552004</v>
      </c>
      <c r="P371" s="43">
        <v>1.5436447798053801</v>
      </c>
      <c r="Q371" s="43" t="s">
        <v>18</v>
      </c>
      <c r="R371" s="44">
        <v>8</v>
      </c>
      <c r="S371" s="45">
        <v>0</v>
      </c>
      <c r="T371" s="45">
        <v>0</v>
      </c>
      <c r="U371" s="46" t="s">
        <v>18</v>
      </c>
      <c r="V371" s="47">
        <v>1.2E-2</v>
      </c>
      <c r="W371" s="47" t="s">
        <v>18</v>
      </c>
      <c r="X371" s="47">
        <v>1.22840439573371E-2</v>
      </c>
      <c r="Y371" s="48" t="s">
        <v>30</v>
      </c>
      <c r="Z371" s="49">
        <v>388.83671554809598</v>
      </c>
      <c r="AA371" s="50">
        <v>2.74140920674192</v>
      </c>
      <c r="AB371" s="51">
        <v>10426</v>
      </c>
      <c r="AC371" s="52">
        <v>43781</v>
      </c>
      <c r="AD371" s="48" t="s">
        <v>452</v>
      </c>
      <c r="AE371" s="53" t="s">
        <v>154</v>
      </c>
      <c r="AF371" s="46" t="s">
        <v>39</v>
      </c>
      <c r="AG371" s="54">
        <v>-2.5427609708408001</v>
      </c>
    </row>
    <row r="372" spans="1:33" hidden="1" x14ac:dyDescent="0.25">
      <c r="A372" s="225" t="s">
        <v>2470</v>
      </c>
      <c r="B372" s="40" t="b" cm="1">
        <f t="array" ref="B372">IsESG(A372)</f>
        <v>1</v>
      </c>
      <c r="C372" s="55" t="s">
        <v>18</v>
      </c>
      <c r="D372" s="37" t="s">
        <v>18</v>
      </c>
      <c r="E372" s="55" t="s">
        <v>18</v>
      </c>
      <c r="F372" s="37" t="s">
        <v>18</v>
      </c>
      <c r="G372" s="55">
        <v>-1.0219696713095101</v>
      </c>
      <c r="H372" s="37">
        <v>117</v>
      </c>
      <c r="I372" s="55">
        <v>18.9801443111018</v>
      </c>
      <c r="J372" s="37">
        <v>50</v>
      </c>
      <c r="K372" s="55">
        <v>5.1998834885707401</v>
      </c>
      <c r="L372" s="37">
        <v>50</v>
      </c>
      <c r="M372" s="55">
        <v>-0.80979504219630405</v>
      </c>
      <c r="N372" s="37">
        <v>87</v>
      </c>
      <c r="O372" s="55">
        <v>9.0060204963220798</v>
      </c>
      <c r="P372" s="56">
        <v>1.65435276990052</v>
      </c>
      <c r="Q372" s="56" t="s">
        <v>18</v>
      </c>
      <c r="R372" s="57">
        <v>8</v>
      </c>
      <c r="S372" s="58">
        <v>0</v>
      </c>
      <c r="T372" s="58">
        <v>0</v>
      </c>
      <c r="U372" s="14" t="s">
        <v>18</v>
      </c>
      <c r="V372" s="59">
        <v>1.18E-2</v>
      </c>
      <c r="W372" s="59" t="s">
        <v>18</v>
      </c>
      <c r="X372" s="59">
        <v>1.2114210963856301E-2</v>
      </c>
      <c r="Y372" s="12" t="s">
        <v>30</v>
      </c>
      <c r="Z372" s="60">
        <v>27.3577084398725</v>
      </c>
      <c r="AA372" s="8">
        <v>0.74945766315031903</v>
      </c>
      <c r="AB372" s="61">
        <v>1571</v>
      </c>
      <c r="AC372" s="62">
        <v>43781</v>
      </c>
      <c r="AD372" s="12" t="s">
        <v>452</v>
      </c>
      <c r="AE372" s="16" t="s">
        <v>165</v>
      </c>
      <c r="AF372" s="14" t="s">
        <v>39</v>
      </c>
      <c r="AG372" s="39">
        <v>6.1699336796972704</v>
      </c>
    </row>
    <row r="373" spans="1:33" x14ac:dyDescent="0.25">
      <c r="A373" s="1" t="s">
        <v>573</v>
      </c>
      <c r="B373" s="40" t="b" cm="1">
        <f t="array" ref="B373">IsESG(A373)</f>
        <v>0</v>
      </c>
      <c r="C373" s="65">
        <v>11.6408116693593</v>
      </c>
      <c r="D373" s="66">
        <v>2</v>
      </c>
      <c r="E373" s="55">
        <v>9.7027813638872598</v>
      </c>
      <c r="F373" s="37">
        <v>34</v>
      </c>
      <c r="G373" s="55">
        <v>5.5238622205354604</v>
      </c>
      <c r="H373" s="37">
        <v>34</v>
      </c>
      <c r="I373" s="55">
        <v>15.0232784379126</v>
      </c>
      <c r="J373" s="37">
        <v>77</v>
      </c>
      <c r="K373" s="55">
        <v>-0.45703289434126898</v>
      </c>
      <c r="L373" s="37">
        <v>82</v>
      </c>
      <c r="M373" s="55">
        <v>-1.4056822919769201</v>
      </c>
      <c r="N373" s="37">
        <v>67</v>
      </c>
      <c r="O373" s="55">
        <v>9.2514251429226402</v>
      </c>
      <c r="P373" s="56">
        <v>1.1827657805838601</v>
      </c>
      <c r="Q373" s="56">
        <v>0.54214860005699705</v>
      </c>
      <c r="R373" s="57">
        <v>8</v>
      </c>
      <c r="S373" s="58">
        <v>0</v>
      </c>
      <c r="T373" s="58">
        <v>5.0000000000000001E-3</v>
      </c>
      <c r="U373" s="14" t="s">
        <v>89</v>
      </c>
      <c r="V373" s="59">
        <v>5.8999999999999999E-3</v>
      </c>
      <c r="W373" s="59" t="s">
        <v>18</v>
      </c>
      <c r="X373" s="59">
        <v>6.0281048822511197E-3</v>
      </c>
      <c r="Y373" s="12" t="s">
        <v>30</v>
      </c>
      <c r="Z373" s="60">
        <v>713.76303579999899</v>
      </c>
      <c r="AA373" s="8">
        <v>0.106488</v>
      </c>
      <c r="AB373" s="61">
        <v>24236</v>
      </c>
      <c r="AC373" s="62">
        <v>35964</v>
      </c>
      <c r="AD373" s="12" t="s">
        <v>87</v>
      </c>
      <c r="AE373" s="16">
        <v>10</v>
      </c>
      <c r="AF373" s="14" t="s">
        <v>18</v>
      </c>
      <c r="AG373" s="39">
        <v>6.4151400000000001</v>
      </c>
    </row>
    <row r="374" spans="1:33" x14ac:dyDescent="0.25">
      <c r="A374" s="40" t="s">
        <v>574</v>
      </c>
      <c r="B374" s="40" t="b" cm="1">
        <f t="array" ref="B374">IsESG(A374)</f>
        <v>0</v>
      </c>
      <c r="C374" s="41">
        <v>5.5331117118615003</v>
      </c>
      <c r="D374" s="42">
        <v>39</v>
      </c>
      <c r="E374" s="41">
        <v>7.8924007712979103</v>
      </c>
      <c r="F374" s="42">
        <v>58</v>
      </c>
      <c r="G374" s="41">
        <v>3.6402038779691899</v>
      </c>
      <c r="H374" s="42">
        <v>48</v>
      </c>
      <c r="I374" s="41">
        <v>18.315070442578499</v>
      </c>
      <c r="J374" s="42">
        <v>71</v>
      </c>
      <c r="K374" s="41">
        <v>-1.5442186537823801</v>
      </c>
      <c r="L374" s="42">
        <v>83</v>
      </c>
      <c r="M374" s="41">
        <v>-2.91239460961771</v>
      </c>
      <c r="N374" s="42">
        <v>83</v>
      </c>
      <c r="O374" s="41">
        <v>11.500936486151801</v>
      </c>
      <c r="P374" s="43">
        <v>1.23764365645242</v>
      </c>
      <c r="Q374" s="43">
        <v>0.47532376095715301</v>
      </c>
      <c r="R374" s="44">
        <v>6</v>
      </c>
      <c r="S374" s="45">
        <v>0</v>
      </c>
      <c r="T374" s="45">
        <v>0</v>
      </c>
      <c r="U374" s="46" t="s">
        <v>18</v>
      </c>
      <c r="V374" s="47">
        <v>1.2500000000000001E-2</v>
      </c>
      <c r="W374" s="47" t="s">
        <v>18</v>
      </c>
      <c r="X374" s="47">
        <v>1.30418079449978E-2</v>
      </c>
      <c r="Y374" s="48" t="s">
        <v>30</v>
      </c>
      <c r="Z374" s="49">
        <v>27.67370747</v>
      </c>
      <c r="AA374" s="50">
        <v>8.5854E-2</v>
      </c>
      <c r="AB374" s="51">
        <v>2685</v>
      </c>
      <c r="AC374" s="52">
        <v>36794</v>
      </c>
      <c r="AD374" s="48" t="s">
        <v>466</v>
      </c>
      <c r="AE374" s="53">
        <v>10</v>
      </c>
      <c r="AF374" s="46" t="s">
        <v>18</v>
      </c>
      <c r="AG374" s="54">
        <v>0.34796300000000002</v>
      </c>
    </row>
    <row r="375" spans="1:33" x14ac:dyDescent="0.25">
      <c r="A375" s="1" t="s">
        <v>575</v>
      </c>
      <c r="B375" s="40" t="b" cm="1">
        <f t="array" ref="B375">IsESG(A375)</f>
        <v>0</v>
      </c>
      <c r="C375" s="55">
        <v>10.0031339846826</v>
      </c>
      <c r="D375" s="37">
        <v>10</v>
      </c>
      <c r="E375" s="55">
        <v>9.8093852959802295</v>
      </c>
      <c r="F375" s="37">
        <v>33</v>
      </c>
      <c r="G375" s="55">
        <v>5.6083013366917402</v>
      </c>
      <c r="H375" s="37">
        <v>32</v>
      </c>
      <c r="I375" s="55">
        <v>22.750275549024</v>
      </c>
      <c r="J375" s="37">
        <v>57</v>
      </c>
      <c r="K375" s="55">
        <v>4.8468897099761499</v>
      </c>
      <c r="L375" s="37">
        <v>55</v>
      </c>
      <c r="M375" s="55">
        <v>-2.1890434503404701</v>
      </c>
      <c r="N375" s="37">
        <v>74</v>
      </c>
      <c r="O375" s="55">
        <v>8.8513363585583402</v>
      </c>
      <c r="P375" s="56">
        <v>2.10920311188289</v>
      </c>
      <c r="Q375" s="56">
        <v>0.63355839672309899</v>
      </c>
      <c r="R375" s="57">
        <v>6</v>
      </c>
      <c r="S375" s="58">
        <v>0</v>
      </c>
      <c r="T375" s="58">
        <v>0.01</v>
      </c>
      <c r="U375" s="14" t="s">
        <v>89</v>
      </c>
      <c r="V375" s="59">
        <v>9.39999999999999E-3</v>
      </c>
      <c r="W375" s="59" t="s">
        <v>18</v>
      </c>
      <c r="X375" s="59">
        <v>9.5300211395466603E-3</v>
      </c>
      <c r="Y375" s="12" t="s">
        <v>30</v>
      </c>
      <c r="Z375" s="60">
        <v>135.54599924999999</v>
      </c>
      <c r="AA375" s="8">
        <v>0.84475599999999995</v>
      </c>
      <c r="AB375" s="61">
        <v>6708</v>
      </c>
      <c r="AC375" s="62">
        <v>37174</v>
      </c>
      <c r="AD375" s="12" t="s">
        <v>576</v>
      </c>
      <c r="AE375" s="16">
        <v>10</v>
      </c>
      <c r="AF375" s="14" t="s">
        <v>18</v>
      </c>
      <c r="AG375" s="39">
        <v>9.2040500000000005</v>
      </c>
    </row>
    <row r="376" spans="1:33" hidden="1" x14ac:dyDescent="0.25">
      <c r="A376" s="225" t="s">
        <v>2471</v>
      </c>
      <c r="B376" s="40" t="b" cm="1">
        <f t="array" ref="B376">IsESG(A376)</f>
        <v>1</v>
      </c>
      <c r="C376" s="41" t="s">
        <v>18</v>
      </c>
      <c r="D376" s="42" t="s">
        <v>18</v>
      </c>
      <c r="E376" s="41" t="s">
        <v>18</v>
      </c>
      <c r="F376" s="42" t="s">
        <v>18</v>
      </c>
      <c r="G376" s="41">
        <v>-0.90035859253107997</v>
      </c>
      <c r="H376" s="42">
        <v>116</v>
      </c>
      <c r="I376" s="41">
        <v>19.156997037392799</v>
      </c>
      <c r="J376" s="42">
        <v>46</v>
      </c>
      <c r="K376" s="41">
        <v>5.9055676745538799</v>
      </c>
      <c r="L376" s="42">
        <v>30</v>
      </c>
      <c r="M376" s="41">
        <v>-1.7878958883707901</v>
      </c>
      <c r="N376" s="42">
        <v>137</v>
      </c>
      <c r="O376" s="41">
        <v>7.8617348180796798</v>
      </c>
      <c r="P376" s="43">
        <v>1.91764133858749</v>
      </c>
      <c r="Q376" s="43" t="s">
        <v>18</v>
      </c>
      <c r="R376" s="44">
        <v>8</v>
      </c>
      <c r="S376" s="45">
        <v>0</v>
      </c>
      <c r="T376" s="45">
        <v>0</v>
      </c>
      <c r="U376" s="46" t="s">
        <v>18</v>
      </c>
      <c r="V376" s="47">
        <v>1.35E-2</v>
      </c>
      <c r="W376" s="47" t="s">
        <v>18</v>
      </c>
      <c r="X376" s="47">
        <v>1.3732058684285E-2</v>
      </c>
      <c r="Y376" s="48" t="s">
        <v>30</v>
      </c>
      <c r="Z376" s="49">
        <v>598.64029254092395</v>
      </c>
      <c r="AA376" s="50">
        <v>8.6848386928362196</v>
      </c>
      <c r="AB376" s="51">
        <v>27588</v>
      </c>
      <c r="AC376" s="52">
        <v>43781</v>
      </c>
      <c r="AD376" s="48" t="s">
        <v>452</v>
      </c>
      <c r="AE376" s="53" t="s">
        <v>154</v>
      </c>
      <c r="AF376" s="46" t="s">
        <v>39</v>
      </c>
      <c r="AG376" s="54">
        <v>77.931186679741202</v>
      </c>
    </row>
    <row r="377" spans="1:33" hidden="1" x14ac:dyDescent="0.25">
      <c r="A377" s="1" t="s">
        <v>579</v>
      </c>
      <c r="B377" s="40" t="b" cm="1">
        <f t="array" ref="B377">IsESG(A377)</f>
        <v>0</v>
      </c>
      <c r="C377" s="74" t="s">
        <v>18</v>
      </c>
      <c r="D377" s="37" t="s">
        <v>18</v>
      </c>
      <c r="E377" s="74" t="s">
        <v>18</v>
      </c>
      <c r="F377" s="37" t="s">
        <v>18</v>
      </c>
      <c r="G377" s="74">
        <v>-3.3668469440316802</v>
      </c>
      <c r="H377" s="37">
        <v>70</v>
      </c>
      <c r="I377" s="74">
        <v>12.925929865106101</v>
      </c>
      <c r="J377" s="37">
        <v>78</v>
      </c>
      <c r="K377" s="74">
        <v>-0.43748462768191598</v>
      </c>
      <c r="L377" s="37">
        <v>81</v>
      </c>
      <c r="M377" s="74">
        <v>-2.5545185294056498</v>
      </c>
      <c r="N377" s="37">
        <v>79</v>
      </c>
      <c r="O377" s="74">
        <v>11.356819472299399</v>
      </c>
      <c r="P377" s="76">
        <v>0.77882020837341803</v>
      </c>
      <c r="Q377" s="76" t="s">
        <v>18</v>
      </c>
      <c r="R377" s="77">
        <v>6</v>
      </c>
      <c r="S377" s="78">
        <v>0.02</v>
      </c>
      <c r="T377" s="78">
        <v>0.02</v>
      </c>
      <c r="U377" s="14" t="s">
        <v>18</v>
      </c>
      <c r="V377" s="79">
        <v>0.01</v>
      </c>
      <c r="W377" s="79" t="s">
        <v>18</v>
      </c>
      <c r="X377" s="79" t="s">
        <v>18</v>
      </c>
      <c r="Y377" s="12" t="s">
        <v>30</v>
      </c>
      <c r="Z377" s="60">
        <v>0</v>
      </c>
      <c r="AA377" s="8" t="s">
        <v>18</v>
      </c>
      <c r="AB377" s="80" t="s">
        <v>18</v>
      </c>
      <c r="AC377" s="62">
        <v>43830</v>
      </c>
      <c r="AD377" s="12" t="s">
        <v>580</v>
      </c>
      <c r="AE377" s="16">
        <v>100</v>
      </c>
      <c r="AF377" s="14" t="s">
        <v>18</v>
      </c>
      <c r="AG377" s="39" t="s">
        <v>18</v>
      </c>
    </row>
    <row r="378" spans="1:33" x14ac:dyDescent="0.25">
      <c r="A378" s="40" t="s">
        <v>581</v>
      </c>
      <c r="B378" s="40" t="b" cm="1">
        <f t="array" ref="B378">IsESG(A378)</f>
        <v>0</v>
      </c>
      <c r="C378" s="67">
        <v>8.9810306098601007</v>
      </c>
      <c r="D378" s="42">
        <v>15</v>
      </c>
      <c r="E378" s="67">
        <v>9.5815602164622806</v>
      </c>
      <c r="F378" s="42">
        <v>40</v>
      </c>
      <c r="G378" s="67">
        <v>5.59422319178279</v>
      </c>
      <c r="H378" s="42">
        <v>33</v>
      </c>
      <c r="I378" s="67">
        <v>25.264157588870098</v>
      </c>
      <c r="J378" s="42">
        <v>41</v>
      </c>
      <c r="K378" s="67">
        <v>6.4268080240250596</v>
      </c>
      <c r="L378" s="42">
        <v>33</v>
      </c>
      <c r="M378" s="67">
        <v>-0.50903169084437405</v>
      </c>
      <c r="N378" s="42">
        <v>52</v>
      </c>
      <c r="O378" s="67">
        <v>11.277660507028401</v>
      </c>
      <c r="P378" s="69">
        <v>1.8783282417871801</v>
      </c>
      <c r="Q378" s="69">
        <v>0.47410578179028801</v>
      </c>
      <c r="R378" s="70">
        <v>8</v>
      </c>
      <c r="S378" s="71">
        <v>0.01</v>
      </c>
      <c r="T378" s="71">
        <v>0.01</v>
      </c>
      <c r="U378" s="46" t="s">
        <v>18</v>
      </c>
      <c r="V378" s="72">
        <v>1.8499999999999999E-2</v>
      </c>
      <c r="W378" s="72" t="s">
        <v>18</v>
      </c>
      <c r="X378" s="72">
        <v>1.9E-2</v>
      </c>
      <c r="Y378" s="48" t="s">
        <v>30</v>
      </c>
      <c r="Z378" s="49">
        <v>345.95275727000001</v>
      </c>
      <c r="AA378" s="50">
        <v>3.2980227599999998</v>
      </c>
      <c r="AB378" s="73">
        <v>29136</v>
      </c>
      <c r="AC378" s="52">
        <v>40084</v>
      </c>
      <c r="AD378" s="48" t="s">
        <v>344</v>
      </c>
      <c r="AE378" s="53">
        <v>50</v>
      </c>
      <c r="AF378" s="46" t="s">
        <v>34</v>
      </c>
      <c r="AG378" s="54">
        <v>31.351085090000002</v>
      </c>
    </row>
    <row r="379" spans="1:33" x14ac:dyDescent="0.25">
      <c r="A379" s="1" t="s">
        <v>582</v>
      </c>
      <c r="B379" s="40" t="b" cm="1">
        <f t="array" ref="B379">IsESG(A379)</f>
        <v>0</v>
      </c>
      <c r="C379" s="74">
        <v>7.7926801495085796</v>
      </c>
      <c r="D379" s="37">
        <v>32</v>
      </c>
      <c r="E379" s="74">
        <v>9.3669300160161093</v>
      </c>
      <c r="F379" s="37">
        <v>44</v>
      </c>
      <c r="G379" s="74">
        <v>4.9639929331120198</v>
      </c>
      <c r="H379" s="37">
        <v>38</v>
      </c>
      <c r="I379" s="74">
        <v>30.512991339107099</v>
      </c>
      <c r="J379" s="37">
        <v>21</v>
      </c>
      <c r="K379" s="74">
        <v>10.3040540540539</v>
      </c>
      <c r="L379" s="37">
        <v>6</v>
      </c>
      <c r="M379" s="74">
        <v>0.82346886258361995</v>
      </c>
      <c r="N379" s="37">
        <v>19</v>
      </c>
      <c r="O379" s="74">
        <v>11.638313283046401</v>
      </c>
      <c r="P379" s="76">
        <v>2.27111793084141</v>
      </c>
      <c r="Q379" s="76">
        <v>0.47154070790562702</v>
      </c>
      <c r="R379" s="77">
        <v>8</v>
      </c>
      <c r="S379" s="78">
        <v>0</v>
      </c>
      <c r="T379" s="78">
        <v>0.01</v>
      </c>
      <c r="U379" s="14" t="s">
        <v>18</v>
      </c>
      <c r="V379" s="79">
        <v>1.7999999999999999E-2</v>
      </c>
      <c r="W379" s="79" t="s">
        <v>18</v>
      </c>
      <c r="X379" s="79">
        <v>1.8048419999999999E-2</v>
      </c>
      <c r="Y379" s="12" t="s">
        <v>30</v>
      </c>
      <c r="Z379" s="60">
        <v>1731.51551832</v>
      </c>
      <c r="AA379" s="8">
        <v>-3.9071804499999998</v>
      </c>
      <c r="AB379" s="80">
        <v>57091</v>
      </c>
      <c r="AC379" s="62">
        <v>36800</v>
      </c>
      <c r="AD379" s="12" t="s">
        <v>583</v>
      </c>
      <c r="AE379" s="16">
        <v>50</v>
      </c>
      <c r="AF379" s="14" t="s">
        <v>18</v>
      </c>
      <c r="AG379" s="39">
        <v>-23.382455149999998</v>
      </c>
    </row>
    <row r="380" spans="1:33" hidden="1" x14ac:dyDescent="0.25">
      <c r="A380" s="40" t="s">
        <v>584</v>
      </c>
      <c r="B380" s="40" t="b" cm="1">
        <f t="array" ref="B380">IsESG(A380)</f>
        <v>0</v>
      </c>
      <c r="C380" s="67" t="s">
        <v>18</v>
      </c>
      <c r="D380" s="42" t="s">
        <v>18</v>
      </c>
      <c r="E380" s="67">
        <v>9.2839766450809105</v>
      </c>
      <c r="F380" s="42">
        <v>45</v>
      </c>
      <c r="G380" s="67">
        <v>4.8806770796606003</v>
      </c>
      <c r="H380" s="42">
        <v>39</v>
      </c>
      <c r="I380" s="67">
        <v>30.285215419221998</v>
      </c>
      <c r="J380" s="42">
        <v>22</v>
      </c>
      <c r="K380" s="67">
        <v>10.0604031683344</v>
      </c>
      <c r="L380" s="42">
        <v>7</v>
      </c>
      <c r="M380" s="67">
        <v>0.49702512761293699</v>
      </c>
      <c r="N380" s="42">
        <v>31</v>
      </c>
      <c r="O380" s="67">
        <v>12.9237637385177</v>
      </c>
      <c r="P380" s="69">
        <v>2.0275986618273598</v>
      </c>
      <c r="Q380" s="69">
        <v>0.468834314171791</v>
      </c>
      <c r="R380" s="70">
        <v>8</v>
      </c>
      <c r="S380" s="71">
        <v>0</v>
      </c>
      <c r="T380" s="71">
        <v>0</v>
      </c>
      <c r="U380" s="46" t="s">
        <v>18</v>
      </c>
      <c r="V380" s="72">
        <v>1.7999999999999999E-2</v>
      </c>
      <c r="W380" s="72" t="s">
        <v>18</v>
      </c>
      <c r="X380" s="72">
        <v>1.8048419999999999E-2</v>
      </c>
      <c r="Y380" s="48" t="s">
        <v>30</v>
      </c>
      <c r="Z380" s="49" t="s">
        <v>18</v>
      </c>
      <c r="AA380" s="50" t="s">
        <v>18</v>
      </c>
      <c r="AB380" s="73" t="s">
        <v>18</v>
      </c>
      <c r="AC380" s="52">
        <v>45644</v>
      </c>
      <c r="AD380" s="48" t="s">
        <v>583</v>
      </c>
      <c r="AE380" s="53" t="s">
        <v>292</v>
      </c>
      <c r="AF380" s="46" t="s">
        <v>18</v>
      </c>
      <c r="AG380" s="54" t="s">
        <v>18</v>
      </c>
    </row>
    <row r="381" spans="1:33" hidden="1" x14ac:dyDescent="0.25">
      <c r="A381" s="81" t="s">
        <v>585</v>
      </c>
      <c r="B381" s="40" t="b" cm="1">
        <f t="array" ref="B381">IsESG(A381)</f>
        <v>0</v>
      </c>
      <c r="C381" s="82" t="s">
        <v>18</v>
      </c>
      <c r="D381" s="83" t="s">
        <v>18</v>
      </c>
      <c r="E381" s="82">
        <v>9.3669300160161608</v>
      </c>
      <c r="F381" s="83">
        <v>43</v>
      </c>
      <c r="G381" s="82">
        <v>4.9639929331121104</v>
      </c>
      <c r="H381" s="83">
        <v>37</v>
      </c>
      <c r="I381" s="82">
        <v>30.512991339107199</v>
      </c>
      <c r="J381" s="83">
        <v>20</v>
      </c>
      <c r="K381" s="82">
        <v>10.304054054053999</v>
      </c>
      <c r="L381" s="83">
        <v>5</v>
      </c>
      <c r="M381" s="82">
        <v>0.82346886258361995</v>
      </c>
      <c r="N381" s="83">
        <v>19</v>
      </c>
      <c r="O381" s="82">
        <v>11.6363818221923</v>
      </c>
      <c r="P381" s="84">
        <v>2.2714949015738601</v>
      </c>
      <c r="Q381" s="84">
        <v>0.47162706829070999</v>
      </c>
      <c r="R381" s="85">
        <v>8</v>
      </c>
      <c r="S381" s="86">
        <v>0</v>
      </c>
      <c r="T381" s="86">
        <v>0</v>
      </c>
      <c r="U381" s="87" t="s">
        <v>18</v>
      </c>
      <c r="V381" s="88">
        <v>1.7999999999999999E-2</v>
      </c>
      <c r="W381" s="88" t="s">
        <v>18</v>
      </c>
      <c r="X381" s="88">
        <v>1.8048419999999999E-2</v>
      </c>
      <c r="Y381" s="89" t="s">
        <v>30</v>
      </c>
      <c r="Z381" s="90" t="s">
        <v>18</v>
      </c>
      <c r="AA381" s="91" t="s">
        <v>18</v>
      </c>
      <c r="AB381" s="92" t="s">
        <v>18</v>
      </c>
      <c r="AC381" s="93">
        <v>45644</v>
      </c>
      <c r="AD381" s="89" t="s">
        <v>583</v>
      </c>
      <c r="AE381" s="94">
        <v>10</v>
      </c>
      <c r="AF381" s="87" t="s">
        <v>18</v>
      </c>
      <c r="AG381" s="95" t="s">
        <v>18</v>
      </c>
    </row>
    <row r="382" spans="1:33" x14ac:dyDescent="0.25">
      <c r="A382" s="40" t="s">
        <v>588</v>
      </c>
      <c r="B382" s="40" t="b" cm="1">
        <f t="array" ref="B382">IsESG(A382)</f>
        <v>0</v>
      </c>
      <c r="C382" s="63">
        <v>2.8514507202777701</v>
      </c>
      <c r="D382" s="64">
        <v>2</v>
      </c>
      <c r="E382" s="41">
        <v>-1.85164994532325</v>
      </c>
      <c r="F382" s="42">
        <v>6</v>
      </c>
      <c r="G382" s="41">
        <v>-6.4578241431269996</v>
      </c>
      <c r="H382" s="42">
        <v>9</v>
      </c>
      <c r="I382" s="41">
        <v>19.213766971897702</v>
      </c>
      <c r="J382" s="42">
        <v>10</v>
      </c>
      <c r="K382" s="41">
        <v>4.0560404225998603</v>
      </c>
      <c r="L382" s="42">
        <v>13</v>
      </c>
      <c r="M382" s="41">
        <v>-6.8544407894736699</v>
      </c>
      <c r="N382" s="42">
        <v>10</v>
      </c>
      <c r="O382" s="41">
        <v>15.829115183877899</v>
      </c>
      <c r="P382" s="43">
        <v>0.95600780200778301</v>
      </c>
      <c r="Q382" s="43">
        <v>-0.135564597813184</v>
      </c>
      <c r="R382" s="44">
        <v>8</v>
      </c>
      <c r="S382" s="45">
        <v>7.4999999999999997E-3</v>
      </c>
      <c r="T382" s="45">
        <v>7.4999999999999997E-3</v>
      </c>
      <c r="U382" s="46" t="s">
        <v>18</v>
      </c>
      <c r="V382" s="47">
        <v>1.6E-2</v>
      </c>
      <c r="W382" s="47" t="s">
        <v>18</v>
      </c>
      <c r="X382" s="47">
        <v>1.6039999999999999E-2</v>
      </c>
      <c r="Y382" s="48" t="s">
        <v>30</v>
      </c>
      <c r="Z382" s="49">
        <v>76.646283113994997</v>
      </c>
      <c r="AA382" s="50">
        <v>-3.14475225999999</v>
      </c>
      <c r="AB382" s="51">
        <v>7125</v>
      </c>
      <c r="AC382" s="52">
        <v>38271</v>
      </c>
      <c r="AD382" s="48" t="s">
        <v>65</v>
      </c>
      <c r="AE382" s="53" t="s">
        <v>56</v>
      </c>
      <c r="AF382" s="46" t="s">
        <v>34</v>
      </c>
      <c r="AG382" s="54">
        <v>-20.479285729999901</v>
      </c>
    </row>
    <row r="383" spans="1:33" x14ac:dyDescent="0.25">
      <c r="A383" s="1" t="s">
        <v>2627</v>
      </c>
      <c r="B383" s="40" t="b" cm="1">
        <f t="array" ref="B383">IsESG(A383)</f>
        <v>0</v>
      </c>
      <c r="C383" s="75">
        <v>2.8493621967421201</v>
      </c>
      <c r="D383" s="66">
        <v>3</v>
      </c>
      <c r="E383" s="74">
        <v>-1.8558626066253501</v>
      </c>
      <c r="F383" s="37">
        <v>7</v>
      </c>
      <c r="G383" s="74">
        <v>-6.4658433180275203</v>
      </c>
      <c r="H383" s="37">
        <v>10</v>
      </c>
      <c r="I383" s="74">
        <v>19.178820084249001</v>
      </c>
      <c r="J383" s="37">
        <v>11</v>
      </c>
      <c r="K383" s="74">
        <v>4.0610496251338901</v>
      </c>
      <c r="L383" s="37">
        <v>12</v>
      </c>
      <c r="M383" s="74">
        <v>-6.85467763841174</v>
      </c>
      <c r="N383" s="37">
        <v>11</v>
      </c>
      <c r="O383" s="74">
        <v>16.457423475177801</v>
      </c>
      <c r="P383" s="76">
        <v>0.917386050725987</v>
      </c>
      <c r="Q383" s="76">
        <v>-0.13514862737375599</v>
      </c>
      <c r="R383" s="77">
        <v>8</v>
      </c>
      <c r="S383" s="78">
        <v>7.4999999999999997E-3</v>
      </c>
      <c r="T383" s="78">
        <v>7.4999999999999997E-3</v>
      </c>
      <c r="U383" s="14" t="s">
        <v>18</v>
      </c>
      <c r="V383" s="79">
        <v>1.6E-2</v>
      </c>
      <c r="W383" s="79" t="s">
        <v>18</v>
      </c>
      <c r="X383" s="79">
        <v>1.6039999999999999E-2</v>
      </c>
      <c r="Y383" s="12" t="s">
        <v>30</v>
      </c>
      <c r="Z383" s="60" t="s">
        <v>18</v>
      </c>
      <c r="AA383" s="8" t="s">
        <v>18</v>
      </c>
      <c r="AB383" s="80" t="s">
        <v>18</v>
      </c>
      <c r="AC383" s="62">
        <v>38271</v>
      </c>
      <c r="AD383" s="12" t="s">
        <v>65</v>
      </c>
      <c r="AE383" s="16">
        <v>30000</v>
      </c>
      <c r="AF383" s="14" t="s">
        <v>18</v>
      </c>
      <c r="AG383" s="39" t="s">
        <v>18</v>
      </c>
    </row>
    <row r="384" spans="1:33" hidden="1" x14ac:dyDescent="0.25">
      <c r="A384" s="40" t="s">
        <v>590</v>
      </c>
      <c r="B384" s="40" t="b" cm="1">
        <f t="array" ref="B384">IsESG(A384)</f>
        <v>0</v>
      </c>
      <c r="C384" s="67" t="s">
        <v>18</v>
      </c>
      <c r="D384" s="42" t="s">
        <v>18</v>
      </c>
      <c r="E384" s="67" t="s">
        <v>18</v>
      </c>
      <c r="F384" s="42" t="s">
        <v>18</v>
      </c>
      <c r="G384" s="67" t="s">
        <v>18</v>
      </c>
      <c r="H384" s="42" t="s">
        <v>18</v>
      </c>
      <c r="I384" s="67">
        <v>19.9906367041199</v>
      </c>
      <c r="J384" s="42">
        <v>9</v>
      </c>
      <c r="K384" s="67">
        <v>4.3991853360488999</v>
      </c>
      <c r="L384" s="42">
        <v>10</v>
      </c>
      <c r="M384" s="67">
        <v>-6.8000000000000203</v>
      </c>
      <c r="N384" s="42">
        <v>9</v>
      </c>
      <c r="O384" s="67">
        <v>15.824659675020699</v>
      </c>
      <c r="P384" s="69">
        <v>1.00536932064344</v>
      </c>
      <c r="Q384" s="69" t="s">
        <v>18</v>
      </c>
      <c r="R384" s="70">
        <v>8</v>
      </c>
      <c r="S384" s="71">
        <v>7.4999999999999997E-3</v>
      </c>
      <c r="T384" s="71">
        <v>7.4999999999999997E-3</v>
      </c>
      <c r="U384" s="46" t="s">
        <v>18</v>
      </c>
      <c r="V384" s="72">
        <v>9.4999999999999998E-3</v>
      </c>
      <c r="W384" s="72" t="s">
        <v>18</v>
      </c>
      <c r="X384" s="72">
        <v>9.5399999999999999E-3</v>
      </c>
      <c r="Y384" s="48" t="s">
        <v>30</v>
      </c>
      <c r="Z384" s="49" t="s">
        <v>18</v>
      </c>
      <c r="AA384" s="50" t="s">
        <v>18</v>
      </c>
      <c r="AB384" s="73" t="s">
        <v>18</v>
      </c>
      <c r="AC384" s="52">
        <v>44579</v>
      </c>
      <c r="AD384" s="48" t="s">
        <v>65</v>
      </c>
      <c r="AE384" s="53">
        <v>1000000</v>
      </c>
      <c r="AF384" s="46" t="s">
        <v>18</v>
      </c>
      <c r="AG384" s="54" t="s">
        <v>18</v>
      </c>
    </row>
    <row r="385" spans="1:33" hidden="1" x14ac:dyDescent="0.25">
      <c r="A385" s="1" t="s">
        <v>591</v>
      </c>
      <c r="B385" s="40" t="b" cm="1">
        <f t="array" ref="B385">IsESG(A385)</f>
        <v>0</v>
      </c>
      <c r="C385" s="74" t="s">
        <v>18</v>
      </c>
      <c r="D385" s="37" t="s">
        <v>18</v>
      </c>
      <c r="E385" s="74" t="s">
        <v>18</v>
      </c>
      <c r="F385" s="37" t="s">
        <v>18</v>
      </c>
      <c r="G385" s="74" t="s">
        <v>18</v>
      </c>
      <c r="H385" s="37" t="s">
        <v>18</v>
      </c>
      <c r="I385" s="74">
        <v>20.538894337480102</v>
      </c>
      <c r="J385" s="37">
        <v>7</v>
      </c>
      <c r="K385" s="74">
        <v>4.6377201236726204</v>
      </c>
      <c r="L385" s="37">
        <v>8</v>
      </c>
      <c r="M385" s="74">
        <v>-6.7598323018566298</v>
      </c>
      <c r="N385" s="37">
        <v>8</v>
      </c>
      <c r="O385" s="74">
        <v>15.824432925501601</v>
      </c>
      <c r="P385" s="76">
        <v>1.04003000029954</v>
      </c>
      <c r="Q385" s="76" t="s">
        <v>18</v>
      </c>
      <c r="R385" s="77">
        <v>8</v>
      </c>
      <c r="S385" s="78">
        <v>7.4999999999999997E-3</v>
      </c>
      <c r="T385" s="78">
        <v>7.4999999999999997E-3</v>
      </c>
      <c r="U385" s="14" t="s">
        <v>18</v>
      </c>
      <c r="V385" s="79">
        <v>5.0000000000000001E-3</v>
      </c>
      <c r="W385" s="79" t="s">
        <v>18</v>
      </c>
      <c r="X385" s="79">
        <v>5.0400000000000002E-3</v>
      </c>
      <c r="Y385" s="12" t="s">
        <v>30</v>
      </c>
      <c r="Z385" s="60" t="s">
        <v>18</v>
      </c>
      <c r="AA385" s="8" t="s">
        <v>18</v>
      </c>
      <c r="AB385" s="80" t="s">
        <v>18</v>
      </c>
      <c r="AC385" s="62">
        <v>44579</v>
      </c>
      <c r="AD385" s="12" t="s">
        <v>65</v>
      </c>
      <c r="AE385" s="16">
        <v>10000000</v>
      </c>
      <c r="AF385" s="14" t="s">
        <v>18</v>
      </c>
      <c r="AG385" s="39" t="s">
        <v>18</v>
      </c>
    </row>
    <row r="386" spans="1:33" hidden="1" x14ac:dyDescent="0.25">
      <c r="A386" s="40" t="s">
        <v>592</v>
      </c>
      <c r="B386" s="40" t="b" cm="1">
        <f t="array" ref="B386">IsESG(A386)</f>
        <v>0</v>
      </c>
      <c r="C386" s="67" t="s">
        <v>18</v>
      </c>
      <c r="D386" s="42" t="s">
        <v>18</v>
      </c>
      <c r="E386" s="67">
        <v>-2.7006635729281698</v>
      </c>
      <c r="F386" s="42">
        <v>8</v>
      </c>
      <c r="G386" s="67">
        <v>-3.9936878009374799</v>
      </c>
      <c r="H386" s="42">
        <v>8</v>
      </c>
      <c r="I386" s="67">
        <v>18.727018243067</v>
      </c>
      <c r="J386" s="42">
        <v>12</v>
      </c>
      <c r="K386" s="67">
        <v>2.5311658113354998</v>
      </c>
      <c r="L386" s="42">
        <v>14</v>
      </c>
      <c r="M386" s="67">
        <v>-7.7636174310489396</v>
      </c>
      <c r="N386" s="42">
        <v>14</v>
      </c>
      <c r="O386" s="67">
        <v>16.938915597952999</v>
      </c>
      <c r="P386" s="69">
        <v>0.86463674732556906</v>
      </c>
      <c r="Q386" s="69">
        <v>-0.18146993690090299</v>
      </c>
      <c r="R386" s="70">
        <v>8</v>
      </c>
      <c r="S386" s="71">
        <v>0.01</v>
      </c>
      <c r="T386" s="71">
        <v>0.01</v>
      </c>
      <c r="U386" s="46" t="s">
        <v>18</v>
      </c>
      <c r="V386" s="72">
        <v>1.6500000000000001E-2</v>
      </c>
      <c r="W386" s="72" t="s">
        <v>18</v>
      </c>
      <c r="X386" s="72">
        <v>1.7999999999999999E-2</v>
      </c>
      <c r="Y386" s="48" t="s">
        <v>30</v>
      </c>
      <c r="Z386" s="49">
        <v>8.1821837800000008</v>
      </c>
      <c r="AA386" s="50">
        <v>-1.6815400000000001E-2</v>
      </c>
      <c r="AB386" s="73">
        <v>1373</v>
      </c>
      <c r="AC386" s="52">
        <v>42520</v>
      </c>
      <c r="AD386" s="48" t="s">
        <v>275</v>
      </c>
      <c r="AE386" s="53">
        <v>100</v>
      </c>
      <c r="AF386" s="46" t="s">
        <v>18</v>
      </c>
      <c r="AG386" s="54">
        <v>-0.78577823000000002</v>
      </c>
    </row>
    <row r="387" spans="1:33" x14ac:dyDescent="0.25">
      <c r="A387" s="1" t="s">
        <v>593</v>
      </c>
      <c r="B387" s="40" t="b" cm="1">
        <f t="array" ref="B387">IsESG(A387)</f>
        <v>0</v>
      </c>
      <c r="C387" s="75">
        <v>2.85590787042619</v>
      </c>
      <c r="D387" s="66">
        <v>1</v>
      </c>
      <c r="E387" s="74">
        <v>-3.3531659024065199</v>
      </c>
      <c r="F387" s="37">
        <v>10</v>
      </c>
      <c r="G387" s="74">
        <v>-2.43897616907222</v>
      </c>
      <c r="H387" s="37">
        <v>4</v>
      </c>
      <c r="I387" s="74">
        <v>12.3262670644217</v>
      </c>
      <c r="J387" s="37">
        <v>13</v>
      </c>
      <c r="K387" s="74">
        <v>9.5656350384264801</v>
      </c>
      <c r="L387" s="37">
        <v>4</v>
      </c>
      <c r="M387" s="74">
        <v>-3.7482494481746498</v>
      </c>
      <c r="N387" s="37">
        <v>4</v>
      </c>
      <c r="O387" s="74">
        <v>10.0971067857596</v>
      </c>
      <c r="P387" s="76">
        <v>0.81659606876891</v>
      </c>
      <c r="Q387" s="76">
        <v>-0.32553665803046999</v>
      </c>
      <c r="R387" s="77">
        <v>8</v>
      </c>
      <c r="S387" s="78">
        <v>0.01</v>
      </c>
      <c r="T387" s="78">
        <v>0.01</v>
      </c>
      <c r="U387" s="14" t="s">
        <v>89</v>
      </c>
      <c r="V387" s="79">
        <v>8.9999999999999993E-3</v>
      </c>
      <c r="W387" s="79" t="s">
        <v>18</v>
      </c>
      <c r="X387" s="79">
        <v>1.1299999999999999E-2</v>
      </c>
      <c r="Y387" s="12" t="s">
        <v>30</v>
      </c>
      <c r="Z387" s="60">
        <v>35.316639709999997</v>
      </c>
      <c r="AA387" s="8">
        <v>-0.21155205999999999</v>
      </c>
      <c r="AB387" s="80">
        <v>275</v>
      </c>
      <c r="AC387" s="62">
        <v>39122</v>
      </c>
      <c r="AD387" s="12" t="s">
        <v>93</v>
      </c>
      <c r="AE387" s="16">
        <v>10000</v>
      </c>
      <c r="AF387" s="14" t="s">
        <v>18</v>
      </c>
      <c r="AG387" s="39">
        <v>-4.2117678099999996</v>
      </c>
    </row>
    <row r="388" spans="1:33" x14ac:dyDescent="0.25">
      <c r="A388" s="40" t="s">
        <v>2628</v>
      </c>
      <c r="B388" s="40" t="b" cm="1">
        <f t="array" ref="B388">IsESG(A388)</f>
        <v>0</v>
      </c>
      <c r="C388" s="67">
        <v>1.5998523627821699</v>
      </c>
      <c r="D388" s="42">
        <v>8</v>
      </c>
      <c r="E388" s="67">
        <v>-4.1276868600299004</v>
      </c>
      <c r="F388" s="42">
        <v>12</v>
      </c>
      <c r="G388" s="67">
        <v>-3.21794146005749</v>
      </c>
      <c r="H388" s="42">
        <v>5</v>
      </c>
      <c r="I388" s="67">
        <v>11.430737009747499</v>
      </c>
      <c r="J388" s="42">
        <v>14</v>
      </c>
      <c r="K388" s="67">
        <v>9.1258328625863392</v>
      </c>
      <c r="L388" s="42">
        <v>7</v>
      </c>
      <c r="M388" s="67">
        <v>-3.8134542791142301</v>
      </c>
      <c r="N388" s="42">
        <v>5</v>
      </c>
      <c r="O388" s="67">
        <v>10.099443243941799</v>
      </c>
      <c r="P388" s="69">
        <v>0.72773592315850499</v>
      </c>
      <c r="Q388" s="69">
        <v>-0.38338667911338198</v>
      </c>
      <c r="R388" s="70">
        <v>8</v>
      </c>
      <c r="S388" s="71">
        <v>0.01</v>
      </c>
      <c r="T388" s="71">
        <v>0.01</v>
      </c>
      <c r="U388" s="46" t="s">
        <v>18</v>
      </c>
      <c r="V388" s="72">
        <v>1.7000000000000001E-2</v>
      </c>
      <c r="W388" s="72" t="s">
        <v>18</v>
      </c>
      <c r="X388" s="72">
        <v>1.9300000000000001E-2</v>
      </c>
      <c r="Y388" s="48" t="s">
        <v>30</v>
      </c>
      <c r="Z388" s="49" t="s">
        <v>18</v>
      </c>
      <c r="AA388" s="50" t="s">
        <v>18</v>
      </c>
      <c r="AB388" s="73" t="s">
        <v>18</v>
      </c>
      <c r="AC388" s="52">
        <v>41649</v>
      </c>
      <c r="AD388" s="48" t="s">
        <v>93</v>
      </c>
      <c r="AE388" s="53">
        <v>1000</v>
      </c>
      <c r="AF388" s="46" t="s">
        <v>18</v>
      </c>
      <c r="AG388" s="54" t="s">
        <v>18</v>
      </c>
    </row>
    <row r="389" spans="1:33" x14ac:dyDescent="0.25">
      <c r="A389" s="1" t="s">
        <v>595</v>
      </c>
      <c r="B389" s="40" t="b" cm="1">
        <f t="array" ref="B389">IsESG(A389)</f>
        <v>0</v>
      </c>
      <c r="C389" s="74">
        <v>2.7594050131588999</v>
      </c>
      <c r="D389" s="37">
        <v>4</v>
      </c>
      <c r="E389" s="74">
        <v>-3.0353382073078898</v>
      </c>
      <c r="F389" s="37">
        <v>9</v>
      </c>
      <c r="G389" s="74">
        <v>-7.1663971319044997</v>
      </c>
      <c r="H389" s="37">
        <v>11</v>
      </c>
      <c r="I389" s="74">
        <v>20.835467727341499</v>
      </c>
      <c r="J389" s="37">
        <v>6</v>
      </c>
      <c r="K389" s="74">
        <v>4.5245382290865104</v>
      </c>
      <c r="L389" s="37">
        <v>9</v>
      </c>
      <c r="M389" s="74">
        <v>-7.6201029238803297</v>
      </c>
      <c r="N389" s="37">
        <v>12</v>
      </c>
      <c r="O389" s="74">
        <v>18.621918291139298</v>
      </c>
      <c r="P389" s="76">
        <v>0.89971710261896098</v>
      </c>
      <c r="Q389" s="76">
        <v>-0.180020486886739</v>
      </c>
      <c r="R389" s="77">
        <v>8</v>
      </c>
      <c r="S389" s="78">
        <v>0.01</v>
      </c>
      <c r="T389" s="78">
        <v>0.01</v>
      </c>
      <c r="U389" s="14" t="s">
        <v>89</v>
      </c>
      <c r="V389" s="79">
        <v>6.9999999999999897E-3</v>
      </c>
      <c r="W389" s="79" t="s">
        <v>18</v>
      </c>
      <c r="X389" s="79">
        <v>8.6999999999999994E-3</v>
      </c>
      <c r="Y389" s="12" t="s">
        <v>30</v>
      </c>
      <c r="Z389" s="60">
        <v>42.597490729999997</v>
      </c>
      <c r="AA389" s="8">
        <v>-1.2251007599999999</v>
      </c>
      <c r="AB389" s="80">
        <v>317</v>
      </c>
      <c r="AC389" s="62">
        <v>38117</v>
      </c>
      <c r="AD389" s="12" t="s">
        <v>93</v>
      </c>
      <c r="AE389" s="16">
        <v>10000</v>
      </c>
      <c r="AF389" s="14" t="s">
        <v>18</v>
      </c>
      <c r="AG389" s="39">
        <v>-3.2921605599999899</v>
      </c>
    </row>
    <row r="390" spans="1:33" x14ac:dyDescent="0.25">
      <c r="A390" s="40" t="s">
        <v>2629</v>
      </c>
      <c r="B390" s="40" t="b" cm="1">
        <f t="array" ref="B390">IsESG(A390)</f>
        <v>0</v>
      </c>
      <c r="C390" s="67">
        <v>2.2468379452142901</v>
      </c>
      <c r="D390" s="42">
        <v>6</v>
      </c>
      <c r="E390" s="67">
        <v>-3.5190075842142798</v>
      </c>
      <c r="F390" s="42">
        <v>11</v>
      </c>
      <c r="G390" s="67">
        <v>-7.6303399917143402</v>
      </c>
      <c r="H390" s="42">
        <v>12</v>
      </c>
      <c r="I390" s="67">
        <v>20.2325773069735</v>
      </c>
      <c r="J390" s="42">
        <v>8</v>
      </c>
      <c r="K390" s="67">
        <v>4.2621747738493303</v>
      </c>
      <c r="L390" s="42">
        <v>11</v>
      </c>
      <c r="M390" s="67">
        <v>-7.6591768120784902</v>
      </c>
      <c r="N390" s="42">
        <v>13</v>
      </c>
      <c r="O390" s="67">
        <v>18.623107597860098</v>
      </c>
      <c r="P390" s="69">
        <v>0.86728640023530901</v>
      </c>
      <c r="Q390" s="69">
        <v>-0.201589079924438</v>
      </c>
      <c r="R390" s="70">
        <v>8</v>
      </c>
      <c r="S390" s="71">
        <v>0.01</v>
      </c>
      <c r="T390" s="71">
        <v>0.01</v>
      </c>
      <c r="U390" s="46" t="s">
        <v>18</v>
      </c>
      <c r="V390" s="72">
        <v>1.2E-2</v>
      </c>
      <c r="W390" s="72" t="s">
        <v>18</v>
      </c>
      <c r="X390" s="72">
        <v>1.37E-2</v>
      </c>
      <c r="Y390" s="48" t="s">
        <v>30</v>
      </c>
      <c r="Z390" s="49" t="s">
        <v>18</v>
      </c>
      <c r="AA390" s="50" t="s">
        <v>18</v>
      </c>
      <c r="AB390" s="73" t="s">
        <v>18</v>
      </c>
      <c r="AC390" s="52">
        <v>41649</v>
      </c>
      <c r="AD390" s="48" t="s">
        <v>93</v>
      </c>
      <c r="AE390" s="53">
        <v>1000</v>
      </c>
      <c r="AF390" s="46" t="s">
        <v>18</v>
      </c>
      <c r="AG390" s="54" t="s">
        <v>18</v>
      </c>
    </row>
    <row r="391" spans="1:33" x14ac:dyDescent="0.25">
      <c r="A391" s="1" t="s">
        <v>597</v>
      </c>
      <c r="B391" s="40" t="b" cm="1">
        <f t="array" ref="B391">IsESG(A391)</f>
        <v>0</v>
      </c>
      <c r="C391" s="74">
        <v>2.6877237348066099</v>
      </c>
      <c r="D391" s="37">
        <v>5</v>
      </c>
      <c r="E391" s="74">
        <v>-1.10299851886167</v>
      </c>
      <c r="F391" s="37">
        <v>4</v>
      </c>
      <c r="G391" s="74">
        <v>-3.2722867758382099</v>
      </c>
      <c r="H391" s="37">
        <v>6</v>
      </c>
      <c r="I391" s="75">
        <v>24.4859846347589</v>
      </c>
      <c r="J391" s="66">
        <v>3</v>
      </c>
      <c r="K391" s="75">
        <v>9.6336635671521105</v>
      </c>
      <c r="L391" s="66">
        <v>3</v>
      </c>
      <c r="M391" s="74">
        <v>-4.2387819803046902</v>
      </c>
      <c r="N391" s="37">
        <v>6</v>
      </c>
      <c r="O391" s="74">
        <v>14.5499312993306</v>
      </c>
      <c r="P391" s="76">
        <v>1.4024104208977901</v>
      </c>
      <c r="Q391" s="76">
        <v>-0.112198633092603</v>
      </c>
      <c r="R391" s="77">
        <v>8</v>
      </c>
      <c r="S391" s="78">
        <v>0.01</v>
      </c>
      <c r="T391" s="78">
        <v>0.01</v>
      </c>
      <c r="U391" s="14" t="s">
        <v>89</v>
      </c>
      <c r="V391" s="79">
        <v>8.0000000000000002E-3</v>
      </c>
      <c r="W391" s="79" t="s">
        <v>18</v>
      </c>
      <c r="X391" s="79">
        <v>9.9000000000000008E-3</v>
      </c>
      <c r="Y391" s="12" t="s">
        <v>30</v>
      </c>
      <c r="Z391" s="60">
        <v>39.78627092</v>
      </c>
      <c r="AA391" s="8">
        <v>-0.58442598999999995</v>
      </c>
      <c r="AB391" s="80">
        <v>412</v>
      </c>
      <c r="AC391" s="62">
        <v>38392</v>
      </c>
      <c r="AD391" s="12" t="s">
        <v>93</v>
      </c>
      <c r="AE391" s="16">
        <v>10000</v>
      </c>
      <c r="AF391" s="14" t="s">
        <v>18</v>
      </c>
      <c r="AG391" s="39">
        <v>-2.5258520499999899</v>
      </c>
    </row>
    <row r="392" spans="1:33" x14ac:dyDescent="0.25">
      <c r="A392" s="40" t="s">
        <v>2630</v>
      </c>
      <c r="B392" s="40" t="b" cm="1">
        <f t="array" ref="B392">IsESG(A392)</f>
        <v>0</v>
      </c>
      <c r="C392" s="67">
        <v>2.0733724601443102</v>
      </c>
      <c r="D392" s="42">
        <v>7</v>
      </c>
      <c r="E392" s="67">
        <v>-1.69469473576409</v>
      </c>
      <c r="F392" s="42">
        <v>5</v>
      </c>
      <c r="G392" s="67">
        <v>-3.85209594205807</v>
      </c>
      <c r="H392" s="42">
        <v>7</v>
      </c>
      <c r="I392" s="67">
        <v>23.7408854447729</v>
      </c>
      <c r="J392" s="42">
        <v>4</v>
      </c>
      <c r="K392" s="67">
        <v>9.3034075326011205</v>
      </c>
      <c r="L392" s="42">
        <v>6</v>
      </c>
      <c r="M392" s="67">
        <v>-4.2874869601571302</v>
      </c>
      <c r="N392" s="42">
        <v>7</v>
      </c>
      <c r="O392" s="67">
        <v>14.551493250248299</v>
      </c>
      <c r="P392" s="69">
        <v>1.35105557549614</v>
      </c>
      <c r="Q392" s="69">
        <v>-0.14375891760305201</v>
      </c>
      <c r="R392" s="70">
        <v>8</v>
      </c>
      <c r="S392" s="71">
        <v>0.01</v>
      </c>
      <c r="T392" s="71">
        <v>0.01</v>
      </c>
      <c r="U392" s="46" t="s">
        <v>18</v>
      </c>
      <c r="V392" s="72">
        <v>1.4E-2</v>
      </c>
      <c r="W392" s="72" t="s">
        <v>18</v>
      </c>
      <c r="X392" s="72">
        <v>1.5900000000000001E-2</v>
      </c>
      <c r="Y392" s="48" t="s">
        <v>30</v>
      </c>
      <c r="Z392" s="49" t="s">
        <v>18</v>
      </c>
      <c r="AA392" s="50" t="s">
        <v>18</v>
      </c>
      <c r="AB392" s="73" t="s">
        <v>18</v>
      </c>
      <c r="AC392" s="52">
        <v>41649</v>
      </c>
      <c r="AD392" s="48" t="s">
        <v>93</v>
      </c>
      <c r="AE392" s="53">
        <v>1000</v>
      </c>
      <c r="AF392" s="46" t="s">
        <v>18</v>
      </c>
      <c r="AG392" s="54" t="s">
        <v>18</v>
      </c>
    </row>
    <row r="393" spans="1:33" hidden="1" x14ac:dyDescent="0.25">
      <c r="A393" s="1" t="s">
        <v>599</v>
      </c>
      <c r="B393" s="40" t="b" cm="1">
        <f t="array" ref="B393">IsESG(A393)</f>
        <v>0</v>
      </c>
      <c r="C393" s="74" t="s">
        <v>18</v>
      </c>
      <c r="D393" s="37" t="s">
        <v>18</v>
      </c>
      <c r="E393" s="75">
        <v>1.5610800408163199</v>
      </c>
      <c r="F393" s="66">
        <v>2</v>
      </c>
      <c r="G393" s="75">
        <v>0.85412042039150204</v>
      </c>
      <c r="H393" s="66">
        <v>2</v>
      </c>
      <c r="I393" s="75">
        <v>26.599807403107899</v>
      </c>
      <c r="J393" s="66">
        <v>2</v>
      </c>
      <c r="K393" s="75">
        <v>13.875457571208999</v>
      </c>
      <c r="L393" s="66">
        <v>2</v>
      </c>
      <c r="M393" s="75">
        <v>-1.49414779816718</v>
      </c>
      <c r="N393" s="66">
        <v>3</v>
      </c>
      <c r="O393" s="74">
        <v>15.7177816164359</v>
      </c>
      <c r="P393" s="76">
        <v>1.4326956943039399</v>
      </c>
      <c r="Q393" s="76">
        <v>2.18654263712563E-2</v>
      </c>
      <c r="R393" s="77">
        <v>8</v>
      </c>
      <c r="S393" s="78">
        <v>0.01</v>
      </c>
      <c r="T393" s="78">
        <v>0.01</v>
      </c>
      <c r="U393" s="14" t="s">
        <v>18</v>
      </c>
      <c r="V393" s="79">
        <v>1.2E-2</v>
      </c>
      <c r="W393" s="79" t="s">
        <v>18</v>
      </c>
      <c r="X393" s="79">
        <v>1.34E-2</v>
      </c>
      <c r="Y393" s="12" t="s">
        <v>30</v>
      </c>
      <c r="Z393" s="60">
        <v>33.637612820000001</v>
      </c>
      <c r="AA393" s="8">
        <v>-1.1441471000000001</v>
      </c>
      <c r="AB393" s="80">
        <v>271</v>
      </c>
      <c r="AC393" s="62">
        <v>41988</v>
      </c>
      <c r="AD393" s="12" t="s">
        <v>93</v>
      </c>
      <c r="AE393" s="16">
        <v>1000</v>
      </c>
      <c r="AF393" s="14" t="s">
        <v>18</v>
      </c>
      <c r="AG393" s="39">
        <v>-2.0914197799999998</v>
      </c>
    </row>
    <row r="394" spans="1:33" hidden="1" x14ac:dyDescent="0.25">
      <c r="A394" s="40" t="s">
        <v>600</v>
      </c>
      <c r="B394" s="40" t="b" cm="1">
        <f t="array" ref="B394">IsESG(A394)</f>
        <v>0</v>
      </c>
      <c r="C394" s="67" t="s">
        <v>18</v>
      </c>
      <c r="D394" s="42" t="s">
        <v>18</v>
      </c>
      <c r="E394" s="68">
        <v>2.0702152250239898</v>
      </c>
      <c r="F394" s="64">
        <v>1</v>
      </c>
      <c r="G394" s="68">
        <v>1.36066292283141</v>
      </c>
      <c r="H394" s="64">
        <v>1</v>
      </c>
      <c r="I394" s="68">
        <v>27.234641277532699</v>
      </c>
      <c r="J394" s="64">
        <v>1</v>
      </c>
      <c r="K394" s="68">
        <v>14.1620581190049</v>
      </c>
      <c r="L394" s="64">
        <v>1</v>
      </c>
      <c r="M394" s="68">
        <v>-1.4524376603884701</v>
      </c>
      <c r="N394" s="64">
        <v>1</v>
      </c>
      <c r="O394" s="67">
        <v>15.7166410898857</v>
      </c>
      <c r="P394" s="69">
        <v>1.4731921272416399</v>
      </c>
      <c r="Q394" s="69">
        <v>4.1722358380731198E-2</v>
      </c>
      <c r="R394" s="70">
        <v>8</v>
      </c>
      <c r="S394" s="71">
        <v>0.01</v>
      </c>
      <c r="T394" s="71">
        <v>0.01</v>
      </c>
      <c r="U394" s="46" t="s">
        <v>18</v>
      </c>
      <c r="V394" s="72">
        <v>6.9999999999999897E-3</v>
      </c>
      <c r="W394" s="72" t="s">
        <v>18</v>
      </c>
      <c r="X394" s="72">
        <v>8.3999999999999995E-3</v>
      </c>
      <c r="Y394" s="48" t="s">
        <v>30</v>
      </c>
      <c r="Z394" s="49" t="s">
        <v>18</v>
      </c>
      <c r="AA394" s="50" t="s">
        <v>18</v>
      </c>
      <c r="AB394" s="73" t="s">
        <v>18</v>
      </c>
      <c r="AC394" s="52">
        <v>41988</v>
      </c>
      <c r="AD394" s="48" t="s">
        <v>93</v>
      </c>
      <c r="AE394" s="53">
        <v>500000</v>
      </c>
      <c r="AF394" s="46" t="s">
        <v>18</v>
      </c>
      <c r="AG394" s="54" t="s">
        <v>18</v>
      </c>
    </row>
    <row r="395" spans="1:33" hidden="1" x14ac:dyDescent="0.25">
      <c r="A395" s="81" t="s">
        <v>601</v>
      </c>
      <c r="B395" s="40" t="b" cm="1">
        <f t="array" ref="B395">IsESG(A395)</f>
        <v>0</v>
      </c>
      <c r="C395" s="82" t="s">
        <v>18</v>
      </c>
      <c r="D395" s="83" t="s">
        <v>18</v>
      </c>
      <c r="E395" s="124">
        <v>1.1147361416549799</v>
      </c>
      <c r="F395" s="125">
        <v>3</v>
      </c>
      <c r="G395" s="124">
        <v>-3.7484817098942802E-2</v>
      </c>
      <c r="H395" s="125">
        <v>3</v>
      </c>
      <c r="I395" s="82">
        <v>22.041865327247901</v>
      </c>
      <c r="J395" s="83">
        <v>5</v>
      </c>
      <c r="K395" s="82">
        <v>9.5028019663177101</v>
      </c>
      <c r="L395" s="83">
        <v>5</v>
      </c>
      <c r="M395" s="124">
        <v>-1.45245608949446</v>
      </c>
      <c r="N395" s="125">
        <v>2</v>
      </c>
      <c r="O395" s="82">
        <v>16.589696107745201</v>
      </c>
      <c r="P395" s="84">
        <v>1.0826512947173199</v>
      </c>
      <c r="Q395" s="84">
        <v>4.4331201188834001E-3</v>
      </c>
      <c r="R395" s="85">
        <v>8</v>
      </c>
      <c r="S395" s="86">
        <v>0.01</v>
      </c>
      <c r="T395" s="86">
        <v>0.01</v>
      </c>
      <c r="U395" s="87" t="s">
        <v>18</v>
      </c>
      <c r="V395" s="88">
        <v>6.9999999999999897E-3</v>
      </c>
      <c r="W395" s="88" t="s">
        <v>18</v>
      </c>
      <c r="X395" s="88">
        <v>8.3999999999999995E-3</v>
      </c>
      <c r="Y395" s="89" t="s">
        <v>30</v>
      </c>
      <c r="Z395" s="90" t="s">
        <v>18</v>
      </c>
      <c r="AA395" s="91" t="s">
        <v>18</v>
      </c>
      <c r="AB395" s="92" t="s">
        <v>18</v>
      </c>
      <c r="AC395" s="93">
        <v>41988</v>
      </c>
      <c r="AD395" s="89" t="s">
        <v>93</v>
      </c>
      <c r="AE395" s="94">
        <v>500000</v>
      </c>
      <c r="AF395" s="87" t="s">
        <v>18</v>
      </c>
      <c r="AG395" s="95" t="s">
        <v>18</v>
      </c>
    </row>
    <row r="396" spans="1:33" x14ac:dyDescent="0.25">
      <c r="A396" s="40" t="s">
        <v>604</v>
      </c>
      <c r="B396" s="40" t="b" cm="1">
        <f t="array" ref="B396">IsESG(A396)</f>
        <v>0</v>
      </c>
      <c r="C396" s="63">
        <v>20.482186473305301</v>
      </c>
      <c r="D396" s="64">
        <v>1</v>
      </c>
      <c r="E396" s="63">
        <v>21.116216831305401</v>
      </c>
      <c r="F396" s="64">
        <v>2</v>
      </c>
      <c r="G396" s="63">
        <v>12.4090766177215</v>
      </c>
      <c r="H396" s="64">
        <v>2</v>
      </c>
      <c r="I396" s="63">
        <v>47.968350239906997</v>
      </c>
      <c r="J396" s="64">
        <v>2</v>
      </c>
      <c r="K396" s="63">
        <v>15.3166984118894</v>
      </c>
      <c r="L396" s="64">
        <v>2</v>
      </c>
      <c r="M396" s="63">
        <v>2.29368685156301</v>
      </c>
      <c r="N396" s="64">
        <v>2</v>
      </c>
      <c r="O396" s="41">
        <v>21.525637538776099</v>
      </c>
      <c r="P396" s="43">
        <v>2.0388404665654098</v>
      </c>
      <c r="Q396" s="43">
        <v>0.715482231896031</v>
      </c>
      <c r="R396" s="44">
        <v>8</v>
      </c>
      <c r="S396" s="45">
        <v>0</v>
      </c>
      <c r="T396" s="45">
        <v>0</v>
      </c>
      <c r="U396" s="46" t="s">
        <v>18</v>
      </c>
      <c r="V396" s="47">
        <v>5.0000000000000001E-3</v>
      </c>
      <c r="W396" s="47" t="s">
        <v>18</v>
      </c>
      <c r="X396" s="47">
        <v>5.0000000000000001E-3</v>
      </c>
      <c r="Y396" s="48" t="s">
        <v>30</v>
      </c>
      <c r="Z396" s="49">
        <v>342.86489963999998</v>
      </c>
      <c r="AA396" s="50">
        <v>0.73870062000000003</v>
      </c>
      <c r="AB396" s="51">
        <v>8992</v>
      </c>
      <c r="AC396" s="52">
        <v>36160</v>
      </c>
      <c r="AD396" s="48" t="s">
        <v>605</v>
      </c>
      <c r="AE396" s="53">
        <v>10</v>
      </c>
      <c r="AF396" s="46" t="s">
        <v>42</v>
      </c>
      <c r="AG396" s="54">
        <v>2.75037559</v>
      </c>
    </row>
    <row r="397" spans="1:33" hidden="1" x14ac:dyDescent="0.25">
      <c r="A397" s="81" t="s">
        <v>606</v>
      </c>
      <c r="B397" s="40" t="b" cm="1">
        <f t="array" ref="B397">IsESG(A397)</f>
        <v>0</v>
      </c>
      <c r="C397" s="82" t="s">
        <v>18</v>
      </c>
      <c r="D397" s="83" t="s">
        <v>18</v>
      </c>
      <c r="E397" s="124">
        <v>21.321272367943902</v>
      </c>
      <c r="F397" s="125">
        <v>1</v>
      </c>
      <c r="G397" s="124">
        <v>12.5999369575839</v>
      </c>
      <c r="H397" s="125">
        <v>1</v>
      </c>
      <c r="I397" s="124">
        <v>48.219199139189797</v>
      </c>
      <c r="J397" s="125">
        <v>1</v>
      </c>
      <c r="K397" s="124">
        <v>15.414953528316801</v>
      </c>
      <c r="L397" s="125">
        <v>1</v>
      </c>
      <c r="M397" s="124">
        <v>2.3088023088023002</v>
      </c>
      <c r="N397" s="125">
        <v>1</v>
      </c>
      <c r="O397" s="82">
        <v>21.524205801015299</v>
      </c>
      <c r="P397" s="84">
        <v>2.0506303549595799</v>
      </c>
      <c r="Q397" s="84">
        <v>0.72282448849933301</v>
      </c>
      <c r="R397" s="85">
        <v>8</v>
      </c>
      <c r="S397" s="86">
        <v>0</v>
      </c>
      <c r="T397" s="86">
        <v>0</v>
      </c>
      <c r="U397" s="87" t="s">
        <v>18</v>
      </c>
      <c r="V397" s="88">
        <v>3.3E-3</v>
      </c>
      <c r="W397" s="88" t="s">
        <v>18</v>
      </c>
      <c r="X397" s="88">
        <v>3.3E-3</v>
      </c>
      <c r="Y397" s="89" t="s">
        <v>30</v>
      </c>
      <c r="Z397" s="90" t="s">
        <v>18</v>
      </c>
      <c r="AA397" s="91" t="s">
        <v>18</v>
      </c>
      <c r="AB397" s="92" t="s">
        <v>18</v>
      </c>
      <c r="AC397" s="93">
        <v>43054</v>
      </c>
      <c r="AD397" s="89" t="s">
        <v>605</v>
      </c>
      <c r="AE397" s="94">
        <v>500</v>
      </c>
      <c r="AF397" s="87" t="s">
        <v>42</v>
      </c>
      <c r="AG397" s="95" t="s">
        <v>18</v>
      </c>
    </row>
    <row r="398" spans="1:33" hidden="1" x14ac:dyDescent="0.25">
      <c r="A398" s="40" t="s">
        <v>609</v>
      </c>
      <c r="B398" s="40" t="b" cm="1">
        <f t="array" ref="B398">IsESG(A398)</f>
        <v>0</v>
      </c>
      <c r="C398" s="41" t="s">
        <v>18</v>
      </c>
      <c r="D398" s="42" t="s">
        <v>18</v>
      </c>
      <c r="E398" s="63">
        <v>14.1944905742755</v>
      </c>
      <c r="F398" s="64">
        <v>2</v>
      </c>
      <c r="G398" s="63">
        <v>9.3839168756829103</v>
      </c>
      <c r="H398" s="64">
        <v>2</v>
      </c>
      <c r="I398" s="63">
        <v>58.1468248417928</v>
      </c>
      <c r="J398" s="64">
        <v>2</v>
      </c>
      <c r="K398" s="63">
        <v>24.654315272522201</v>
      </c>
      <c r="L398" s="64">
        <v>2</v>
      </c>
      <c r="M398" s="63">
        <v>8.5531749874568899</v>
      </c>
      <c r="N398" s="64">
        <v>2</v>
      </c>
      <c r="O398" s="41">
        <v>30.1965583368256</v>
      </c>
      <c r="P398" s="43">
        <v>1.79046283624406</v>
      </c>
      <c r="Q398" s="43">
        <v>0.36819617673819699</v>
      </c>
      <c r="R398" s="44" t="s">
        <v>18</v>
      </c>
      <c r="S398" s="45">
        <v>0</v>
      </c>
      <c r="T398" s="45">
        <v>0</v>
      </c>
      <c r="U398" s="46" t="s">
        <v>18</v>
      </c>
      <c r="V398" s="47">
        <v>1E-3</v>
      </c>
      <c r="W398" s="47" t="s">
        <v>18</v>
      </c>
      <c r="X398" s="47">
        <v>0.01</v>
      </c>
      <c r="Y398" s="48" t="s">
        <v>30</v>
      </c>
      <c r="Z398" s="49">
        <v>45.686482674639002</v>
      </c>
      <c r="AA398" s="50">
        <v>-0.15111441</v>
      </c>
      <c r="AB398" s="51">
        <v>167</v>
      </c>
      <c r="AC398" s="52">
        <v>42373</v>
      </c>
      <c r="AD398" s="48" t="s">
        <v>234</v>
      </c>
      <c r="AE398" s="53" t="s">
        <v>610</v>
      </c>
      <c r="AF398" s="46" t="s">
        <v>235</v>
      </c>
      <c r="AG398" s="54">
        <v>-12.44601918</v>
      </c>
    </row>
    <row r="399" spans="1:33" hidden="1" x14ac:dyDescent="0.25">
      <c r="A399" s="1" t="s">
        <v>611</v>
      </c>
      <c r="B399" s="40" t="b" cm="1">
        <f t="array" ref="B399">IsESG(A399)</f>
        <v>0</v>
      </c>
      <c r="C399" s="55" t="s">
        <v>18</v>
      </c>
      <c r="D399" s="37" t="s">
        <v>18</v>
      </c>
      <c r="E399" s="65">
        <v>14.520886911598399</v>
      </c>
      <c r="F399" s="66">
        <v>1</v>
      </c>
      <c r="G399" s="65">
        <v>9.6035687226055408</v>
      </c>
      <c r="H399" s="66">
        <v>1</v>
      </c>
      <c r="I399" s="65">
        <v>58.464223514254499</v>
      </c>
      <c r="J399" s="66">
        <v>1</v>
      </c>
      <c r="K399" s="65">
        <v>24.780050854176</v>
      </c>
      <c r="L399" s="66">
        <v>1</v>
      </c>
      <c r="M399" s="65">
        <v>8.5714345801664695</v>
      </c>
      <c r="N399" s="66">
        <v>1</v>
      </c>
      <c r="O399" s="55">
        <v>30.196069570325701</v>
      </c>
      <c r="P399" s="56">
        <v>1.8010030752633901</v>
      </c>
      <c r="Q399" s="56">
        <v>0.37638148881087202</v>
      </c>
      <c r="R399" s="57">
        <v>6</v>
      </c>
      <c r="S399" s="58">
        <v>0</v>
      </c>
      <c r="T399" s="58">
        <v>0</v>
      </c>
      <c r="U399" s="14" t="s">
        <v>18</v>
      </c>
      <c r="V399" s="59">
        <v>8.0000000000000002E-3</v>
      </c>
      <c r="W399" s="59" t="s">
        <v>18</v>
      </c>
      <c r="X399" s="59">
        <v>8.3000000000000001E-3</v>
      </c>
      <c r="Y399" s="12" t="s">
        <v>30</v>
      </c>
      <c r="Z399" s="60" t="s">
        <v>18</v>
      </c>
      <c r="AA399" s="8" t="s">
        <v>18</v>
      </c>
      <c r="AB399" s="61" t="s">
        <v>18</v>
      </c>
      <c r="AC399" s="62">
        <v>42373</v>
      </c>
      <c r="AD399" s="12" t="s">
        <v>234</v>
      </c>
      <c r="AE399" s="16">
        <v>3000000</v>
      </c>
      <c r="AF399" s="14" t="s">
        <v>235</v>
      </c>
      <c r="AG399" s="39" t="s">
        <v>18</v>
      </c>
    </row>
    <row r="400" spans="1:33" hidden="1" x14ac:dyDescent="0.25">
      <c r="A400" s="225" t="s">
        <v>2472</v>
      </c>
      <c r="B400" s="40" t="b" cm="1">
        <f t="array" ref="B400">IsESG(A400)</f>
        <v>1</v>
      </c>
      <c r="C400" s="55" t="s">
        <v>18</v>
      </c>
      <c r="D400" s="37" t="s">
        <v>18</v>
      </c>
      <c r="E400" s="55">
        <v>4.4029694324382298</v>
      </c>
      <c r="F400" s="37">
        <v>62</v>
      </c>
      <c r="G400" s="55">
        <v>2.5474487965825499</v>
      </c>
      <c r="H400" s="37">
        <v>41</v>
      </c>
      <c r="I400" s="55">
        <v>15.6935226413508</v>
      </c>
      <c r="J400" s="37">
        <v>72</v>
      </c>
      <c r="K400" s="55">
        <v>4.6587627298981502</v>
      </c>
      <c r="L400" s="37">
        <v>73</v>
      </c>
      <c r="M400" s="55">
        <v>-1.2902300910328801</v>
      </c>
      <c r="N400" s="37">
        <v>120</v>
      </c>
      <c r="O400" s="55">
        <v>5.8347463094410301</v>
      </c>
      <c r="P400" s="56">
        <v>1.99023447948893</v>
      </c>
      <c r="Q400" s="56">
        <v>0.39217601020627901</v>
      </c>
      <c r="R400" s="57">
        <v>8</v>
      </c>
      <c r="S400" s="58">
        <v>0</v>
      </c>
      <c r="T400" s="58">
        <v>5.0000000000000001E-3</v>
      </c>
      <c r="U400" s="14" t="s">
        <v>18</v>
      </c>
      <c r="V400" s="59">
        <v>1.2500000000000001E-2</v>
      </c>
      <c r="W400" s="59" t="s">
        <v>18</v>
      </c>
      <c r="X400" s="59">
        <v>1.2529999999999999E-2</v>
      </c>
      <c r="Y400" s="12" t="s">
        <v>30</v>
      </c>
      <c r="Z400" s="60">
        <v>209.40976164526401</v>
      </c>
      <c r="AA400" s="8">
        <v>3.46112676</v>
      </c>
      <c r="AB400" s="61">
        <v>29198</v>
      </c>
      <c r="AC400" s="62">
        <v>42633</v>
      </c>
      <c r="AD400" s="12" t="s">
        <v>65</v>
      </c>
      <c r="AE400" s="16" t="s">
        <v>56</v>
      </c>
      <c r="AF400" s="14" t="s">
        <v>18</v>
      </c>
      <c r="AG400" s="39">
        <v>22.3254248</v>
      </c>
    </row>
    <row r="401" spans="1:33" x14ac:dyDescent="0.25">
      <c r="A401" s="1" t="s">
        <v>613</v>
      </c>
      <c r="B401" s="40" t="b" cm="1">
        <f t="array" ref="B401">IsESG(A401)</f>
        <v>0</v>
      </c>
      <c r="C401" s="55">
        <v>3.3862853105695399</v>
      </c>
      <c r="D401" s="37">
        <v>4</v>
      </c>
      <c r="E401" s="55">
        <v>0.77178480111583703</v>
      </c>
      <c r="F401" s="37">
        <v>6</v>
      </c>
      <c r="G401" s="65">
        <v>5.9172807083919698</v>
      </c>
      <c r="H401" s="66">
        <v>3</v>
      </c>
      <c r="I401" s="55">
        <v>20.359351169243102</v>
      </c>
      <c r="J401" s="37">
        <v>4</v>
      </c>
      <c r="K401" s="65">
        <v>6.1619697282164898</v>
      </c>
      <c r="L401" s="66">
        <v>3</v>
      </c>
      <c r="M401" s="65">
        <v>-1.3850930804147501</v>
      </c>
      <c r="N401" s="66">
        <v>3</v>
      </c>
      <c r="O401" s="55">
        <v>12.767414670930499</v>
      </c>
      <c r="P401" s="56">
        <v>1.27499123601554</v>
      </c>
      <c r="Q401" s="56">
        <v>-1.55910657075979E-2</v>
      </c>
      <c r="R401" s="57">
        <v>8</v>
      </c>
      <c r="S401" s="58">
        <v>0.01</v>
      </c>
      <c r="T401" s="58">
        <v>0.01</v>
      </c>
      <c r="U401" s="14" t="s">
        <v>89</v>
      </c>
      <c r="V401" s="59">
        <v>8.9999999999999993E-3</v>
      </c>
      <c r="W401" s="59" t="s">
        <v>18</v>
      </c>
      <c r="X401" s="59">
        <v>1.0999999999999999E-2</v>
      </c>
      <c r="Y401" s="12" t="s">
        <v>30</v>
      </c>
      <c r="Z401" s="60">
        <v>42.314820909999902</v>
      </c>
      <c r="AA401" s="8">
        <v>-0.29215581000000002</v>
      </c>
      <c r="AB401" s="61">
        <v>494</v>
      </c>
      <c r="AC401" s="62">
        <v>39385</v>
      </c>
      <c r="AD401" s="12" t="s">
        <v>93</v>
      </c>
      <c r="AE401" s="16">
        <v>10000</v>
      </c>
      <c r="AF401" s="14" t="s">
        <v>18</v>
      </c>
      <c r="AG401" s="39">
        <v>-3.3017042199999902</v>
      </c>
    </row>
    <row r="402" spans="1:33" x14ac:dyDescent="0.25">
      <c r="A402" s="40" t="s">
        <v>2631</v>
      </c>
      <c r="B402" s="40" t="b" cm="1">
        <f t="array" ref="B402">IsESG(A402)</f>
        <v>0</v>
      </c>
      <c r="C402" s="41">
        <v>2.6877351590407401</v>
      </c>
      <c r="D402" s="42">
        <v>5</v>
      </c>
      <c r="E402" s="41">
        <v>1.5876704796613499E-2</v>
      </c>
      <c r="F402" s="42">
        <v>7</v>
      </c>
      <c r="G402" s="41">
        <v>5.0715931838027899</v>
      </c>
      <c r="H402" s="42">
        <v>4</v>
      </c>
      <c r="I402" s="41">
        <v>19.399781886388599</v>
      </c>
      <c r="J402" s="42">
        <v>5</v>
      </c>
      <c r="K402" s="41">
        <v>5.73584108199507</v>
      </c>
      <c r="L402" s="42">
        <v>5</v>
      </c>
      <c r="M402" s="41">
        <v>-1.45186916501441</v>
      </c>
      <c r="N402" s="42">
        <v>4</v>
      </c>
      <c r="O402" s="41">
        <v>12.7659687923693</v>
      </c>
      <c r="P402" s="43">
        <v>1.19996944832848</v>
      </c>
      <c r="Q402" s="43">
        <v>-6.7125557096160901E-2</v>
      </c>
      <c r="R402" s="44">
        <v>8</v>
      </c>
      <c r="S402" s="45">
        <v>0.01</v>
      </c>
      <c r="T402" s="45">
        <v>0.01</v>
      </c>
      <c r="U402" s="46" t="s">
        <v>18</v>
      </c>
      <c r="V402" s="47">
        <v>1.7000000000000001E-2</v>
      </c>
      <c r="W402" s="47" t="s">
        <v>18</v>
      </c>
      <c r="X402" s="47">
        <v>1.9E-2</v>
      </c>
      <c r="Y402" s="48" t="s">
        <v>30</v>
      </c>
      <c r="Z402" s="49" t="s">
        <v>18</v>
      </c>
      <c r="AA402" s="50" t="s">
        <v>18</v>
      </c>
      <c r="AB402" s="51" t="s">
        <v>18</v>
      </c>
      <c r="AC402" s="52">
        <v>41649</v>
      </c>
      <c r="AD402" s="48" t="s">
        <v>93</v>
      </c>
      <c r="AE402" s="53">
        <v>1000</v>
      </c>
      <c r="AF402" s="46" t="s">
        <v>18</v>
      </c>
      <c r="AG402" s="54" t="s">
        <v>18</v>
      </c>
    </row>
    <row r="403" spans="1:33" x14ac:dyDescent="0.25">
      <c r="A403" s="1" t="s">
        <v>615</v>
      </c>
      <c r="B403" s="40" t="b" cm="1">
        <f t="array" ref="B403">IsESG(A403)</f>
        <v>0</v>
      </c>
      <c r="C403" s="75">
        <v>5.9059014428633096</v>
      </c>
      <c r="D403" s="66">
        <v>2</v>
      </c>
      <c r="E403" s="74">
        <v>3.6790109181860502</v>
      </c>
      <c r="F403" s="37">
        <v>4</v>
      </c>
      <c r="G403" s="74">
        <v>3.2150239402188401</v>
      </c>
      <c r="H403" s="37">
        <v>5</v>
      </c>
      <c r="I403" s="74">
        <v>13.4556107356706</v>
      </c>
      <c r="J403" s="37">
        <v>6</v>
      </c>
      <c r="K403" s="74">
        <v>5.3089616565289397</v>
      </c>
      <c r="L403" s="37">
        <v>6</v>
      </c>
      <c r="M403" s="74">
        <v>-2.1394987006377</v>
      </c>
      <c r="N403" s="37">
        <v>5</v>
      </c>
      <c r="O403" s="74">
        <v>9.4518218129404197</v>
      </c>
      <c r="P403" s="76">
        <v>0.99183010047918496</v>
      </c>
      <c r="Q403" s="76">
        <v>0.18558028349233299</v>
      </c>
      <c r="R403" s="77">
        <v>8</v>
      </c>
      <c r="S403" s="78">
        <v>0.01</v>
      </c>
      <c r="T403" s="78">
        <v>0.01</v>
      </c>
      <c r="U403" s="14" t="s">
        <v>89</v>
      </c>
      <c r="V403" s="79">
        <v>8.0000000000000002E-3</v>
      </c>
      <c r="W403" s="79" t="s">
        <v>18</v>
      </c>
      <c r="X403" s="79">
        <v>9.1999999999999998E-3</v>
      </c>
      <c r="Y403" s="12" t="s">
        <v>30</v>
      </c>
      <c r="Z403" s="60">
        <v>67.386018030000002</v>
      </c>
      <c r="AA403" s="8">
        <v>0.10284614</v>
      </c>
      <c r="AB403" s="80">
        <v>628</v>
      </c>
      <c r="AC403" s="62">
        <v>38736</v>
      </c>
      <c r="AD403" s="12" t="s">
        <v>93</v>
      </c>
      <c r="AE403" s="16">
        <v>10000</v>
      </c>
      <c r="AF403" s="14" t="s">
        <v>18</v>
      </c>
      <c r="AG403" s="39">
        <v>-13.6022537599999</v>
      </c>
    </row>
    <row r="404" spans="1:33" x14ac:dyDescent="0.25">
      <c r="A404" s="126" t="s">
        <v>2632</v>
      </c>
      <c r="B404" s="40" t="b" cm="1">
        <f t="array" ref="B404">IsESG(A404)</f>
        <v>0</v>
      </c>
      <c r="C404" s="129">
        <v>5.2722927772709403</v>
      </c>
      <c r="D404" s="130">
        <v>3</v>
      </c>
      <c r="E404" s="127">
        <v>3.05870466342328</v>
      </c>
      <c r="F404" s="128">
        <v>5</v>
      </c>
      <c r="G404" s="127">
        <v>2.5963324135321999</v>
      </c>
      <c r="H404" s="128">
        <v>6</v>
      </c>
      <c r="I404" s="127">
        <v>12.7765586441546</v>
      </c>
      <c r="J404" s="128">
        <v>7</v>
      </c>
      <c r="K404" s="127">
        <v>4.99173087222972</v>
      </c>
      <c r="L404" s="128">
        <v>7</v>
      </c>
      <c r="M404" s="127">
        <v>-2.1892634266923001</v>
      </c>
      <c r="N404" s="128">
        <v>6</v>
      </c>
      <c r="O404" s="127">
        <v>9.4532224812912204</v>
      </c>
      <c r="P404" s="131">
        <v>0.91985027371706896</v>
      </c>
      <c r="Q404" s="131">
        <v>0.14259980103756401</v>
      </c>
      <c r="R404" s="132">
        <v>8</v>
      </c>
      <c r="S404" s="133">
        <v>0.01</v>
      </c>
      <c r="T404" s="133">
        <v>0.01</v>
      </c>
      <c r="U404" s="134" t="s">
        <v>18</v>
      </c>
      <c r="V404" s="135">
        <v>1.39999999999999E-2</v>
      </c>
      <c r="W404" s="135" t="s">
        <v>18</v>
      </c>
      <c r="X404" s="135">
        <v>1.52E-2</v>
      </c>
      <c r="Y404" s="136" t="s">
        <v>30</v>
      </c>
      <c r="Z404" s="137" t="s">
        <v>18</v>
      </c>
      <c r="AA404" s="138" t="s">
        <v>18</v>
      </c>
      <c r="AB404" s="139" t="s">
        <v>18</v>
      </c>
      <c r="AC404" s="140">
        <v>41649</v>
      </c>
      <c r="AD404" s="136" t="s">
        <v>93</v>
      </c>
      <c r="AE404" s="141">
        <v>1000</v>
      </c>
      <c r="AF404" s="134" t="s">
        <v>18</v>
      </c>
      <c r="AG404" s="142" t="s">
        <v>18</v>
      </c>
    </row>
    <row r="405" spans="1:33" x14ac:dyDescent="0.25">
      <c r="A405" s="40" t="s">
        <v>619</v>
      </c>
      <c r="B405" s="40" t="b" cm="1">
        <f t="array" ref="B405">IsESG(A405)</f>
        <v>0</v>
      </c>
      <c r="C405" s="63">
        <v>9.6583714713819706</v>
      </c>
      <c r="D405" s="64">
        <v>1</v>
      </c>
      <c r="E405" s="63">
        <v>10.1160230182438</v>
      </c>
      <c r="F405" s="64">
        <v>2</v>
      </c>
      <c r="G405" s="63">
        <v>4.0428010468530102</v>
      </c>
      <c r="H405" s="64">
        <v>3</v>
      </c>
      <c r="I405" s="63">
        <v>16.7262753005901</v>
      </c>
      <c r="J405" s="64">
        <v>3</v>
      </c>
      <c r="K405" s="41">
        <v>1.7374998270111399</v>
      </c>
      <c r="L405" s="42">
        <v>4</v>
      </c>
      <c r="M405" s="63">
        <v>-1.9970004999166899</v>
      </c>
      <c r="N405" s="64">
        <v>3</v>
      </c>
      <c r="O405" s="41">
        <v>12.8908944724402</v>
      </c>
      <c r="P405" s="43">
        <v>0.98094557909803703</v>
      </c>
      <c r="Q405" s="43">
        <v>0.47944983903008098</v>
      </c>
      <c r="R405" s="44">
        <v>8</v>
      </c>
      <c r="S405" s="45">
        <v>0.01</v>
      </c>
      <c r="T405" s="45">
        <v>0.01</v>
      </c>
      <c r="U405" s="46" t="s">
        <v>18</v>
      </c>
      <c r="V405" s="47">
        <v>1.95E-2</v>
      </c>
      <c r="W405" s="47" t="s">
        <v>18</v>
      </c>
      <c r="X405" s="47">
        <v>1.95E-2</v>
      </c>
      <c r="Y405" s="48" t="s">
        <v>30</v>
      </c>
      <c r="Z405" s="49">
        <v>113.441808549999</v>
      </c>
      <c r="AA405" s="50">
        <v>-1.03147012</v>
      </c>
      <c r="AB405" s="51">
        <v>4176</v>
      </c>
      <c r="AC405" s="52">
        <v>36753</v>
      </c>
      <c r="AD405" s="48" t="s">
        <v>435</v>
      </c>
      <c r="AE405" s="53">
        <v>10</v>
      </c>
      <c r="AF405" s="46" t="s">
        <v>42</v>
      </c>
      <c r="AG405" s="54">
        <v>3.1785589500000002</v>
      </c>
    </row>
    <row r="406" spans="1:33" hidden="1" x14ac:dyDescent="0.25">
      <c r="A406" s="1" t="s">
        <v>620</v>
      </c>
      <c r="B406" s="40" t="b" cm="1">
        <f t="array" ref="B406">IsESG(A406)</f>
        <v>0</v>
      </c>
      <c r="C406" s="74" t="s">
        <v>18</v>
      </c>
      <c r="D406" s="37" t="s">
        <v>18</v>
      </c>
      <c r="E406" s="75">
        <v>10.866550847665501</v>
      </c>
      <c r="F406" s="66">
        <v>1</v>
      </c>
      <c r="G406" s="75">
        <v>4.7532748447742801</v>
      </c>
      <c r="H406" s="66">
        <v>2</v>
      </c>
      <c r="I406" s="75">
        <v>17.520027864855301</v>
      </c>
      <c r="J406" s="66">
        <v>2</v>
      </c>
      <c r="K406" s="75">
        <v>2.0858450209235402</v>
      </c>
      <c r="L406" s="66">
        <v>3</v>
      </c>
      <c r="M406" s="75">
        <v>-1.93877824776661</v>
      </c>
      <c r="N406" s="66">
        <v>2</v>
      </c>
      <c r="O406" s="74">
        <v>12.8881809241315</v>
      </c>
      <c r="P406" s="76">
        <v>1.04273974634091</v>
      </c>
      <c r="Q406" s="76">
        <v>0.51907483482353001</v>
      </c>
      <c r="R406" s="77">
        <v>8</v>
      </c>
      <c r="S406" s="78">
        <v>0</v>
      </c>
      <c r="T406" s="78">
        <v>0.01</v>
      </c>
      <c r="U406" s="14" t="s">
        <v>18</v>
      </c>
      <c r="V406" s="79">
        <v>1.2699999999999999E-2</v>
      </c>
      <c r="W406" s="79" t="s">
        <v>18</v>
      </c>
      <c r="X406" s="79">
        <v>1.2699999999999999E-2</v>
      </c>
      <c r="Y406" s="12" t="s">
        <v>30</v>
      </c>
      <c r="Z406" s="60" t="s">
        <v>18</v>
      </c>
      <c r="AA406" s="8" t="s">
        <v>18</v>
      </c>
      <c r="AB406" s="80" t="s">
        <v>18</v>
      </c>
      <c r="AC406" s="62">
        <v>43054</v>
      </c>
      <c r="AD406" s="12" t="s">
        <v>435</v>
      </c>
      <c r="AE406" s="16">
        <v>500</v>
      </c>
      <c r="AF406" s="14" t="s">
        <v>42</v>
      </c>
      <c r="AG406" s="39" t="s">
        <v>18</v>
      </c>
    </row>
    <row r="407" spans="1:33" hidden="1" x14ac:dyDescent="0.25">
      <c r="A407" s="40" t="s">
        <v>621</v>
      </c>
      <c r="B407" s="40" t="b" cm="1">
        <f t="array" ref="B407">IsESG(A407)</f>
        <v>0</v>
      </c>
      <c r="C407" s="67" t="s">
        <v>18</v>
      </c>
      <c r="D407" s="42" t="s">
        <v>18</v>
      </c>
      <c r="E407" s="67">
        <v>6.3827502431040797</v>
      </c>
      <c r="F407" s="42">
        <v>4</v>
      </c>
      <c r="G407" s="67">
        <v>-2.6924393129375002</v>
      </c>
      <c r="H407" s="42">
        <v>5</v>
      </c>
      <c r="I407" s="68">
        <v>24.013739419384802</v>
      </c>
      <c r="J407" s="64">
        <v>1</v>
      </c>
      <c r="K407" s="68">
        <v>4.8132841328413196</v>
      </c>
      <c r="L407" s="64">
        <v>1</v>
      </c>
      <c r="M407" s="67">
        <v>-2.8460696999453399</v>
      </c>
      <c r="N407" s="42">
        <v>4</v>
      </c>
      <c r="O407" s="67">
        <v>10.361941838572699</v>
      </c>
      <c r="P407" s="69">
        <v>1.9236481320473999</v>
      </c>
      <c r="Q407" s="69">
        <v>0.33573688002934599</v>
      </c>
      <c r="R407" s="70">
        <v>9</v>
      </c>
      <c r="S407" s="71">
        <v>0</v>
      </c>
      <c r="T407" s="71">
        <v>0.01</v>
      </c>
      <c r="U407" s="46" t="s">
        <v>18</v>
      </c>
      <c r="V407" s="72">
        <v>0.02</v>
      </c>
      <c r="W407" s="72" t="s">
        <v>18</v>
      </c>
      <c r="X407" s="72">
        <v>0.02</v>
      </c>
      <c r="Y407" s="48" t="s">
        <v>30</v>
      </c>
      <c r="Z407" s="49">
        <v>30.226746110000001</v>
      </c>
      <c r="AA407" s="50">
        <v>0.90977021999999996</v>
      </c>
      <c r="AB407" s="73">
        <v>274</v>
      </c>
      <c r="AC407" s="52">
        <v>43265</v>
      </c>
      <c r="AD407" s="48" t="s">
        <v>622</v>
      </c>
      <c r="AE407" s="53" t="s">
        <v>56</v>
      </c>
      <c r="AF407" s="46" t="s">
        <v>18</v>
      </c>
      <c r="AG407" s="54">
        <v>-21.90961978</v>
      </c>
    </row>
    <row r="408" spans="1:33" hidden="1" x14ac:dyDescent="0.25">
      <c r="A408" s="225" t="s">
        <v>2473</v>
      </c>
      <c r="B408" s="40" t="b" cm="1">
        <f t="array" ref="B408">IsESG(A408)</f>
        <v>1</v>
      </c>
      <c r="C408" s="41" t="s">
        <v>18</v>
      </c>
      <c r="D408" s="42" t="s">
        <v>18</v>
      </c>
      <c r="E408" s="41">
        <v>4.3964719724684604</v>
      </c>
      <c r="F408" s="42">
        <v>63</v>
      </c>
      <c r="G408" s="41">
        <v>2.5364182623974898</v>
      </c>
      <c r="H408" s="42">
        <v>42</v>
      </c>
      <c r="I408" s="41">
        <v>15.6730419294664</v>
      </c>
      <c r="J408" s="42">
        <v>73</v>
      </c>
      <c r="K408" s="41">
        <v>4.6564815661879404</v>
      </c>
      <c r="L408" s="42">
        <v>74</v>
      </c>
      <c r="M408" s="41">
        <v>-1.2857019587540499</v>
      </c>
      <c r="N408" s="42">
        <v>118</v>
      </c>
      <c r="O408" s="41">
        <v>7.13352517984959</v>
      </c>
      <c r="P408" s="43">
        <v>1.62500759161549</v>
      </c>
      <c r="Q408" s="43">
        <v>0.38298081938628398</v>
      </c>
      <c r="R408" s="44">
        <v>8</v>
      </c>
      <c r="S408" s="45">
        <v>0</v>
      </c>
      <c r="T408" s="45">
        <v>5.0000000000000001E-3</v>
      </c>
      <c r="U408" s="46" t="s">
        <v>18</v>
      </c>
      <c r="V408" s="47">
        <v>1.2500000000000001E-2</v>
      </c>
      <c r="W408" s="47" t="s">
        <v>18</v>
      </c>
      <c r="X408" s="47">
        <v>1.2529999999999999E-2</v>
      </c>
      <c r="Y408" s="48" t="s">
        <v>30</v>
      </c>
      <c r="Z408" s="49" t="s">
        <v>18</v>
      </c>
      <c r="AA408" s="50" t="s">
        <v>18</v>
      </c>
      <c r="AB408" s="51" t="s">
        <v>18</v>
      </c>
      <c r="AC408" s="52">
        <v>42633</v>
      </c>
      <c r="AD408" s="48" t="s">
        <v>65</v>
      </c>
      <c r="AE408" s="53">
        <v>30000</v>
      </c>
      <c r="AF408" s="46" t="s">
        <v>18</v>
      </c>
      <c r="AG408" s="54" t="s">
        <v>18</v>
      </c>
    </row>
    <row r="409" spans="1:33" x14ac:dyDescent="0.25">
      <c r="A409" s="126" t="s">
        <v>624</v>
      </c>
      <c r="B409" s="40" t="b" cm="1">
        <f t="array" ref="B409">IsESG(A409)</f>
        <v>0</v>
      </c>
      <c r="C409" s="129">
        <v>7.3307777275203696</v>
      </c>
      <c r="D409" s="130">
        <v>3</v>
      </c>
      <c r="E409" s="129">
        <v>8.5800317031606106</v>
      </c>
      <c r="F409" s="130">
        <v>3</v>
      </c>
      <c r="G409" s="129">
        <v>7.6179389153169899</v>
      </c>
      <c r="H409" s="130">
        <v>1</v>
      </c>
      <c r="I409" s="127">
        <v>10.291706846673099</v>
      </c>
      <c r="J409" s="128">
        <v>5</v>
      </c>
      <c r="K409" s="129">
        <v>4.2237156851577504</v>
      </c>
      <c r="L409" s="130">
        <v>2</v>
      </c>
      <c r="M409" s="129">
        <v>-1.5515386270711899</v>
      </c>
      <c r="N409" s="130">
        <v>1</v>
      </c>
      <c r="O409" s="127">
        <v>10.624968125661599</v>
      </c>
      <c r="P409" s="131">
        <v>0.58453798787804401</v>
      </c>
      <c r="Q409" s="131">
        <v>0.53511394662890399</v>
      </c>
      <c r="R409" s="132">
        <v>8</v>
      </c>
      <c r="S409" s="133">
        <v>0</v>
      </c>
      <c r="T409" s="133">
        <v>5.0000000000000001E-3</v>
      </c>
      <c r="U409" s="134" t="s">
        <v>89</v>
      </c>
      <c r="V409" s="135">
        <v>5.8999999999999999E-3</v>
      </c>
      <c r="W409" s="135" t="s">
        <v>18</v>
      </c>
      <c r="X409" s="135">
        <v>6.0555149831363203E-3</v>
      </c>
      <c r="Y409" s="136" t="s">
        <v>30</v>
      </c>
      <c r="Z409" s="137">
        <v>271.48086247999998</v>
      </c>
      <c r="AA409" s="138">
        <v>-0.439585</v>
      </c>
      <c r="AB409" s="139">
        <v>16281</v>
      </c>
      <c r="AC409" s="140">
        <v>36535</v>
      </c>
      <c r="AD409" s="136" t="s">
        <v>87</v>
      </c>
      <c r="AE409" s="141">
        <v>10</v>
      </c>
      <c r="AF409" s="134" t="s">
        <v>18</v>
      </c>
      <c r="AG409" s="142">
        <v>-1.370482</v>
      </c>
    </row>
    <row r="410" spans="1:33" x14ac:dyDescent="0.25">
      <c r="A410" s="40" t="s">
        <v>627</v>
      </c>
      <c r="B410" s="40" t="b" cm="1">
        <f t="array" ref="B410">IsESG(A410)</f>
        <v>0</v>
      </c>
      <c r="C410" s="63">
        <v>8.9282187771709101</v>
      </c>
      <c r="D410" s="64">
        <v>1</v>
      </c>
      <c r="E410" s="63">
        <v>7.3610292113892299</v>
      </c>
      <c r="F410" s="64">
        <v>1</v>
      </c>
      <c r="G410" s="41">
        <v>-2.77952874951976</v>
      </c>
      <c r="H410" s="42">
        <v>4</v>
      </c>
      <c r="I410" s="63">
        <v>17.236635250368501</v>
      </c>
      <c r="J410" s="64">
        <v>1</v>
      </c>
      <c r="K410" s="63">
        <v>1.52913936701826</v>
      </c>
      <c r="L410" s="64">
        <v>1</v>
      </c>
      <c r="M410" s="41">
        <v>-5.4333988415390699</v>
      </c>
      <c r="N410" s="42">
        <v>5</v>
      </c>
      <c r="O410" s="41">
        <v>10.6395112686156</v>
      </c>
      <c r="P410" s="43">
        <v>1.23648780108391</v>
      </c>
      <c r="Q410" s="43">
        <v>0.42858871335808602</v>
      </c>
      <c r="R410" s="44">
        <v>6</v>
      </c>
      <c r="S410" s="45">
        <v>0</v>
      </c>
      <c r="T410" s="45">
        <v>0</v>
      </c>
      <c r="U410" s="46" t="s">
        <v>18</v>
      </c>
      <c r="V410" s="47">
        <v>1.4999999999999999E-2</v>
      </c>
      <c r="W410" s="47" t="s">
        <v>18</v>
      </c>
      <c r="X410" s="47">
        <v>1.6299999999999999E-2</v>
      </c>
      <c r="Y410" s="48" t="s">
        <v>30</v>
      </c>
      <c r="Z410" s="49">
        <v>11.104948256168001</v>
      </c>
      <c r="AA410" s="50" t="s">
        <v>18</v>
      </c>
      <c r="AB410" s="51" t="s">
        <v>18</v>
      </c>
      <c r="AC410" s="52">
        <v>38596</v>
      </c>
      <c r="AD410" s="48" t="s">
        <v>131</v>
      </c>
      <c r="AE410" s="53">
        <v>1000000</v>
      </c>
      <c r="AF410" s="46" t="s">
        <v>18</v>
      </c>
      <c r="AG410" s="54">
        <v>-0.44826447999999902</v>
      </c>
    </row>
    <row r="411" spans="1:33" hidden="1" x14ac:dyDescent="0.25">
      <c r="A411" s="1" t="s">
        <v>628</v>
      </c>
      <c r="B411" s="40" t="b" cm="1">
        <f t="array" ref="B411">IsESG(A411)</f>
        <v>0</v>
      </c>
      <c r="C411" s="55" t="s">
        <v>18</v>
      </c>
      <c r="D411" s="37" t="s">
        <v>18</v>
      </c>
      <c r="E411" s="65">
        <v>6.3477167404117898</v>
      </c>
      <c r="F411" s="66">
        <v>2</v>
      </c>
      <c r="G411" s="55">
        <v>-3.7432966203025</v>
      </c>
      <c r="H411" s="37">
        <v>5</v>
      </c>
      <c r="I411" s="65">
        <v>16.0687861729959</v>
      </c>
      <c r="J411" s="66">
        <v>2</v>
      </c>
      <c r="K411" s="65">
        <v>1.0195694176096699</v>
      </c>
      <c r="L411" s="66">
        <v>3</v>
      </c>
      <c r="M411" s="55">
        <v>-5.5133858267716596</v>
      </c>
      <c r="N411" s="37">
        <v>6</v>
      </c>
      <c r="O411" s="55">
        <v>10.6406412701251</v>
      </c>
      <c r="P411" s="56">
        <v>1.12660285329067</v>
      </c>
      <c r="Q411" s="56">
        <v>0.35963929889972901</v>
      </c>
      <c r="R411" s="57">
        <v>6</v>
      </c>
      <c r="S411" s="58">
        <v>0</v>
      </c>
      <c r="T411" s="58">
        <v>0</v>
      </c>
      <c r="U411" s="14" t="s">
        <v>18</v>
      </c>
      <c r="V411" s="59">
        <v>2.5000000000000001E-2</v>
      </c>
      <c r="W411" s="59" t="s">
        <v>18</v>
      </c>
      <c r="X411" s="59">
        <v>2.5000000000000001E-2</v>
      </c>
      <c r="Y411" s="12" t="s">
        <v>30</v>
      </c>
      <c r="Z411" s="60" t="s">
        <v>18</v>
      </c>
      <c r="AA411" s="8" t="s">
        <v>18</v>
      </c>
      <c r="AB411" s="61" t="s">
        <v>18</v>
      </c>
      <c r="AC411" s="62">
        <v>42838</v>
      </c>
      <c r="AD411" s="12" t="s">
        <v>131</v>
      </c>
      <c r="AE411" s="16">
        <v>50</v>
      </c>
      <c r="AF411" s="14" t="s">
        <v>18</v>
      </c>
      <c r="AG411" s="39" t="s">
        <v>18</v>
      </c>
    </row>
    <row r="412" spans="1:33" x14ac:dyDescent="0.25">
      <c r="A412" s="40" t="s">
        <v>629</v>
      </c>
      <c r="B412" s="40" t="b" cm="1">
        <f t="array" ref="B412">IsESG(A412)</f>
        <v>0</v>
      </c>
      <c r="C412" s="41">
        <v>2.73361041050341</v>
      </c>
      <c r="D412" s="42">
        <v>5</v>
      </c>
      <c r="E412" s="41">
        <v>0.86116039706096703</v>
      </c>
      <c r="F412" s="42">
        <v>6</v>
      </c>
      <c r="G412" s="63">
        <v>-2.1966706887790601</v>
      </c>
      <c r="H412" s="64">
        <v>3</v>
      </c>
      <c r="I412" s="41">
        <v>-6.0427548565056197</v>
      </c>
      <c r="J412" s="42">
        <v>6</v>
      </c>
      <c r="K412" s="41">
        <v>-1.5337894979626501</v>
      </c>
      <c r="L412" s="42">
        <v>6</v>
      </c>
      <c r="M412" s="41">
        <v>-2.4666067593706398</v>
      </c>
      <c r="N412" s="42">
        <v>4</v>
      </c>
      <c r="O412" s="41">
        <v>7.0050951632240901</v>
      </c>
      <c r="P412" s="43">
        <v>-1.44520009762104</v>
      </c>
      <c r="Q412" s="43">
        <v>-1.6207350245539501E-2</v>
      </c>
      <c r="R412" s="44">
        <v>6</v>
      </c>
      <c r="S412" s="45">
        <v>0</v>
      </c>
      <c r="T412" s="45">
        <v>0</v>
      </c>
      <c r="U412" s="46" t="s">
        <v>18</v>
      </c>
      <c r="V412" s="47">
        <v>0.01</v>
      </c>
      <c r="W412" s="47" t="s">
        <v>18</v>
      </c>
      <c r="X412" s="47">
        <v>1.9900000000000001E-2</v>
      </c>
      <c r="Y412" s="48" t="s">
        <v>141</v>
      </c>
      <c r="Z412" s="49">
        <v>3281.6760909899999</v>
      </c>
      <c r="AA412" s="50">
        <v>-9.4215790893000001E-2</v>
      </c>
      <c r="AB412" s="51">
        <v>61</v>
      </c>
      <c r="AC412" s="52">
        <v>40238</v>
      </c>
      <c r="AD412" s="48" t="s">
        <v>142</v>
      </c>
      <c r="AE412" s="53">
        <v>50</v>
      </c>
      <c r="AF412" s="46" t="s">
        <v>18</v>
      </c>
      <c r="AG412" s="54">
        <v>-2.0363682914150001</v>
      </c>
    </row>
    <row r="413" spans="1:33" x14ac:dyDescent="0.25">
      <c r="A413" s="1" t="s">
        <v>2633</v>
      </c>
      <c r="B413" s="40" t="b" cm="1">
        <f t="array" ref="B413">IsESG(A413)</f>
        <v>0</v>
      </c>
      <c r="C413" s="55">
        <v>3.4442588719825999</v>
      </c>
      <c r="D413" s="37">
        <v>4</v>
      </c>
      <c r="E413" s="55">
        <v>1.67955878909538</v>
      </c>
      <c r="F413" s="37">
        <v>5</v>
      </c>
      <c r="G413" s="65">
        <v>-1.4000008505169199</v>
      </c>
      <c r="H413" s="66">
        <v>2</v>
      </c>
      <c r="I413" s="55">
        <v>-5.27439253101275</v>
      </c>
      <c r="J413" s="37">
        <v>5</v>
      </c>
      <c r="K413" s="55">
        <v>-1.13035369820695</v>
      </c>
      <c r="L413" s="37">
        <v>5</v>
      </c>
      <c r="M413" s="65">
        <v>-2.39893755313989</v>
      </c>
      <c r="N413" s="66">
        <v>3</v>
      </c>
      <c r="O413" s="55">
        <v>7.0051430859181698</v>
      </c>
      <c r="P413" s="56">
        <v>-1.3355047532219</v>
      </c>
      <c r="Q413" s="56">
        <v>7.9010580517203305E-2</v>
      </c>
      <c r="R413" s="57">
        <v>6</v>
      </c>
      <c r="S413" s="58">
        <v>0</v>
      </c>
      <c r="T413" s="58">
        <v>0</v>
      </c>
      <c r="U413" s="14" t="s">
        <v>18</v>
      </c>
      <c r="V413" s="59">
        <v>0.01</v>
      </c>
      <c r="W413" s="59" t="s">
        <v>18</v>
      </c>
      <c r="X413" s="59">
        <v>1.18E-2</v>
      </c>
      <c r="Y413" s="12" t="s">
        <v>141</v>
      </c>
      <c r="Z413" s="60" t="s">
        <v>18</v>
      </c>
      <c r="AA413" s="8" t="s">
        <v>18</v>
      </c>
      <c r="AB413" s="61" t="s">
        <v>18</v>
      </c>
      <c r="AC413" s="62">
        <v>40238</v>
      </c>
      <c r="AD413" s="12" t="s">
        <v>142</v>
      </c>
      <c r="AE413" s="16">
        <v>75000</v>
      </c>
      <c r="AF413" s="14" t="s">
        <v>18</v>
      </c>
      <c r="AG413" s="39" t="s">
        <v>18</v>
      </c>
    </row>
    <row r="414" spans="1:33" x14ac:dyDescent="0.25">
      <c r="A414" s="40" t="s">
        <v>631</v>
      </c>
      <c r="B414" s="40" t="b" cm="1">
        <f t="array" ref="B414">IsESG(A414)</f>
        <v>0</v>
      </c>
      <c r="C414" s="63">
        <v>5.1536969420914396</v>
      </c>
      <c r="D414" s="64">
        <v>2</v>
      </c>
      <c r="E414" s="63">
        <v>5.6934326449723001</v>
      </c>
      <c r="F414" s="64">
        <v>3</v>
      </c>
      <c r="G414" s="63">
        <v>5.0168002892261301</v>
      </c>
      <c r="H414" s="64">
        <v>1</v>
      </c>
      <c r="I414" s="41">
        <v>7.1758205303512401</v>
      </c>
      <c r="J414" s="42">
        <v>4</v>
      </c>
      <c r="K414" s="63">
        <v>1.4969097853737301</v>
      </c>
      <c r="L414" s="64">
        <v>2</v>
      </c>
      <c r="M414" s="63">
        <v>0.874504812127607</v>
      </c>
      <c r="N414" s="64">
        <v>1</v>
      </c>
      <c r="O414" s="41">
        <v>2.51540627464373</v>
      </c>
      <c r="P414" s="43">
        <v>1.2303424716387099</v>
      </c>
      <c r="Q414" s="43">
        <v>1.05169691187403</v>
      </c>
      <c r="R414" s="44">
        <v>6</v>
      </c>
      <c r="S414" s="45">
        <v>0</v>
      </c>
      <c r="T414" s="45">
        <v>0</v>
      </c>
      <c r="U414" s="46" t="s">
        <v>18</v>
      </c>
      <c r="V414" s="47">
        <v>8.9999999999999993E-3</v>
      </c>
      <c r="W414" s="47" t="s">
        <v>18</v>
      </c>
      <c r="X414" s="47">
        <v>3.47162651740252E-2</v>
      </c>
      <c r="Y414" s="48" t="s">
        <v>30</v>
      </c>
      <c r="Z414" s="49">
        <v>522.26155228804203</v>
      </c>
      <c r="AA414" s="50">
        <v>0</v>
      </c>
      <c r="AB414" s="51">
        <v>3857</v>
      </c>
      <c r="AC414" s="52">
        <v>43188</v>
      </c>
      <c r="AD414" s="48" t="s">
        <v>65</v>
      </c>
      <c r="AE414" s="53">
        <v>10000</v>
      </c>
      <c r="AF414" s="46" t="s">
        <v>18</v>
      </c>
      <c r="AG414" s="54">
        <v>2.0272468400000001</v>
      </c>
    </row>
    <row r="415" spans="1:33" x14ac:dyDescent="0.25">
      <c r="A415" s="81" t="s">
        <v>632</v>
      </c>
      <c r="B415" s="40" t="b" cm="1">
        <f t="array" ref="B415">IsESG(A415)</f>
        <v>0</v>
      </c>
      <c r="C415" s="124">
        <v>3.5846410721118702</v>
      </c>
      <c r="D415" s="125">
        <v>3</v>
      </c>
      <c r="E415" s="82">
        <v>5.2112959848958598</v>
      </c>
      <c r="F415" s="83">
        <v>4</v>
      </c>
      <c r="G415" s="82">
        <v>-4.7569084485771</v>
      </c>
      <c r="H415" s="83">
        <v>6</v>
      </c>
      <c r="I415" s="124">
        <v>15.579001096458899</v>
      </c>
      <c r="J415" s="125">
        <v>3</v>
      </c>
      <c r="K415" s="82">
        <v>0.83885015323776901</v>
      </c>
      <c r="L415" s="83">
        <v>4</v>
      </c>
      <c r="M415" s="124">
        <v>-1.0041595739424201</v>
      </c>
      <c r="N415" s="125">
        <v>2</v>
      </c>
      <c r="O415" s="82">
        <v>11.274738800467899</v>
      </c>
      <c r="P415" s="84">
        <v>1.0198011628217201</v>
      </c>
      <c r="Q415" s="84">
        <v>0.33382263730131201</v>
      </c>
      <c r="R415" s="85">
        <v>6</v>
      </c>
      <c r="S415" s="86" t="s">
        <v>633</v>
      </c>
      <c r="T415" s="86" t="s">
        <v>634</v>
      </c>
      <c r="U415" s="87" t="s">
        <v>18</v>
      </c>
      <c r="V415" s="88">
        <v>1.2500000000000001E-2</v>
      </c>
      <c r="W415" s="88" t="s">
        <v>18</v>
      </c>
      <c r="X415" s="88">
        <v>1.2699999999999999E-2</v>
      </c>
      <c r="Y415" s="89" t="s">
        <v>30</v>
      </c>
      <c r="Z415" s="90">
        <v>0</v>
      </c>
      <c r="AA415" s="91" t="s">
        <v>18</v>
      </c>
      <c r="AB415" s="92">
        <v>316</v>
      </c>
      <c r="AC415" s="93">
        <v>40283</v>
      </c>
      <c r="AD415" s="89" t="s">
        <v>635</v>
      </c>
      <c r="AE415" s="94">
        <v>50000</v>
      </c>
      <c r="AF415" s="87" t="s">
        <v>18</v>
      </c>
      <c r="AG415" s="95" t="s">
        <v>18</v>
      </c>
    </row>
    <row r="416" spans="1:33" hidden="1" x14ac:dyDescent="0.25">
      <c r="A416" s="40" t="s">
        <v>639</v>
      </c>
      <c r="B416" s="40" t="b" cm="1">
        <f t="array" ref="B416">IsESG(A416)</f>
        <v>0</v>
      </c>
      <c r="C416" s="41" t="s">
        <v>18</v>
      </c>
      <c r="D416" s="42" t="s">
        <v>18</v>
      </c>
      <c r="E416" s="41" t="s">
        <v>18</v>
      </c>
      <c r="F416" s="42" t="s">
        <v>18</v>
      </c>
      <c r="G416" s="41">
        <v>-8.6874516756206894</v>
      </c>
      <c r="H416" s="42">
        <v>46</v>
      </c>
      <c r="I416" s="41">
        <v>-7.6750317737206197</v>
      </c>
      <c r="J416" s="42">
        <v>39</v>
      </c>
      <c r="K416" s="41">
        <v>-3.9715612898870201</v>
      </c>
      <c r="L416" s="42">
        <v>41</v>
      </c>
      <c r="M416" s="41">
        <v>-1.74131705650222</v>
      </c>
      <c r="N416" s="42">
        <v>40</v>
      </c>
      <c r="O416" s="41">
        <v>0.46055980252842599</v>
      </c>
      <c r="P416" s="43">
        <v>-25.525547532397901</v>
      </c>
      <c r="Q416" s="43" t="s">
        <v>18</v>
      </c>
      <c r="R416" s="44">
        <v>8</v>
      </c>
      <c r="S416" s="45">
        <v>0.02</v>
      </c>
      <c r="T416" s="45">
        <v>0.03</v>
      </c>
      <c r="U416" s="46" t="s">
        <v>18</v>
      </c>
      <c r="V416" s="47">
        <v>1.7500000000000002E-2</v>
      </c>
      <c r="W416" s="47" t="s">
        <v>18</v>
      </c>
      <c r="X416" s="47">
        <v>2.0792000000000001E-2</v>
      </c>
      <c r="Y416" s="48" t="s">
        <v>30</v>
      </c>
      <c r="Z416" s="49">
        <v>38.650674330000001</v>
      </c>
      <c r="AA416" s="50">
        <v>7.3526009999999906E-2</v>
      </c>
      <c r="AB416" s="51">
        <v>480</v>
      </c>
      <c r="AC416" s="52">
        <v>43892</v>
      </c>
      <c r="AD416" s="48" t="s">
        <v>640</v>
      </c>
      <c r="AE416" s="53">
        <v>100</v>
      </c>
      <c r="AF416" s="46" t="s">
        <v>18</v>
      </c>
      <c r="AG416" s="54">
        <v>-1.32290865</v>
      </c>
    </row>
    <row r="417" spans="1:33" hidden="1" x14ac:dyDescent="0.25">
      <c r="A417" s="1" t="s">
        <v>641</v>
      </c>
      <c r="B417" s="40" t="b" cm="1">
        <f t="array" ref="B417">IsESG(A417)</f>
        <v>0</v>
      </c>
      <c r="C417" s="55" t="s">
        <v>18</v>
      </c>
      <c r="D417" s="37" t="s">
        <v>18</v>
      </c>
      <c r="E417" s="55" t="s">
        <v>18</v>
      </c>
      <c r="F417" s="37" t="s">
        <v>18</v>
      </c>
      <c r="G417" s="55">
        <v>-8.6874516756206894</v>
      </c>
      <c r="H417" s="37">
        <v>46</v>
      </c>
      <c r="I417" s="55">
        <v>-7.6750317737206197</v>
      </c>
      <c r="J417" s="37">
        <v>39</v>
      </c>
      <c r="K417" s="55">
        <v>-3.9715612898870201</v>
      </c>
      <c r="L417" s="37">
        <v>41</v>
      </c>
      <c r="M417" s="55">
        <v>-1.74131705650222</v>
      </c>
      <c r="N417" s="37">
        <v>40</v>
      </c>
      <c r="O417" s="55">
        <v>0.46055980252842599</v>
      </c>
      <c r="P417" s="56">
        <v>-25.525547532397901</v>
      </c>
      <c r="Q417" s="56" t="s">
        <v>18</v>
      </c>
      <c r="R417" s="57">
        <v>8</v>
      </c>
      <c r="S417" s="58">
        <v>0.02</v>
      </c>
      <c r="T417" s="58">
        <v>0.03</v>
      </c>
      <c r="U417" s="14" t="s">
        <v>18</v>
      </c>
      <c r="V417" s="59">
        <v>1.7500000000000002E-2</v>
      </c>
      <c r="W417" s="59" t="s">
        <v>18</v>
      </c>
      <c r="X417" s="59">
        <v>2.0792000000000001E-2</v>
      </c>
      <c r="Y417" s="12" t="s">
        <v>30</v>
      </c>
      <c r="Z417" s="60" t="s">
        <v>18</v>
      </c>
      <c r="AA417" s="8" t="s">
        <v>18</v>
      </c>
      <c r="AB417" s="61" t="s">
        <v>18</v>
      </c>
      <c r="AC417" s="62">
        <v>43892</v>
      </c>
      <c r="AD417" s="12" t="s">
        <v>640</v>
      </c>
      <c r="AE417" s="16">
        <v>100</v>
      </c>
      <c r="AF417" s="14" t="s">
        <v>18</v>
      </c>
      <c r="AG417" s="39" t="s">
        <v>18</v>
      </c>
    </row>
    <row r="418" spans="1:33" hidden="1" x14ac:dyDescent="0.25">
      <c r="A418" s="40" t="s">
        <v>642</v>
      </c>
      <c r="B418" s="40" t="b" cm="1">
        <f t="array" ref="B418">IsESG(A418)</f>
        <v>0</v>
      </c>
      <c r="C418" s="41" t="s">
        <v>18</v>
      </c>
      <c r="D418" s="42" t="s">
        <v>18</v>
      </c>
      <c r="E418" s="41" t="s">
        <v>18</v>
      </c>
      <c r="F418" s="42" t="s">
        <v>18</v>
      </c>
      <c r="G418" s="41">
        <v>-8.4631646478423299</v>
      </c>
      <c r="H418" s="42">
        <v>45</v>
      </c>
      <c r="I418" s="41">
        <v>-7.4416964562569499</v>
      </c>
      <c r="J418" s="42">
        <v>37</v>
      </c>
      <c r="K418" s="41">
        <v>-3.8486638510362399</v>
      </c>
      <c r="L418" s="42">
        <v>40</v>
      </c>
      <c r="M418" s="41">
        <v>-1.6777257559435299</v>
      </c>
      <c r="N418" s="42">
        <v>39</v>
      </c>
      <c r="O418" s="41">
        <v>0.46158050825795699</v>
      </c>
      <c r="P418" s="43">
        <v>-24.963588382393102</v>
      </c>
      <c r="Q418" s="43" t="s">
        <v>18</v>
      </c>
      <c r="R418" s="44">
        <v>8</v>
      </c>
      <c r="S418" s="45">
        <v>1.4999999999999999E-2</v>
      </c>
      <c r="T418" s="45">
        <v>0.03</v>
      </c>
      <c r="U418" s="46" t="s">
        <v>18</v>
      </c>
      <c r="V418" s="47">
        <v>1.4999999999999999E-2</v>
      </c>
      <c r="W418" s="47" t="s">
        <v>18</v>
      </c>
      <c r="X418" s="47">
        <v>1.8291999999999999E-2</v>
      </c>
      <c r="Y418" s="48" t="s">
        <v>30</v>
      </c>
      <c r="Z418" s="49" t="s">
        <v>18</v>
      </c>
      <c r="AA418" s="50" t="s">
        <v>18</v>
      </c>
      <c r="AB418" s="51" t="s">
        <v>18</v>
      </c>
      <c r="AC418" s="52">
        <v>43892</v>
      </c>
      <c r="AD418" s="48" t="s">
        <v>640</v>
      </c>
      <c r="AE418" s="53" t="s">
        <v>75</v>
      </c>
      <c r="AF418" s="46" t="s">
        <v>18</v>
      </c>
      <c r="AG418" s="54" t="s">
        <v>18</v>
      </c>
    </row>
    <row r="419" spans="1:33" hidden="1" x14ac:dyDescent="0.25">
      <c r="A419" s="1" t="s">
        <v>643</v>
      </c>
      <c r="B419" s="40" t="b" cm="1">
        <f t="array" ref="B419">IsESG(A419)</f>
        <v>0</v>
      </c>
      <c r="C419" s="55" t="s">
        <v>18</v>
      </c>
      <c r="D419" s="37" t="s">
        <v>18</v>
      </c>
      <c r="E419" s="55" t="s">
        <v>18</v>
      </c>
      <c r="F419" s="37" t="s">
        <v>18</v>
      </c>
      <c r="G419" s="55">
        <v>-8.2384288906106597</v>
      </c>
      <c r="H419" s="37">
        <v>44</v>
      </c>
      <c r="I419" s="55">
        <v>-7.20790504067587</v>
      </c>
      <c r="J419" s="37">
        <v>36</v>
      </c>
      <c r="K419" s="55">
        <v>-3.7256191936694698</v>
      </c>
      <c r="L419" s="37">
        <v>39</v>
      </c>
      <c r="M419" s="55">
        <v>-1.6141495506982499</v>
      </c>
      <c r="N419" s="37">
        <v>38</v>
      </c>
      <c r="O419" s="55">
        <v>0.462496947810561</v>
      </c>
      <c r="P419" s="56">
        <v>-24.4086246435735</v>
      </c>
      <c r="Q419" s="56" t="s">
        <v>18</v>
      </c>
      <c r="R419" s="57">
        <v>8</v>
      </c>
      <c r="S419" s="58">
        <v>0.01</v>
      </c>
      <c r="T419" s="58">
        <v>0.03</v>
      </c>
      <c r="U419" s="14" t="s">
        <v>18</v>
      </c>
      <c r="V419" s="59">
        <v>1.2500000000000001E-2</v>
      </c>
      <c r="W419" s="59" t="s">
        <v>18</v>
      </c>
      <c r="X419" s="59">
        <v>1.5792E-2</v>
      </c>
      <c r="Y419" s="12" t="s">
        <v>30</v>
      </c>
      <c r="Z419" s="60" t="s">
        <v>18</v>
      </c>
      <c r="AA419" s="8" t="s">
        <v>18</v>
      </c>
      <c r="AB419" s="61" t="s">
        <v>18</v>
      </c>
      <c r="AC419" s="62">
        <v>43892</v>
      </c>
      <c r="AD419" s="12" t="s">
        <v>640</v>
      </c>
      <c r="AE419" s="16" t="s">
        <v>68</v>
      </c>
      <c r="AF419" s="14" t="s">
        <v>18</v>
      </c>
      <c r="AG419" s="39" t="s">
        <v>18</v>
      </c>
    </row>
    <row r="420" spans="1:33" hidden="1" x14ac:dyDescent="0.25">
      <c r="A420" s="40" t="s">
        <v>644</v>
      </c>
      <c r="B420" s="40" t="b" cm="1">
        <f t="array" ref="B420">IsESG(A420)</f>
        <v>0</v>
      </c>
      <c r="C420" s="41" t="s">
        <v>18</v>
      </c>
      <c r="D420" s="42" t="s">
        <v>18</v>
      </c>
      <c r="E420" s="41">
        <v>0.189303750351732</v>
      </c>
      <c r="F420" s="42">
        <v>37</v>
      </c>
      <c r="G420" s="41">
        <v>-4.14569935454446</v>
      </c>
      <c r="H420" s="42">
        <v>41</v>
      </c>
      <c r="I420" s="41">
        <v>-14.873317123453299</v>
      </c>
      <c r="J420" s="42">
        <v>52</v>
      </c>
      <c r="K420" s="41">
        <v>-3.1616068029849198</v>
      </c>
      <c r="L420" s="42">
        <v>38</v>
      </c>
      <c r="M420" s="41">
        <v>-1.9096000690091599</v>
      </c>
      <c r="N420" s="42">
        <v>43</v>
      </c>
      <c r="O420" s="41">
        <v>6.0775385134870499</v>
      </c>
      <c r="P420" s="43">
        <v>-3.1187505333978698</v>
      </c>
      <c r="Q420" s="43">
        <v>-0.14108135903386801</v>
      </c>
      <c r="R420" s="44">
        <v>9</v>
      </c>
      <c r="S420" s="45">
        <v>0.02</v>
      </c>
      <c r="T420" s="45">
        <v>0.02</v>
      </c>
      <c r="U420" s="46" t="s">
        <v>18</v>
      </c>
      <c r="V420" s="47">
        <v>1.95E-2</v>
      </c>
      <c r="W420" s="47" t="s">
        <v>18</v>
      </c>
      <c r="X420" s="47">
        <v>1.9699067439E-2</v>
      </c>
      <c r="Y420" s="48" t="s">
        <v>30</v>
      </c>
      <c r="Z420" s="49">
        <v>562.95552341999996</v>
      </c>
      <c r="AA420" s="50">
        <v>0</v>
      </c>
      <c r="AB420" s="51">
        <v>2018</v>
      </c>
      <c r="AC420" s="52">
        <v>42004</v>
      </c>
      <c r="AD420" s="48" t="s">
        <v>645</v>
      </c>
      <c r="AE420" s="53">
        <v>500</v>
      </c>
      <c r="AF420" s="46" t="s">
        <v>18</v>
      </c>
      <c r="AG420" s="54">
        <v>-24.157826789999898</v>
      </c>
    </row>
    <row r="421" spans="1:33" x14ac:dyDescent="0.25">
      <c r="A421" s="1" t="s">
        <v>646</v>
      </c>
      <c r="B421" s="40" t="b" cm="1">
        <f t="array" ref="B421">IsESG(A421)</f>
        <v>0</v>
      </c>
      <c r="C421" s="65">
        <v>5.7627153453689797</v>
      </c>
      <c r="D421" s="66">
        <v>1</v>
      </c>
      <c r="E421" s="55">
        <v>2.4839222355647901</v>
      </c>
      <c r="F421" s="37">
        <v>29</v>
      </c>
      <c r="G421" s="55">
        <v>-1.4742889494072899</v>
      </c>
      <c r="H421" s="37">
        <v>36</v>
      </c>
      <c r="I421" s="55">
        <v>-8.3881099054106496</v>
      </c>
      <c r="J421" s="37">
        <v>44</v>
      </c>
      <c r="K421" s="55">
        <v>0.77767058379582998</v>
      </c>
      <c r="L421" s="37">
        <v>13</v>
      </c>
      <c r="M421" s="55">
        <v>0.316270663902606</v>
      </c>
      <c r="N421" s="37">
        <v>21</v>
      </c>
      <c r="O421" s="55">
        <v>9.4536644658235502</v>
      </c>
      <c r="P421" s="56">
        <v>-1.3189720565732901</v>
      </c>
      <c r="Q421" s="56">
        <v>0.25795184274754301</v>
      </c>
      <c r="R421" s="57">
        <v>9</v>
      </c>
      <c r="S421" s="58">
        <v>0.02</v>
      </c>
      <c r="T421" s="58">
        <v>0.02</v>
      </c>
      <c r="U421" s="14" t="s">
        <v>18</v>
      </c>
      <c r="V421" s="59">
        <v>1.95E-2</v>
      </c>
      <c r="W421" s="59" t="s">
        <v>18</v>
      </c>
      <c r="X421" s="59">
        <v>1.9718948319E-2</v>
      </c>
      <c r="Y421" s="12" t="s">
        <v>30</v>
      </c>
      <c r="Z421" s="60">
        <v>1102.8264305999901</v>
      </c>
      <c r="AA421" s="8">
        <v>-78.303512709999893</v>
      </c>
      <c r="AB421" s="61">
        <v>4147</v>
      </c>
      <c r="AC421" s="62">
        <v>41036</v>
      </c>
      <c r="AD421" s="12" t="s">
        <v>645</v>
      </c>
      <c r="AE421" s="16">
        <v>500</v>
      </c>
      <c r="AF421" s="14" t="s">
        <v>18</v>
      </c>
      <c r="AG421" s="39">
        <v>-47.739057659999901</v>
      </c>
    </row>
    <row r="422" spans="1:33" hidden="1" x14ac:dyDescent="0.25">
      <c r="A422" s="40" t="s">
        <v>647</v>
      </c>
      <c r="B422" s="40" t="b" cm="1">
        <f t="array" ref="B422">IsESG(A422)</f>
        <v>0</v>
      </c>
      <c r="C422" s="41" t="s">
        <v>18</v>
      </c>
      <c r="D422" s="42" t="s">
        <v>18</v>
      </c>
      <c r="E422" s="41">
        <v>2.3110790606520402</v>
      </c>
      <c r="F422" s="42">
        <v>30</v>
      </c>
      <c r="G422" s="41">
        <v>-0.17483362554634399</v>
      </c>
      <c r="H422" s="42">
        <v>32</v>
      </c>
      <c r="I422" s="41">
        <v>-1.64771115545323</v>
      </c>
      <c r="J422" s="42">
        <v>28</v>
      </c>
      <c r="K422" s="41">
        <v>-0.45031522065445101</v>
      </c>
      <c r="L422" s="42">
        <v>35</v>
      </c>
      <c r="M422" s="41" t="s">
        <v>18</v>
      </c>
      <c r="N422" s="42" t="s">
        <v>18</v>
      </c>
      <c r="O422" s="41">
        <v>1.16865088410141</v>
      </c>
      <c r="P422" s="43">
        <v>-4.9019947621813698</v>
      </c>
      <c r="Q422" s="43">
        <v>0.55469556260581598</v>
      </c>
      <c r="R422" s="44">
        <v>8</v>
      </c>
      <c r="S422" s="45">
        <v>0.02</v>
      </c>
      <c r="T422" s="45">
        <v>0.05</v>
      </c>
      <c r="U422" s="46" t="s">
        <v>18</v>
      </c>
      <c r="V422" s="47">
        <v>0.02</v>
      </c>
      <c r="W422" s="47" t="s">
        <v>18</v>
      </c>
      <c r="X422" s="47">
        <v>2.3118E-2</v>
      </c>
      <c r="Y422" s="48" t="s">
        <v>30</v>
      </c>
      <c r="Z422" s="49">
        <v>132.1333578</v>
      </c>
      <c r="AA422" s="50" t="s">
        <v>18</v>
      </c>
      <c r="AB422" s="51">
        <v>2254</v>
      </c>
      <c r="AC422" s="52">
        <v>43371</v>
      </c>
      <c r="AD422" s="48" t="s">
        <v>640</v>
      </c>
      <c r="AE422" s="53" t="s">
        <v>205</v>
      </c>
      <c r="AF422" s="46" t="s">
        <v>18</v>
      </c>
      <c r="AG422" s="54" t="s">
        <v>18</v>
      </c>
    </row>
    <row r="423" spans="1:33" hidden="1" x14ac:dyDescent="0.25">
      <c r="A423" s="1" t="s">
        <v>648</v>
      </c>
      <c r="B423" s="40" t="b" cm="1">
        <f t="array" ref="B423">IsESG(A423)</f>
        <v>0</v>
      </c>
      <c r="C423" s="55" t="s">
        <v>18</v>
      </c>
      <c r="D423" s="37" t="s">
        <v>18</v>
      </c>
      <c r="E423" s="55">
        <v>2.5068944546534602</v>
      </c>
      <c r="F423" s="37">
        <v>28</v>
      </c>
      <c r="G423" s="55">
        <v>7.8981480262196799E-3</v>
      </c>
      <c r="H423" s="37">
        <v>28</v>
      </c>
      <c r="I423" s="55">
        <v>-1.5000711642339</v>
      </c>
      <c r="J423" s="37">
        <v>26</v>
      </c>
      <c r="K423" s="55">
        <v>-0.396039603960396</v>
      </c>
      <c r="L423" s="37">
        <v>33</v>
      </c>
      <c r="M423" s="55" t="s">
        <v>18</v>
      </c>
      <c r="N423" s="37" t="s">
        <v>18</v>
      </c>
      <c r="O423" s="55">
        <v>1.1684035231185399</v>
      </c>
      <c r="P423" s="56">
        <v>-4.7766721094508204</v>
      </c>
      <c r="Q423" s="56">
        <v>0.63743981483748202</v>
      </c>
      <c r="R423" s="57">
        <v>8</v>
      </c>
      <c r="S423" s="58">
        <v>0.01</v>
      </c>
      <c r="T423" s="58">
        <v>0.05</v>
      </c>
      <c r="U423" s="14" t="s">
        <v>18</v>
      </c>
      <c r="V423" s="59">
        <v>1.7999999999999999E-2</v>
      </c>
      <c r="W423" s="59" t="s">
        <v>18</v>
      </c>
      <c r="X423" s="59">
        <v>2.1118000000000001E-2</v>
      </c>
      <c r="Y423" s="12" t="s">
        <v>30</v>
      </c>
      <c r="Z423" s="60" t="s">
        <v>18</v>
      </c>
      <c r="AA423" s="8" t="s">
        <v>18</v>
      </c>
      <c r="AB423" s="61" t="s">
        <v>18</v>
      </c>
      <c r="AC423" s="62">
        <v>43371</v>
      </c>
      <c r="AD423" s="12" t="s">
        <v>640</v>
      </c>
      <c r="AE423" s="16" t="s">
        <v>75</v>
      </c>
      <c r="AF423" s="14" t="s">
        <v>18</v>
      </c>
      <c r="AG423" s="39" t="s">
        <v>18</v>
      </c>
    </row>
    <row r="424" spans="1:33" hidden="1" x14ac:dyDescent="0.25">
      <c r="A424" s="40" t="s">
        <v>649</v>
      </c>
      <c r="B424" s="40" t="b" cm="1">
        <f t="array" ref="B424">IsESG(A424)</f>
        <v>0</v>
      </c>
      <c r="C424" s="41" t="s">
        <v>18</v>
      </c>
      <c r="D424" s="42" t="s">
        <v>18</v>
      </c>
      <c r="E424" s="41">
        <v>2.7841253097796699</v>
      </c>
      <c r="F424" s="42">
        <v>24</v>
      </c>
      <c r="G424" s="41">
        <v>0.32649758568932202</v>
      </c>
      <c r="H424" s="42">
        <v>26</v>
      </c>
      <c r="I424" s="41">
        <v>-0.95096256460892503</v>
      </c>
      <c r="J424" s="42">
        <v>19</v>
      </c>
      <c r="K424" s="41">
        <v>5.8910162002945299E-2</v>
      </c>
      <c r="L424" s="42">
        <v>26</v>
      </c>
      <c r="M424" s="41">
        <v>0.40394088669950501</v>
      </c>
      <c r="N424" s="42">
        <v>20</v>
      </c>
      <c r="O424" s="41">
        <v>1.2840276192487099</v>
      </c>
      <c r="P424" s="43">
        <v>-3.9188969508176599</v>
      </c>
      <c r="Q424" s="43">
        <v>0.774795027770112</v>
      </c>
      <c r="R424" s="44">
        <v>8</v>
      </c>
      <c r="S424" s="45">
        <v>0</v>
      </c>
      <c r="T424" s="45">
        <v>0.05</v>
      </c>
      <c r="U424" s="46" t="s">
        <v>18</v>
      </c>
      <c r="V424" s="47">
        <v>1.6E-2</v>
      </c>
      <c r="W424" s="47" t="s">
        <v>18</v>
      </c>
      <c r="X424" s="47">
        <v>1.9118E-2</v>
      </c>
      <c r="Y424" s="48" t="s">
        <v>30</v>
      </c>
      <c r="Z424" s="49" t="s">
        <v>18</v>
      </c>
      <c r="AA424" s="50" t="s">
        <v>18</v>
      </c>
      <c r="AB424" s="51" t="s">
        <v>18</v>
      </c>
      <c r="AC424" s="52">
        <v>43371</v>
      </c>
      <c r="AD424" s="48" t="s">
        <v>640</v>
      </c>
      <c r="AE424" s="53" t="s">
        <v>159</v>
      </c>
      <c r="AF424" s="46" t="s">
        <v>18</v>
      </c>
      <c r="AG424" s="54" t="s">
        <v>18</v>
      </c>
    </row>
    <row r="425" spans="1:33" hidden="1" x14ac:dyDescent="0.25">
      <c r="A425" s="1" t="s">
        <v>650</v>
      </c>
      <c r="B425" s="40" t="b" cm="1">
        <f t="array" ref="B425">IsESG(A425)</f>
        <v>0</v>
      </c>
      <c r="C425" s="55" t="s">
        <v>18</v>
      </c>
      <c r="D425" s="37" t="s">
        <v>18</v>
      </c>
      <c r="E425" s="55">
        <v>2.8992871412525099</v>
      </c>
      <c r="F425" s="37">
        <v>21</v>
      </c>
      <c r="G425" s="55">
        <v>0.37854503891136998</v>
      </c>
      <c r="H425" s="37">
        <v>25</v>
      </c>
      <c r="I425" s="55">
        <v>-1.1980097828952001</v>
      </c>
      <c r="J425" s="37">
        <v>24</v>
      </c>
      <c r="K425" s="55">
        <v>-0.29146021568056102</v>
      </c>
      <c r="L425" s="37">
        <v>32</v>
      </c>
      <c r="M425" s="55" t="s">
        <v>18</v>
      </c>
      <c r="N425" s="37" t="s">
        <v>18</v>
      </c>
      <c r="O425" s="55">
        <v>1.16937473335919</v>
      </c>
      <c r="P425" s="56">
        <v>-4.5143947355190397</v>
      </c>
      <c r="Q425" s="56">
        <v>0.803502091449117</v>
      </c>
      <c r="R425" s="57">
        <v>8</v>
      </c>
      <c r="S425" s="58">
        <v>0</v>
      </c>
      <c r="T425" s="58">
        <v>0.05</v>
      </c>
      <c r="U425" s="14" t="s">
        <v>18</v>
      </c>
      <c r="V425" s="59">
        <v>1.4E-2</v>
      </c>
      <c r="W425" s="59" t="s">
        <v>18</v>
      </c>
      <c r="X425" s="59">
        <v>1.7118000000000001E-2</v>
      </c>
      <c r="Y425" s="12" t="s">
        <v>30</v>
      </c>
      <c r="Z425" s="60" t="s">
        <v>18</v>
      </c>
      <c r="AA425" s="8" t="s">
        <v>18</v>
      </c>
      <c r="AB425" s="61" t="s">
        <v>18</v>
      </c>
      <c r="AC425" s="62">
        <v>43371</v>
      </c>
      <c r="AD425" s="12" t="s">
        <v>640</v>
      </c>
      <c r="AE425" s="16" t="s">
        <v>240</v>
      </c>
      <c r="AF425" s="14" t="s">
        <v>18</v>
      </c>
      <c r="AG425" s="39" t="s">
        <v>18</v>
      </c>
    </row>
    <row r="426" spans="1:33" hidden="1" x14ac:dyDescent="0.25">
      <c r="A426" s="40" t="s">
        <v>651</v>
      </c>
      <c r="B426" s="40" t="b" cm="1">
        <f t="array" ref="B426">IsESG(A426)</f>
        <v>0</v>
      </c>
      <c r="C426" s="41" t="s">
        <v>18</v>
      </c>
      <c r="D426" s="42" t="s">
        <v>18</v>
      </c>
      <c r="E426" s="41">
        <v>3.0952684229322398</v>
      </c>
      <c r="F426" s="42">
        <v>20</v>
      </c>
      <c r="G426" s="41">
        <v>0.56182049042012805</v>
      </c>
      <c r="H426" s="42">
        <v>21</v>
      </c>
      <c r="I426" s="41">
        <v>-1.04692208685751</v>
      </c>
      <c r="J426" s="42">
        <v>21</v>
      </c>
      <c r="K426" s="41">
        <v>-0.23925646452562699</v>
      </c>
      <c r="L426" s="42">
        <v>31</v>
      </c>
      <c r="M426" s="41" t="s">
        <v>18</v>
      </c>
      <c r="N426" s="42" t="s">
        <v>18</v>
      </c>
      <c r="O426" s="41">
        <v>1.1614657735085701</v>
      </c>
      <c r="P426" s="43">
        <v>-4.4150517053959302</v>
      </c>
      <c r="Q426" s="43">
        <v>0.88705523281227305</v>
      </c>
      <c r="R426" s="44">
        <v>8</v>
      </c>
      <c r="S426" s="45">
        <v>0</v>
      </c>
      <c r="T426" s="45">
        <v>0.05</v>
      </c>
      <c r="U426" s="46" t="s">
        <v>18</v>
      </c>
      <c r="V426" s="47">
        <v>1.2E-2</v>
      </c>
      <c r="W426" s="47" t="s">
        <v>18</v>
      </c>
      <c r="X426" s="47">
        <v>1.5117999999999999E-2</v>
      </c>
      <c r="Y426" s="48" t="s">
        <v>30</v>
      </c>
      <c r="Z426" s="49" t="s">
        <v>18</v>
      </c>
      <c r="AA426" s="50" t="s">
        <v>18</v>
      </c>
      <c r="AB426" s="51" t="s">
        <v>18</v>
      </c>
      <c r="AC426" s="52">
        <v>43371</v>
      </c>
      <c r="AD426" s="48" t="s">
        <v>640</v>
      </c>
      <c r="AE426" s="53" t="s">
        <v>70</v>
      </c>
      <c r="AF426" s="46" t="s">
        <v>18</v>
      </c>
      <c r="AG426" s="54" t="s">
        <v>18</v>
      </c>
    </row>
    <row r="427" spans="1:33" hidden="1" x14ac:dyDescent="0.25">
      <c r="A427" s="1" t="s">
        <v>652</v>
      </c>
      <c r="B427" s="40" t="b" cm="1">
        <f t="array" ref="B427">IsESG(A427)</f>
        <v>0</v>
      </c>
      <c r="C427" s="55" t="s">
        <v>18</v>
      </c>
      <c r="D427" s="37" t="s">
        <v>18</v>
      </c>
      <c r="E427" s="55" t="s">
        <v>18</v>
      </c>
      <c r="F427" s="37" t="s">
        <v>18</v>
      </c>
      <c r="G427" s="55" t="s">
        <v>18</v>
      </c>
      <c r="H427" s="37" t="s">
        <v>18</v>
      </c>
      <c r="I427" s="55">
        <v>3.49495657826228</v>
      </c>
      <c r="J427" s="37">
        <v>12</v>
      </c>
      <c r="K427" s="55">
        <v>-0.21000510562871799</v>
      </c>
      <c r="L427" s="37">
        <v>30</v>
      </c>
      <c r="M427" s="55" t="s">
        <v>18</v>
      </c>
      <c r="N427" s="37" t="s">
        <v>18</v>
      </c>
      <c r="O427" s="55">
        <v>2.7464761451529101</v>
      </c>
      <c r="P427" s="56">
        <v>-0.21338353147634201</v>
      </c>
      <c r="Q427" s="56" t="s">
        <v>18</v>
      </c>
      <c r="R427" s="57">
        <v>8</v>
      </c>
      <c r="S427" s="58">
        <v>0.02</v>
      </c>
      <c r="T427" s="58" t="s">
        <v>653</v>
      </c>
      <c r="U427" s="14" t="s">
        <v>18</v>
      </c>
      <c r="V427" s="59">
        <v>1.4999999999999999E-2</v>
      </c>
      <c r="W427" s="59" t="s">
        <v>18</v>
      </c>
      <c r="X427" s="59">
        <v>2.87E-2</v>
      </c>
      <c r="Y427" s="12" t="s">
        <v>30</v>
      </c>
      <c r="Z427" s="60">
        <v>20.828095609999899</v>
      </c>
      <c r="AA427" s="8" t="s">
        <v>18</v>
      </c>
      <c r="AB427" s="61">
        <v>132</v>
      </c>
      <c r="AC427" s="62">
        <v>44652</v>
      </c>
      <c r="AD427" s="12" t="s">
        <v>131</v>
      </c>
      <c r="AE427" s="16" t="s">
        <v>205</v>
      </c>
      <c r="AF427" s="14" t="s">
        <v>18</v>
      </c>
      <c r="AG427" s="39">
        <v>-0.85535439999999996</v>
      </c>
    </row>
    <row r="428" spans="1:33" hidden="1" x14ac:dyDescent="0.25">
      <c r="A428" s="40" t="s">
        <v>654</v>
      </c>
      <c r="B428" s="40" t="b" cm="1">
        <f t="array" ref="B428">IsESG(A428)</f>
        <v>0</v>
      </c>
      <c r="C428" s="41" t="s">
        <v>18</v>
      </c>
      <c r="D428" s="42" t="s">
        <v>18</v>
      </c>
      <c r="E428" s="41" t="s">
        <v>18</v>
      </c>
      <c r="F428" s="42" t="s">
        <v>18</v>
      </c>
      <c r="G428" s="41" t="s">
        <v>18</v>
      </c>
      <c r="H428" s="42" t="s">
        <v>18</v>
      </c>
      <c r="I428" s="41">
        <v>3.98903690325325</v>
      </c>
      <c r="J428" s="42">
        <v>10</v>
      </c>
      <c r="K428" s="41">
        <v>-3.5188830874877099E-2</v>
      </c>
      <c r="L428" s="42">
        <v>28</v>
      </c>
      <c r="M428" s="41" t="s">
        <v>18</v>
      </c>
      <c r="N428" s="42" t="s">
        <v>18</v>
      </c>
      <c r="O428" s="41">
        <v>2.6953854398698698</v>
      </c>
      <c r="P428" s="43">
        <v>-3.41221899535585E-2</v>
      </c>
      <c r="Q428" s="43" t="s">
        <v>18</v>
      </c>
      <c r="R428" s="44">
        <v>8</v>
      </c>
      <c r="S428" s="45">
        <v>0</v>
      </c>
      <c r="T428" s="45" t="s">
        <v>655</v>
      </c>
      <c r="U428" s="46" t="s">
        <v>18</v>
      </c>
      <c r="V428" s="47">
        <v>8.0000000000000002E-3</v>
      </c>
      <c r="W428" s="47" t="s">
        <v>18</v>
      </c>
      <c r="X428" s="47">
        <v>1.41E-2</v>
      </c>
      <c r="Y428" s="48" t="s">
        <v>30</v>
      </c>
      <c r="Z428" s="49" t="s">
        <v>18</v>
      </c>
      <c r="AA428" s="50" t="s">
        <v>18</v>
      </c>
      <c r="AB428" s="51" t="s">
        <v>18</v>
      </c>
      <c r="AC428" s="52">
        <v>44652</v>
      </c>
      <c r="AD428" s="48" t="s">
        <v>131</v>
      </c>
      <c r="AE428" s="53" t="s">
        <v>37</v>
      </c>
      <c r="AF428" s="46" t="s">
        <v>18</v>
      </c>
      <c r="AG428" s="54" t="s">
        <v>18</v>
      </c>
    </row>
    <row r="429" spans="1:33" hidden="1" x14ac:dyDescent="0.25">
      <c r="A429" s="1" t="s">
        <v>656</v>
      </c>
      <c r="B429" s="40" t="b" cm="1">
        <f t="array" ref="B429">IsESG(A429)</f>
        <v>0</v>
      </c>
      <c r="C429" s="55" t="s">
        <v>18</v>
      </c>
      <c r="D429" s="37" t="s">
        <v>18</v>
      </c>
      <c r="E429" s="55">
        <v>3.8270249239819898</v>
      </c>
      <c r="F429" s="37">
        <v>15</v>
      </c>
      <c r="G429" s="55">
        <v>2.83203890517045</v>
      </c>
      <c r="H429" s="37">
        <v>12</v>
      </c>
      <c r="I429" s="55">
        <v>-1.1739089088272401</v>
      </c>
      <c r="J429" s="37">
        <v>22</v>
      </c>
      <c r="K429" s="65">
        <v>2.2791187343463601</v>
      </c>
      <c r="L429" s="66">
        <v>3</v>
      </c>
      <c r="M429" s="55">
        <v>1.4640660021937</v>
      </c>
      <c r="N429" s="37">
        <v>7</v>
      </c>
      <c r="O429" s="55">
        <v>4.82647769859026</v>
      </c>
      <c r="P429" s="56">
        <v>-1.0887687863123601</v>
      </c>
      <c r="Q429" s="56">
        <v>0.85608732361162798</v>
      </c>
      <c r="R429" s="57">
        <v>8</v>
      </c>
      <c r="S429" s="58">
        <v>0</v>
      </c>
      <c r="T429" s="58">
        <v>0.05</v>
      </c>
      <c r="U429" s="14" t="s">
        <v>89</v>
      </c>
      <c r="V429" s="59">
        <v>1.6E-2</v>
      </c>
      <c r="W429" s="59" t="s">
        <v>18</v>
      </c>
      <c r="X429" s="59">
        <v>2.1999999999999999E-2</v>
      </c>
      <c r="Y429" s="12" t="s">
        <v>30</v>
      </c>
      <c r="Z429" s="60">
        <v>165.43604843</v>
      </c>
      <c r="AA429" s="8" t="s">
        <v>18</v>
      </c>
      <c r="AB429" s="61">
        <v>801</v>
      </c>
      <c r="AC429" s="62">
        <v>43214</v>
      </c>
      <c r="AD429" s="12" t="s">
        <v>657</v>
      </c>
      <c r="AE429" s="16" t="s">
        <v>658</v>
      </c>
      <c r="AF429" s="14" t="s">
        <v>18</v>
      </c>
      <c r="AG429" s="39">
        <v>-11.2605678799999</v>
      </c>
    </row>
    <row r="430" spans="1:33" hidden="1" x14ac:dyDescent="0.25">
      <c r="A430" s="40" t="s">
        <v>659</v>
      </c>
      <c r="B430" s="40" t="b" cm="1">
        <f t="array" ref="B430">IsESG(A430)</f>
        <v>0</v>
      </c>
      <c r="C430" s="41" t="s">
        <v>18</v>
      </c>
      <c r="D430" s="42" t="s">
        <v>18</v>
      </c>
      <c r="E430" s="41">
        <v>1.63755330615364</v>
      </c>
      <c r="F430" s="42">
        <v>33</v>
      </c>
      <c r="G430" s="41">
        <v>0.222842214023355</v>
      </c>
      <c r="H430" s="42">
        <v>27</v>
      </c>
      <c r="I430" s="41">
        <v>-1.0108995877689999</v>
      </c>
      <c r="J430" s="42">
        <v>20</v>
      </c>
      <c r="K430" s="41">
        <v>-0.39676467373482799</v>
      </c>
      <c r="L430" s="42">
        <v>34</v>
      </c>
      <c r="M430" s="41" t="s">
        <v>18</v>
      </c>
      <c r="N430" s="42" t="s">
        <v>18</v>
      </c>
      <c r="O430" s="41">
        <v>0.14478592515469299</v>
      </c>
      <c r="P430" s="43">
        <v>-35.168535474419897</v>
      </c>
      <c r="Q430" s="43">
        <v>0.22581705360051599</v>
      </c>
      <c r="R430" s="44">
        <v>8</v>
      </c>
      <c r="S430" s="45">
        <v>0.02</v>
      </c>
      <c r="T430" s="45" t="s">
        <v>653</v>
      </c>
      <c r="U430" s="46" t="s">
        <v>18</v>
      </c>
      <c r="V430" s="47">
        <v>1.4999999999999999E-2</v>
      </c>
      <c r="W430" s="47" t="s">
        <v>18</v>
      </c>
      <c r="X430" s="47">
        <v>2.4E-2</v>
      </c>
      <c r="Y430" s="48" t="s">
        <v>30</v>
      </c>
      <c r="Z430" s="49">
        <v>65.874217509999994</v>
      </c>
      <c r="AA430" s="50" t="s">
        <v>18</v>
      </c>
      <c r="AB430" s="51">
        <v>423</v>
      </c>
      <c r="AC430" s="52">
        <v>42643</v>
      </c>
      <c r="AD430" s="48" t="s">
        <v>131</v>
      </c>
      <c r="AE430" s="53" t="s">
        <v>205</v>
      </c>
      <c r="AF430" s="46" t="s">
        <v>18</v>
      </c>
      <c r="AG430" s="54">
        <v>9.5000000000000001E-2</v>
      </c>
    </row>
    <row r="431" spans="1:33" hidden="1" x14ac:dyDescent="0.25">
      <c r="A431" s="1" t="s">
        <v>660</v>
      </c>
      <c r="B431" s="40" t="b" cm="1">
        <f t="array" ref="B431">IsESG(A431)</f>
        <v>0</v>
      </c>
      <c r="C431" s="55" t="s">
        <v>18</v>
      </c>
      <c r="D431" s="37" t="s">
        <v>18</v>
      </c>
      <c r="E431" s="55">
        <v>2.8682208205139799</v>
      </c>
      <c r="F431" s="37">
        <v>23</v>
      </c>
      <c r="G431" s="55">
        <v>1.4362663375490501</v>
      </c>
      <c r="H431" s="37">
        <v>15</v>
      </c>
      <c r="I431" s="55">
        <v>0.300774971742368</v>
      </c>
      <c r="J431" s="37">
        <v>15</v>
      </c>
      <c r="K431" s="55">
        <v>4.8696023587679799E-2</v>
      </c>
      <c r="L431" s="37">
        <v>27</v>
      </c>
      <c r="M431" s="55" t="s">
        <v>18</v>
      </c>
      <c r="N431" s="37" t="s">
        <v>18</v>
      </c>
      <c r="O431" s="55">
        <v>0.15421103021511001</v>
      </c>
      <c r="P431" s="56">
        <v>-24.513385198290202</v>
      </c>
      <c r="Q431" s="56">
        <v>0.69412456299174197</v>
      </c>
      <c r="R431" s="57">
        <v>8</v>
      </c>
      <c r="S431" s="58">
        <v>0</v>
      </c>
      <c r="T431" s="58" t="s">
        <v>653</v>
      </c>
      <c r="U431" s="14" t="s">
        <v>18</v>
      </c>
      <c r="V431" s="59">
        <v>5.0000000000000001E-3</v>
      </c>
      <c r="W431" s="59" t="s">
        <v>18</v>
      </c>
      <c r="X431" s="59">
        <v>1.39999999999999E-2</v>
      </c>
      <c r="Y431" s="12" t="s">
        <v>30</v>
      </c>
      <c r="Z431" s="60" t="s">
        <v>18</v>
      </c>
      <c r="AA431" s="8" t="s">
        <v>18</v>
      </c>
      <c r="AB431" s="61" t="s">
        <v>18</v>
      </c>
      <c r="AC431" s="62">
        <v>42879</v>
      </c>
      <c r="AD431" s="12" t="s">
        <v>131</v>
      </c>
      <c r="AE431" s="16" t="s">
        <v>70</v>
      </c>
      <c r="AF431" s="14" t="s">
        <v>18</v>
      </c>
      <c r="AG431" s="39" t="s">
        <v>18</v>
      </c>
    </row>
    <row r="432" spans="1:33" hidden="1" x14ac:dyDescent="0.25">
      <c r="A432" s="40" t="s">
        <v>661</v>
      </c>
      <c r="B432" s="40" t="b" cm="1">
        <f t="array" ref="B432">IsESG(A432)</f>
        <v>0</v>
      </c>
      <c r="C432" s="41" t="s">
        <v>18</v>
      </c>
      <c r="D432" s="42" t="s">
        <v>18</v>
      </c>
      <c r="E432" s="41">
        <v>0.50581797144582097</v>
      </c>
      <c r="F432" s="42">
        <v>35</v>
      </c>
      <c r="G432" s="41">
        <v>-0.27009102651384098</v>
      </c>
      <c r="H432" s="42">
        <v>33</v>
      </c>
      <c r="I432" s="41">
        <v>-1.7608897126969301</v>
      </c>
      <c r="J432" s="42">
        <v>29</v>
      </c>
      <c r="K432" s="41">
        <v>0.18903591682419801</v>
      </c>
      <c r="L432" s="42">
        <v>23</v>
      </c>
      <c r="M432" s="41">
        <v>0.28382213812676499</v>
      </c>
      <c r="N432" s="42">
        <v>22</v>
      </c>
      <c r="O432" s="41">
        <v>1.2815766633437899</v>
      </c>
      <c r="P432" s="43">
        <v>-4.5583687944856903</v>
      </c>
      <c r="Q432" s="43">
        <v>-0.15529021388884801</v>
      </c>
      <c r="R432" s="44">
        <v>8</v>
      </c>
      <c r="S432" s="45">
        <v>0</v>
      </c>
      <c r="T432" s="45" t="s">
        <v>662</v>
      </c>
      <c r="U432" s="46" t="s">
        <v>89</v>
      </c>
      <c r="V432" s="47">
        <v>1.7999999999999999E-2</v>
      </c>
      <c r="W432" s="47" t="s">
        <v>18</v>
      </c>
      <c r="X432" s="47">
        <v>1.9E-2</v>
      </c>
      <c r="Y432" s="48" t="s">
        <v>30</v>
      </c>
      <c r="Z432" s="49">
        <v>184.305244620547</v>
      </c>
      <c r="AA432" s="50">
        <v>-1.4453637399999999</v>
      </c>
      <c r="AB432" s="51">
        <v>788</v>
      </c>
      <c r="AC432" s="52">
        <v>43098</v>
      </c>
      <c r="AD432" s="48" t="s">
        <v>663</v>
      </c>
      <c r="AE432" s="53">
        <v>500</v>
      </c>
      <c r="AF432" s="46" t="s">
        <v>18</v>
      </c>
      <c r="AG432" s="54">
        <v>-10.645317520000001</v>
      </c>
    </row>
    <row r="433" spans="1:33" hidden="1" x14ac:dyDescent="0.25">
      <c r="A433" s="1" t="s">
        <v>664</v>
      </c>
      <c r="B433" s="40" t="b" cm="1">
        <f t="array" ref="B433">IsESG(A433)</f>
        <v>0</v>
      </c>
      <c r="C433" s="55" t="s">
        <v>18</v>
      </c>
      <c r="D433" s="37" t="s">
        <v>18</v>
      </c>
      <c r="E433" s="65">
        <v>10.171332984586201</v>
      </c>
      <c r="F433" s="66">
        <v>3</v>
      </c>
      <c r="G433" s="65">
        <v>12.3904851628591</v>
      </c>
      <c r="H433" s="66">
        <v>2</v>
      </c>
      <c r="I433" s="65">
        <v>8.1382702759106493</v>
      </c>
      <c r="J433" s="66">
        <v>2</v>
      </c>
      <c r="K433" s="65">
        <v>4.0223216752306596</v>
      </c>
      <c r="L433" s="66">
        <v>2</v>
      </c>
      <c r="M433" s="55">
        <v>2.3595933235470001</v>
      </c>
      <c r="N433" s="37">
        <v>5</v>
      </c>
      <c r="O433" s="55">
        <v>1.31141551973493</v>
      </c>
      <c r="P433" s="56">
        <v>3.0938027327144701</v>
      </c>
      <c r="Q433" s="56">
        <v>2.2619851682011198</v>
      </c>
      <c r="R433" s="57">
        <v>9</v>
      </c>
      <c r="S433" s="58">
        <v>0.04</v>
      </c>
      <c r="T433" s="58">
        <v>0.05</v>
      </c>
      <c r="U433" s="14" t="s">
        <v>89</v>
      </c>
      <c r="V433" s="59">
        <v>1.4999999999999999E-2</v>
      </c>
      <c r="W433" s="59" t="s">
        <v>18</v>
      </c>
      <c r="X433" s="59">
        <v>1.6899999999999998E-2</v>
      </c>
      <c r="Y433" s="12" t="s">
        <v>30</v>
      </c>
      <c r="Z433" s="60">
        <v>556.13883030736895</v>
      </c>
      <c r="AA433" s="8" t="s">
        <v>18</v>
      </c>
      <c r="AB433" s="61">
        <v>21012</v>
      </c>
      <c r="AC433" s="62">
        <v>41913</v>
      </c>
      <c r="AD433" s="12" t="s">
        <v>665</v>
      </c>
      <c r="AE433" s="16" t="s">
        <v>56</v>
      </c>
      <c r="AF433" s="14" t="s">
        <v>18</v>
      </c>
      <c r="AG433" s="39">
        <v>553.94749304999903</v>
      </c>
    </row>
    <row r="434" spans="1:33" hidden="1" x14ac:dyDescent="0.25">
      <c r="A434" s="40" t="s">
        <v>666</v>
      </c>
      <c r="B434" s="40" t="b" cm="1">
        <f t="array" ref="B434">IsESG(A434)</f>
        <v>0</v>
      </c>
      <c r="C434" s="41" t="s">
        <v>18</v>
      </c>
      <c r="D434" s="42" t="s">
        <v>18</v>
      </c>
      <c r="E434" s="63">
        <v>10.493224151075699</v>
      </c>
      <c r="F434" s="64">
        <v>2</v>
      </c>
      <c r="G434" s="63">
        <v>12.7178335890901</v>
      </c>
      <c r="H434" s="64">
        <v>1</v>
      </c>
      <c r="I434" s="63">
        <v>8.4459338667398605</v>
      </c>
      <c r="J434" s="64">
        <v>1</v>
      </c>
      <c r="K434" s="63">
        <v>4.1775599128540399</v>
      </c>
      <c r="L434" s="64">
        <v>1</v>
      </c>
      <c r="M434" s="41">
        <v>2.4368037703513501</v>
      </c>
      <c r="N434" s="42">
        <v>4</v>
      </c>
      <c r="O434" s="41">
        <v>1.30393622138875</v>
      </c>
      <c r="P434" s="43">
        <v>3.3474984726327102</v>
      </c>
      <c r="Q434" s="43">
        <v>2.3417422232334899</v>
      </c>
      <c r="R434" s="44">
        <v>9</v>
      </c>
      <c r="S434" s="45">
        <v>0.04</v>
      </c>
      <c r="T434" s="45">
        <v>0.05</v>
      </c>
      <c r="U434" s="46" t="s">
        <v>89</v>
      </c>
      <c r="V434" s="47">
        <v>1.2E-2</v>
      </c>
      <c r="W434" s="47" t="s">
        <v>18</v>
      </c>
      <c r="X434" s="47">
        <v>1.3899999999999999E-2</v>
      </c>
      <c r="Y434" s="48" t="s">
        <v>30</v>
      </c>
      <c r="Z434" s="49" t="s">
        <v>18</v>
      </c>
      <c r="AA434" s="50" t="s">
        <v>18</v>
      </c>
      <c r="AB434" s="51" t="s">
        <v>18</v>
      </c>
      <c r="AC434" s="52">
        <v>43619</v>
      </c>
      <c r="AD434" s="48" t="s">
        <v>665</v>
      </c>
      <c r="AE434" s="53" t="s">
        <v>68</v>
      </c>
      <c r="AF434" s="46" t="s">
        <v>18</v>
      </c>
      <c r="AG434" s="54" t="s">
        <v>18</v>
      </c>
    </row>
    <row r="435" spans="1:33" hidden="1" x14ac:dyDescent="0.25">
      <c r="A435" s="1" t="s">
        <v>667</v>
      </c>
      <c r="B435" s="40" t="b" cm="1">
        <f t="array" ref="B435">IsESG(A435)</f>
        <v>0</v>
      </c>
      <c r="C435" s="55" t="s">
        <v>18</v>
      </c>
      <c r="D435" s="37" t="s">
        <v>18</v>
      </c>
      <c r="E435" s="55">
        <v>2.6223506414729099</v>
      </c>
      <c r="F435" s="37">
        <v>27</v>
      </c>
      <c r="G435" s="55">
        <v>1.8378999383911601</v>
      </c>
      <c r="H435" s="37">
        <v>14</v>
      </c>
      <c r="I435" s="55">
        <v>-1.1776238462806701</v>
      </c>
      <c r="J435" s="37">
        <v>23</v>
      </c>
      <c r="K435" s="55">
        <v>0.60842717035960403</v>
      </c>
      <c r="L435" s="37">
        <v>16</v>
      </c>
      <c r="M435" s="55">
        <v>0.76398362892224903</v>
      </c>
      <c r="N435" s="37">
        <v>11</v>
      </c>
      <c r="O435" s="55">
        <v>2.2317891312711202</v>
      </c>
      <c r="P435" s="56">
        <v>-2.3562410667875802</v>
      </c>
      <c r="Q435" s="56">
        <v>0.63378801597525003</v>
      </c>
      <c r="R435" s="57">
        <v>8</v>
      </c>
      <c r="S435" s="58">
        <v>0.02</v>
      </c>
      <c r="T435" s="58">
        <v>0.05</v>
      </c>
      <c r="U435" s="14" t="s">
        <v>89</v>
      </c>
      <c r="V435" s="59">
        <v>1.9E-2</v>
      </c>
      <c r="W435" s="59" t="s">
        <v>18</v>
      </c>
      <c r="X435" s="59">
        <v>1.9400000000000001E-2</v>
      </c>
      <c r="Y435" s="12" t="s">
        <v>30</v>
      </c>
      <c r="Z435" s="60">
        <v>358.67929436429699</v>
      </c>
      <c r="AA435" s="8" t="s">
        <v>18</v>
      </c>
      <c r="AB435" s="61">
        <v>13414</v>
      </c>
      <c r="AC435" s="62">
        <v>43098</v>
      </c>
      <c r="AD435" s="12" t="s">
        <v>665</v>
      </c>
      <c r="AE435" s="16" t="s">
        <v>56</v>
      </c>
      <c r="AF435" s="14" t="s">
        <v>18</v>
      </c>
      <c r="AG435" s="39">
        <v>347.63168203999999</v>
      </c>
    </row>
    <row r="436" spans="1:33" hidden="1" x14ac:dyDescent="0.25">
      <c r="A436" s="40" t="s">
        <v>668</v>
      </c>
      <c r="B436" s="40" t="b" cm="1">
        <f t="array" ref="B436">IsESG(A436)</f>
        <v>0</v>
      </c>
      <c r="C436" s="41" t="s">
        <v>18</v>
      </c>
      <c r="D436" s="42" t="s">
        <v>18</v>
      </c>
      <c r="E436" s="41">
        <v>3.3049927703058</v>
      </c>
      <c r="F436" s="42">
        <v>18</v>
      </c>
      <c r="G436" s="41">
        <v>2.4986567473449002</v>
      </c>
      <c r="H436" s="42">
        <v>13</v>
      </c>
      <c r="I436" s="41">
        <v>-0.60470653367785598</v>
      </c>
      <c r="J436" s="42">
        <v>18</v>
      </c>
      <c r="K436" s="41">
        <v>0.95731600210786605</v>
      </c>
      <c r="L436" s="42">
        <v>11</v>
      </c>
      <c r="M436" s="41">
        <v>0.93958552862662903</v>
      </c>
      <c r="N436" s="42">
        <v>8</v>
      </c>
      <c r="O436" s="41">
        <v>2.2077098789791698</v>
      </c>
      <c r="P436" s="43">
        <v>-2.12243281398688</v>
      </c>
      <c r="Q436" s="43">
        <v>0.90143226642456198</v>
      </c>
      <c r="R436" s="44">
        <v>8</v>
      </c>
      <c r="S436" s="45">
        <v>0.02</v>
      </c>
      <c r="T436" s="45">
        <v>0.05</v>
      </c>
      <c r="U436" s="46" t="s">
        <v>89</v>
      </c>
      <c r="V436" s="47">
        <v>1.2E-2</v>
      </c>
      <c r="W436" s="47" t="s">
        <v>18</v>
      </c>
      <c r="X436" s="47">
        <v>1.24E-2</v>
      </c>
      <c r="Y436" s="48" t="s">
        <v>30</v>
      </c>
      <c r="Z436" s="49" t="s">
        <v>18</v>
      </c>
      <c r="AA436" s="50" t="s">
        <v>18</v>
      </c>
      <c r="AB436" s="51" t="s">
        <v>18</v>
      </c>
      <c r="AC436" s="52">
        <v>43619</v>
      </c>
      <c r="AD436" s="48" t="s">
        <v>665</v>
      </c>
      <c r="AE436" s="53" t="s">
        <v>68</v>
      </c>
      <c r="AF436" s="46" t="s">
        <v>18</v>
      </c>
      <c r="AG436" s="54" t="s">
        <v>18</v>
      </c>
    </row>
    <row r="437" spans="1:33" x14ac:dyDescent="0.25">
      <c r="A437" s="1" t="s">
        <v>669</v>
      </c>
      <c r="B437" s="40" t="b" cm="1">
        <f t="array" ref="B437">IsESG(A437)</f>
        <v>0</v>
      </c>
      <c r="C437" s="55">
        <v>2.2571289636011902</v>
      </c>
      <c r="D437" s="37">
        <v>9</v>
      </c>
      <c r="E437" s="55">
        <v>-0.43175664632693</v>
      </c>
      <c r="F437" s="37">
        <v>39</v>
      </c>
      <c r="G437" s="55">
        <v>-3.1767658581442002</v>
      </c>
      <c r="H437" s="37">
        <v>38</v>
      </c>
      <c r="I437" s="55">
        <v>-8.3917274851400592</v>
      </c>
      <c r="J437" s="37">
        <v>45</v>
      </c>
      <c r="K437" s="55">
        <v>-4.5218120805369102</v>
      </c>
      <c r="L437" s="37">
        <v>44</v>
      </c>
      <c r="M437" s="55">
        <v>-0.65467877094971205</v>
      </c>
      <c r="N437" s="37">
        <v>37</v>
      </c>
      <c r="O437" s="55">
        <v>2.7519314017148</v>
      </c>
      <c r="P437" s="56">
        <v>-4.5323574688665902</v>
      </c>
      <c r="Q437" s="56">
        <v>-0.48246106351343299</v>
      </c>
      <c r="R437" s="57">
        <v>8</v>
      </c>
      <c r="S437" s="58">
        <v>0.02</v>
      </c>
      <c r="T437" s="58">
        <v>0.05</v>
      </c>
      <c r="U437" s="14" t="s">
        <v>89</v>
      </c>
      <c r="V437" s="59">
        <v>1.9E-2</v>
      </c>
      <c r="W437" s="59" t="s">
        <v>18</v>
      </c>
      <c r="X437" s="59">
        <v>1.9800000000000002E-2</v>
      </c>
      <c r="Y437" s="12" t="s">
        <v>30</v>
      </c>
      <c r="Z437" s="60">
        <v>1102.9255650949899</v>
      </c>
      <c r="AA437" s="8" t="s">
        <v>18</v>
      </c>
      <c r="AB437" s="61">
        <v>38387</v>
      </c>
      <c r="AC437" s="62">
        <v>41388</v>
      </c>
      <c r="AD437" s="12" t="s">
        <v>670</v>
      </c>
      <c r="AE437" s="16" t="s">
        <v>56</v>
      </c>
      <c r="AF437" s="14" t="s">
        <v>18</v>
      </c>
      <c r="AG437" s="39">
        <v>1019.10847015999</v>
      </c>
    </row>
    <row r="438" spans="1:33" hidden="1" x14ac:dyDescent="0.25">
      <c r="A438" s="40" t="s">
        <v>671</v>
      </c>
      <c r="B438" s="40" t="b" cm="1">
        <f t="array" ref="B438">IsESG(A438)</f>
        <v>0</v>
      </c>
      <c r="C438" s="41" t="s">
        <v>18</v>
      </c>
      <c r="D438" s="42" t="s">
        <v>18</v>
      </c>
      <c r="E438" s="41">
        <v>-0.441601908536637</v>
      </c>
      <c r="F438" s="42">
        <v>40</v>
      </c>
      <c r="G438" s="41">
        <v>-3.0271390338588202</v>
      </c>
      <c r="H438" s="42">
        <v>37</v>
      </c>
      <c r="I438" s="41">
        <v>-7.7781185388967202</v>
      </c>
      <c r="J438" s="42">
        <v>41</v>
      </c>
      <c r="K438" s="41">
        <v>-4.1943858510465599</v>
      </c>
      <c r="L438" s="42">
        <v>43</v>
      </c>
      <c r="M438" s="41">
        <v>-0.48036406539693199</v>
      </c>
      <c r="N438" s="42">
        <v>35</v>
      </c>
      <c r="O438" s="41">
        <v>2.7527615579752398</v>
      </c>
      <c r="P438" s="43">
        <v>-4.3080839536461903</v>
      </c>
      <c r="Q438" s="43">
        <v>-0.46525701301939498</v>
      </c>
      <c r="R438" s="44">
        <v>8</v>
      </c>
      <c r="S438" s="45">
        <v>0.02</v>
      </c>
      <c r="T438" s="45">
        <v>0.05</v>
      </c>
      <c r="U438" s="46" t="s">
        <v>89</v>
      </c>
      <c r="V438" s="47">
        <v>1.2E-2</v>
      </c>
      <c r="W438" s="47" t="s">
        <v>18</v>
      </c>
      <c r="X438" s="47">
        <v>1.2800000000000001E-2</v>
      </c>
      <c r="Y438" s="48" t="s">
        <v>30</v>
      </c>
      <c r="Z438" s="49" t="s">
        <v>18</v>
      </c>
      <c r="AA438" s="50" t="s">
        <v>18</v>
      </c>
      <c r="AB438" s="51" t="s">
        <v>18</v>
      </c>
      <c r="AC438" s="52">
        <v>43619</v>
      </c>
      <c r="AD438" s="48" t="s">
        <v>670</v>
      </c>
      <c r="AE438" s="53" t="s">
        <v>68</v>
      </c>
      <c r="AF438" s="46" t="s">
        <v>18</v>
      </c>
      <c r="AG438" s="54" t="s">
        <v>18</v>
      </c>
    </row>
    <row r="439" spans="1:33" x14ac:dyDescent="0.25">
      <c r="A439" s="1" t="s">
        <v>672</v>
      </c>
      <c r="B439" s="40" t="b" cm="1">
        <f t="array" ref="B439">IsESG(A439)</f>
        <v>0</v>
      </c>
      <c r="C439" s="65">
        <v>4.2172737668727001</v>
      </c>
      <c r="D439" s="66">
        <v>3</v>
      </c>
      <c r="E439" s="55">
        <v>0.41290780374967301</v>
      </c>
      <c r="F439" s="37">
        <v>36</v>
      </c>
      <c r="G439" s="55">
        <v>-4.2320123884870098</v>
      </c>
      <c r="H439" s="37">
        <v>42</v>
      </c>
      <c r="I439" s="55">
        <v>-10.1194552233127</v>
      </c>
      <c r="J439" s="37">
        <v>48</v>
      </c>
      <c r="K439" s="55">
        <v>-1.9524092270170399</v>
      </c>
      <c r="L439" s="37">
        <v>36</v>
      </c>
      <c r="M439" s="55">
        <v>-0.42793508354459497</v>
      </c>
      <c r="N439" s="37">
        <v>34</v>
      </c>
      <c r="O439" s="55">
        <v>6.7781065058738097</v>
      </c>
      <c r="P439" s="56">
        <v>-2.0950489001961499</v>
      </c>
      <c r="Q439" s="56">
        <v>-0.105229155186869</v>
      </c>
      <c r="R439" s="57">
        <v>8</v>
      </c>
      <c r="S439" s="58">
        <v>0.02</v>
      </c>
      <c r="T439" s="58" t="s">
        <v>673</v>
      </c>
      <c r="U439" s="14" t="s">
        <v>89</v>
      </c>
      <c r="V439" s="59">
        <v>0.01</v>
      </c>
      <c r="W439" s="59" t="s">
        <v>18</v>
      </c>
      <c r="X439" s="59">
        <v>2.3300000000000001E-2</v>
      </c>
      <c r="Y439" s="12" t="s">
        <v>30</v>
      </c>
      <c r="Z439" s="60">
        <v>309.23139655453701</v>
      </c>
      <c r="AA439" s="8">
        <v>0</v>
      </c>
      <c r="AB439" s="61">
        <v>14438</v>
      </c>
      <c r="AC439" s="62">
        <v>41729</v>
      </c>
      <c r="AD439" s="12" t="s">
        <v>674</v>
      </c>
      <c r="AE439" s="16">
        <v>1000000</v>
      </c>
      <c r="AF439" s="14" t="s">
        <v>18</v>
      </c>
      <c r="AG439" s="39">
        <v>-3.1836929999999999</v>
      </c>
    </row>
    <row r="440" spans="1:33" x14ac:dyDescent="0.25">
      <c r="A440" s="40" t="s">
        <v>2634</v>
      </c>
      <c r="B440" s="40" t="b" cm="1">
        <f t="array" ref="B440">IsESG(A440)</f>
        <v>0</v>
      </c>
      <c r="C440" s="41">
        <v>3.2994551147499598</v>
      </c>
      <c r="D440" s="42">
        <v>7</v>
      </c>
      <c r="E440" s="41">
        <v>-0.489747476371305</v>
      </c>
      <c r="F440" s="42">
        <v>41</v>
      </c>
      <c r="G440" s="41">
        <v>-5.11439108949107</v>
      </c>
      <c r="H440" s="42">
        <v>43</v>
      </c>
      <c r="I440" s="41">
        <v>-10.9462332734934</v>
      </c>
      <c r="J440" s="42">
        <v>49</v>
      </c>
      <c r="K440" s="41">
        <v>-2.39731523020783</v>
      </c>
      <c r="L440" s="42">
        <v>37</v>
      </c>
      <c r="M440" s="41">
        <v>-0.65124140673824504</v>
      </c>
      <c r="N440" s="42">
        <v>36</v>
      </c>
      <c r="O440" s="41">
        <v>6.7939607844301504</v>
      </c>
      <c r="P440" s="43">
        <v>-2.2118530129232101</v>
      </c>
      <c r="Q440" s="43">
        <v>-0.266329787169022</v>
      </c>
      <c r="R440" s="44">
        <v>8</v>
      </c>
      <c r="S440" s="45">
        <v>0.02</v>
      </c>
      <c r="T440" s="45" t="s">
        <v>673</v>
      </c>
      <c r="U440" s="46" t="s">
        <v>89</v>
      </c>
      <c r="V440" s="47">
        <v>1.9E-2</v>
      </c>
      <c r="W440" s="47" t="s">
        <v>18</v>
      </c>
      <c r="X440" s="47">
        <v>3.27E-2</v>
      </c>
      <c r="Y440" s="48" t="s">
        <v>30</v>
      </c>
      <c r="Z440" s="49" t="s">
        <v>18</v>
      </c>
      <c r="AA440" s="50" t="s">
        <v>18</v>
      </c>
      <c r="AB440" s="51" t="s">
        <v>18</v>
      </c>
      <c r="AC440" s="52">
        <v>41729</v>
      </c>
      <c r="AD440" s="48" t="s">
        <v>674</v>
      </c>
      <c r="AE440" s="53">
        <v>200</v>
      </c>
      <c r="AF440" s="46" t="s">
        <v>18</v>
      </c>
      <c r="AG440" s="54" t="s">
        <v>18</v>
      </c>
    </row>
    <row r="441" spans="1:33" hidden="1" x14ac:dyDescent="0.25">
      <c r="A441" s="1" t="s">
        <v>676</v>
      </c>
      <c r="B441" s="40" t="b" cm="1">
        <f t="array" ref="B441">IsESG(A441)</f>
        <v>0</v>
      </c>
      <c r="C441" s="55" t="s">
        <v>18</v>
      </c>
      <c r="D441" s="37" t="s">
        <v>18</v>
      </c>
      <c r="E441" s="65">
        <v>10.6096414401998</v>
      </c>
      <c r="F441" s="66">
        <v>1</v>
      </c>
      <c r="G441" s="65">
        <v>9.6893660488923192</v>
      </c>
      <c r="H441" s="66">
        <v>3</v>
      </c>
      <c r="I441" s="55">
        <v>3.5957859564856598</v>
      </c>
      <c r="J441" s="37">
        <v>11</v>
      </c>
      <c r="K441" s="55">
        <v>0.42887358085465999</v>
      </c>
      <c r="L441" s="37">
        <v>19</v>
      </c>
      <c r="M441" s="55">
        <v>0.22223639998297701</v>
      </c>
      <c r="N441" s="37">
        <v>23</v>
      </c>
      <c r="O441" s="55">
        <v>1.6495395085915501</v>
      </c>
      <c r="P441" s="56">
        <v>-0.29415688331053402</v>
      </c>
      <c r="Q441" s="56">
        <v>2.1495335990622402</v>
      </c>
      <c r="R441" s="57">
        <v>8</v>
      </c>
      <c r="S441" s="58">
        <v>0.02</v>
      </c>
      <c r="T441" s="58" t="s">
        <v>677</v>
      </c>
      <c r="U441" s="14" t="s">
        <v>89</v>
      </c>
      <c r="V441" s="59">
        <v>0.01</v>
      </c>
      <c r="W441" s="59" t="s">
        <v>18</v>
      </c>
      <c r="X441" s="59">
        <v>1.06E-2</v>
      </c>
      <c r="Y441" s="12" t="s">
        <v>30</v>
      </c>
      <c r="Z441" s="60">
        <v>227.00427301236201</v>
      </c>
      <c r="AA441" s="8">
        <v>1.276599</v>
      </c>
      <c r="AB441" s="61">
        <v>17675</v>
      </c>
      <c r="AC441" s="62">
        <v>42657</v>
      </c>
      <c r="AD441" s="12" t="s">
        <v>678</v>
      </c>
      <c r="AE441" s="16">
        <v>1000000</v>
      </c>
      <c r="AF441" s="14" t="s">
        <v>18</v>
      </c>
      <c r="AG441" s="39">
        <v>-15.025703</v>
      </c>
    </row>
    <row r="442" spans="1:33" hidden="1" x14ac:dyDescent="0.25">
      <c r="A442" s="40" t="s">
        <v>679</v>
      </c>
      <c r="B442" s="40" t="b" cm="1">
        <f t="array" ref="B442">IsESG(A442)</f>
        <v>0</v>
      </c>
      <c r="C442" s="41" t="s">
        <v>18</v>
      </c>
      <c r="D442" s="42" t="s">
        <v>18</v>
      </c>
      <c r="E442" s="41">
        <v>10.056872620559</v>
      </c>
      <c r="F442" s="42">
        <v>4</v>
      </c>
      <c r="G442" s="41">
        <v>9.1433824955069696</v>
      </c>
      <c r="H442" s="42">
        <v>4</v>
      </c>
      <c r="I442" s="41">
        <v>3.0819619929262498</v>
      </c>
      <c r="J442" s="42">
        <v>13</v>
      </c>
      <c r="K442" s="41">
        <v>0.17627912888269401</v>
      </c>
      <c r="L442" s="42">
        <v>24</v>
      </c>
      <c r="M442" s="41">
        <v>9.8286067673836103E-2</v>
      </c>
      <c r="N442" s="42">
        <v>25</v>
      </c>
      <c r="O442" s="41">
        <v>1.6532511160047001</v>
      </c>
      <c r="P442" s="43">
        <v>-0.60429256912804596</v>
      </c>
      <c r="Q442" s="43">
        <v>2.00866224385851</v>
      </c>
      <c r="R442" s="44">
        <v>8</v>
      </c>
      <c r="S442" s="45">
        <v>0.02</v>
      </c>
      <c r="T442" s="45" t="s">
        <v>673</v>
      </c>
      <c r="U442" s="46" t="s">
        <v>89</v>
      </c>
      <c r="V442" s="47">
        <v>1.4999999999999999E-2</v>
      </c>
      <c r="W442" s="47" t="s">
        <v>18</v>
      </c>
      <c r="X442" s="47">
        <v>1.55E-2</v>
      </c>
      <c r="Y442" s="48" t="s">
        <v>30</v>
      </c>
      <c r="Z442" s="49" t="s">
        <v>18</v>
      </c>
      <c r="AA442" s="50" t="s">
        <v>18</v>
      </c>
      <c r="AB442" s="51" t="s">
        <v>18</v>
      </c>
      <c r="AC442" s="52">
        <v>42719</v>
      </c>
      <c r="AD442" s="48" t="s">
        <v>678</v>
      </c>
      <c r="AE442" s="53">
        <v>200</v>
      </c>
      <c r="AF442" s="46" t="s">
        <v>18</v>
      </c>
      <c r="AG442" s="54" t="s">
        <v>18</v>
      </c>
    </row>
    <row r="443" spans="1:33" x14ac:dyDescent="0.25">
      <c r="A443" s="1" t="s">
        <v>680</v>
      </c>
      <c r="B443" s="40" t="b" cm="1">
        <f t="array" ref="B443">IsESG(A443)</f>
        <v>0</v>
      </c>
      <c r="C443" s="55">
        <v>3.6411343740650501</v>
      </c>
      <c r="D443" s="37">
        <v>5</v>
      </c>
      <c r="E443" s="55">
        <v>1.7583910322898499</v>
      </c>
      <c r="F443" s="37">
        <v>32</v>
      </c>
      <c r="G443" s="55">
        <v>-0.98728086275884297</v>
      </c>
      <c r="H443" s="37">
        <v>35</v>
      </c>
      <c r="I443" s="55">
        <v>-4.83935542335972</v>
      </c>
      <c r="J443" s="37">
        <v>34</v>
      </c>
      <c r="K443" s="55">
        <v>0.21416485147696099</v>
      </c>
      <c r="L443" s="37">
        <v>22</v>
      </c>
      <c r="M443" s="55">
        <v>0.58196615500860605</v>
      </c>
      <c r="N443" s="37">
        <v>17</v>
      </c>
      <c r="O443" s="55">
        <v>3.2068546721663802</v>
      </c>
      <c r="P443" s="56">
        <v>-2.78165545137227</v>
      </c>
      <c r="Q443" s="56">
        <v>0.18437522180377999</v>
      </c>
      <c r="R443" s="57">
        <v>8</v>
      </c>
      <c r="S443" s="58">
        <v>1.4999999999999999E-2</v>
      </c>
      <c r="T443" s="58" t="s">
        <v>681</v>
      </c>
      <c r="U443" s="14" t="s">
        <v>89</v>
      </c>
      <c r="V443" s="59">
        <v>1.4517E-2</v>
      </c>
      <c r="W443" s="59" t="s">
        <v>18</v>
      </c>
      <c r="X443" s="59">
        <v>3.4000000000000002E-2</v>
      </c>
      <c r="Y443" s="12" t="s">
        <v>30</v>
      </c>
      <c r="Z443" s="60">
        <v>215.02482780506</v>
      </c>
      <c r="AA443" s="8">
        <v>-14.075638769999999</v>
      </c>
      <c r="AB443" s="61">
        <v>1532</v>
      </c>
      <c r="AC443" s="62">
        <v>41670</v>
      </c>
      <c r="AD443" s="12" t="s">
        <v>682</v>
      </c>
      <c r="AE443" s="16">
        <v>200</v>
      </c>
      <c r="AF443" s="14" t="s">
        <v>18</v>
      </c>
      <c r="AG443" s="39">
        <v>-11.40828767</v>
      </c>
    </row>
    <row r="444" spans="1:33" x14ac:dyDescent="0.25">
      <c r="A444" s="40" t="s">
        <v>2635</v>
      </c>
      <c r="B444" s="40" t="b" cm="1">
        <f t="array" ref="B444">IsESG(A444)</f>
        <v>0</v>
      </c>
      <c r="C444" s="41">
        <v>3.9654540702040499</v>
      </c>
      <c r="D444" s="42">
        <v>4</v>
      </c>
      <c r="E444" s="41">
        <v>2.0500890584671301</v>
      </c>
      <c r="F444" s="42">
        <v>31</v>
      </c>
      <c r="G444" s="41">
        <v>-0.69150717242016901</v>
      </c>
      <c r="H444" s="42">
        <v>34</v>
      </c>
      <c r="I444" s="41">
        <v>-4.5521379557018697</v>
      </c>
      <c r="J444" s="42">
        <v>33</v>
      </c>
      <c r="K444" s="41">
        <v>0.36930319849677301</v>
      </c>
      <c r="L444" s="42">
        <v>21</v>
      </c>
      <c r="M444" s="41">
        <v>0.66014611142341995</v>
      </c>
      <c r="N444" s="42">
        <v>14</v>
      </c>
      <c r="O444" s="41">
        <v>3.2115927209206498</v>
      </c>
      <c r="P444" s="43">
        <v>-2.6881202142149498</v>
      </c>
      <c r="Q444" s="43">
        <v>0.25595770079784902</v>
      </c>
      <c r="R444" s="44">
        <v>8</v>
      </c>
      <c r="S444" s="45">
        <v>5.0000000000000001E-3</v>
      </c>
      <c r="T444" s="45" t="s">
        <v>681</v>
      </c>
      <c r="U444" s="46" t="s">
        <v>89</v>
      </c>
      <c r="V444" s="47">
        <v>1.2716999999999999E-2</v>
      </c>
      <c r="W444" s="47" t="s">
        <v>18</v>
      </c>
      <c r="X444" s="47">
        <v>3.1E-2</v>
      </c>
      <c r="Y444" s="48" t="s">
        <v>30</v>
      </c>
      <c r="Z444" s="49" t="s">
        <v>18</v>
      </c>
      <c r="AA444" s="50" t="s">
        <v>18</v>
      </c>
      <c r="AB444" s="51" t="s">
        <v>18</v>
      </c>
      <c r="AC444" s="52">
        <v>41698</v>
      </c>
      <c r="AD444" s="48" t="s">
        <v>682</v>
      </c>
      <c r="AE444" s="53" t="s">
        <v>75</v>
      </c>
      <c r="AF444" s="46" t="s">
        <v>18</v>
      </c>
      <c r="AG444" s="54" t="s">
        <v>18</v>
      </c>
    </row>
    <row r="445" spans="1:33" x14ac:dyDescent="0.25">
      <c r="A445" s="40" t="s">
        <v>684</v>
      </c>
      <c r="B445" s="40" t="b" cm="1">
        <f t="array" ref="B445">IsESG(A445)</f>
        <v>0</v>
      </c>
      <c r="C445" s="63">
        <v>4.66190578302911</v>
      </c>
      <c r="D445" s="64">
        <v>2</v>
      </c>
      <c r="E445" s="41">
        <v>2.7515172799733101</v>
      </c>
      <c r="F445" s="42">
        <v>25</v>
      </c>
      <c r="G445" s="41">
        <v>1.15042295243394E-3</v>
      </c>
      <c r="H445" s="42">
        <v>29</v>
      </c>
      <c r="I445" s="41">
        <v>-3.8316016220802198</v>
      </c>
      <c r="J445" s="42">
        <v>32</v>
      </c>
      <c r="K445" s="41">
        <v>0.75745843430818904</v>
      </c>
      <c r="L445" s="42">
        <v>14</v>
      </c>
      <c r="M445" s="41">
        <v>0.85580557978821503</v>
      </c>
      <c r="N445" s="42">
        <v>9</v>
      </c>
      <c r="O445" s="41">
        <v>3.2234215149796399</v>
      </c>
      <c r="P445" s="43">
        <v>-2.45472425574498</v>
      </c>
      <c r="Q445" s="43">
        <v>0.43058723422733097</v>
      </c>
      <c r="R445" s="44">
        <v>8</v>
      </c>
      <c r="S445" s="45">
        <v>0</v>
      </c>
      <c r="T445" s="45" t="s">
        <v>677</v>
      </c>
      <c r="U445" s="46" t="s">
        <v>89</v>
      </c>
      <c r="V445" s="47">
        <v>8.2170000000000003E-3</v>
      </c>
      <c r="W445" s="47" t="s">
        <v>18</v>
      </c>
      <c r="X445" s="47">
        <v>2.3599999999999999E-2</v>
      </c>
      <c r="Y445" s="48" t="s">
        <v>30</v>
      </c>
      <c r="Z445" s="49">
        <v>215.02482780506</v>
      </c>
      <c r="AA445" s="50">
        <v>-14.075638769999999</v>
      </c>
      <c r="AB445" s="51">
        <v>1532</v>
      </c>
      <c r="AC445" s="52">
        <v>41639</v>
      </c>
      <c r="AD445" s="48" t="s">
        <v>682</v>
      </c>
      <c r="AE445" s="53" t="s">
        <v>37</v>
      </c>
      <c r="AF445" s="46" t="s">
        <v>18</v>
      </c>
      <c r="AG445" s="54">
        <v>-11.40828767</v>
      </c>
    </row>
    <row r="446" spans="1:33" hidden="1" x14ac:dyDescent="0.25">
      <c r="A446" s="1" t="s">
        <v>685</v>
      </c>
      <c r="B446" s="40" t="b" cm="1">
        <f t="array" ref="B446">IsESG(A446)</f>
        <v>0</v>
      </c>
      <c r="C446" s="55" t="s">
        <v>18</v>
      </c>
      <c r="D446" s="37" t="s">
        <v>18</v>
      </c>
      <c r="E446" s="55" t="s">
        <v>18</v>
      </c>
      <c r="F446" s="37" t="s">
        <v>18</v>
      </c>
      <c r="G446" s="55">
        <v>7.2997939051875997</v>
      </c>
      <c r="H446" s="37">
        <v>10</v>
      </c>
      <c r="I446" s="55">
        <v>4.6359949158526703</v>
      </c>
      <c r="J446" s="37">
        <v>9</v>
      </c>
      <c r="K446" s="55">
        <v>1.84906189156985</v>
      </c>
      <c r="L446" s="37">
        <v>6</v>
      </c>
      <c r="M446" s="55">
        <v>0.60420675081542796</v>
      </c>
      <c r="N446" s="37">
        <v>16</v>
      </c>
      <c r="O446" s="55">
        <v>0.72373211713781604</v>
      </c>
      <c r="P446" s="56">
        <v>0.76683837221008599</v>
      </c>
      <c r="Q446" s="56" t="s">
        <v>18</v>
      </c>
      <c r="R446" s="57">
        <v>6</v>
      </c>
      <c r="S446" s="58">
        <v>1.4999999999999999E-2</v>
      </c>
      <c r="T446" s="58" t="s">
        <v>686</v>
      </c>
      <c r="U446" s="14" t="s">
        <v>89</v>
      </c>
      <c r="V446" s="59">
        <v>1.2217E-2</v>
      </c>
      <c r="W446" s="59" t="s">
        <v>18</v>
      </c>
      <c r="X446" s="59">
        <v>1.4800000000000001E-2</v>
      </c>
      <c r="Y446" s="12" t="s">
        <v>30</v>
      </c>
      <c r="Z446" s="60">
        <v>159.23061740681601</v>
      </c>
      <c r="AA446" s="8">
        <v>-6.7152314999999998</v>
      </c>
      <c r="AB446" s="61">
        <v>2827</v>
      </c>
      <c r="AC446" s="62">
        <v>44212</v>
      </c>
      <c r="AD446" s="12" t="s">
        <v>687</v>
      </c>
      <c r="AE446" s="16">
        <v>200</v>
      </c>
      <c r="AF446" s="14" t="s">
        <v>18</v>
      </c>
      <c r="AG446" s="39">
        <v>1.3210745800000001</v>
      </c>
    </row>
    <row r="447" spans="1:33" hidden="1" x14ac:dyDescent="0.25">
      <c r="A447" s="40" t="s">
        <v>688</v>
      </c>
      <c r="B447" s="40" t="b" cm="1">
        <f t="array" ref="B447">IsESG(A447)</f>
        <v>0</v>
      </c>
      <c r="C447" s="41" t="s">
        <v>18</v>
      </c>
      <c r="D447" s="42" t="s">
        <v>18</v>
      </c>
      <c r="E447" s="41">
        <v>6.2370530730142004</v>
      </c>
      <c r="F447" s="42">
        <v>9</v>
      </c>
      <c r="G447" s="41">
        <v>7.6731253994177697</v>
      </c>
      <c r="H447" s="42">
        <v>7</v>
      </c>
      <c r="I447" s="41">
        <v>5.0358830161077996</v>
      </c>
      <c r="J447" s="42">
        <v>8</v>
      </c>
      <c r="K447" s="41">
        <v>2.0574105071997102</v>
      </c>
      <c r="L447" s="42">
        <v>5</v>
      </c>
      <c r="M447" s="41">
        <v>0.70814377719583499</v>
      </c>
      <c r="N447" s="42">
        <v>12</v>
      </c>
      <c r="O447" s="41">
        <v>0.70974798675596196</v>
      </c>
      <c r="P447" s="43">
        <v>1.3453700139984599</v>
      </c>
      <c r="Q447" s="43">
        <v>3.75030569623517</v>
      </c>
      <c r="R447" s="44">
        <v>6</v>
      </c>
      <c r="S447" s="45">
        <v>5.0000000000000001E-3</v>
      </c>
      <c r="T447" s="45" t="s">
        <v>686</v>
      </c>
      <c r="U447" s="46" t="s">
        <v>89</v>
      </c>
      <c r="V447" s="47">
        <v>8.2170000000000003E-3</v>
      </c>
      <c r="W447" s="47" t="s">
        <v>18</v>
      </c>
      <c r="X447" s="47">
        <v>1.0800000000000001E-2</v>
      </c>
      <c r="Y447" s="48" t="s">
        <v>30</v>
      </c>
      <c r="Z447" s="49" t="s">
        <v>18</v>
      </c>
      <c r="AA447" s="50" t="s">
        <v>18</v>
      </c>
      <c r="AB447" s="51" t="s">
        <v>18</v>
      </c>
      <c r="AC447" s="52">
        <v>42990</v>
      </c>
      <c r="AD447" s="48" t="s">
        <v>687</v>
      </c>
      <c r="AE447" s="53" t="s">
        <v>75</v>
      </c>
      <c r="AF447" s="46" t="s">
        <v>18</v>
      </c>
      <c r="AG447" s="54" t="s">
        <v>18</v>
      </c>
    </row>
    <row r="448" spans="1:33" hidden="1" x14ac:dyDescent="0.25">
      <c r="A448" s="1" t="s">
        <v>689</v>
      </c>
      <c r="B448" s="40" t="b" cm="1">
        <f t="array" ref="B448">IsESG(A448)</f>
        <v>0</v>
      </c>
      <c r="C448" s="55" t="s">
        <v>18</v>
      </c>
      <c r="D448" s="37" t="s">
        <v>18</v>
      </c>
      <c r="E448" s="55">
        <v>6.53025957470203</v>
      </c>
      <c r="F448" s="37">
        <v>5</v>
      </c>
      <c r="G448" s="55">
        <v>7.9538751324847698</v>
      </c>
      <c r="H448" s="37">
        <v>5</v>
      </c>
      <c r="I448" s="65">
        <v>5.3366496697476897</v>
      </c>
      <c r="J448" s="66">
        <v>3</v>
      </c>
      <c r="K448" s="55">
        <v>2.21382369217479</v>
      </c>
      <c r="L448" s="37">
        <v>4</v>
      </c>
      <c r="M448" s="55">
        <v>0.78611324078623401</v>
      </c>
      <c r="N448" s="37">
        <v>10</v>
      </c>
      <c r="O448" s="55">
        <v>0.69950611471512603</v>
      </c>
      <c r="P448" s="56">
        <v>1.79503836507348</v>
      </c>
      <c r="Q448" s="56">
        <v>3.9959764231127299</v>
      </c>
      <c r="R448" s="57">
        <v>6</v>
      </c>
      <c r="S448" s="58">
        <v>0</v>
      </c>
      <c r="T448" s="58" t="s">
        <v>686</v>
      </c>
      <c r="U448" s="14" t="s">
        <v>89</v>
      </c>
      <c r="V448" s="59">
        <v>5.2170000000000003E-3</v>
      </c>
      <c r="W448" s="59" t="s">
        <v>18</v>
      </c>
      <c r="X448" s="59">
        <v>7.7999999999999996E-3</v>
      </c>
      <c r="Y448" s="12" t="s">
        <v>30</v>
      </c>
      <c r="Z448" s="60" t="s">
        <v>18</v>
      </c>
      <c r="AA448" s="8" t="s">
        <v>18</v>
      </c>
      <c r="AB448" s="61" t="s">
        <v>18</v>
      </c>
      <c r="AC448" s="62">
        <v>42990</v>
      </c>
      <c r="AD448" s="12" t="s">
        <v>687</v>
      </c>
      <c r="AE448" s="16" t="s">
        <v>37</v>
      </c>
      <c r="AF448" s="14" t="s">
        <v>18</v>
      </c>
      <c r="AG448" s="39" t="s">
        <v>18</v>
      </c>
    </row>
    <row r="449" spans="1:33" hidden="1" x14ac:dyDescent="0.25">
      <c r="A449" s="40" t="s">
        <v>690</v>
      </c>
      <c r="B449" s="40" t="b" cm="1">
        <f t="array" ref="B449">IsESG(A449)</f>
        <v>0</v>
      </c>
      <c r="C449" s="41" t="s">
        <v>18</v>
      </c>
      <c r="D449" s="42" t="s">
        <v>18</v>
      </c>
      <c r="E449" s="41" t="s">
        <v>18</v>
      </c>
      <c r="F449" s="42" t="s">
        <v>18</v>
      </c>
      <c r="G449" s="41" t="s">
        <v>18</v>
      </c>
      <c r="H449" s="42" t="s">
        <v>18</v>
      </c>
      <c r="I449" s="41">
        <v>-0.14662907808766701</v>
      </c>
      <c r="J449" s="42">
        <v>17</v>
      </c>
      <c r="K449" s="41">
        <v>-7.1561329052893793E-2</v>
      </c>
      <c r="L449" s="42">
        <v>29</v>
      </c>
      <c r="M449" s="41">
        <v>-9.63850632961782E-2</v>
      </c>
      <c r="N449" s="42">
        <v>28</v>
      </c>
      <c r="O449" s="41">
        <v>0.23926963240371599</v>
      </c>
      <c r="P449" s="43">
        <v>-17.6689302058398</v>
      </c>
      <c r="Q449" s="43" t="s">
        <v>18</v>
      </c>
      <c r="R449" s="44">
        <v>9</v>
      </c>
      <c r="S449" s="45">
        <v>0.02</v>
      </c>
      <c r="T449" s="45" t="s">
        <v>677</v>
      </c>
      <c r="U449" s="46" t="s">
        <v>89</v>
      </c>
      <c r="V449" s="47">
        <v>1.9E-2</v>
      </c>
      <c r="W449" s="47" t="s">
        <v>18</v>
      </c>
      <c r="X449" s="47">
        <v>1.9299999999999901E-2</v>
      </c>
      <c r="Y449" s="48" t="s">
        <v>30</v>
      </c>
      <c r="Z449" s="49">
        <v>13.263120366832</v>
      </c>
      <c r="AA449" s="50">
        <v>0.15793099999999999</v>
      </c>
      <c r="AB449" s="51">
        <v>1273</v>
      </c>
      <c r="AC449" s="52">
        <v>44545</v>
      </c>
      <c r="AD449" s="48" t="s">
        <v>691</v>
      </c>
      <c r="AE449" s="53">
        <v>200</v>
      </c>
      <c r="AF449" s="46" t="s">
        <v>18</v>
      </c>
      <c r="AG449" s="54">
        <v>0.1094</v>
      </c>
    </row>
    <row r="450" spans="1:33" hidden="1" x14ac:dyDescent="0.25">
      <c r="A450" s="1" t="s">
        <v>692</v>
      </c>
      <c r="B450" s="40" t="b" cm="1">
        <f t="array" ref="B450">IsESG(A450)</f>
        <v>0</v>
      </c>
      <c r="C450" s="55" t="s">
        <v>18</v>
      </c>
      <c r="D450" s="37" t="s">
        <v>18</v>
      </c>
      <c r="E450" s="55" t="s">
        <v>18</v>
      </c>
      <c r="F450" s="37" t="s">
        <v>18</v>
      </c>
      <c r="G450" s="55" t="s">
        <v>18</v>
      </c>
      <c r="H450" s="37" t="s">
        <v>18</v>
      </c>
      <c r="I450" s="55">
        <v>0.25482761849602298</v>
      </c>
      <c r="J450" s="37">
        <v>16</v>
      </c>
      <c r="K450" s="55">
        <v>0.131007377783909</v>
      </c>
      <c r="L450" s="37">
        <v>25</v>
      </c>
      <c r="M450" s="55">
        <v>2.9512744586845901E-3</v>
      </c>
      <c r="N450" s="37">
        <v>26</v>
      </c>
      <c r="O450" s="55">
        <v>0.24166043704142801</v>
      </c>
      <c r="P450" s="56">
        <v>-15.832884296566</v>
      </c>
      <c r="Q450" s="56" t="s">
        <v>18</v>
      </c>
      <c r="R450" s="57">
        <v>9</v>
      </c>
      <c r="S450" s="58">
        <v>0.02</v>
      </c>
      <c r="T450" s="58" t="s">
        <v>677</v>
      </c>
      <c r="U450" s="14" t="s">
        <v>89</v>
      </c>
      <c r="V450" s="59">
        <v>1.4999999999999999E-2</v>
      </c>
      <c r="W450" s="59" t="s">
        <v>18</v>
      </c>
      <c r="X450" s="59">
        <v>1.5299999999999999E-2</v>
      </c>
      <c r="Y450" s="12" t="s">
        <v>30</v>
      </c>
      <c r="Z450" s="60" t="s">
        <v>18</v>
      </c>
      <c r="AA450" s="8" t="s">
        <v>18</v>
      </c>
      <c r="AB450" s="61" t="s">
        <v>18</v>
      </c>
      <c r="AC450" s="62">
        <v>44545</v>
      </c>
      <c r="AD450" s="12" t="s">
        <v>691</v>
      </c>
      <c r="AE450" s="16" t="s">
        <v>693</v>
      </c>
      <c r="AF450" s="14" t="s">
        <v>18</v>
      </c>
      <c r="AG450" s="39" t="s">
        <v>18</v>
      </c>
    </row>
    <row r="451" spans="1:33" hidden="1" x14ac:dyDescent="0.25">
      <c r="A451" s="40" t="s">
        <v>694</v>
      </c>
      <c r="B451" s="40" t="b" cm="1">
        <f t="array" ref="B451">IsESG(A451)</f>
        <v>0</v>
      </c>
      <c r="C451" s="41" t="s">
        <v>18</v>
      </c>
      <c r="D451" s="42" t="s">
        <v>18</v>
      </c>
      <c r="E451" s="41" t="s">
        <v>18</v>
      </c>
      <c r="F451" s="42" t="s">
        <v>18</v>
      </c>
      <c r="G451" s="41" t="s">
        <v>18</v>
      </c>
      <c r="H451" s="42" t="s">
        <v>18</v>
      </c>
      <c r="I451" s="41">
        <v>0.75859752962612603</v>
      </c>
      <c r="J451" s="42">
        <v>14</v>
      </c>
      <c r="K451" s="41">
        <v>0.383768725770949</v>
      </c>
      <c r="L451" s="42">
        <v>20</v>
      </c>
      <c r="M451" s="41">
        <v>0.12727219733992201</v>
      </c>
      <c r="N451" s="42">
        <v>24</v>
      </c>
      <c r="O451" s="41">
        <v>0.241763465248819</v>
      </c>
      <c r="P451" s="43">
        <v>-13.7424065467668</v>
      </c>
      <c r="Q451" s="43" t="s">
        <v>18</v>
      </c>
      <c r="R451" s="44">
        <v>9</v>
      </c>
      <c r="S451" s="45">
        <v>0.02</v>
      </c>
      <c r="T451" s="45" t="s">
        <v>677</v>
      </c>
      <c r="U451" s="46" t="s">
        <v>89</v>
      </c>
      <c r="V451" s="47">
        <v>0.01</v>
      </c>
      <c r="W451" s="47" t="s">
        <v>18</v>
      </c>
      <c r="X451" s="47">
        <v>1.0200000000000001E-2</v>
      </c>
      <c r="Y451" s="48" t="s">
        <v>30</v>
      </c>
      <c r="Z451" s="49" t="s">
        <v>18</v>
      </c>
      <c r="AA451" s="50" t="s">
        <v>18</v>
      </c>
      <c r="AB451" s="51" t="s">
        <v>18</v>
      </c>
      <c r="AC451" s="52">
        <v>44545</v>
      </c>
      <c r="AD451" s="48" t="s">
        <v>691</v>
      </c>
      <c r="AE451" s="53" t="s">
        <v>159</v>
      </c>
      <c r="AF451" s="46" t="s">
        <v>18</v>
      </c>
      <c r="AG451" s="54" t="s">
        <v>18</v>
      </c>
    </row>
    <row r="452" spans="1:33" hidden="1" x14ac:dyDescent="0.25">
      <c r="A452" s="1" t="s">
        <v>695</v>
      </c>
      <c r="B452" s="40" t="b" cm="1">
        <f t="array" ref="B452">IsESG(A452)</f>
        <v>0</v>
      </c>
      <c r="C452" s="55" t="s">
        <v>18</v>
      </c>
      <c r="D452" s="37" t="s">
        <v>18</v>
      </c>
      <c r="E452" s="55">
        <v>6.3918258728515802</v>
      </c>
      <c r="F452" s="37">
        <v>7</v>
      </c>
      <c r="G452" s="55">
        <v>7.5478831709421899</v>
      </c>
      <c r="H452" s="37">
        <v>8</v>
      </c>
      <c r="I452" s="55">
        <v>5.0462252290423599</v>
      </c>
      <c r="J452" s="37">
        <v>6</v>
      </c>
      <c r="K452" s="55">
        <v>1.64911159172653</v>
      </c>
      <c r="L452" s="37">
        <v>9</v>
      </c>
      <c r="M452" s="65">
        <v>3.8014610385896401</v>
      </c>
      <c r="N452" s="66">
        <v>2</v>
      </c>
      <c r="O452" s="55">
        <v>4.9421500322623597</v>
      </c>
      <c r="P452" s="56">
        <v>0.19530282680835001</v>
      </c>
      <c r="Q452" s="56">
        <v>1.94124474787714</v>
      </c>
      <c r="R452" s="57">
        <v>9</v>
      </c>
      <c r="S452" s="58">
        <v>0.02</v>
      </c>
      <c r="T452" s="58">
        <v>0.03</v>
      </c>
      <c r="U452" s="14" t="s">
        <v>18</v>
      </c>
      <c r="V452" s="59">
        <v>1.35E-2</v>
      </c>
      <c r="W452" s="59" t="s">
        <v>18</v>
      </c>
      <c r="X452" s="59">
        <v>1.7600000000000001E-2</v>
      </c>
      <c r="Y452" s="12" t="s">
        <v>30</v>
      </c>
      <c r="Z452" s="60">
        <v>421.62053223904002</v>
      </c>
      <c r="AA452" s="8">
        <v>0</v>
      </c>
      <c r="AB452" s="61">
        <v>3288</v>
      </c>
      <c r="AC452" s="62">
        <v>42353</v>
      </c>
      <c r="AD452" s="12" t="s">
        <v>696</v>
      </c>
      <c r="AE452" s="16">
        <v>5000</v>
      </c>
      <c r="AF452" s="14" t="s">
        <v>18</v>
      </c>
      <c r="AG452" s="39">
        <v>9.9678140542761096</v>
      </c>
    </row>
    <row r="453" spans="1:33" hidden="1" x14ac:dyDescent="0.25">
      <c r="A453" s="40" t="s">
        <v>697</v>
      </c>
      <c r="B453" s="40" t="b" cm="1">
        <f t="array" ref="B453">IsESG(A453)</f>
        <v>0</v>
      </c>
      <c r="C453" s="41" t="s">
        <v>18</v>
      </c>
      <c r="D453" s="42" t="s">
        <v>18</v>
      </c>
      <c r="E453" s="41">
        <v>6.4333863644592704</v>
      </c>
      <c r="F453" s="42">
        <v>6</v>
      </c>
      <c r="G453" s="41">
        <v>7.6804531582255402</v>
      </c>
      <c r="H453" s="42">
        <v>6</v>
      </c>
      <c r="I453" s="41">
        <v>5.2811565304088104</v>
      </c>
      <c r="J453" s="42">
        <v>5</v>
      </c>
      <c r="K453" s="41">
        <v>1.76401908129568</v>
      </c>
      <c r="L453" s="42">
        <v>8</v>
      </c>
      <c r="M453" s="63">
        <v>3.8586459407501801</v>
      </c>
      <c r="N453" s="64">
        <v>1</v>
      </c>
      <c r="O453" s="41">
        <v>4.9397391981215701</v>
      </c>
      <c r="P453" s="43">
        <v>0.24295759857820901</v>
      </c>
      <c r="Q453" s="43">
        <v>2.0174679618249902</v>
      </c>
      <c r="R453" s="44">
        <v>9</v>
      </c>
      <c r="S453" s="45">
        <v>0.02</v>
      </c>
      <c r="T453" s="45">
        <v>0.03</v>
      </c>
      <c r="U453" s="46" t="s">
        <v>18</v>
      </c>
      <c r="V453" s="47">
        <v>1.0999999999999999E-2</v>
      </c>
      <c r="W453" s="47" t="s">
        <v>18</v>
      </c>
      <c r="X453" s="47">
        <v>1.49E-2</v>
      </c>
      <c r="Y453" s="48" t="s">
        <v>30</v>
      </c>
      <c r="Z453" s="49" t="s">
        <v>18</v>
      </c>
      <c r="AA453" s="50" t="s">
        <v>18</v>
      </c>
      <c r="AB453" s="51" t="s">
        <v>18</v>
      </c>
      <c r="AC453" s="52">
        <v>42353</v>
      </c>
      <c r="AD453" s="48" t="s">
        <v>696</v>
      </c>
      <c r="AE453" s="53">
        <v>1000000</v>
      </c>
      <c r="AF453" s="46" t="s">
        <v>18</v>
      </c>
      <c r="AG453" s="54" t="s">
        <v>18</v>
      </c>
    </row>
    <row r="454" spans="1:33" hidden="1" x14ac:dyDescent="0.25">
      <c r="A454" s="1" t="s">
        <v>698</v>
      </c>
      <c r="B454" s="40" t="b" cm="1">
        <f t="array" ref="B454">IsESG(A454)</f>
        <v>0</v>
      </c>
      <c r="C454" s="55" t="s">
        <v>18</v>
      </c>
      <c r="D454" s="37" t="s">
        <v>18</v>
      </c>
      <c r="E454" s="55">
        <v>6.3918258728515802</v>
      </c>
      <c r="F454" s="37">
        <v>7</v>
      </c>
      <c r="G454" s="55">
        <v>7.5478831709421899</v>
      </c>
      <c r="H454" s="37">
        <v>8</v>
      </c>
      <c r="I454" s="55">
        <v>5.0462252290423599</v>
      </c>
      <c r="J454" s="37">
        <v>6</v>
      </c>
      <c r="K454" s="55">
        <v>1.64911159172651</v>
      </c>
      <c r="L454" s="37">
        <v>10</v>
      </c>
      <c r="M454" s="65">
        <v>3.8014610385896201</v>
      </c>
      <c r="N454" s="66">
        <v>3</v>
      </c>
      <c r="O454" s="55">
        <v>4.9421500322623499</v>
      </c>
      <c r="P454" s="56">
        <v>0.19530282680835001</v>
      </c>
      <c r="Q454" s="56">
        <v>1.9961150009658899</v>
      </c>
      <c r="R454" s="57">
        <v>9</v>
      </c>
      <c r="S454" s="58">
        <v>0.02</v>
      </c>
      <c r="T454" s="58">
        <v>0.03</v>
      </c>
      <c r="U454" s="14" t="s">
        <v>18</v>
      </c>
      <c r="V454" s="59">
        <v>1.35E-2</v>
      </c>
      <c r="W454" s="59" t="s">
        <v>18</v>
      </c>
      <c r="X454" s="59">
        <v>1.49E-2</v>
      </c>
      <c r="Y454" s="12" t="s">
        <v>30</v>
      </c>
      <c r="Z454" s="60" t="s">
        <v>18</v>
      </c>
      <c r="AA454" s="8" t="s">
        <v>18</v>
      </c>
      <c r="AB454" s="61" t="s">
        <v>18</v>
      </c>
      <c r="AC454" s="62">
        <v>42353</v>
      </c>
      <c r="AD454" s="12" t="s">
        <v>696</v>
      </c>
      <c r="AE454" s="16" t="s">
        <v>205</v>
      </c>
      <c r="AF454" s="14" t="s">
        <v>18</v>
      </c>
      <c r="AG454" s="39" t="s">
        <v>18</v>
      </c>
    </row>
    <row r="455" spans="1:33" hidden="1" x14ac:dyDescent="0.25">
      <c r="A455" s="40" t="s">
        <v>699</v>
      </c>
      <c r="B455" s="40" t="b" cm="1">
        <f t="array" ref="B455">IsESG(A455)</f>
        <v>0</v>
      </c>
      <c r="C455" s="41" t="s">
        <v>18</v>
      </c>
      <c r="D455" s="42" t="s">
        <v>18</v>
      </c>
      <c r="E455" s="41">
        <v>4.2007603739975004</v>
      </c>
      <c r="F455" s="42">
        <v>14</v>
      </c>
      <c r="G455" s="41">
        <v>0.55360569921298897</v>
      </c>
      <c r="H455" s="42">
        <v>22</v>
      </c>
      <c r="I455" s="41">
        <v>-7.7858375794305399</v>
      </c>
      <c r="J455" s="42">
        <v>42</v>
      </c>
      <c r="K455" s="41">
        <v>-6.1347727496795903</v>
      </c>
      <c r="L455" s="42">
        <v>49</v>
      </c>
      <c r="M455" s="41">
        <v>-0.230541510570858</v>
      </c>
      <c r="N455" s="42">
        <v>31</v>
      </c>
      <c r="O455" s="41">
        <v>5.6025676212345896</v>
      </c>
      <c r="P455" s="43">
        <v>-2.1181086492707202</v>
      </c>
      <c r="Q455" s="43">
        <v>0.47367584659256301</v>
      </c>
      <c r="R455" s="44">
        <v>8</v>
      </c>
      <c r="S455" s="45" t="s">
        <v>700</v>
      </c>
      <c r="T455" s="45" t="s">
        <v>701</v>
      </c>
      <c r="U455" s="46" t="s">
        <v>18</v>
      </c>
      <c r="V455" s="47">
        <v>1.2E-2</v>
      </c>
      <c r="W455" s="47" t="s">
        <v>18</v>
      </c>
      <c r="X455" s="47">
        <v>2.24E-2</v>
      </c>
      <c r="Y455" s="48" t="s">
        <v>30</v>
      </c>
      <c r="Z455" s="49">
        <v>266.35110324999999</v>
      </c>
      <c r="AA455" s="50">
        <v>0</v>
      </c>
      <c r="AB455" s="51">
        <v>2679</v>
      </c>
      <c r="AC455" s="52">
        <v>42510</v>
      </c>
      <c r="AD455" s="48" t="s">
        <v>93</v>
      </c>
      <c r="AE455" s="53">
        <v>100000</v>
      </c>
      <c r="AF455" s="46" t="s">
        <v>18</v>
      </c>
      <c r="AG455" s="54">
        <v>-7.8856122900000001</v>
      </c>
    </row>
    <row r="456" spans="1:33" hidden="1" x14ac:dyDescent="0.25">
      <c r="A456" s="1" t="s">
        <v>702</v>
      </c>
      <c r="B456" s="40" t="b" cm="1">
        <f t="array" ref="B456">IsESG(A456)</f>
        <v>0</v>
      </c>
      <c r="C456" s="55" t="s">
        <v>18</v>
      </c>
      <c r="D456" s="37" t="s">
        <v>18</v>
      </c>
      <c r="E456" s="55">
        <v>4.7537936180465303</v>
      </c>
      <c r="F456" s="37">
        <v>10</v>
      </c>
      <c r="G456" s="55">
        <v>1.13562805142768</v>
      </c>
      <c r="H456" s="37">
        <v>16</v>
      </c>
      <c r="I456" s="55">
        <v>-7.1672212561869797</v>
      </c>
      <c r="J456" s="37">
        <v>35</v>
      </c>
      <c r="K456" s="55">
        <v>-5.8089979529326801</v>
      </c>
      <c r="L456" s="37">
        <v>47</v>
      </c>
      <c r="M456" s="55">
        <v>-6.4582481889519094E-2</v>
      </c>
      <c r="N456" s="37">
        <v>27</v>
      </c>
      <c r="O456" s="55">
        <v>5.5864774897907896</v>
      </c>
      <c r="P456" s="56">
        <v>-2.01347461508142</v>
      </c>
      <c r="Q456" s="56">
        <v>0.55890888858075805</v>
      </c>
      <c r="R456" s="57">
        <v>8</v>
      </c>
      <c r="S456" s="58" t="s">
        <v>700</v>
      </c>
      <c r="T456" s="58" t="s">
        <v>701</v>
      </c>
      <c r="U456" s="14" t="s">
        <v>18</v>
      </c>
      <c r="V456" s="59">
        <v>8.0000000000000002E-3</v>
      </c>
      <c r="W456" s="59" t="s">
        <v>18</v>
      </c>
      <c r="X456" s="59">
        <v>1.6199999999999999E-2</v>
      </c>
      <c r="Y456" s="12" t="s">
        <v>30</v>
      </c>
      <c r="Z456" s="60" t="s">
        <v>18</v>
      </c>
      <c r="AA456" s="8" t="s">
        <v>18</v>
      </c>
      <c r="AB456" s="61" t="s">
        <v>18</v>
      </c>
      <c r="AC456" s="62">
        <v>42510</v>
      </c>
      <c r="AD456" s="12" t="s">
        <v>93</v>
      </c>
      <c r="AE456" s="16">
        <v>5000000</v>
      </c>
      <c r="AF456" s="14" t="s">
        <v>18</v>
      </c>
      <c r="AG456" s="39" t="s">
        <v>18</v>
      </c>
    </row>
    <row r="457" spans="1:33" hidden="1" x14ac:dyDescent="0.25">
      <c r="A457" s="40" t="s">
        <v>703</v>
      </c>
      <c r="B457" s="40" t="b" cm="1">
        <f t="array" ref="B457">IsESG(A457)</f>
        <v>0</v>
      </c>
      <c r="C457" s="41" t="s">
        <v>18</v>
      </c>
      <c r="D457" s="42" t="s">
        <v>18</v>
      </c>
      <c r="E457" s="41">
        <v>4.4962991744671603</v>
      </c>
      <c r="F457" s="42">
        <v>12</v>
      </c>
      <c r="G457" s="41">
        <v>0.84209139513680098</v>
      </c>
      <c r="H457" s="42">
        <v>18</v>
      </c>
      <c r="I457" s="41">
        <v>-7.4760910806271204</v>
      </c>
      <c r="J457" s="42">
        <v>38</v>
      </c>
      <c r="K457" s="41">
        <v>-5.97119129542516</v>
      </c>
      <c r="L457" s="42">
        <v>48</v>
      </c>
      <c r="M457" s="41">
        <v>-0.14754858564142101</v>
      </c>
      <c r="N457" s="42">
        <v>29</v>
      </c>
      <c r="O457" s="41">
        <v>5.5937887696345703</v>
      </c>
      <c r="P457" s="43">
        <v>-2.06605950167343</v>
      </c>
      <c r="Q457" s="43">
        <v>0.51885096369983597</v>
      </c>
      <c r="R457" s="44">
        <v>8</v>
      </c>
      <c r="S457" s="45" t="s">
        <v>700</v>
      </c>
      <c r="T457" s="45" t="s">
        <v>701</v>
      </c>
      <c r="U457" s="46" t="s">
        <v>18</v>
      </c>
      <c r="V457" s="47">
        <v>0.01</v>
      </c>
      <c r="W457" s="47" t="s">
        <v>18</v>
      </c>
      <c r="X457" s="47">
        <v>1.9300000000000001E-2</v>
      </c>
      <c r="Y457" s="48" t="s">
        <v>30</v>
      </c>
      <c r="Z457" s="49" t="s">
        <v>18</v>
      </c>
      <c r="AA457" s="50" t="s">
        <v>18</v>
      </c>
      <c r="AB457" s="51" t="s">
        <v>18</v>
      </c>
      <c r="AC457" s="52">
        <v>42510</v>
      </c>
      <c r="AD457" s="48" t="s">
        <v>93</v>
      </c>
      <c r="AE457" s="53">
        <v>1000000</v>
      </c>
      <c r="AF457" s="46" t="s">
        <v>18</v>
      </c>
      <c r="AG457" s="54" t="s">
        <v>18</v>
      </c>
    </row>
    <row r="458" spans="1:33" hidden="1" x14ac:dyDescent="0.25">
      <c r="A458" s="1" t="s">
        <v>704</v>
      </c>
      <c r="B458" s="40" t="b" cm="1">
        <f t="array" ref="B458">IsESG(A458)</f>
        <v>0</v>
      </c>
      <c r="C458" s="55" t="s">
        <v>18</v>
      </c>
      <c r="D458" s="37" t="s">
        <v>18</v>
      </c>
      <c r="E458" s="55">
        <v>3.5844204464441498</v>
      </c>
      <c r="F458" s="37">
        <v>16</v>
      </c>
      <c r="G458" s="55">
        <v>-0.107872933663877</v>
      </c>
      <c r="H458" s="37">
        <v>30</v>
      </c>
      <c r="I458" s="55">
        <v>-8.4697802751092404</v>
      </c>
      <c r="J458" s="37">
        <v>46</v>
      </c>
      <c r="K458" s="55">
        <v>-6.4920477862301196</v>
      </c>
      <c r="L458" s="37">
        <v>51</v>
      </c>
      <c r="M458" s="55">
        <v>-0.41711776405756101</v>
      </c>
      <c r="N458" s="37">
        <v>32</v>
      </c>
      <c r="O458" s="55">
        <v>5.6118012470502396</v>
      </c>
      <c r="P458" s="56">
        <v>-2.2364993127539701</v>
      </c>
      <c r="Q458" s="56">
        <v>0.38051769101649402</v>
      </c>
      <c r="R458" s="57">
        <v>8</v>
      </c>
      <c r="S458" s="58" t="s">
        <v>705</v>
      </c>
      <c r="T458" s="58" t="s">
        <v>705</v>
      </c>
      <c r="U458" s="14" t="s">
        <v>18</v>
      </c>
      <c r="V458" s="59">
        <v>1.6500000000000001E-2</v>
      </c>
      <c r="W458" s="59" t="s">
        <v>18</v>
      </c>
      <c r="X458" s="59">
        <v>2.9499999999999998E-2</v>
      </c>
      <c r="Y458" s="12" t="s">
        <v>30</v>
      </c>
      <c r="Z458" s="60" t="s">
        <v>18</v>
      </c>
      <c r="AA458" s="8" t="s">
        <v>18</v>
      </c>
      <c r="AB458" s="61" t="s">
        <v>18</v>
      </c>
      <c r="AC458" s="62">
        <v>42825</v>
      </c>
      <c r="AD458" s="12" t="s">
        <v>93</v>
      </c>
      <c r="AE458" s="16">
        <v>5000</v>
      </c>
      <c r="AF458" s="14" t="s">
        <v>18</v>
      </c>
      <c r="AG458" s="39" t="s">
        <v>18</v>
      </c>
    </row>
    <row r="459" spans="1:33" hidden="1" x14ac:dyDescent="0.25">
      <c r="A459" s="40" t="s">
        <v>706</v>
      </c>
      <c r="B459" s="40" t="b" cm="1">
        <f t="array" ref="B459">IsESG(A459)</f>
        <v>0</v>
      </c>
      <c r="C459" s="41" t="s">
        <v>18</v>
      </c>
      <c r="D459" s="42" t="s">
        <v>18</v>
      </c>
      <c r="E459" s="41">
        <v>3.5765359065953901</v>
      </c>
      <c r="F459" s="42">
        <v>17</v>
      </c>
      <c r="G459" s="41">
        <v>-0.111880749880144</v>
      </c>
      <c r="H459" s="42">
        <v>31</v>
      </c>
      <c r="I459" s="41">
        <v>-8.4775471924708494</v>
      </c>
      <c r="J459" s="42">
        <v>47</v>
      </c>
      <c r="K459" s="41">
        <v>-6.5000575988851201</v>
      </c>
      <c r="L459" s="42">
        <v>52</v>
      </c>
      <c r="M459" s="41">
        <v>-0.417153778323964</v>
      </c>
      <c r="N459" s="42">
        <v>33</v>
      </c>
      <c r="O459" s="41">
        <v>5.6203251992023402</v>
      </c>
      <c r="P459" s="43">
        <v>-2.2344893052600798</v>
      </c>
      <c r="Q459" s="43">
        <v>0.379520562038274</v>
      </c>
      <c r="R459" s="44">
        <v>8</v>
      </c>
      <c r="S459" s="45">
        <v>0.02</v>
      </c>
      <c r="T459" s="45">
        <v>0.05</v>
      </c>
      <c r="U459" s="46" t="s">
        <v>18</v>
      </c>
      <c r="V459" s="47">
        <v>1.6500000000000001E-2</v>
      </c>
      <c r="W459" s="47" t="s">
        <v>18</v>
      </c>
      <c r="X459" s="47">
        <v>2.9499999999999998E-2</v>
      </c>
      <c r="Y459" s="48" t="s">
        <v>30</v>
      </c>
      <c r="Z459" s="49" t="s">
        <v>18</v>
      </c>
      <c r="AA459" s="50" t="s">
        <v>18</v>
      </c>
      <c r="AB459" s="51" t="s">
        <v>18</v>
      </c>
      <c r="AC459" s="52">
        <v>43188</v>
      </c>
      <c r="AD459" s="48" t="s">
        <v>93</v>
      </c>
      <c r="AE459" s="53" t="s">
        <v>205</v>
      </c>
      <c r="AF459" s="46" t="s">
        <v>18</v>
      </c>
      <c r="AG459" s="54" t="s">
        <v>18</v>
      </c>
    </row>
    <row r="460" spans="1:33" hidden="1" x14ac:dyDescent="0.25">
      <c r="A460" s="1" t="s">
        <v>707</v>
      </c>
      <c r="B460" s="40" t="b" cm="1">
        <f t="array" ref="B460">IsESG(A460)</f>
        <v>0</v>
      </c>
      <c r="C460" s="55" t="s">
        <v>18</v>
      </c>
      <c r="D460" s="37" t="s">
        <v>18</v>
      </c>
      <c r="E460" s="55">
        <v>4.24064240743835</v>
      </c>
      <c r="F460" s="37">
        <v>13</v>
      </c>
      <c r="G460" s="55">
        <v>0.585582315847754</v>
      </c>
      <c r="H460" s="37">
        <v>20</v>
      </c>
      <c r="I460" s="55">
        <v>-7.7867306940489804</v>
      </c>
      <c r="J460" s="37">
        <v>43</v>
      </c>
      <c r="K460" s="55">
        <v>-6.1356623101066603</v>
      </c>
      <c r="L460" s="37">
        <v>50</v>
      </c>
      <c r="M460" s="55">
        <v>-0.23048697977834301</v>
      </c>
      <c r="N460" s="37">
        <v>30</v>
      </c>
      <c r="O460" s="55">
        <v>5.6035499707413097</v>
      </c>
      <c r="P460" s="56">
        <v>-2.1178967107006099</v>
      </c>
      <c r="Q460" s="56">
        <v>0.47955180077791498</v>
      </c>
      <c r="R460" s="57">
        <v>8</v>
      </c>
      <c r="S460" s="58">
        <v>1.4999999999999999E-2</v>
      </c>
      <c r="T460" s="58">
        <v>2.24E-2</v>
      </c>
      <c r="U460" s="14" t="s">
        <v>18</v>
      </c>
      <c r="V460" s="59">
        <v>1.2E-2</v>
      </c>
      <c r="W460" s="59" t="s">
        <v>18</v>
      </c>
      <c r="X460" s="59" t="s">
        <v>18</v>
      </c>
      <c r="Y460" s="12" t="s">
        <v>30</v>
      </c>
      <c r="Z460" s="60" t="s">
        <v>18</v>
      </c>
      <c r="AA460" s="8" t="s">
        <v>18</v>
      </c>
      <c r="AB460" s="61" t="s">
        <v>18</v>
      </c>
      <c r="AC460" s="62">
        <v>43188</v>
      </c>
      <c r="AD460" s="12" t="s">
        <v>93</v>
      </c>
      <c r="AE460" s="16">
        <v>100</v>
      </c>
      <c r="AF460" s="14" t="s">
        <v>18</v>
      </c>
      <c r="AG460" s="39" t="s">
        <v>18</v>
      </c>
    </row>
    <row r="461" spans="1:33" hidden="1" x14ac:dyDescent="0.25">
      <c r="A461" s="40" t="s">
        <v>708</v>
      </c>
      <c r="B461" s="40" t="b" cm="1">
        <f t="array" ref="B461">IsESG(A461)</f>
        <v>0</v>
      </c>
      <c r="C461" s="41" t="s">
        <v>18</v>
      </c>
      <c r="D461" s="42" t="s">
        <v>18</v>
      </c>
      <c r="E461" s="41">
        <v>2.67486957818199</v>
      </c>
      <c r="F461" s="42">
        <v>26</v>
      </c>
      <c r="G461" s="41">
        <v>0.41857039011607899</v>
      </c>
      <c r="H461" s="42">
        <v>23</v>
      </c>
      <c r="I461" s="41">
        <v>-1.89378922481959</v>
      </c>
      <c r="J461" s="42">
        <v>31</v>
      </c>
      <c r="K461" s="41">
        <v>0.58191351295706595</v>
      </c>
      <c r="L461" s="42">
        <v>18</v>
      </c>
      <c r="M461" s="41">
        <v>0.55066488794894797</v>
      </c>
      <c r="N461" s="42">
        <v>18</v>
      </c>
      <c r="O461" s="41">
        <v>2.4598825153567798</v>
      </c>
      <c r="P461" s="43">
        <v>-2.42889591057707</v>
      </c>
      <c r="Q461" s="43">
        <v>0.59299580893388604</v>
      </c>
      <c r="R461" s="44">
        <v>8</v>
      </c>
      <c r="S461" s="45">
        <v>2.5000000000000001E-2</v>
      </c>
      <c r="T461" s="45">
        <v>0.04</v>
      </c>
      <c r="U461" s="46" t="s">
        <v>18</v>
      </c>
      <c r="V461" s="47">
        <v>2.35E-2</v>
      </c>
      <c r="W461" s="47" t="s">
        <v>18</v>
      </c>
      <c r="X461" s="47">
        <v>2.6200000000000001E-2</v>
      </c>
      <c r="Y461" s="48" t="s">
        <v>30</v>
      </c>
      <c r="Z461" s="49">
        <v>169.75615518000001</v>
      </c>
      <c r="AA461" s="50">
        <v>0</v>
      </c>
      <c r="AB461" s="51">
        <v>1053</v>
      </c>
      <c r="AC461" s="52">
        <v>43496</v>
      </c>
      <c r="AD461" s="48" t="s">
        <v>709</v>
      </c>
      <c r="AE461" s="53" t="s">
        <v>710</v>
      </c>
      <c r="AF461" s="46" t="s">
        <v>18</v>
      </c>
      <c r="AG461" s="54">
        <v>-3.8966072799999898</v>
      </c>
    </row>
    <row r="462" spans="1:33" hidden="1" x14ac:dyDescent="0.25">
      <c r="A462" s="1" t="s">
        <v>711</v>
      </c>
      <c r="B462" s="40" t="b" cm="1">
        <f t="array" ref="B462">IsESG(A462)</f>
        <v>0</v>
      </c>
      <c r="C462" s="55" t="s">
        <v>18</v>
      </c>
      <c r="D462" s="37" t="s">
        <v>18</v>
      </c>
      <c r="E462" s="55">
        <v>2.88809423855882</v>
      </c>
      <c r="F462" s="37">
        <v>22</v>
      </c>
      <c r="G462" s="55">
        <v>0.65453582274945799</v>
      </c>
      <c r="H462" s="37">
        <v>19</v>
      </c>
      <c r="I462" s="55">
        <v>-1.64733224947254</v>
      </c>
      <c r="J462" s="37">
        <v>27</v>
      </c>
      <c r="K462" s="55">
        <v>0.70850619399125403</v>
      </c>
      <c r="L462" s="37">
        <v>15</v>
      </c>
      <c r="M462" s="55">
        <v>0.61353545883284699</v>
      </c>
      <c r="N462" s="37">
        <v>15</v>
      </c>
      <c r="O462" s="55">
        <v>2.4599582429670499</v>
      </c>
      <c r="P462" s="56">
        <v>-2.3286336762342401</v>
      </c>
      <c r="Q462" s="56">
        <v>0.67441908920103399</v>
      </c>
      <c r="R462" s="57">
        <v>8</v>
      </c>
      <c r="S462" s="58">
        <v>0.02</v>
      </c>
      <c r="T462" s="58">
        <v>0.04</v>
      </c>
      <c r="U462" s="14" t="s">
        <v>18</v>
      </c>
      <c r="V462" s="59">
        <v>2.1000000000000001E-2</v>
      </c>
      <c r="W462" s="59" t="s">
        <v>18</v>
      </c>
      <c r="X462" s="59">
        <v>2.3699999999999999E-2</v>
      </c>
      <c r="Y462" s="12" t="s">
        <v>30</v>
      </c>
      <c r="Z462" s="60" t="s">
        <v>18</v>
      </c>
      <c r="AA462" s="8" t="s">
        <v>18</v>
      </c>
      <c r="AB462" s="61" t="s">
        <v>18</v>
      </c>
      <c r="AC462" s="62">
        <v>43496</v>
      </c>
      <c r="AD462" s="12" t="s">
        <v>709</v>
      </c>
      <c r="AE462" s="16" t="s">
        <v>159</v>
      </c>
      <c r="AF462" s="14" t="s">
        <v>18</v>
      </c>
      <c r="AG462" s="39" t="s">
        <v>18</v>
      </c>
    </row>
    <row r="463" spans="1:33" hidden="1" x14ac:dyDescent="0.25">
      <c r="A463" s="40" t="s">
        <v>712</v>
      </c>
      <c r="B463" s="40" t="b" cm="1">
        <f t="array" ref="B463">IsESG(A463)</f>
        <v>0</v>
      </c>
      <c r="C463" s="41" t="s">
        <v>18</v>
      </c>
      <c r="D463" s="42" t="s">
        <v>18</v>
      </c>
      <c r="E463" s="41">
        <v>3.1039111426858002</v>
      </c>
      <c r="F463" s="42">
        <v>19</v>
      </c>
      <c r="G463" s="41">
        <v>0.89092000517752001</v>
      </c>
      <c r="H463" s="42">
        <v>17</v>
      </c>
      <c r="I463" s="41">
        <v>-1.4004116036465399</v>
      </c>
      <c r="J463" s="42">
        <v>25</v>
      </c>
      <c r="K463" s="41">
        <v>0.83503624867022896</v>
      </c>
      <c r="L463" s="42">
        <v>12</v>
      </c>
      <c r="M463" s="41">
        <v>0.67644543186391404</v>
      </c>
      <c r="N463" s="42">
        <v>13</v>
      </c>
      <c r="O463" s="41">
        <v>2.4599325752580201</v>
      </c>
      <c r="P463" s="43">
        <v>-2.2282809764825098</v>
      </c>
      <c r="Q463" s="43">
        <v>0.75818721386072097</v>
      </c>
      <c r="R463" s="44">
        <v>8</v>
      </c>
      <c r="S463" s="45">
        <v>1.4999999999999999E-2</v>
      </c>
      <c r="T463" s="45">
        <v>0.04</v>
      </c>
      <c r="U463" s="46" t="s">
        <v>18</v>
      </c>
      <c r="V463" s="47">
        <v>1.8499999999999999E-2</v>
      </c>
      <c r="W463" s="47" t="s">
        <v>18</v>
      </c>
      <c r="X463" s="47">
        <v>2.12E-2</v>
      </c>
      <c r="Y463" s="48" t="s">
        <v>30</v>
      </c>
      <c r="Z463" s="49" t="s">
        <v>18</v>
      </c>
      <c r="AA463" s="50" t="s">
        <v>18</v>
      </c>
      <c r="AB463" s="51" t="s">
        <v>18</v>
      </c>
      <c r="AC463" s="52">
        <v>43496</v>
      </c>
      <c r="AD463" s="48" t="s">
        <v>709</v>
      </c>
      <c r="AE463" s="53" t="s">
        <v>713</v>
      </c>
      <c r="AF463" s="46" t="s">
        <v>18</v>
      </c>
      <c r="AG463" s="54" t="s">
        <v>18</v>
      </c>
    </row>
    <row r="464" spans="1:33" hidden="1" x14ac:dyDescent="0.25">
      <c r="A464" s="1" t="s">
        <v>714</v>
      </c>
      <c r="B464" s="40" t="b" cm="1">
        <f t="array" ref="B464">IsESG(A464)</f>
        <v>0</v>
      </c>
      <c r="C464" s="55" t="s">
        <v>18</v>
      </c>
      <c r="D464" s="37" t="s">
        <v>18</v>
      </c>
      <c r="E464" s="55" t="s">
        <v>18</v>
      </c>
      <c r="F464" s="37" t="s">
        <v>18</v>
      </c>
      <c r="G464" s="55">
        <v>0.41857039011607899</v>
      </c>
      <c r="H464" s="37">
        <v>23</v>
      </c>
      <c r="I464" s="55">
        <v>-1.89378922481957</v>
      </c>
      <c r="J464" s="37">
        <v>30</v>
      </c>
      <c r="K464" s="55">
        <v>0.58191351295708804</v>
      </c>
      <c r="L464" s="37">
        <v>17</v>
      </c>
      <c r="M464" s="55">
        <v>0.55066488794894797</v>
      </c>
      <c r="N464" s="37">
        <v>18</v>
      </c>
      <c r="O464" s="55">
        <v>2.4598825153567798</v>
      </c>
      <c r="P464" s="56">
        <v>-2.42889591057707</v>
      </c>
      <c r="Q464" s="56" t="s">
        <v>18</v>
      </c>
      <c r="R464" s="57">
        <v>8</v>
      </c>
      <c r="S464" s="58">
        <v>2.5000000000000001E-2</v>
      </c>
      <c r="T464" s="58">
        <v>0.04</v>
      </c>
      <c r="U464" s="14" t="s">
        <v>18</v>
      </c>
      <c r="V464" s="59">
        <v>2.35E-2</v>
      </c>
      <c r="W464" s="59" t="s">
        <v>18</v>
      </c>
      <c r="X464" s="59">
        <v>2.6200000000000001E-2</v>
      </c>
      <c r="Y464" s="12" t="s">
        <v>30</v>
      </c>
      <c r="Z464" s="60" t="s">
        <v>18</v>
      </c>
      <c r="AA464" s="8" t="s">
        <v>18</v>
      </c>
      <c r="AB464" s="61" t="s">
        <v>18</v>
      </c>
      <c r="AC464" s="62">
        <v>44347</v>
      </c>
      <c r="AD464" s="12" t="s">
        <v>709</v>
      </c>
      <c r="AE464" s="16" t="s">
        <v>129</v>
      </c>
      <c r="AF464" s="14" t="s">
        <v>235</v>
      </c>
      <c r="AG464" s="39" t="s">
        <v>18</v>
      </c>
    </row>
    <row r="465" spans="1:33" x14ac:dyDescent="0.25">
      <c r="A465" s="40" t="s">
        <v>715</v>
      </c>
      <c r="B465" s="40" t="b" cm="1">
        <f t="array" ref="B465">IsESG(A465)</f>
        <v>0</v>
      </c>
      <c r="C465" s="41">
        <v>2.92285573992632</v>
      </c>
      <c r="D465" s="42">
        <v>8</v>
      </c>
      <c r="E465" s="41">
        <v>-0.120269907232062</v>
      </c>
      <c r="F465" s="42">
        <v>38</v>
      </c>
      <c r="G465" s="41">
        <v>-3.9886226655977399</v>
      </c>
      <c r="H465" s="42">
        <v>40</v>
      </c>
      <c r="I465" s="41">
        <v>-12.4450859082778</v>
      </c>
      <c r="J465" s="42">
        <v>51</v>
      </c>
      <c r="K465" s="41">
        <v>-4.8954489544895203</v>
      </c>
      <c r="L465" s="42">
        <v>46</v>
      </c>
      <c r="M465" s="41">
        <v>-2.0108144643460499</v>
      </c>
      <c r="N465" s="42">
        <v>44</v>
      </c>
      <c r="O465" s="41">
        <v>2.9990252872109702</v>
      </c>
      <c r="P465" s="43">
        <v>-5.5104888031395296</v>
      </c>
      <c r="Q465" s="43">
        <v>-0.27729155034701602</v>
      </c>
      <c r="R465" s="44">
        <v>8</v>
      </c>
      <c r="S465" s="45">
        <v>0.02</v>
      </c>
      <c r="T465" s="45" t="s">
        <v>673</v>
      </c>
      <c r="U465" s="46" t="s">
        <v>18</v>
      </c>
      <c r="V465" s="47">
        <v>2.2499999999999999E-2</v>
      </c>
      <c r="W465" s="47" t="s">
        <v>18</v>
      </c>
      <c r="X465" s="47">
        <v>2.5600000000000001E-2</v>
      </c>
      <c r="Y465" s="48" t="s">
        <v>30</v>
      </c>
      <c r="Z465" s="49">
        <v>426.50715644132401</v>
      </c>
      <c r="AA465" s="50" t="s">
        <v>18</v>
      </c>
      <c r="AB465" s="51">
        <v>6183</v>
      </c>
      <c r="AC465" s="52">
        <v>41323</v>
      </c>
      <c r="AD465" s="48" t="s">
        <v>716</v>
      </c>
      <c r="AE465" s="53">
        <v>500</v>
      </c>
      <c r="AF465" s="46" t="s">
        <v>18</v>
      </c>
      <c r="AG465" s="54">
        <v>-1.88972056</v>
      </c>
    </row>
    <row r="466" spans="1:33" x14ac:dyDescent="0.25">
      <c r="A466" s="1" t="s">
        <v>2636</v>
      </c>
      <c r="B466" s="40" t="b" cm="1">
        <f t="array" ref="B466">IsESG(A466)</f>
        <v>0</v>
      </c>
      <c r="C466" s="55">
        <v>3.6032647941541298</v>
      </c>
      <c r="D466" s="37">
        <v>6</v>
      </c>
      <c r="E466" s="55">
        <v>0.55966093303501097</v>
      </c>
      <c r="F466" s="37">
        <v>34</v>
      </c>
      <c r="G466" s="55">
        <v>-3.2878274428738301</v>
      </c>
      <c r="H466" s="37">
        <v>39</v>
      </c>
      <c r="I466" s="55">
        <v>-11.767781543920201</v>
      </c>
      <c r="J466" s="37">
        <v>50</v>
      </c>
      <c r="K466" s="55">
        <v>-4.5267802799756502</v>
      </c>
      <c r="L466" s="37">
        <v>45</v>
      </c>
      <c r="M466" s="55">
        <v>-1.8151944292308899</v>
      </c>
      <c r="N466" s="37">
        <v>42</v>
      </c>
      <c r="O466" s="55">
        <v>3.00180717196266</v>
      </c>
      <c r="P466" s="56">
        <v>-5.2797498284303304</v>
      </c>
      <c r="Q466" s="56">
        <v>-0.10995390384876</v>
      </c>
      <c r="R466" s="57">
        <v>8</v>
      </c>
      <c r="S466" s="58">
        <v>0.02</v>
      </c>
      <c r="T466" s="58" t="s">
        <v>673</v>
      </c>
      <c r="U466" s="14" t="s">
        <v>18</v>
      </c>
      <c r="V466" s="59">
        <v>1.4999999999999999E-2</v>
      </c>
      <c r="W466" s="59" t="s">
        <v>18</v>
      </c>
      <c r="X466" s="59">
        <v>1.8100000000000002E-2</v>
      </c>
      <c r="Y466" s="12" t="s">
        <v>30</v>
      </c>
      <c r="Z466" s="60" t="s">
        <v>18</v>
      </c>
      <c r="AA466" s="8" t="s">
        <v>18</v>
      </c>
      <c r="AB466" s="61" t="s">
        <v>18</v>
      </c>
      <c r="AC466" s="62">
        <v>41274</v>
      </c>
      <c r="AD466" s="12" t="s">
        <v>716</v>
      </c>
      <c r="AE466" s="16">
        <v>500000</v>
      </c>
      <c r="AF466" s="14" t="s">
        <v>18</v>
      </c>
      <c r="AG466" s="39" t="s">
        <v>18</v>
      </c>
    </row>
    <row r="467" spans="1:33" hidden="1" x14ac:dyDescent="0.25">
      <c r="A467" s="126" t="s">
        <v>718</v>
      </c>
      <c r="B467" s="40" t="b" cm="1">
        <f t="array" ref="B467">IsESG(A467)</f>
        <v>0</v>
      </c>
      <c r="C467" s="127" t="s">
        <v>18</v>
      </c>
      <c r="D467" s="128" t="s">
        <v>18</v>
      </c>
      <c r="E467" s="127">
        <v>4.6237080932621302</v>
      </c>
      <c r="F467" s="128">
        <v>11</v>
      </c>
      <c r="G467" s="127">
        <v>4.8612849197796804</v>
      </c>
      <c r="H467" s="128">
        <v>11</v>
      </c>
      <c r="I467" s="127">
        <v>5.3224879517668997</v>
      </c>
      <c r="J467" s="128">
        <v>4</v>
      </c>
      <c r="K467" s="127">
        <v>1.77530954115077</v>
      </c>
      <c r="L467" s="128">
        <v>7</v>
      </c>
      <c r="M467" s="127">
        <v>1.77530954115077</v>
      </c>
      <c r="N467" s="128">
        <v>6</v>
      </c>
      <c r="O467" s="127">
        <v>0.41871002206225</v>
      </c>
      <c r="P467" s="131">
        <v>2.9650080703150299</v>
      </c>
      <c r="Q467" s="131">
        <v>11.6697676999907</v>
      </c>
      <c r="R467" s="132">
        <v>6</v>
      </c>
      <c r="S467" s="133">
        <v>0.02</v>
      </c>
      <c r="T467" s="133" t="s">
        <v>719</v>
      </c>
      <c r="U467" s="134" t="s">
        <v>18</v>
      </c>
      <c r="V467" s="135">
        <v>0.01</v>
      </c>
      <c r="W467" s="135" t="s">
        <v>18</v>
      </c>
      <c r="X467" s="135">
        <v>1.12E-2</v>
      </c>
      <c r="Y467" s="136" t="s">
        <v>30</v>
      </c>
      <c r="Z467" s="137">
        <v>308.88541723793298</v>
      </c>
      <c r="AA467" s="138" t="s">
        <v>18</v>
      </c>
      <c r="AB467" s="139">
        <v>1649</v>
      </c>
      <c r="AC467" s="140">
        <v>42369</v>
      </c>
      <c r="AD467" s="136" t="s">
        <v>716</v>
      </c>
      <c r="AE467" s="141">
        <v>10000</v>
      </c>
      <c r="AF467" s="134" t="s">
        <v>235</v>
      </c>
      <c r="AG467" s="142">
        <v>-32.480317630000002</v>
      </c>
    </row>
    <row r="468" spans="1:33" hidden="1" x14ac:dyDescent="0.25">
      <c r="A468" s="225" t="s">
        <v>2474</v>
      </c>
      <c r="B468" s="40" t="b" cm="1">
        <f t="array" ref="B468">IsESG(A468)</f>
        <v>1</v>
      </c>
      <c r="C468" s="41" t="s">
        <v>18</v>
      </c>
      <c r="D468" s="42" t="s">
        <v>18</v>
      </c>
      <c r="E468" s="41" t="s">
        <v>18</v>
      </c>
      <c r="F468" s="42" t="s">
        <v>18</v>
      </c>
      <c r="G468" s="41" t="s">
        <v>18</v>
      </c>
      <c r="H468" s="42" t="s">
        <v>18</v>
      </c>
      <c r="I468" s="63">
        <v>27.944337262690301</v>
      </c>
      <c r="J468" s="64">
        <v>1</v>
      </c>
      <c r="K468" s="63">
        <v>7.1867482481305904</v>
      </c>
      <c r="L468" s="64">
        <v>3</v>
      </c>
      <c r="M468" s="63">
        <v>0.55353044741435198</v>
      </c>
      <c r="N468" s="64">
        <v>3</v>
      </c>
      <c r="O468" s="41">
        <v>11.3234558491106</v>
      </c>
      <c r="P468" s="43">
        <v>2.10742446682776</v>
      </c>
      <c r="Q468" s="43" t="s">
        <v>18</v>
      </c>
      <c r="R468" s="44">
        <v>8</v>
      </c>
      <c r="S468" s="45">
        <v>0</v>
      </c>
      <c r="T468" s="45">
        <v>0</v>
      </c>
      <c r="U468" s="46" t="s">
        <v>18</v>
      </c>
      <c r="V468" s="47">
        <v>1.47E-2</v>
      </c>
      <c r="W468" s="47" t="s">
        <v>18</v>
      </c>
      <c r="X468" s="47">
        <v>1.4912656782730099E-2</v>
      </c>
      <c r="Y468" s="48" t="s">
        <v>30</v>
      </c>
      <c r="Z468" s="49">
        <v>33.525013709596102</v>
      </c>
      <c r="AA468" s="50">
        <v>0.87107600031044996</v>
      </c>
      <c r="AB468" s="51">
        <v>937</v>
      </c>
      <c r="AC468" s="52">
        <v>44578</v>
      </c>
      <c r="AD468" s="48" t="s">
        <v>906</v>
      </c>
      <c r="AE468" s="53" t="s">
        <v>165</v>
      </c>
      <c r="AF468" s="46" t="s">
        <v>39</v>
      </c>
      <c r="AG468" s="54">
        <v>9.4661371095334594</v>
      </c>
    </row>
    <row r="469" spans="1:33" hidden="1" x14ac:dyDescent="0.25">
      <c r="A469" s="225" t="s">
        <v>2476</v>
      </c>
      <c r="B469" s="40" t="b" cm="1">
        <f t="array" ref="B469">IsESG(A469)</f>
        <v>1</v>
      </c>
      <c r="C469" s="41" t="s">
        <v>18</v>
      </c>
      <c r="D469" s="42" t="s">
        <v>18</v>
      </c>
      <c r="E469" s="41" t="s">
        <v>18</v>
      </c>
      <c r="F469" s="42" t="s">
        <v>18</v>
      </c>
      <c r="G469" s="41" t="s">
        <v>18</v>
      </c>
      <c r="H469" s="42" t="s">
        <v>18</v>
      </c>
      <c r="I469" s="41">
        <v>7.2451659107186401</v>
      </c>
      <c r="J469" s="42">
        <v>18</v>
      </c>
      <c r="K469" s="41">
        <v>2.87382642546376</v>
      </c>
      <c r="L469" s="42">
        <v>13</v>
      </c>
      <c r="M469" s="41">
        <v>-1.1224826675470501</v>
      </c>
      <c r="N469" s="42">
        <v>19</v>
      </c>
      <c r="O469" s="41">
        <v>5.0618716439241904</v>
      </c>
      <c r="P469" s="43">
        <v>0.62509616522695899</v>
      </c>
      <c r="Q469" s="43">
        <v>7.13</v>
      </c>
      <c r="R469" s="44">
        <v>8</v>
      </c>
      <c r="S469" s="45">
        <v>5.0000000000000001E-3</v>
      </c>
      <c r="T469" s="45">
        <v>5.0000000000000001E-3</v>
      </c>
      <c r="U469" s="46" t="s">
        <v>18</v>
      </c>
      <c r="V469" s="47">
        <v>2.2000000000000001E-3</v>
      </c>
      <c r="W469" s="47" t="s">
        <v>18</v>
      </c>
      <c r="X469" s="47">
        <v>2.2490000000000001E-3</v>
      </c>
      <c r="Y469" s="48" t="s">
        <v>30</v>
      </c>
      <c r="Z469" s="49" t="s">
        <v>18</v>
      </c>
      <c r="AA469" s="50" t="s">
        <v>18</v>
      </c>
      <c r="AB469" s="51" t="s">
        <v>18</v>
      </c>
      <c r="AC469" s="52">
        <v>44519</v>
      </c>
      <c r="AD469" s="48" t="s">
        <v>978</v>
      </c>
      <c r="AE469" s="53" t="s">
        <v>37</v>
      </c>
      <c r="AF469" s="46" t="s">
        <v>18</v>
      </c>
      <c r="AG469" s="54" t="s">
        <v>18</v>
      </c>
    </row>
    <row r="470" spans="1:33" hidden="1" x14ac:dyDescent="0.25">
      <c r="A470" s="225" t="s">
        <v>2411</v>
      </c>
      <c r="B470" s="40" t="b" cm="1">
        <f t="array" ref="B470">IsESG(A470)</f>
        <v>1</v>
      </c>
      <c r="C470" s="55" t="s">
        <v>18</v>
      </c>
      <c r="D470" s="37" t="s">
        <v>18</v>
      </c>
      <c r="E470" s="65">
        <v>-0.271955820318936</v>
      </c>
      <c r="F470" s="66">
        <v>2</v>
      </c>
      <c r="G470" s="65">
        <v>-2.1556438402341498</v>
      </c>
      <c r="H470" s="66">
        <v>2</v>
      </c>
      <c r="I470" s="55">
        <v>3.2800244473872402</v>
      </c>
      <c r="J470" s="37">
        <v>26</v>
      </c>
      <c r="K470" s="55">
        <v>0</v>
      </c>
      <c r="L470" s="37">
        <v>28</v>
      </c>
      <c r="M470" s="55">
        <v>-1.0153275407595801</v>
      </c>
      <c r="N470" s="37">
        <v>12</v>
      </c>
      <c r="O470" s="55">
        <v>5.2975354576194098</v>
      </c>
      <c r="P470" s="56">
        <v>-0.15119953726619201</v>
      </c>
      <c r="Q470" s="56">
        <v>8.25</v>
      </c>
      <c r="R470" s="57">
        <v>8</v>
      </c>
      <c r="S470" s="58">
        <v>0</v>
      </c>
      <c r="T470" s="58">
        <v>0</v>
      </c>
      <c r="U470" s="14" t="s">
        <v>18</v>
      </c>
      <c r="V470" s="59">
        <v>5.4999999999999997E-3</v>
      </c>
      <c r="W470" s="59" t="s">
        <v>18</v>
      </c>
      <c r="X470" s="59">
        <v>5.5387115515152302E-3</v>
      </c>
      <c r="Y470" s="12" t="s">
        <v>30</v>
      </c>
      <c r="Z470" s="60">
        <v>107.81909662</v>
      </c>
      <c r="AA470" s="8">
        <v>-0.59031599999999995</v>
      </c>
      <c r="AB470" s="61">
        <v>182</v>
      </c>
      <c r="AC470" s="62">
        <v>43346</v>
      </c>
      <c r="AD470" s="12" t="s">
        <v>139</v>
      </c>
      <c r="AE470" s="16">
        <v>30</v>
      </c>
      <c r="AF470" s="14" t="s">
        <v>42</v>
      </c>
      <c r="AG470" s="39">
        <v>-22.539511999999998</v>
      </c>
    </row>
    <row r="471" spans="1:33" hidden="1" x14ac:dyDescent="0.25">
      <c r="A471" s="225" t="s">
        <v>2412</v>
      </c>
      <c r="B471" s="40" t="b" cm="1">
        <f t="array" ref="B471">IsESG(A471)</f>
        <v>1</v>
      </c>
      <c r="C471" s="41" t="s">
        <v>18</v>
      </c>
      <c r="D471" s="42" t="s">
        <v>18</v>
      </c>
      <c r="E471" s="41" t="s">
        <v>18</v>
      </c>
      <c r="F471" s="42" t="s">
        <v>18</v>
      </c>
      <c r="G471" s="41" t="s">
        <v>18</v>
      </c>
      <c r="H471" s="42" t="s">
        <v>18</v>
      </c>
      <c r="I471" s="41" t="s">
        <v>18</v>
      </c>
      <c r="J471" s="42" t="s">
        <v>18</v>
      </c>
      <c r="K471" s="41">
        <v>2.4913163253084498</v>
      </c>
      <c r="L471" s="42">
        <v>24</v>
      </c>
      <c r="M471" s="41">
        <v>-1.4851485148515</v>
      </c>
      <c r="N471" s="42">
        <v>30</v>
      </c>
      <c r="O471" s="41" t="s">
        <v>18</v>
      </c>
      <c r="P471" s="43" t="s">
        <v>18</v>
      </c>
      <c r="Q471" s="43" t="s">
        <v>18</v>
      </c>
      <c r="R471" s="44">
        <v>8</v>
      </c>
      <c r="S471" s="45">
        <v>0</v>
      </c>
      <c r="T471" s="45">
        <v>0</v>
      </c>
      <c r="U471" s="46" t="s">
        <v>18</v>
      </c>
      <c r="V471" s="47">
        <v>4.3E-3</v>
      </c>
      <c r="W471" s="47" t="s">
        <v>18</v>
      </c>
      <c r="X471" s="47" t="s">
        <v>18</v>
      </c>
      <c r="Y471" s="48" t="s">
        <v>30</v>
      </c>
      <c r="Z471" s="49">
        <v>241.70625855</v>
      </c>
      <c r="AA471" s="50">
        <v>0</v>
      </c>
      <c r="AB471" s="51">
        <v>37</v>
      </c>
      <c r="AC471" s="52">
        <v>45293</v>
      </c>
      <c r="AD471" s="48" t="s">
        <v>248</v>
      </c>
      <c r="AE471" s="53">
        <v>30</v>
      </c>
      <c r="AF471" s="46" t="s">
        <v>18</v>
      </c>
      <c r="AG471" s="54">
        <v>-1.7956700000000001</v>
      </c>
    </row>
    <row r="472" spans="1:33" hidden="1" x14ac:dyDescent="0.25">
      <c r="A472" s="40" t="s">
        <v>726</v>
      </c>
      <c r="B472" s="40" t="b" cm="1">
        <f t="array" ref="B472">IsESG(A472)</f>
        <v>0</v>
      </c>
      <c r="C472" s="41" t="s">
        <v>18</v>
      </c>
      <c r="D472" s="42" t="s">
        <v>18</v>
      </c>
      <c r="E472" s="41">
        <v>2.7804030084045799</v>
      </c>
      <c r="F472" s="42">
        <v>4</v>
      </c>
      <c r="G472" s="41">
        <v>1.8652286377890399</v>
      </c>
      <c r="H472" s="42">
        <v>14</v>
      </c>
      <c r="I472" s="41">
        <v>5.0430891989439104</v>
      </c>
      <c r="J472" s="42">
        <v>32</v>
      </c>
      <c r="K472" s="41">
        <v>2.0897939782314299</v>
      </c>
      <c r="L472" s="42">
        <v>30</v>
      </c>
      <c r="M472" s="63">
        <v>0.85358748489092695</v>
      </c>
      <c r="N472" s="64">
        <v>3</v>
      </c>
      <c r="O472" s="41">
        <v>2.3789116852383398</v>
      </c>
      <c r="P472" s="43">
        <v>0.40442015888327498</v>
      </c>
      <c r="Q472" s="43">
        <v>0.343753903659549</v>
      </c>
      <c r="R472" s="44">
        <v>6</v>
      </c>
      <c r="S472" s="45">
        <v>0.01</v>
      </c>
      <c r="T472" s="45">
        <v>0.01</v>
      </c>
      <c r="U472" s="46" t="s">
        <v>18</v>
      </c>
      <c r="V472" s="47">
        <v>8.0000000000000002E-3</v>
      </c>
      <c r="W472" s="47" t="s">
        <v>18</v>
      </c>
      <c r="X472" s="47">
        <v>1.7491E-2</v>
      </c>
      <c r="Y472" s="48" t="s">
        <v>30</v>
      </c>
      <c r="Z472" s="49">
        <v>28.0011461</v>
      </c>
      <c r="AA472" s="50">
        <v>-2.3152711500000001</v>
      </c>
      <c r="AB472" s="51">
        <v>161</v>
      </c>
      <c r="AC472" s="52">
        <v>43600</v>
      </c>
      <c r="AD472" s="48" t="s">
        <v>727</v>
      </c>
      <c r="AE472" s="53">
        <v>100</v>
      </c>
      <c r="AF472" s="46" t="s">
        <v>39</v>
      </c>
      <c r="AG472" s="54">
        <v>-4.2562501399999997</v>
      </c>
    </row>
    <row r="473" spans="1:33" hidden="1" x14ac:dyDescent="0.25">
      <c r="A473" s="1" t="s">
        <v>728</v>
      </c>
      <c r="B473" s="40" t="b" cm="1">
        <f t="array" ref="B473">IsESG(A473)</f>
        <v>0</v>
      </c>
      <c r="C473" s="55" t="s">
        <v>18</v>
      </c>
      <c r="D473" s="37" t="s">
        <v>18</v>
      </c>
      <c r="E473" s="65">
        <v>2.7804524835981899</v>
      </c>
      <c r="F473" s="66">
        <v>3</v>
      </c>
      <c r="G473" s="55">
        <v>1.8652439347412699</v>
      </c>
      <c r="H473" s="37">
        <v>13</v>
      </c>
      <c r="I473" s="55">
        <v>5.0430332309340198</v>
      </c>
      <c r="J473" s="37">
        <v>33</v>
      </c>
      <c r="K473" s="55">
        <v>2.08975247910656</v>
      </c>
      <c r="L473" s="37">
        <v>31</v>
      </c>
      <c r="M473" s="55">
        <v>0.85358365302186101</v>
      </c>
      <c r="N473" s="37">
        <v>4</v>
      </c>
      <c r="O473" s="55">
        <v>2.37899307545525</v>
      </c>
      <c r="P473" s="56">
        <v>0.40438279691897799</v>
      </c>
      <c r="Q473" s="56">
        <v>0.34376362663571403</v>
      </c>
      <c r="R473" s="57">
        <v>6</v>
      </c>
      <c r="S473" s="58" t="s">
        <v>729</v>
      </c>
      <c r="T473" s="58">
        <v>0.01</v>
      </c>
      <c r="U473" s="14" t="s">
        <v>18</v>
      </c>
      <c r="V473" s="59">
        <v>8.0000000000000002E-3</v>
      </c>
      <c r="W473" s="59" t="s">
        <v>18</v>
      </c>
      <c r="X473" s="59">
        <v>1.7491E-2</v>
      </c>
      <c r="Y473" s="12" t="s">
        <v>30</v>
      </c>
      <c r="Z473" s="60" t="s">
        <v>18</v>
      </c>
      <c r="AA473" s="8" t="s">
        <v>18</v>
      </c>
      <c r="AB473" s="61" t="s">
        <v>18</v>
      </c>
      <c r="AC473" s="62">
        <v>43600</v>
      </c>
      <c r="AD473" s="12" t="s">
        <v>727</v>
      </c>
      <c r="AE473" s="16">
        <v>100</v>
      </c>
      <c r="AF473" s="14" t="s">
        <v>39</v>
      </c>
      <c r="AG473" s="39" t="s">
        <v>18</v>
      </c>
    </row>
    <row r="474" spans="1:33" hidden="1" x14ac:dyDescent="0.25">
      <c r="A474" s="40" t="s">
        <v>730</v>
      </c>
      <c r="B474" s="40" t="b" cm="1">
        <f t="array" ref="B474">IsESG(A474)</f>
        <v>0</v>
      </c>
      <c r="C474" s="41" t="s">
        <v>18</v>
      </c>
      <c r="D474" s="42" t="s">
        <v>18</v>
      </c>
      <c r="E474" s="63">
        <v>2.9899597849503099</v>
      </c>
      <c r="F474" s="64">
        <v>2</v>
      </c>
      <c r="G474" s="41">
        <v>2.07069534228234</v>
      </c>
      <c r="H474" s="42">
        <v>11</v>
      </c>
      <c r="I474" s="41">
        <v>5.2541160398774203</v>
      </c>
      <c r="J474" s="42">
        <v>31</v>
      </c>
      <c r="K474" s="41">
        <v>2.1927821719019001</v>
      </c>
      <c r="L474" s="42">
        <v>27</v>
      </c>
      <c r="M474" s="63">
        <v>0.87077247832529903</v>
      </c>
      <c r="N474" s="64">
        <v>2</v>
      </c>
      <c r="O474" s="41">
        <v>2.37890334184344</v>
      </c>
      <c r="P474" s="43">
        <v>0.49312919193169902</v>
      </c>
      <c r="Q474" s="43">
        <v>0.38423855855776701</v>
      </c>
      <c r="R474" s="44">
        <v>6</v>
      </c>
      <c r="S474" s="45">
        <v>0</v>
      </c>
      <c r="T474" s="45">
        <v>0</v>
      </c>
      <c r="U474" s="46" t="s">
        <v>18</v>
      </c>
      <c r="V474" s="47">
        <v>6.0000000000000001E-3</v>
      </c>
      <c r="W474" s="47" t="s">
        <v>18</v>
      </c>
      <c r="X474" s="47">
        <v>1.5491E-2</v>
      </c>
      <c r="Y474" s="48" t="s">
        <v>30</v>
      </c>
      <c r="Z474" s="49" t="s">
        <v>18</v>
      </c>
      <c r="AA474" s="50" t="s">
        <v>18</v>
      </c>
      <c r="AB474" s="51" t="s">
        <v>18</v>
      </c>
      <c r="AC474" s="52">
        <v>43600</v>
      </c>
      <c r="AD474" s="48" t="s">
        <v>727</v>
      </c>
      <c r="AE474" s="53" t="s">
        <v>159</v>
      </c>
      <c r="AF474" s="46" t="s">
        <v>18</v>
      </c>
      <c r="AG474" s="54" t="s">
        <v>18</v>
      </c>
    </row>
    <row r="475" spans="1:33" hidden="1" x14ac:dyDescent="0.25">
      <c r="A475" s="1" t="s">
        <v>731</v>
      </c>
      <c r="B475" s="40" t="b" cm="1">
        <f t="array" ref="B475">IsESG(A475)</f>
        <v>0</v>
      </c>
      <c r="C475" s="55" t="s">
        <v>18</v>
      </c>
      <c r="D475" s="37" t="s">
        <v>18</v>
      </c>
      <c r="E475" s="55">
        <v>0.76283291185959001</v>
      </c>
      <c r="F475" s="37">
        <v>5</v>
      </c>
      <c r="G475" s="55">
        <v>-2.4256983315125802</v>
      </c>
      <c r="H475" s="37">
        <v>25</v>
      </c>
      <c r="I475" s="55">
        <v>-8.6263478668541893</v>
      </c>
      <c r="J475" s="37">
        <v>46</v>
      </c>
      <c r="K475" s="55">
        <v>-0.88150533988812196</v>
      </c>
      <c r="L475" s="37">
        <v>47</v>
      </c>
      <c r="M475" s="55">
        <v>-0.34088972217485303</v>
      </c>
      <c r="N475" s="37">
        <v>19</v>
      </c>
      <c r="O475" s="55">
        <v>5.2238526028918697</v>
      </c>
      <c r="P475" s="56">
        <v>-2.4325642758469201</v>
      </c>
      <c r="Q475" s="56">
        <v>-7.1445035058417899E-2</v>
      </c>
      <c r="R475" s="57">
        <v>6</v>
      </c>
      <c r="S475" s="58">
        <v>0.02</v>
      </c>
      <c r="T475" s="58">
        <v>0.03</v>
      </c>
      <c r="U475" s="14" t="s">
        <v>89</v>
      </c>
      <c r="V475" s="59">
        <v>8.9999999999999993E-3</v>
      </c>
      <c r="W475" s="59" t="s">
        <v>18</v>
      </c>
      <c r="X475" s="59">
        <v>2.8299999999999999E-2</v>
      </c>
      <c r="Y475" s="12" t="s">
        <v>30</v>
      </c>
      <c r="Z475" s="60">
        <v>200.97322030000001</v>
      </c>
      <c r="AA475" s="8">
        <v>0.22415729000000001</v>
      </c>
      <c r="AB475" s="61">
        <v>4357</v>
      </c>
      <c r="AC475" s="62">
        <v>43004</v>
      </c>
      <c r="AD475" s="12" t="s">
        <v>732</v>
      </c>
      <c r="AE475" s="16">
        <v>1000</v>
      </c>
      <c r="AF475" s="14" t="s">
        <v>18</v>
      </c>
      <c r="AG475" s="39">
        <v>-14.797062859999899</v>
      </c>
    </row>
    <row r="476" spans="1:33" hidden="1" x14ac:dyDescent="0.25">
      <c r="A476" s="40" t="s">
        <v>733</v>
      </c>
      <c r="B476" s="40" t="b" cm="1">
        <f t="array" ref="B476">IsESG(A476)</f>
        <v>0</v>
      </c>
      <c r="C476" s="41" t="s">
        <v>18</v>
      </c>
      <c r="D476" s="42" t="s">
        <v>18</v>
      </c>
      <c r="E476" s="41" t="s">
        <v>18</v>
      </c>
      <c r="F476" s="42" t="s">
        <v>18</v>
      </c>
      <c r="G476" s="41" t="s">
        <v>18</v>
      </c>
      <c r="H476" s="42" t="s">
        <v>18</v>
      </c>
      <c r="I476" s="63">
        <v>34.0892728581711</v>
      </c>
      <c r="J476" s="64">
        <v>2</v>
      </c>
      <c r="K476" s="41">
        <v>6.2161391502708998</v>
      </c>
      <c r="L476" s="42">
        <v>6</v>
      </c>
      <c r="M476" s="41">
        <v>-5.5048198883815296</v>
      </c>
      <c r="N476" s="42">
        <v>29</v>
      </c>
      <c r="O476" s="41">
        <v>13.9289567444568</v>
      </c>
      <c r="P476" s="43">
        <v>2.1543798327094801</v>
      </c>
      <c r="Q476" s="43" t="s">
        <v>18</v>
      </c>
      <c r="R476" s="44">
        <v>6</v>
      </c>
      <c r="S476" s="45">
        <v>0.02</v>
      </c>
      <c r="T476" s="45">
        <v>0.01</v>
      </c>
      <c r="U476" s="46" t="s">
        <v>18</v>
      </c>
      <c r="V476" s="47">
        <v>1.4999999999999999E-2</v>
      </c>
      <c r="W476" s="47" t="s">
        <v>18</v>
      </c>
      <c r="X476" s="47">
        <v>1.4999999999999999E-2</v>
      </c>
      <c r="Y476" s="48" t="s">
        <v>30</v>
      </c>
      <c r="Z476" s="49">
        <v>33.761954659999901</v>
      </c>
      <c r="AA476" s="50">
        <v>1.58532947</v>
      </c>
      <c r="AB476" s="51">
        <v>1080</v>
      </c>
      <c r="AC476" s="52">
        <v>44522</v>
      </c>
      <c r="AD476" s="48" t="s">
        <v>734</v>
      </c>
      <c r="AE476" s="53" t="s">
        <v>129</v>
      </c>
      <c r="AF476" s="46" t="s">
        <v>39</v>
      </c>
      <c r="AG476" s="54">
        <v>10.18465767</v>
      </c>
    </row>
    <row r="477" spans="1:33" hidden="1" x14ac:dyDescent="0.25">
      <c r="A477" s="1" t="s">
        <v>735</v>
      </c>
      <c r="B477" s="40" t="b" cm="1">
        <f t="array" ref="B477">IsESG(A477)</f>
        <v>0</v>
      </c>
      <c r="C477" s="55" t="s">
        <v>18</v>
      </c>
      <c r="D477" s="37" t="s">
        <v>18</v>
      </c>
      <c r="E477" s="55" t="s">
        <v>18</v>
      </c>
      <c r="F477" s="37" t="s">
        <v>18</v>
      </c>
      <c r="G477" s="55" t="s">
        <v>18</v>
      </c>
      <c r="H477" s="37" t="s">
        <v>18</v>
      </c>
      <c r="I477" s="65">
        <v>34.502505368647</v>
      </c>
      <c r="J477" s="66">
        <v>1</v>
      </c>
      <c r="K477" s="55">
        <v>6.3986409966024498</v>
      </c>
      <c r="L477" s="37">
        <v>4</v>
      </c>
      <c r="M477" s="55">
        <v>-5.45911949685539</v>
      </c>
      <c r="N477" s="37">
        <v>28</v>
      </c>
      <c r="O477" s="55">
        <v>13.922383701678999</v>
      </c>
      <c r="P477" s="56">
        <v>2.1850781204764198</v>
      </c>
      <c r="Q477" s="56" t="s">
        <v>18</v>
      </c>
      <c r="R477" s="57">
        <v>6</v>
      </c>
      <c r="S477" s="58">
        <v>0.01</v>
      </c>
      <c r="T477" s="58">
        <v>0.01</v>
      </c>
      <c r="U477" s="14" t="s">
        <v>18</v>
      </c>
      <c r="V477" s="59">
        <v>1.2E-2</v>
      </c>
      <c r="W477" s="59" t="s">
        <v>18</v>
      </c>
      <c r="X477" s="59">
        <v>1.2E-2</v>
      </c>
      <c r="Y477" s="12" t="s">
        <v>30</v>
      </c>
      <c r="Z477" s="60" t="s">
        <v>18</v>
      </c>
      <c r="AA477" s="8" t="s">
        <v>18</v>
      </c>
      <c r="AB477" s="61" t="s">
        <v>18</v>
      </c>
      <c r="AC477" s="62">
        <v>44522</v>
      </c>
      <c r="AD477" s="12" t="s">
        <v>734</v>
      </c>
      <c r="AE477" s="16" t="s">
        <v>159</v>
      </c>
      <c r="AF477" s="14" t="s">
        <v>18</v>
      </c>
      <c r="AG477" s="39" t="s">
        <v>18</v>
      </c>
    </row>
    <row r="478" spans="1:33" hidden="1" x14ac:dyDescent="0.25">
      <c r="A478" s="40" t="s">
        <v>736</v>
      </c>
      <c r="B478" s="40" t="b" cm="1">
        <f t="array" ref="B478">IsESG(A478)</f>
        <v>0</v>
      </c>
      <c r="C478" s="41" t="s">
        <v>18</v>
      </c>
      <c r="D478" s="42" t="s">
        <v>18</v>
      </c>
      <c r="E478" s="41" t="s">
        <v>18</v>
      </c>
      <c r="F478" s="42" t="s">
        <v>18</v>
      </c>
      <c r="G478" s="41" t="s">
        <v>18</v>
      </c>
      <c r="H478" s="42" t="s">
        <v>18</v>
      </c>
      <c r="I478" s="41" t="s">
        <v>18</v>
      </c>
      <c r="J478" s="42" t="s">
        <v>18</v>
      </c>
      <c r="K478" s="41" t="s">
        <v>18</v>
      </c>
      <c r="L478" s="42" t="s">
        <v>18</v>
      </c>
      <c r="M478" s="41">
        <v>0.139664804469252</v>
      </c>
      <c r="N478" s="42">
        <v>13</v>
      </c>
      <c r="O478" s="41" t="s">
        <v>18</v>
      </c>
      <c r="P478" s="43" t="s">
        <v>18</v>
      </c>
      <c r="Q478" s="43" t="s">
        <v>18</v>
      </c>
      <c r="R478" s="44" t="s">
        <v>18</v>
      </c>
      <c r="S478" s="45">
        <v>0.02</v>
      </c>
      <c r="T478" s="45">
        <v>0.03</v>
      </c>
      <c r="U478" s="46" t="s">
        <v>18</v>
      </c>
      <c r="V478" s="47">
        <v>0.01</v>
      </c>
      <c r="W478" s="47" t="s">
        <v>18</v>
      </c>
      <c r="X478" s="47" t="s">
        <v>18</v>
      </c>
      <c r="Y478" s="48" t="s">
        <v>30</v>
      </c>
      <c r="Z478" s="49">
        <v>7.2082341559999996</v>
      </c>
      <c r="AA478" s="50">
        <v>5.46557257</v>
      </c>
      <c r="AB478" s="51">
        <v>87</v>
      </c>
      <c r="AC478" s="52">
        <v>45540</v>
      </c>
      <c r="AD478" s="48" t="s">
        <v>737</v>
      </c>
      <c r="AE478" s="53" t="s">
        <v>738</v>
      </c>
      <c r="AF478" s="46" t="s">
        <v>39</v>
      </c>
      <c r="AG478" s="54">
        <v>7.1951172000000003</v>
      </c>
    </row>
    <row r="479" spans="1:33" hidden="1" x14ac:dyDescent="0.25">
      <c r="A479" s="1" t="s">
        <v>739</v>
      </c>
      <c r="B479" s="40" t="b" cm="1">
        <f t="array" ref="B479">IsESG(A479)</f>
        <v>0</v>
      </c>
      <c r="C479" s="55" t="s">
        <v>18</v>
      </c>
      <c r="D479" s="37" t="s">
        <v>18</v>
      </c>
      <c r="E479" s="55" t="s">
        <v>18</v>
      </c>
      <c r="F479" s="37" t="s">
        <v>18</v>
      </c>
      <c r="G479" s="55" t="s">
        <v>18</v>
      </c>
      <c r="H479" s="37" t="s">
        <v>18</v>
      </c>
      <c r="I479" s="55" t="s">
        <v>18</v>
      </c>
      <c r="J479" s="37" t="s">
        <v>18</v>
      </c>
      <c r="K479" s="55" t="s">
        <v>18</v>
      </c>
      <c r="L479" s="37" t="s">
        <v>18</v>
      </c>
      <c r="M479" s="55">
        <v>0.159585078795143</v>
      </c>
      <c r="N479" s="37">
        <v>12</v>
      </c>
      <c r="O479" s="55" t="s">
        <v>18</v>
      </c>
      <c r="P479" s="56" t="s">
        <v>18</v>
      </c>
      <c r="Q479" s="56" t="s">
        <v>18</v>
      </c>
      <c r="R479" s="57" t="s">
        <v>18</v>
      </c>
      <c r="S479" s="58">
        <v>0.01</v>
      </c>
      <c r="T479" s="58">
        <v>0.03</v>
      </c>
      <c r="U479" s="14" t="s">
        <v>18</v>
      </c>
      <c r="V479" s="59">
        <v>6.9999999999999897E-3</v>
      </c>
      <c r="W479" s="59" t="s">
        <v>18</v>
      </c>
      <c r="X479" s="59" t="s">
        <v>18</v>
      </c>
      <c r="Y479" s="12" t="s">
        <v>30</v>
      </c>
      <c r="Z479" s="60" t="s">
        <v>18</v>
      </c>
      <c r="AA479" s="8" t="s">
        <v>18</v>
      </c>
      <c r="AB479" s="61" t="s">
        <v>18</v>
      </c>
      <c r="AC479" s="62">
        <v>45540</v>
      </c>
      <c r="AD479" s="12" t="s">
        <v>737</v>
      </c>
      <c r="AE479" s="16" t="s">
        <v>75</v>
      </c>
      <c r="AF479" s="14" t="s">
        <v>18</v>
      </c>
      <c r="AG479" s="39" t="s">
        <v>18</v>
      </c>
    </row>
    <row r="480" spans="1:33" hidden="1" x14ac:dyDescent="0.25">
      <c r="A480" s="40" t="s">
        <v>740</v>
      </c>
      <c r="B480" s="40" t="b" cm="1">
        <f t="array" ref="B480">IsESG(A480)</f>
        <v>0</v>
      </c>
      <c r="C480" s="41" t="s">
        <v>18</v>
      </c>
      <c r="D480" s="42" t="s">
        <v>18</v>
      </c>
      <c r="E480" s="41" t="s">
        <v>18</v>
      </c>
      <c r="F480" s="42" t="s">
        <v>18</v>
      </c>
      <c r="G480" s="41">
        <v>2.3375185712925601</v>
      </c>
      <c r="H480" s="42">
        <v>10</v>
      </c>
      <c r="I480" s="41">
        <v>-0.67908758488592902</v>
      </c>
      <c r="J480" s="42">
        <v>43</v>
      </c>
      <c r="K480" s="41">
        <v>0.44021834830072398</v>
      </c>
      <c r="L480" s="42">
        <v>40</v>
      </c>
      <c r="M480" s="41">
        <v>0</v>
      </c>
      <c r="N480" s="42">
        <v>18</v>
      </c>
      <c r="O480" s="41">
        <v>2.0239015226513</v>
      </c>
      <c r="P480" s="43">
        <v>-2.3519409856862801</v>
      </c>
      <c r="Q480" s="43" t="s">
        <v>18</v>
      </c>
      <c r="R480" s="44">
        <v>6</v>
      </c>
      <c r="S480" s="45">
        <v>0.02</v>
      </c>
      <c r="T480" s="45">
        <v>0.02</v>
      </c>
      <c r="U480" s="46" t="s">
        <v>18</v>
      </c>
      <c r="V480" s="47">
        <v>8.9999999999999993E-3</v>
      </c>
      <c r="W480" s="47" t="s">
        <v>18</v>
      </c>
      <c r="X480" s="47">
        <v>2.23E-2</v>
      </c>
      <c r="Y480" s="48" t="s">
        <v>30</v>
      </c>
      <c r="Z480" s="49">
        <v>45.259067649999999</v>
      </c>
      <c r="AA480" s="50">
        <v>-1.8685134299999999</v>
      </c>
      <c r="AB480" s="51">
        <v>1017</v>
      </c>
      <c r="AC480" s="52">
        <v>43973</v>
      </c>
      <c r="AD480" s="48" t="s">
        <v>741</v>
      </c>
      <c r="AE480" s="53" t="s">
        <v>129</v>
      </c>
      <c r="AF480" s="46" t="s">
        <v>39</v>
      </c>
      <c r="AG480" s="54">
        <v>-3.2478169299999902</v>
      </c>
    </row>
    <row r="481" spans="1:33" hidden="1" x14ac:dyDescent="0.25">
      <c r="A481" s="225" t="s">
        <v>2477</v>
      </c>
      <c r="B481" s="40" t="b" cm="1">
        <f t="array" ref="B481">IsESG(A481)</f>
        <v>1</v>
      </c>
      <c r="C481" s="55" t="s">
        <v>18</v>
      </c>
      <c r="D481" s="37" t="s">
        <v>18</v>
      </c>
      <c r="E481" s="55" t="s">
        <v>18</v>
      </c>
      <c r="F481" s="37" t="s">
        <v>18</v>
      </c>
      <c r="G481" s="55" t="s">
        <v>18</v>
      </c>
      <c r="H481" s="37" t="s">
        <v>18</v>
      </c>
      <c r="I481" s="55" t="s">
        <v>18</v>
      </c>
      <c r="J481" s="37" t="s">
        <v>18</v>
      </c>
      <c r="K481" s="55" t="s">
        <v>18</v>
      </c>
      <c r="L481" s="37" t="s">
        <v>18</v>
      </c>
      <c r="M481" s="55" t="s">
        <v>18</v>
      </c>
      <c r="N481" s="37" t="s">
        <v>18</v>
      </c>
      <c r="O481" s="55" t="s">
        <v>18</v>
      </c>
      <c r="P481" s="56" t="s">
        <v>18</v>
      </c>
      <c r="Q481" s="56" t="s">
        <v>18</v>
      </c>
      <c r="R481" s="57">
        <v>9</v>
      </c>
      <c r="S481" s="58">
        <v>5.0000000000000001E-3</v>
      </c>
      <c r="T481" s="58">
        <v>5.0000000000000001E-3</v>
      </c>
      <c r="U481" s="14" t="s">
        <v>18</v>
      </c>
      <c r="V481" s="59">
        <v>1.49E-2</v>
      </c>
      <c r="W481" s="59" t="s">
        <v>18</v>
      </c>
      <c r="X481" s="59">
        <v>1.49E-2</v>
      </c>
      <c r="Y481" s="12" t="s">
        <v>30</v>
      </c>
      <c r="Z481" s="60" t="s">
        <v>18</v>
      </c>
      <c r="AA481" s="8" t="s">
        <v>18</v>
      </c>
      <c r="AB481" s="61" t="s">
        <v>18</v>
      </c>
      <c r="AC481" s="62">
        <v>44621</v>
      </c>
      <c r="AD481" s="12" t="s">
        <v>1058</v>
      </c>
      <c r="AE481" s="16">
        <v>50</v>
      </c>
      <c r="AF481" s="14" t="s">
        <v>32</v>
      </c>
      <c r="AG481" s="39" t="s">
        <v>18</v>
      </c>
    </row>
    <row r="482" spans="1:33" hidden="1" x14ac:dyDescent="0.25">
      <c r="A482" s="225" t="s">
        <v>2478</v>
      </c>
      <c r="B482" s="40" t="b" cm="1">
        <f t="array" ref="B482">IsESG(A482)</f>
        <v>1</v>
      </c>
      <c r="C482" s="55" t="s">
        <v>18</v>
      </c>
      <c r="D482" s="37" t="s">
        <v>18</v>
      </c>
      <c r="E482" s="55">
        <v>-0.60953606714568798</v>
      </c>
      <c r="F482" s="37">
        <v>24</v>
      </c>
      <c r="G482" s="55">
        <v>-1.2716295994328599</v>
      </c>
      <c r="H482" s="37">
        <v>22</v>
      </c>
      <c r="I482" s="55">
        <v>9.0058848255570805</v>
      </c>
      <c r="J482" s="37">
        <v>17</v>
      </c>
      <c r="K482" s="55">
        <v>3.5953260761011299</v>
      </c>
      <c r="L482" s="37">
        <v>25</v>
      </c>
      <c r="M482" s="55">
        <v>-0.42238648363253001</v>
      </c>
      <c r="N482" s="37">
        <v>29</v>
      </c>
      <c r="O482" s="55">
        <v>3.1890881292002899</v>
      </c>
      <c r="P482" s="56">
        <v>1.5442895488628301</v>
      </c>
      <c r="Q482" s="56" t="s">
        <v>18</v>
      </c>
      <c r="R482" s="57">
        <v>9</v>
      </c>
      <c r="S482" s="58">
        <v>0.02</v>
      </c>
      <c r="T482" s="58">
        <v>0</v>
      </c>
      <c r="U482" s="14" t="s">
        <v>18</v>
      </c>
      <c r="V482" s="59">
        <v>5.5999999999999999E-3</v>
      </c>
      <c r="W482" s="59" t="s">
        <v>18</v>
      </c>
      <c r="X482" s="59">
        <v>5.5999999999999999E-3</v>
      </c>
      <c r="Y482" s="12" t="s">
        <v>141</v>
      </c>
      <c r="Z482" s="60" t="s">
        <v>18</v>
      </c>
      <c r="AA482" s="8" t="s">
        <v>18</v>
      </c>
      <c r="AB482" s="61" t="s">
        <v>18</v>
      </c>
      <c r="AC482" s="62">
        <v>42536</v>
      </c>
      <c r="AD482" s="12" t="s">
        <v>41</v>
      </c>
      <c r="AE482" s="16" t="s">
        <v>75</v>
      </c>
      <c r="AF482" s="14" t="s">
        <v>18</v>
      </c>
      <c r="AG482" s="39" t="s">
        <v>18</v>
      </c>
    </row>
    <row r="483" spans="1:33" hidden="1" x14ac:dyDescent="0.25">
      <c r="A483" s="1" t="s">
        <v>744</v>
      </c>
      <c r="B483" s="40" t="b" cm="1">
        <f t="array" ref="B483">IsESG(A483)</f>
        <v>0</v>
      </c>
      <c r="C483" s="55" t="s">
        <v>18</v>
      </c>
      <c r="D483" s="37" t="s">
        <v>18</v>
      </c>
      <c r="E483" s="55" t="s">
        <v>18</v>
      </c>
      <c r="F483" s="37" t="s">
        <v>18</v>
      </c>
      <c r="G483" s="55">
        <v>4.7468925012694196</v>
      </c>
      <c r="H483" s="37">
        <v>9</v>
      </c>
      <c r="I483" s="55">
        <v>8.2189453014368503</v>
      </c>
      <c r="J483" s="37">
        <v>25</v>
      </c>
      <c r="K483" s="55">
        <v>3.3353766271229301</v>
      </c>
      <c r="L483" s="37">
        <v>18</v>
      </c>
      <c r="M483" s="55">
        <v>0.48210935993408999</v>
      </c>
      <c r="N483" s="37">
        <v>11</v>
      </c>
      <c r="O483" s="55">
        <v>0.76028226005496002</v>
      </c>
      <c r="P483" s="56">
        <v>5.4426311931928701</v>
      </c>
      <c r="Q483" s="56" t="s">
        <v>18</v>
      </c>
      <c r="R483" s="57">
        <v>8</v>
      </c>
      <c r="S483" s="58">
        <v>0</v>
      </c>
      <c r="T483" s="58">
        <v>0.02</v>
      </c>
      <c r="U483" s="14" t="s">
        <v>18</v>
      </c>
      <c r="V483" s="59">
        <v>9.4999999999999998E-3</v>
      </c>
      <c r="W483" s="59" t="s">
        <v>18</v>
      </c>
      <c r="X483" s="59">
        <v>9.6035185609805902E-3</v>
      </c>
      <c r="Y483" s="12" t="s">
        <v>30</v>
      </c>
      <c r="Z483" s="60">
        <v>223.98390456834201</v>
      </c>
      <c r="AA483" s="8">
        <v>10.10583372</v>
      </c>
      <c r="AB483" s="61">
        <v>559</v>
      </c>
      <c r="AC483" s="62">
        <v>44439</v>
      </c>
      <c r="AD483" s="12" t="s">
        <v>745</v>
      </c>
      <c r="AE483" s="16" t="s">
        <v>658</v>
      </c>
      <c r="AF483" s="14" t="s">
        <v>18</v>
      </c>
      <c r="AG483" s="39">
        <v>66.32515995</v>
      </c>
    </row>
    <row r="484" spans="1:33" hidden="1" x14ac:dyDescent="0.25">
      <c r="A484" s="40" t="s">
        <v>746</v>
      </c>
      <c r="B484" s="40" t="b" cm="1">
        <f t="array" ref="B484">IsESG(A484)</f>
        <v>0</v>
      </c>
      <c r="C484" s="41" t="s">
        <v>18</v>
      </c>
      <c r="D484" s="42" t="s">
        <v>18</v>
      </c>
      <c r="E484" s="41" t="s">
        <v>18</v>
      </c>
      <c r="F484" s="42" t="s">
        <v>18</v>
      </c>
      <c r="G484" s="41">
        <v>5.2211564485929296</v>
      </c>
      <c r="H484" s="42">
        <v>8</v>
      </c>
      <c r="I484" s="41">
        <v>8.7084560370214597</v>
      </c>
      <c r="J484" s="42">
        <v>19</v>
      </c>
      <c r="K484" s="41">
        <v>3.5699016673792201</v>
      </c>
      <c r="L484" s="42">
        <v>16</v>
      </c>
      <c r="M484" s="41">
        <v>0.52127907881427404</v>
      </c>
      <c r="N484" s="42">
        <v>10</v>
      </c>
      <c r="O484" s="41">
        <v>0.77881050560399701</v>
      </c>
      <c r="P484" s="43">
        <v>5.9416849753485899</v>
      </c>
      <c r="Q484" s="43" t="s">
        <v>18</v>
      </c>
      <c r="R484" s="44">
        <v>8</v>
      </c>
      <c r="S484" s="45">
        <v>0</v>
      </c>
      <c r="T484" s="45">
        <v>0.02</v>
      </c>
      <c r="U484" s="46" t="s">
        <v>18</v>
      </c>
      <c r="V484" s="47">
        <v>5.0000000000000001E-3</v>
      </c>
      <c r="W484" s="47" t="s">
        <v>18</v>
      </c>
      <c r="X484" s="47" t="s">
        <v>18</v>
      </c>
      <c r="Y484" s="48" t="s">
        <v>30</v>
      </c>
      <c r="Z484" s="49" t="s">
        <v>18</v>
      </c>
      <c r="AA484" s="50" t="s">
        <v>18</v>
      </c>
      <c r="AB484" s="51" t="s">
        <v>18</v>
      </c>
      <c r="AC484" s="52">
        <v>44439</v>
      </c>
      <c r="AD484" s="48" t="s">
        <v>745</v>
      </c>
      <c r="AE484" s="53" t="s">
        <v>70</v>
      </c>
      <c r="AF484" s="46" t="s">
        <v>18</v>
      </c>
      <c r="AG484" s="54" t="s">
        <v>18</v>
      </c>
    </row>
    <row r="485" spans="1:33" hidden="1" x14ac:dyDescent="0.25">
      <c r="A485" s="1" t="s">
        <v>747</v>
      </c>
      <c r="B485" s="40" t="b" cm="1">
        <f t="array" ref="B485">IsESG(A485)</f>
        <v>0</v>
      </c>
      <c r="C485" s="55" t="s">
        <v>18</v>
      </c>
      <c r="D485" s="37" t="s">
        <v>18</v>
      </c>
      <c r="E485" s="55" t="s">
        <v>18</v>
      </c>
      <c r="F485" s="37" t="s">
        <v>18</v>
      </c>
      <c r="G485" s="55" t="s">
        <v>18</v>
      </c>
      <c r="H485" s="37" t="s">
        <v>18</v>
      </c>
      <c r="I485" s="55">
        <v>-10.0759163361563</v>
      </c>
      <c r="J485" s="37">
        <v>47</v>
      </c>
      <c r="K485" s="55">
        <v>-3.0100038730293699</v>
      </c>
      <c r="L485" s="37">
        <v>50</v>
      </c>
      <c r="M485" s="55">
        <v>-3.64084696985819</v>
      </c>
      <c r="N485" s="37">
        <v>27</v>
      </c>
      <c r="O485" s="55">
        <v>10.5257221745834</v>
      </c>
      <c r="P485" s="56">
        <v>-1.3449837891001599</v>
      </c>
      <c r="Q485" s="56" t="s">
        <v>18</v>
      </c>
      <c r="R485" s="57">
        <v>6</v>
      </c>
      <c r="S485" s="58">
        <v>0</v>
      </c>
      <c r="T485" s="58">
        <v>0</v>
      </c>
      <c r="U485" s="14" t="s">
        <v>18</v>
      </c>
      <c r="V485" s="59">
        <v>0.02</v>
      </c>
      <c r="W485" s="59" t="s">
        <v>18</v>
      </c>
      <c r="X485" s="59" t="s">
        <v>18</v>
      </c>
      <c r="Y485" s="12" t="s">
        <v>141</v>
      </c>
      <c r="Z485" s="60">
        <v>2910.66053878</v>
      </c>
      <c r="AA485" s="8" t="s">
        <v>18</v>
      </c>
      <c r="AB485" s="61" t="s">
        <v>18</v>
      </c>
      <c r="AC485" s="62">
        <v>40766</v>
      </c>
      <c r="AD485" s="12" t="s">
        <v>748</v>
      </c>
      <c r="AE485" s="16">
        <v>0</v>
      </c>
      <c r="AF485" s="14" t="s">
        <v>18</v>
      </c>
      <c r="AG485" s="39" t="s">
        <v>18</v>
      </c>
    </row>
    <row r="486" spans="1:33" hidden="1" x14ac:dyDescent="0.25">
      <c r="A486" s="40" t="s">
        <v>749</v>
      </c>
      <c r="B486" s="40" t="b" cm="1">
        <f t="array" ref="B486">IsESG(A486)</f>
        <v>0</v>
      </c>
      <c r="C486" s="41" t="s">
        <v>18</v>
      </c>
      <c r="D486" s="42" t="s">
        <v>18</v>
      </c>
      <c r="E486" s="41" t="s">
        <v>18</v>
      </c>
      <c r="F486" s="42" t="s">
        <v>18</v>
      </c>
      <c r="G486" s="41" t="s">
        <v>18</v>
      </c>
      <c r="H486" s="42" t="s">
        <v>18</v>
      </c>
      <c r="I486" s="41">
        <v>-3.1040212510556899</v>
      </c>
      <c r="J486" s="42">
        <v>45</v>
      </c>
      <c r="K486" s="41">
        <v>-0.52591943191945201</v>
      </c>
      <c r="L486" s="42">
        <v>45</v>
      </c>
      <c r="M486" s="41">
        <v>-1.56300281718766</v>
      </c>
      <c r="N486" s="42">
        <v>25</v>
      </c>
      <c r="O486" s="41">
        <v>4.9670609343021299</v>
      </c>
      <c r="P486" s="43">
        <v>-1.4465356280747399</v>
      </c>
      <c r="Q486" s="43" t="s">
        <v>18</v>
      </c>
      <c r="R486" s="44">
        <v>6</v>
      </c>
      <c r="S486" s="45">
        <v>0</v>
      </c>
      <c r="T486" s="45">
        <v>0</v>
      </c>
      <c r="U486" s="46" t="s">
        <v>18</v>
      </c>
      <c r="V486" s="47">
        <v>1.6E-2</v>
      </c>
      <c r="W486" s="47" t="s">
        <v>18</v>
      </c>
      <c r="X486" s="47" t="s">
        <v>18</v>
      </c>
      <c r="Y486" s="48" t="s">
        <v>141</v>
      </c>
      <c r="Z486" s="49">
        <v>401.97359418999997</v>
      </c>
      <c r="AA486" s="50" t="s">
        <v>18</v>
      </c>
      <c r="AB486" s="51" t="s">
        <v>18</v>
      </c>
      <c r="AC486" s="52">
        <v>43243</v>
      </c>
      <c r="AD486" s="48" t="s">
        <v>748</v>
      </c>
      <c r="AE486" s="53">
        <v>0</v>
      </c>
      <c r="AF486" s="46" t="s">
        <v>18</v>
      </c>
      <c r="AG486" s="54" t="s">
        <v>18</v>
      </c>
    </row>
    <row r="487" spans="1:33" hidden="1" x14ac:dyDescent="0.25">
      <c r="A487" s="1" t="s">
        <v>750</v>
      </c>
      <c r="B487" s="40" t="b" cm="1">
        <f t="array" ref="B487">IsESG(A487)</f>
        <v>0</v>
      </c>
      <c r="C487" s="55" t="s">
        <v>18</v>
      </c>
      <c r="D487" s="37" t="s">
        <v>18</v>
      </c>
      <c r="E487" s="55" t="s">
        <v>18</v>
      </c>
      <c r="F487" s="37" t="s">
        <v>18</v>
      </c>
      <c r="G487" s="55" t="s">
        <v>18</v>
      </c>
      <c r="H487" s="37" t="s">
        <v>18</v>
      </c>
      <c r="I487" s="55">
        <v>8.3830128687557792</v>
      </c>
      <c r="J487" s="37">
        <v>21</v>
      </c>
      <c r="K487" s="55" t="s">
        <v>18</v>
      </c>
      <c r="L487" s="37" t="s">
        <v>18</v>
      </c>
      <c r="M487" s="55" t="s">
        <v>18</v>
      </c>
      <c r="N487" s="37" t="s">
        <v>18</v>
      </c>
      <c r="O487" s="55">
        <v>5.2064833010472302</v>
      </c>
      <c r="P487" s="56">
        <v>0.826278173342056</v>
      </c>
      <c r="Q487" s="56" t="s">
        <v>18</v>
      </c>
      <c r="R487" s="57">
        <v>8</v>
      </c>
      <c r="S487" s="58">
        <v>0</v>
      </c>
      <c r="T487" s="58">
        <v>0</v>
      </c>
      <c r="U487" s="14" t="s">
        <v>18</v>
      </c>
      <c r="V487" s="59">
        <v>1.7500000000000002E-2</v>
      </c>
      <c r="W487" s="59" t="s">
        <v>18</v>
      </c>
      <c r="X487" s="59" t="s">
        <v>18</v>
      </c>
      <c r="Y487" s="12" t="s">
        <v>141</v>
      </c>
      <c r="Z487" s="60">
        <v>38.67689833</v>
      </c>
      <c r="AA487" s="8" t="s">
        <v>18</v>
      </c>
      <c r="AB487" s="61" t="s">
        <v>18</v>
      </c>
      <c r="AC487" s="62">
        <v>43992</v>
      </c>
      <c r="AD487" s="12" t="s">
        <v>751</v>
      </c>
      <c r="AE487" s="16">
        <v>0</v>
      </c>
      <c r="AF487" s="14" t="s">
        <v>18</v>
      </c>
      <c r="AG487" s="39" t="s">
        <v>18</v>
      </c>
    </row>
    <row r="488" spans="1:33" hidden="1" x14ac:dyDescent="0.25">
      <c r="A488" s="40" t="s">
        <v>752</v>
      </c>
      <c r="B488" s="40" t="b" cm="1">
        <f t="array" ref="B488">IsESG(A488)</f>
        <v>0</v>
      </c>
      <c r="C488" s="41" t="s">
        <v>18</v>
      </c>
      <c r="D488" s="42" t="s">
        <v>18</v>
      </c>
      <c r="E488" s="41" t="s">
        <v>18</v>
      </c>
      <c r="F488" s="42" t="s">
        <v>18</v>
      </c>
      <c r="G488" s="41" t="s">
        <v>18</v>
      </c>
      <c r="H488" s="42" t="s">
        <v>18</v>
      </c>
      <c r="I488" s="41">
        <v>25.0132783086292</v>
      </c>
      <c r="J488" s="42">
        <v>7</v>
      </c>
      <c r="K488" s="63">
        <v>12.1161144231859</v>
      </c>
      <c r="L488" s="64">
        <v>1</v>
      </c>
      <c r="M488" s="63">
        <v>2.29582038021602</v>
      </c>
      <c r="N488" s="64">
        <v>1</v>
      </c>
      <c r="O488" s="41">
        <v>15.956011378251</v>
      </c>
      <c r="P488" s="43">
        <v>1.3118735287398</v>
      </c>
      <c r="Q488" s="43" t="s">
        <v>18</v>
      </c>
      <c r="R488" s="44">
        <v>8</v>
      </c>
      <c r="S488" s="45">
        <v>0</v>
      </c>
      <c r="T488" s="45">
        <v>0</v>
      </c>
      <c r="U488" s="46" t="s">
        <v>18</v>
      </c>
      <c r="V488" s="47">
        <v>1.4999999999999999E-2</v>
      </c>
      <c r="W488" s="47" t="s">
        <v>18</v>
      </c>
      <c r="X488" s="47" t="s">
        <v>18</v>
      </c>
      <c r="Y488" s="48" t="s">
        <v>141</v>
      </c>
      <c r="Z488" s="49">
        <v>741.23668825000004</v>
      </c>
      <c r="AA488" s="50" t="s">
        <v>18</v>
      </c>
      <c r="AB488" s="51" t="s">
        <v>18</v>
      </c>
      <c r="AC488" s="52">
        <v>40862</v>
      </c>
      <c r="AD488" s="48" t="s">
        <v>753</v>
      </c>
      <c r="AE488" s="53">
        <v>0</v>
      </c>
      <c r="AF488" s="46" t="s">
        <v>18</v>
      </c>
      <c r="AG488" s="54" t="s">
        <v>18</v>
      </c>
    </row>
    <row r="489" spans="1:33" hidden="1" x14ac:dyDescent="0.25">
      <c r="A489" s="1" t="s">
        <v>754</v>
      </c>
      <c r="B489" s="40" t="b" cm="1">
        <f t="array" ref="B489">IsESG(A489)</f>
        <v>0</v>
      </c>
      <c r="C489" s="55" t="s">
        <v>18</v>
      </c>
      <c r="D489" s="37" t="s">
        <v>18</v>
      </c>
      <c r="E489" s="55" t="s">
        <v>18</v>
      </c>
      <c r="F489" s="37" t="s">
        <v>18</v>
      </c>
      <c r="G489" s="55" t="s">
        <v>18</v>
      </c>
      <c r="H489" s="37" t="s">
        <v>18</v>
      </c>
      <c r="I489" s="55">
        <v>5.4444214080501698</v>
      </c>
      <c r="J489" s="37">
        <v>30</v>
      </c>
      <c r="K489" s="55">
        <v>3.4690010346551001</v>
      </c>
      <c r="L489" s="37">
        <v>17</v>
      </c>
      <c r="M489" s="55">
        <v>-2.0502718288469199</v>
      </c>
      <c r="N489" s="37">
        <v>26</v>
      </c>
      <c r="O489" s="55">
        <v>5.7854210074229302</v>
      </c>
      <c r="P489" s="56">
        <v>0.23566341136977001</v>
      </c>
      <c r="Q489" s="56" t="s">
        <v>18</v>
      </c>
      <c r="R489" s="57">
        <v>8</v>
      </c>
      <c r="S489" s="58">
        <v>0</v>
      </c>
      <c r="T489" s="58">
        <v>0</v>
      </c>
      <c r="U489" s="14" t="s">
        <v>18</v>
      </c>
      <c r="V489" s="59">
        <v>1.4999999999999999E-2</v>
      </c>
      <c r="W489" s="59" t="s">
        <v>18</v>
      </c>
      <c r="X489" s="59" t="s">
        <v>18</v>
      </c>
      <c r="Y489" s="12" t="s">
        <v>141</v>
      </c>
      <c r="Z489" s="60">
        <v>3849.6773970899999</v>
      </c>
      <c r="AA489" s="8" t="s">
        <v>18</v>
      </c>
      <c r="AB489" s="61" t="s">
        <v>18</v>
      </c>
      <c r="AC489" s="62">
        <v>38658</v>
      </c>
      <c r="AD489" s="12" t="s">
        <v>755</v>
      </c>
      <c r="AE489" s="16">
        <v>0</v>
      </c>
      <c r="AF489" s="14" t="s">
        <v>18</v>
      </c>
      <c r="AG489" s="39" t="s">
        <v>18</v>
      </c>
    </row>
    <row r="490" spans="1:33" hidden="1" x14ac:dyDescent="0.25">
      <c r="A490" s="40" t="s">
        <v>756</v>
      </c>
      <c r="B490" s="40" t="b" cm="1">
        <f t="array" ref="B490">IsESG(A490)</f>
        <v>0</v>
      </c>
      <c r="C490" s="41" t="s">
        <v>18</v>
      </c>
      <c r="D490" s="42" t="s">
        <v>18</v>
      </c>
      <c r="E490" s="41" t="s">
        <v>18</v>
      </c>
      <c r="F490" s="42" t="s">
        <v>18</v>
      </c>
      <c r="G490" s="41" t="s">
        <v>18</v>
      </c>
      <c r="H490" s="42" t="s">
        <v>18</v>
      </c>
      <c r="I490" s="41">
        <v>3.5693176234185202</v>
      </c>
      <c r="J490" s="42">
        <v>34</v>
      </c>
      <c r="K490" s="41">
        <v>2.3928852975955799</v>
      </c>
      <c r="L490" s="42">
        <v>22</v>
      </c>
      <c r="M490" s="41">
        <v>0.79387020454961799</v>
      </c>
      <c r="N490" s="42">
        <v>5</v>
      </c>
      <c r="O490" s="41">
        <v>1.5222574934197</v>
      </c>
      <c r="P490" s="43">
        <v>-0.33614006567478</v>
      </c>
      <c r="Q490" s="43" t="s">
        <v>18</v>
      </c>
      <c r="R490" s="44">
        <v>6</v>
      </c>
      <c r="S490" s="45">
        <v>0</v>
      </c>
      <c r="T490" s="45">
        <v>0.05</v>
      </c>
      <c r="U490" s="46" t="s">
        <v>18</v>
      </c>
      <c r="V490" s="47">
        <v>1.7500000000000002E-2</v>
      </c>
      <c r="W490" s="47" t="s">
        <v>18</v>
      </c>
      <c r="X490" s="47">
        <v>2.9591252302893101E-2</v>
      </c>
      <c r="Y490" s="48" t="s">
        <v>30</v>
      </c>
      <c r="Z490" s="49">
        <v>222.885884889571</v>
      </c>
      <c r="AA490" s="50">
        <v>9.4149219246829698</v>
      </c>
      <c r="AB490" s="51">
        <v>2356</v>
      </c>
      <c r="AC490" s="52">
        <v>44634</v>
      </c>
      <c r="AD490" s="48" t="s">
        <v>757</v>
      </c>
      <c r="AE490" s="53" t="s">
        <v>658</v>
      </c>
      <c r="AF490" s="46" t="s">
        <v>18</v>
      </c>
      <c r="AG490" s="54">
        <v>107.50700868389799</v>
      </c>
    </row>
    <row r="491" spans="1:33" hidden="1" x14ac:dyDescent="0.25">
      <c r="A491" s="1" t="s">
        <v>758</v>
      </c>
      <c r="B491" s="40" t="b" cm="1">
        <f t="array" ref="B491">IsESG(A491)</f>
        <v>0</v>
      </c>
      <c r="C491" s="55" t="s">
        <v>18</v>
      </c>
      <c r="D491" s="37" t="s">
        <v>18</v>
      </c>
      <c r="E491" s="55" t="s">
        <v>18</v>
      </c>
      <c r="F491" s="37" t="s">
        <v>18</v>
      </c>
      <c r="G491" s="55">
        <v>1.8267633973912201</v>
      </c>
      <c r="H491" s="37">
        <v>15</v>
      </c>
      <c r="I491" s="55">
        <v>0.20003478865886401</v>
      </c>
      <c r="J491" s="37">
        <v>41</v>
      </c>
      <c r="K491" s="55">
        <v>0.45339611125643198</v>
      </c>
      <c r="L491" s="37">
        <v>39</v>
      </c>
      <c r="M491" s="55" t="s">
        <v>18</v>
      </c>
      <c r="N491" s="37" t="s">
        <v>18</v>
      </c>
      <c r="O491" s="55">
        <v>0.67050178800327798</v>
      </c>
      <c r="P491" s="56">
        <v>-5.7881643837655199</v>
      </c>
      <c r="Q491" s="56" t="s">
        <v>18</v>
      </c>
      <c r="R491" s="57">
        <v>6</v>
      </c>
      <c r="S491" s="58">
        <v>0.01</v>
      </c>
      <c r="T491" s="58">
        <v>0.05</v>
      </c>
      <c r="U491" s="14" t="s">
        <v>89</v>
      </c>
      <c r="V491" s="59">
        <v>8.9999999999999993E-3</v>
      </c>
      <c r="W491" s="59" t="s">
        <v>18</v>
      </c>
      <c r="X491" s="59">
        <v>2.5756642060575201E-2</v>
      </c>
      <c r="Y491" s="12" t="s">
        <v>30</v>
      </c>
      <c r="Z491" s="60">
        <v>591.86843065991104</v>
      </c>
      <c r="AA491" s="8">
        <v>0</v>
      </c>
      <c r="AB491" s="61">
        <v>11687</v>
      </c>
      <c r="AC491" s="62">
        <v>44070</v>
      </c>
      <c r="AD491" s="12" t="s">
        <v>65</v>
      </c>
      <c r="AE491" s="16" t="s">
        <v>129</v>
      </c>
      <c r="AF491" s="14" t="s">
        <v>18</v>
      </c>
      <c r="AG491" s="39">
        <v>-3.0906216799999902</v>
      </c>
    </row>
    <row r="492" spans="1:33" hidden="1" x14ac:dyDescent="0.25">
      <c r="A492" s="40" t="s">
        <v>759</v>
      </c>
      <c r="B492" s="40" t="b" cm="1">
        <f t="array" ref="B492">IsESG(A492)</f>
        <v>0</v>
      </c>
      <c r="C492" s="41" t="s">
        <v>18</v>
      </c>
      <c r="D492" s="42" t="s">
        <v>18</v>
      </c>
      <c r="E492" s="41" t="s">
        <v>18</v>
      </c>
      <c r="F492" s="42" t="s">
        <v>18</v>
      </c>
      <c r="G492" s="41">
        <v>0.43088101296415698</v>
      </c>
      <c r="H492" s="42">
        <v>23</v>
      </c>
      <c r="I492" s="41">
        <v>0.205230952477086</v>
      </c>
      <c r="J492" s="42">
        <v>39</v>
      </c>
      <c r="K492" s="41">
        <v>0.46196489066832003</v>
      </c>
      <c r="L492" s="42">
        <v>36</v>
      </c>
      <c r="M492" s="41" t="s">
        <v>18</v>
      </c>
      <c r="N492" s="42" t="s">
        <v>18</v>
      </c>
      <c r="O492" s="41">
        <v>0.68201822038968596</v>
      </c>
      <c r="P492" s="43">
        <v>-5.6828077152234204</v>
      </c>
      <c r="Q492" s="43" t="s">
        <v>18</v>
      </c>
      <c r="R492" s="44">
        <v>6</v>
      </c>
      <c r="S492" s="45">
        <v>0.01</v>
      </c>
      <c r="T492" s="45">
        <v>0.05</v>
      </c>
      <c r="U492" s="46" t="s">
        <v>89</v>
      </c>
      <c r="V492" s="47">
        <v>8.9999999999999993E-3</v>
      </c>
      <c r="W492" s="47" t="s">
        <v>18</v>
      </c>
      <c r="X492" s="47">
        <v>2.5756642060575201E-2</v>
      </c>
      <c r="Y492" s="48" t="s">
        <v>30</v>
      </c>
      <c r="Z492" s="49" t="s">
        <v>18</v>
      </c>
      <c r="AA492" s="50" t="s">
        <v>18</v>
      </c>
      <c r="AB492" s="51" t="s">
        <v>18</v>
      </c>
      <c r="AC492" s="52">
        <v>44070</v>
      </c>
      <c r="AD492" s="48" t="s">
        <v>65</v>
      </c>
      <c r="AE492" s="53" t="s">
        <v>73</v>
      </c>
      <c r="AF492" s="46" t="s">
        <v>18</v>
      </c>
      <c r="AG492" s="54" t="s">
        <v>18</v>
      </c>
    </row>
    <row r="493" spans="1:33" hidden="1" x14ac:dyDescent="0.25">
      <c r="A493" s="1" t="s">
        <v>760</v>
      </c>
      <c r="B493" s="40" t="b" cm="1">
        <f t="array" ref="B493">IsESG(A493)</f>
        <v>0</v>
      </c>
      <c r="C493" s="55" t="s">
        <v>18</v>
      </c>
      <c r="D493" s="37" t="s">
        <v>18</v>
      </c>
      <c r="E493" s="55" t="s">
        <v>18</v>
      </c>
      <c r="F493" s="37" t="s">
        <v>18</v>
      </c>
      <c r="G493" s="55">
        <v>1.9421731326920899</v>
      </c>
      <c r="H493" s="37">
        <v>12</v>
      </c>
      <c r="I493" s="55">
        <v>0.19880715705766699</v>
      </c>
      <c r="J493" s="37">
        <v>42</v>
      </c>
      <c r="K493" s="55">
        <v>0.459311898778058</v>
      </c>
      <c r="L493" s="37">
        <v>37</v>
      </c>
      <c r="M493" s="55" t="s">
        <v>18</v>
      </c>
      <c r="N493" s="37" t="s">
        <v>18</v>
      </c>
      <c r="O493" s="55">
        <v>0.68199263685918798</v>
      </c>
      <c r="P493" s="56">
        <v>-5.6924400504553301</v>
      </c>
      <c r="Q493" s="56" t="s">
        <v>18</v>
      </c>
      <c r="R493" s="57">
        <v>6</v>
      </c>
      <c r="S493" s="58">
        <v>0.01</v>
      </c>
      <c r="T493" s="58">
        <v>0.05</v>
      </c>
      <c r="U493" s="14" t="s">
        <v>89</v>
      </c>
      <c r="V493" s="59">
        <v>8.9999999999999993E-3</v>
      </c>
      <c r="W493" s="59" t="s">
        <v>18</v>
      </c>
      <c r="X493" s="59">
        <v>2.5756642060575201E-2</v>
      </c>
      <c r="Y493" s="12" t="s">
        <v>30</v>
      </c>
      <c r="Z493" s="60" t="s">
        <v>18</v>
      </c>
      <c r="AA493" s="8" t="s">
        <v>18</v>
      </c>
      <c r="AB493" s="61" t="s">
        <v>18</v>
      </c>
      <c r="AC493" s="62">
        <v>44070</v>
      </c>
      <c r="AD493" s="12" t="s">
        <v>65</v>
      </c>
      <c r="AE493" s="16" t="s">
        <v>68</v>
      </c>
      <c r="AF493" s="14" t="s">
        <v>18</v>
      </c>
      <c r="AG493" s="39" t="s">
        <v>18</v>
      </c>
    </row>
    <row r="494" spans="1:33" hidden="1" x14ac:dyDescent="0.25">
      <c r="A494" s="40" t="s">
        <v>761</v>
      </c>
      <c r="B494" s="40" t="b" cm="1">
        <f t="array" ref="B494">IsESG(A494)</f>
        <v>0</v>
      </c>
      <c r="C494" s="41" t="s">
        <v>18</v>
      </c>
      <c r="D494" s="42" t="s">
        <v>18</v>
      </c>
      <c r="E494" s="41" t="s">
        <v>18</v>
      </c>
      <c r="F494" s="42" t="s">
        <v>18</v>
      </c>
      <c r="G494" s="41">
        <v>0.53511667220835701</v>
      </c>
      <c r="H494" s="42">
        <v>22</v>
      </c>
      <c r="I494" s="41">
        <v>0.20403053435480401</v>
      </c>
      <c r="J494" s="42">
        <v>40</v>
      </c>
      <c r="K494" s="41">
        <v>0.45927740355173802</v>
      </c>
      <c r="L494" s="42">
        <v>38</v>
      </c>
      <c r="M494" s="41" t="s">
        <v>18</v>
      </c>
      <c r="N494" s="42" t="s">
        <v>18</v>
      </c>
      <c r="O494" s="41">
        <v>0.67806427343684506</v>
      </c>
      <c r="P494" s="43">
        <v>-5.7177158195119597</v>
      </c>
      <c r="Q494" s="43" t="s">
        <v>18</v>
      </c>
      <c r="R494" s="44">
        <v>6</v>
      </c>
      <c r="S494" s="45">
        <v>0.01</v>
      </c>
      <c r="T494" s="45">
        <v>0.05</v>
      </c>
      <c r="U494" s="46" t="s">
        <v>89</v>
      </c>
      <c r="V494" s="47">
        <v>8.9999999999999993E-3</v>
      </c>
      <c r="W494" s="47" t="s">
        <v>18</v>
      </c>
      <c r="X494" s="47">
        <v>2.5756642060575201E-2</v>
      </c>
      <c r="Y494" s="48" t="s">
        <v>30</v>
      </c>
      <c r="Z494" s="49" t="s">
        <v>18</v>
      </c>
      <c r="AA494" s="50" t="s">
        <v>18</v>
      </c>
      <c r="AB494" s="51" t="s">
        <v>18</v>
      </c>
      <c r="AC494" s="52">
        <v>44070</v>
      </c>
      <c r="AD494" s="48" t="s">
        <v>65</v>
      </c>
      <c r="AE494" s="53" t="s">
        <v>68</v>
      </c>
      <c r="AF494" s="46" t="s">
        <v>18</v>
      </c>
      <c r="AG494" s="54" t="s">
        <v>18</v>
      </c>
    </row>
    <row r="495" spans="1:33" hidden="1" x14ac:dyDescent="0.25">
      <c r="A495" s="1" t="s">
        <v>762</v>
      </c>
      <c r="B495" s="40" t="b" cm="1">
        <f t="array" ref="B495">IsESG(A495)</f>
        <v>0</v>
      </c>
      <c r="C495" s="55" t="s">
        <v>18</v>
      </c>
      <c r="D495" s="37" t="s">
        <v>18</v>
      </c>
      <c r="E495" s="55" t="s">
        <v>18</v>
      </c>
      <c r="F495" s="37" t="s">
        <v>18</v>
      </c>
      <c r="G495" s="55" t="s">
        <v>18</v>
      </c>
      <c r="H495" s="37" t="s">
        <v>18</v>
      </c>
      <c r="I495" s="55">
        <v>6.4245543799447304</v>
      </c>
      <c r="J495" s="37">
        <v>29</v>
      </c>
      <c r="K495" s="55">
        <v>0.91287057122200199</v>
      </c>
      <c r="L495" s="37">
        <v>35</v>
      </c>
      <c r="M495" s="55" t="s">
        <v>18</v>
      </c>
      <c r="N495" s="37" t="s">
        <v>18</v>
      </c>
      <c r="O495" s="55">
        <v>2.55565296966286</v>
      </c>
      <c r="P495" s="56">
        <v>0.91700440182351595</v>
      </c>
      <c r="Q495" s="56" t="s">
        <v>18</v>
      </c>
      <c r="R495" s="57">
        <v>6</v>
      </c>
      <c r="S495" s="58">
        <v>0.01</v>
      </c>
      <c r="T495" s="58">
        <v>0.05</v>
      </c>
      <c r="U495" s="14" t="s">
        <v>18</v>
      </c>
      <c r="V495" s="59">
        <v>1.4999999999999999E-2</v>
      </c>
      <c r="W495" s="59" t="s">
        <v>18</v>
      </c>
      <c r="X495" s="59">
        <v>2.89560302869547E-2</v>
      </c>
      <c r="Y495" s="12" t="s">
        <v>30</v>
      </c>
      <c r="Z495" s="60">
        <v>38.070879325424997</v>
      </c>
      <c r="AA495" s="8">
        <v>0</v>
      </c>
      <c r="AB495" s="61">
        <v>1221</v>
      </c>
      <c r="AC495" s="62">
        <v>44986</v>
      </c>
      <c r="AD495" s="12" t="s">
        <v>65</v>
      </c>
      <c r="AE495" s="16" t="s">
        <v>658</v>
      </c>
      <c r="AF495" s="14" t="s">
        <v>18</v>
      </c>
      <c r="AG495" s="39">
        <v>15.14472462</v>
      </c>
    </row>
    <row r="496" spans="1:33" hidden="1" x14ac:dyDescent="0.25">
      <c r="A496" s="40" t="s">
        <v>763</v>
      </c>
      <c r="B496" s="40" t="b" cm="1">
        <f t="array" ref="B496">IsESG(A496)</f>
        <v>0</v>
      </c>
      <c r="C496" s="41" t="s">
        <v>18</v>
      </c>
      <c r="D496" s="42" t="s">
        <v>18</v>
      </c>
      <c r="E496" s="41" t="s">
        <v>18</v>
      </c>
      <c r="F496" s="42" t="s">
        <v>18</v>
      </c>
      <c r="G496" s="41" t="s">
        <v>18</v>
      </c>
      <c r="H496" s="42" t="s">
        <v>18</v>
      </c>
      <c r="I496" s="41">
        <v>6.8771996575668304</v>
      </c>
      <c r="J496" s="42">
        <v>28</v>
      </c>
      <c r="K496" s="41">
        <v>1.08861898335581</v>
      </c>
      <c r="L496" s="42">
        <v>34</v>
      </c>
      <c r="M496" s="41" t="s">
        <v>18</v>
      </c>
      <c r="N496" s="42" t="s">
        <v>18</v>
      </c>
      <c r="O496" s="41">
        <v>2.5485077533959801</v>
      </c>
      <c r="P496" s="43">
        <v>1.09718728405289</v>
      </c>
      <c r="Q496" s="43" t="s">
        <v>18</v>
      </c>
      <c r="R496" s="44">
        <v>6</v>
      </c>
      <c r="S496" s="45">
        <v>0.01</v>
      </c>
      <c r="T496" s="45">
        <v>0.05</v>
      </c>
      <c r="U496" s="46" t="s">
        <v>18</v>
      </c>
      <c r="V496" s="47">
        <v>0.01</v>
      </c>
      <c r="W496" s="47" t="s">
        <v>18</v>
      </c>
      <c r="X496" s="47">
        <v>2.4E-2</v>
      </c>
      <c r="Y496" s="48" t="s">
        <v>30</v>
      </c>
      <c r="Z496" s="49" t="s">
        <v>18</v>
      </c>
      <c r="AA496" s="50" t="s">
        <v>18</v>
      </c>
      <c r="AB496" s="51" t="s">
        <v>18</v>
      </c>
      <c r="AC496" s="52">
        <v>44986</v>
      </c>
      <c r="AD496" s="48" t="s">
        <v>65</v>
      </c>
      <c r="AE496" s="53" t="s">
        <v>68</v>
      </c>
      <c r="AF496" s="46" t="s">
        <v>18</v>
      </c>
      <c r="AG496" s="54" t="s">
        <v>18</v>
      </c>
    </row>
    <row r="497" spans="1:33" hidden="1" x14ac:dyDescent="0.25">
      <c r="A497" s="1" t="s">
        <v>764</v>
      </c>
      <c r="B497" s="40" t="b" cm="1">
        <f t="array" ref="B497">IsESG(A497)</f>
        <v>0</v>
      </c>
      <c r="C497" s="55" t="s">
        <v>18</v>
      </c>
      <c r="D497" s="37" t="s">
        <v>18</v>
      </c>
      <c r="E497" s="55" t="s">
        <v>18</v>
      </c>
      <c r="F497" s="37" t="s">
        <v>18</v>
      </c>
      <c r="G497" s="55" t="s">
        <v>18</v>
      </c>
      <c r="H497" s="37" t="s">
        <v>18</v>
      </c>
      <c r="I497" s="55" t="s">
        <v>18</v>
      </c>
      <c r="J497" s="37" t="s">
        <v>18</v>
      </c>
      <c r="K497" s="55">
        <v>3.8230000000000199</v>
      </c>
      <c r="L497" s="37">
        <v>15</v>
      </c>
      <c r="M497" s="55" t="s">
        <v>18</v>
      </c>
      <c r="N497" s="37" t="s">
        <v>18</v>
      </c>
      <c r="O497" s="55" t="s">
        <v>18</v>
      </c>
      <c r="P497" s="56" t="s">
        <v>18</v>
      </c>
      <c r="Q497" s="56" t="s">
        <v>18</v>
      </c>
      <c r="R497" s="57">
        <v>6</v>
      </c>
      <c r="S497" s="58">
        <v>0.01</v>
      </c>
      <c r="T497" s="58" t="s">
        <v>765</v>
      </c>
      <c r="U497" s="14" t="s">
        <v>89</v>
      </c>
      <c r="V497" s="59">
        <v>8.5000000000000006E-3</v>
      </c>
      <c r="W497" s="59" t="s">
        <v>18</v>
      </c>
      <c r="X497" s="59">
        <v>2.3799999999999901E-2</v>
      </c>
      <c r="Y497" s="12" t="s">
        <v>30</v>
      </c>
      <c r="Z497" s="60">
        <v>11.621418906617899</v>
      </c>
      <c r="AA497" s="8">
        <v>0.22450000000000001</v>
      </c>
      <c r="AB497" s="61">
        <v>58</v>
      </c>
      <c r="AC497" s="62">
        <v>45397</v>
      </c>
      <c r="AD497" s="12" t="s">
        <v>766</v>
      </c>
      <c r="AE497" s="16" t="s">
        <v>75</v>
      </c>
      <c r="AF497" s="14" t="s">
        <v>18</v>
      </c>
      <c r="AG497" s="39">
        <v>11.577500000000001</v>
      </c>
    </row>
    <row r="498" spans="1:33" hidden="1" x14ac:dyDescent="0.25">
      <c r="A498" s="40" t="s">
        <v>767</v>
      </c>
      <c r="B498" s="40" t="b" cm="1">
        <f t="array" ref="B498">IsESG(A498)</f>
        <v>0</v>
      </c>
      <c r="C498" s="41" t="s">
        <v>18</v>
      </c>
      <c r="D498" s="42" t="s">
        <v>18</v>
      </c>
      <c r="E498" s="41" t="s">
        <v>18</v>
      </c>
      <c r="F498" s="42" t="s">
        <v>18</v>
      </c>
      <c r="G498" s="41" t="s">
        <v>18</v>
      </c>
      <c r="H498" s="42" t="s">
        <v>18</v>
      </c>
      <c r="I498" s="41" t="s">
        <v>18</v>
      </c>
      <c r="J498" s="42" t="s">
        <v>18</v>
      </c>
      <c r="K498" s="41">
        <v>3.9729999999999999</v>
      </c>
      <c r="L498" s="42">
        <v>14</v>
      </c>
      <c r="M498" s="41" t="s">
        <v>18</v>
      </c>
      <c r="N498" s="42" t="s">
        <v>18</v>
      </c>
      <c r="O498" s="41" t="s">
        <v>18</v>
      </c>
      <c r="P498" s="43" t="s">
        <v>18</v>
      </c>
      <c r="Q498" s="43" t="s">
        <v>18</v>
      </c>
      <c r="R498" s="44">
        <v>6</v>
      </c>
      <c r="S498" s="45">
        <v>5.0000000000000001E-3</v>
      </c>
      <c r="T498" s="45" t="s">
        <v>768</v>
      </c>
      <c r="U498" s="46" t="s">
        <v>89</v>
      </c>
      <c r="V498" s="47">
        <v>5.0000000000000001E-3</v>
      </c>
      <c r="W498" s="47" t="s">
        <v>18</v>
      </c>
      <c r="X498" s="47">
        <v>2.0299999999999999E-2</v>
      </c>
      <c r="Y498" s="48" t="s">
        <v>30</v>
      </c>
      <c r="Z498" s="49" t="s">
        <v>18</v>
      </c>
      <c r="AA498" s="50" t="s">
        <v>18</v>
      </c>
      <c r="AB498" s="51" t="s">
        <v>18</v>
      </c>
      <c r="AC498" s="52">
        <v>45397</v>
      </c>
      <c r="AD498" s="48" t="s">
        <v>766</v>
      </c>
      <c r="AE498" s="53" t="s">
        <v>769</v>
      </c>
      <c r="AF498" s="46" t="s">
        <v>18</v>
      </c>
      <c r="AG498" s="54" t="s">
        <v>18</v>
      </c>
    </row>
    <row r="499" spans="1:33" hidden="1" x14ac:dyDescent="0.25">
      <c r="A499" s="1" t="s">
        <v>770</v>
      </c>
      <c r="B499" s="40" t="b" cm="1">
        <f t="array" ref="B499">IsESG(A499)</f>
        <v>0</v>
      </c>
      <c r="C499" s="55" t="s">
        <v>18</v>
      </c>
      <c r="D499" s="37" t="s">
        <v>18</v>
      </c>
      <c r="E499" s="55" t="s">
        <v>18</v>
      </c>
      <c r="F499" s="37" t="s">
        <v>18</v>
      </c>
      <c r="G499" s="55" t="s">
        <v>18</v>
      </c>
      <c r="H499" s="37" t="s">
        <v>18</v>
      </c>
      <c r="I499" s="55" t="s">
        <v>18</v>
      </c>
      <c r="J499" s="37" t="s">
        <v>18</v>
      </c>
      <c r="K499" s="55">
        <v>4.0800000000000303</v>
      </c>
      <c r="L499" s="37">
        <v>13</v>
      </c>
      <c r="M499" s="55" t="s">
        <v>18</v>
      </c>
      <c r="N499" s="37" t="s">
        <v>18</v>
      </c>
      <c r="O499" s="55" t="s">
        <v>18</v>
      </c>
      <c r="P499" s="56" t="s">
        <v>18</v>
      </c>
      <c r="Q499" s="56" t="s">
        <v>18</v>
      </c>
      <c r="R499" s="57">
        <v>6</v>
      </c>
      <c r="S499" s="58">
        <v>0</v>
      </c>
      <c r="T499" s="58" t="s">
        <v>768</v>
      </c>
      <c r="U499" s="14" t="s">
        <v>89</v>
      </c>
      <c r="V499" s="59">
        <v>2.5000000000000001E-3</v>
      </c>
      <c r="W499" s="59" t="s">
        <v>18</v>
      </c>
      <c r="X499" s="59">
        <v>1.78E-2</v>
      </c>
      <c r="Y499" s="12" t="s">
        <v>30</v>
      </c>
      <c r="Z499" s="60" t="s">
        <v>18</v>
      </c>
      <c r="AA499" s="8" t="s">
        <v>18</v>
      </c>
      <c r="AB499" s="61" t="s">
        <v>18</v>
      </c>
      <c r="AC499" s="62">
        <v>45397</v>
      </c>
      <c r="AD499" s="12" t="s">
        <v>766</v>
      </c>
      <c r="AE499" s="16" t="s">
        <v>126</v>
      </c>
      <c r="AF499" s="14" t="s">
        <v>18</v>
      </c>
      <c r="AG499" s="39" t="s">
        <v>18</v>
      </c>
    </row>
    <row r="500" spans="1:33" hidden="1" x14ac:dyDescent="0.25">
      <c r="A500" s="40" t="s">
        <v>771</v>
      </c>
      <c r="B500" s="40" t="b" cm="1">
        <f t="array" ref="B500">IsESG(A500)</f>
        <v>0</v>
      </c>
      <c r="C500" s="41" t="s">
        <v>18</v>
      </c>
      <c r="D500" s="42" t="s">
        <v>18</v>
      </c>
      <c r="E500" s="41" t="s">
        <v>18</v>
      </c>
      <c r="F500" s="42" t="s">
        <v>18</v>
      </c>
      <c r="G500" s="41">
        <v>8.4210521372559697</v>
      </c>
      <c r="H500" s="42">
        <v>7</v>
      </c>
      <c r="I500" s="41">
        <v>8.2762593611982194</v>
      </c>
      <c r="J500" s="42">
        <v>24</v>
      </c>
      <c r="K500" s="41">
        <v>2.7095128948526801</v>
      </c>
      <c r="L500" s="42">
        <v>21</v>
      </c>
      <c r="M500" s="41" t="s">
        <v>18</v>
      </c>
      <c r="N500" s="42" t="s">
        <v>18</v>
      </c>
      <c r="O500" s="41">
        <v>3.5857496369367601</v>
      </c>
      <c r="P500" s="43">
        <v>1.1699785062382599</v>
      </c>
      <c r="Q500" s="43" t="s">
        <v>18</v>
      </c>
      <c r="R500" s="44">
        <v>8</v>
      </c>
      <c r="S500" s="45">
        <v>0.01</v>
      </c>
      <c r="T500" s="45" t="s">
        <v>681</v>
      </c>
      <c r="U500" s="46" t="s">
        <v>89</v>
      </c>
      <c r="V500" s="47">
        <v>7.4999999999999997E-3</v>
      </c>
      <c r="W500" s="47" t="s">
        <v>18</v>
      </c>
      <c r="X500" s="47">
        <v>2.24E-2</v>
      </c>
      <c r="Y500" s="48" t="s">
        <v>30</v>
      </c>
      <c r="Z500" s="49">
        <v>97.909969102242997</v>
      </c>
      <c r="AA500" s="50">
        <v>0.1525</v>
      </c>
      <c r="AB500" s="51">
        <v>240</v>
      </c>
      <c r="AC500" s="52">
        <v>44377</v>
      </c>
      <c r="AD500" s="48" t="s">
        <v>766</v>
      </c>
      <c r="AE500" s="53" t="s">
        <v>772</v>
      </c>
      <c r="AF500" s="46" t="s">
        <v>18</v>
      </c>
      <c r="AG500" s="54">
        <v>0.78492203999999999</v>
      </c>
    </row>
    <row r="501" spans="1:33" hidden="1" x14ac:dyDescent="0.25">
      <c r="A501" s="1" t="s">
        <v>773</v>
      </c>
      <c r="B501" s="40" t="b" cm="1">
        <f t="array" ref="B501">IsESG(A501)</f>
        <v>0</v>
      </c>
      <c r="C501" s="55" t="s">
        <v>18</v>
      </c>
      <c r="D501" s="37" t="s">
        <v>18</v>
      </c>
      <c r="E501" s="55" t="s">
        <v>18</v>
      </c>
      <c r="F501" s="37" t="s">
        <v>18</v>
      </c>
      <c r="G501" s="55">
        <v>8.78790859469804</v>
      </c>
      <c r="H501" s="37">
        <v>6</v>
      </c>
      <c r="I501" s="55">
        <v>8.6220853637243895</v>
      </c>
      <c r="J501" s="37">
        <v>20</v>
      </c>
      <c r="K501" s="55">
        <v>2.85959071403341</v>
      </c>
      <c r="L501" s="37">
        <v>20</v>
      </c>
      <c r="M501" s="55" t="s">
        <v>18</v>
      </c>
      <c r="N501" s="37" t="s">
        <v>18</v>
      </c>
      <c r="O501" s="55">
        <v>3.5846857886906398</v>
      </c>
      <c r="P501" s="56">
        <v>1.2667988979175</v>
      </c>
      <c r="Q501" s="56" t="s">
        <v>18</v>
      </c>
      <c r="R501" s="57">
        <v>8</v>
      </c>
      <c r="S501" s="58">
        <v>5.0000000000000001E-3</v>
      </c>
      <c r="T501" s="58" t="s">
        <v>681</v>
      </c>
      <c r="U501" s="14" t="s">
        <v>89</v>
      </c>
      <c r="V501" s="59">
        <v>4.0000000000000001E-3</v>
      </c>
      <c r="W501" s="59" t="s">
        <v>18</v>
      </c>
      <c r="X501" s="59">
        <v>1.89E-2</v>
      </c>
      <c r="Y501" s="12" t="s">
        <v>30</v>
      </c>
      <c r="Z501" s="60" t="s">
        <v>18</v>
      </c>
      <c r="AA501" s="8" t="s">
        <v>18</v>
      </c>
      <c r="AB501" s="61" t="s">
        <v>18</v>
      </c>
      <c r="AC501" s="62">
        <v>44377</v>
      </c>
      <c r="AD501" s="12" t="s">
        <v>766</v>
      </c>
      <c r="AE501" s="16" t="s">
        <v>159</v>
      </c>
      <c r="AF501" s="14" t="s">
        <v>18</v>
      </c>
      <c r="AG501" s="39" t="s">
        <v>18</v>
      </c>
    </row>
    <row r="502" spans="1:33" hidden="1" x14ac:dyDescent="0.25">
      <c r="A502" s="40" t="s">
        <v>774</v>
      </c>
      <c r="B502" s="40" t="b" cm="1">
        <f t="array" ref="B502">IsESG(A502)</f>
        <v>0</v>
      </c>
      <c r="C502" s="41" t="s">
        <v>18</v>
      </c>
      <c r="D502" s="42" t="s">
        <v>18</v>
      </c>
      <c r="E502" s="41" t="s">
        <v>18</v>
      </c>
      <c r="F502" s="42" t="s">
        <v>18</v>
      </c>
      <c r="G502" s="41">
        <v>8.9454491367048501</v>
      </c>
      <c r="H502" s="42">
        <v>5</v>
      </c>
      <c r="I502" s="41">
        <v>8.7700983067201292</v>
      </c>
      <c r="J502" s="42">
        <v>18</v>
      </c>
      <c r="K502" s="41">
        <v>2.9238978319600699</v>
      </c>
      <c r="L502" s="42">
        <v>19</v>
      </c>
      <c r="M502" s="41" t="s">
        <v>18</v>
      </c>
      <c r="N502" s="42" t="s">
        <v>18</v>
      </c>
      <c r="O502" s="41">
        <v>3.5841892840104599</v>
      </c>
      <c r="P502" s="43">
        <v>1.30827045614142</v>
      </c>
      <c r="Q502" s="43" t="s">
        <v>18</v>
      </c>
      <c r="R502" s="44">
        <v>8</v>
      </c>
      <c r="S502" s="45">
        <v>0</v>
      </c>
      <c r="T502" s="45" t="s">
        <v>681</v>
      </c>
      <c r="U502" s="46" t="s">
        <v>89</v>
      </c>
      <c r="V502" s="47">
        <v>2.5000000000000001E-3</v>
      </c>
      <c r="W502" s="47" t="s">
        <v>18</v>
      </c>
      <c r="X502" s="47">
        <v>1.7399999999999999E-2</v>
      </c>
      <c r="Y502" s="48" t="s">
        <v>30</v>
      </c>
      <c r="Z502" s="49" t="s">
        <v>18</v>
      </c>
      <c r="AA502" s="50" t="s">
        <v>18</v>
      </c>
      <c r="AB502" s="51" t="s">
        <v>18</v>
      </c>
      <c r="AC502" s="52">
        <v>44377</v>
      </c>
      <c r="AD502" s="48" t="s">
        <v>766</v>
      </c>
      <c r="AE502" s="53" t="s">
        <v>126</v>
      </c>
      <c r="AF502" s="46" t="s">
        <v>18</v>
      </c>
      <c r="AG502" s="54" t="s">
        <v>18</v>
      </c>
    </row>
    <row r="503" spans="1:33" hidden="1" x14ac:dyDescent="0.25">
      <c r="A503" s="1" t="s">
        <v>775</v>
      </c>
      <c r="B503" s="40" t="b" cm="1">
        <f t="array" ref="B503">IsESG(A503)</f>
        <v>0</v>
      </c>
      <c r="C503" s="55" t="s">
        <v>18</v>
      </c>
      <c r="D503" s="37" t="s">
        <v>18</v>
      </c>
      <c r="E503" s="55" t="s">
        <v>18</v>
      </c>
      <c r="F503" s="37" t="s">
        <v>18</v>
      </c>
      <c r="G503" s="55" t="s">
        <v>18</v>
      </c>
      <c r="H503" s="37" t="s">
        <v>18</v>
      </c>
      <c r="I503" s="55">
        <v>1.60070696217151</v>
      </c>
      <c r="J503" s="37">
        <v>38</v>
      </c>
      <c r="K503" s="55">
        <v>1.60070696217151</v>
      </c>
      <c r="L503" s="37">
        <v>33</v>
      </c>
      <c r="M503" s="55">
        <v>0.61757861447579998</v>
      </c>
      <c r="N503" s="37">
        <v>9</v>
      </c>
      <c r="O503" s="55">
        <v>2.2263658916292699</v>
      </c>
      <c r="P503" s="56">
        <v>-1.11405874676058</v>
      </c>
      <c r="Q503" s="56" t="s">
        <v>18</v>
      </c>
      <c r="R503" s="57">
        <v>6</v>
      </c>
      <c r="S503" s="58">
        <v>0.02</v>
      </c>
      <c r="T503" s="58" t="s">
        <v>686</v>
      </c>
      <c r="U503" s="14" t="s">
        <v>89</v>
      </c>
      <c r="V503" s="59">
        <v>2.1999999999999999E-2</v>
      </c>
      <c r="W503" s="59" t="s">
        <v>18</v>
      </c>
      <c r="X503" s="59">
        <v>2.35E-2</v>
      </c>
      <c r="Y503" s="12" t="s">
        <v>30</v>
      </c>
      <c r="Z503" s="60">
        <v>4.7022629023049998</v>
      </c>
      <c r="AA503" s="8">
        <v>5.6319999999999999E-3</v>
      </c>
      <c r="AB503" s="61">
        <v>773</v>
      </c>
      <c r="AC503" s="62">
        <v>44819</v>
      </c>
      <c r="AD503" s="12" t="s">
        <v>776</v>
      </c>
      <c r="AE503" s="16">
        <v>200</v>
      </c>
      <c r="AF503" s="14" t="s">
        <v>18</v>
      </c>
      <c r="AG503" s="39">
        <v>-0.35855513</v>
      </c>
    </row>
    <row r="504" spans="1:33" hidden="1" x14ac:dyDescent="0.25">
      <c r="A504" s="40" t="s">
        <v>777</v>
      </c>
      <c r="B504" s="40" t="b" cm="1">
        <f t="array" ref="B504">IsESG(A504)</f>
        <v>0</v>
      </c>
      <c r="C504" s="41" t="s">
        <v>18</v>
      </c>
      <c r="D504" s="42" t="s">
        <v>18</v>
      </c>
      <c r="E504" s="41" t="s">
        <v>18</v>
      </c>
      <c r="F504" s="42" t="s">
        <v>18</v>
      </c>
      <c r="G504" s="41" t="s">
        <v>18</v>
      </c>
      <c r="H504" s="42" t="s">
        <v>18</v>
      </c>
      <c r="I504" s="41">
        <v>2.13537349060659</v>
      </c>
      <c r="J504" s="42">
        <v>37</v>
      </c>
      <c r="K504" s="41">
        <v>1.8566291821469001</v>
      </c>
      <c r="L504" s="42">
        <v>32</v>
      </c>
      <c r="M504" s="41">
        <v>0.65752561692242695</v>
      </c>
      <c r="N504" s="42">
        <v>8</v>
      </c>
      <c r="O504" s="41">
        <v>2.2264474833563201</v>
      </c>
      <c r="P504" s="43">
        <v>-0.87387458324008704</v>
      </c>
      <c r="Q504" s="43" t="s">
        <v>18</v>
      </c>
      <c r="R504" s="44">
        <v>6</v>
      </c>
      <c r="S504" s="45">
        <v>0.01</v>
      </c>
      <c r="T504" s="45" t="s">
        <v>686</v>
      </c>
      <c r="U504" s="46" t="s">
        <v>89</v>
      </c>
      <c r="V504" s="47">
        <v>1.7000000000000001E-2</v>
      </c>
      <c r="W504" s="47" t="s">
        <v>18</v>
      </c>
      <c r="X504" s="47">
        <v>1.8499999999999999E-2</v>
      </c>
      <c r="Y504" s="48" t="s">
        <v>30</v>
      </c>
      <c r="Z504" s="49" t="s">
        <v>18</v>
      </c>
      <c r="AA504" s="50" t="s">
        <v>18</v>
      </c>
      <c r="AB504" s="51" t="s">
        <v>18</v>
      </c>
      <c r="AC504" s="52">
        <v>44819</v>
      </c>
      <c r="AD504" s="48" t="s">
        <v>776</v>
      </c>
      <c r="AE504" s="53" t="s">
        <v>75</v>
      </c>
      <c r="AF504" s="46" t="s">
        <v>18</v>
      </c>
      <c r="AG504" s="54" t="s">
        <v>18</v>
      </c>
    </row>
    <row r="505" spans="1:33" hidden="1" x14ac:dyDescent="0.25">
      <c r="A505" s="1" t="s">
        <v>778</v>
      </c>
      <c r="B505" s="40" t="b" cm="1">
        <f t="array" ref="B505">IsESG(A505)</f>
        <v>0</v>
      </c>
      <c r="C505" s="55" t="s">
        <v>18</v>
      </c>
      <c r="D505" s="37" t="s">
        <v>18</v>
      </c>
      <c r="E505" s="55" t="s">
        <v>18</v>
      </c>
      <c r="F505" s="37" t="s">
        <v>18</v>
      </c>
      <c r="G505" s="55" t="s">
        <v>18</v>
      </c>
      <c r="H505" s="37" t="s">
        <v>18</v>
      </c>
      <c r="I505" s="55">
        <v>2.8645626833716502</v>
      </c>
      <c r="J505" s="37">
        <v>35</v>
      </c>
      <c r="K505" s="55">
        <v>2.2161374202190398</v>
      </c>
      <c r="L505" s="37">
        <v>25</v>
      </c>
      <c r="M505" s="55">
        <v>0.71427185031347395</v>
      </c>
      <c r="N505" s="37">
        <v>6</v>
      </c>
      <c r="O505" s="55">
        <v>2.2225045199384099</v>
      </c>
      <c r="P505" s="56">
        <v>-0.54733147354526102</v>
      </c>
      <c r="Q505" s="56" t="s">
        <v>18</v>
      </c>
      <c r="R505" s="57">
        <v>6</v>
      </c>
      <c r="S505" s="58">
        <v>0</v>
      </c>
      <c r="T505" s="58" t="s">
        <v>686</v>
      </c>
      <c r="U505" s="14" t="s">
        <v>89</v>
      </c>
      <c r="V505" s="59">
        <v>0.01</v>
      </c>
      <c r="W505" s="59" t="s">
        <v>18</v>
      </c>
      <c r="X505" s="59">
        <v>1.1299999999999999E-2</v>
      </c>
      <c r="Y505" s="12" t="s">
        <v>30</v>
      </c>
      <c r="Z505" s="60" t="s">
        <v>18</v>
      </c>
      <c r="AA505" s="8" t="s">
        <v>18</v>
      </c>
      <c r="AB505" s="61" t="s">
        <v>18</v>
      </c>
      <c r="AC505" s="62">
        <v>44819</v>
      </c>
      <c r="AD505" s="12" t="s">
        <v>776</v>
      </c>
      <c r="AE505" s="16" t="s">
        <v>68</v>
      </c>
      <c r="AF505" s="14" t="s">
        <v>18</v>
      </c>
      <c r="AG505" s="39" t="s">
        <v>18</v>
      </c>
    </row>
    <row r="506" spans="1:33" hidden="1" x14ac:dyDescent="0.25">
      <c r="A506" s="40" t="s">
        <v>779</v>
      </c>
      <c r="B506" s="40" t="b" cm="1">
        <f t="array" ref="B506">IsESG(A506)</f>
        <v>0</v>
      </c>
      <c r="C506" s="41" t="s">
        <v>18</v>
      </c>
      <c r="D506" s="42" t="s">
        <v>18</v>
      </c>
      <c r="E506" s="41" t="s">
        <v>18</v>
      </c>
      <c r="F506" s="42" t="s">
        <v>18</v>
      </c>
      <c r="G506" s="41" t="s">
        <v>18</v>
      </c>
      <c r="H506" s="42" t="s">
        <v>18</v>
      </c>
      <c r="I506" s="41">
        <v>2.8645626833716502</v>
      </c>
      <c r="J506" s="42">
        <v>35</v>
      </c>
      <c r="K506" s="41">
        <v>2.2161374202190398</v>
      </c>
      <c r="L506" s="42">
        <v>25</v>
      </c>
      <c r="M506" s="41">
        <v>0.71427185031347395</v>
      </c>
      <c r="N506" s="42">
        <v>6</v>
      </c>
      <c r="O506" s="41">
        <v>2.2225045199384099</v>
      </c>
      <c r="P506" s="43">
        <v>-0.54733147354526102</v>
      </c>
      <c r="Q506" s="43" t="s">
        <v>18</v>
      </c>
      <c r="R506" s="44">
        <v>6</v>
      </c>
      <c r="S506" s="45">
        <v>0</v>
      </c>
      <c r="T506" s="45" t="s">
        <v>686</v>
      </c>
      <c r="U506" s="46" t="s">
        <v>89</v>
      </c>
      <c r="V506" s="47">
        <v>0.01</v>
      </c>
      <c r="W506" s="47" t="s">
        <v>18</v>
      </c>
      <c r="X506" s="47">
        <v>1.1299999999999999E-2</v>
      </c>
      <c r="Y506" s="48" t="s">
        <v>30</v>
      </c>
      <c r="Z506" s="49" t="s">
        <v>18</v>
      </c>
      <c r="AA506" s="50" t="s">
        <v>18</v>
      </c>
      <c r="AB506" s="51" t="s">
        <v>18</v>
      </c>
      <c r="AC506" s="52">
        <v>44819</v>
      </c>
      <c r="AD506" s="48" t="s">
        <v>776</v>
      </c>
      <c r="AE506" s="53" t="s">
        <v>68</v>
      </c>
      <c r="AF506" s="46" t="s">
        <v>18</v>
      </c>
      <c r="AG506" s="54" t="s">
        <v>18</v>
      </c>
    </row>
    <row r="507" spans="1:33" hidden="1" x14ac:dyDescent="0.25">
      <c r="A507" s="1" t="s">
        <v>780</v>
      </c>
      <c r="B507" s="40" t="b" cm="1">
        <f t="array" ref="B507">IsESG(A507)</f>
        <v>0</v>
      </c>
      <c r="C507" s="55" t="s">
        <v>18</v>
      </c>
      <c r="D507" s="37" t="s">
        <v>18</v>
      </c>
      <c r="E507" s="55" t="s">
        <v>18</v>
      </c>
      <c r="F507" s="37" t="s">
        <v>18</v>
      </c>
      <c r="G507" s="55">
        <v>-4.21666467595323</v>
      </c>
      <c r="H507" s="37">
        <v>27</v>
      </c>
      <c r="I507" s="55">
        <v>-11.2220118317875</v>
      </c>
      <c r="J507" s="37">
        <v>48</v>
      </c>
      <c r="K507" s="55">
        <v>-1.0551793208699001</v>
      </c>
      <c r="L507" s="37">
        <v>48</v>
      </c>
      <c r="M507" s="55" t="s">
        <v>18</v>
      </c>
      <c r="N507" s="37" t="s">
        <v>18</v>
      </c>
      <c r="O507" s="55">
        <v>6.0487814292827702</v>
      </c>
      <c r="P507" s="56">
        <v>-2.52993456085792</v>
      </c>
      <c r="Q507" s="56" t="s">
        <v>18</v>
      </c>
      <c r="R507" s="57">
        <v>8</v>
      </c>
      <c r="S507" s="58">
        <v>0.01</v>
      </c>
      <c r="T507" s="58">
        <v>0.03</v>
      </c>
      <c r="U507" s="14" t="s">
        <v>18</v>
      </c>
      <c r="V507" s="59">
        <v>1.4999999999999999E-2</v>
      </c>
      <c r="W507" s="59" t="s">
        <v>18</v>
      </c>
      <c r="X507" s="59">
        <v>2.4500000000000001E-2</v>
      </c>
      <c r="Y507" s="12" t="s">
        <v>30</v>
      </c>
      <c r="Z507" s="60">
        <v>39.70520956</v>
      </c>
      <c r="AA507" s="8" t="s">
        <v>18</v>
      </c>
      <c r="AB507" s="61">
        <v>247</v>
      </c>
      <c r="AC507" s="62">
        <v>44196</v>
      </c>
      <c r="AD507" s="12" t="s">
        <v>781</v>
      </c>
      <c r="AE507" s="16" t="s">
        <v>129</v>
      </c>
      <c r="AF507" s="14" t="s">
        <v>18</v>
      </c>
      <c r="AG507" s="39">
        <v>3.6836453900000001</v>
      </c>
    </row>
    <row r="508" spans="1:33" hidden="1" x14ac:dyDescent="0.25">
      <c r="A508" s="40" t="s">
        <v>782</v>
      </c>
      <c r="B508" s="40" t="b" cm="1">
        <f t="array" ref="B508">IsESG(A508)</f>
        <v>0</v>
      </c>
      <c r="C508" s="41" t="s">
        <v>18</v>
      </c>
      <c r="D508" s="42" t="s">
        <v>18</v>
      </c>
      <c r="E508" s="63">
        <v>7.7044949843132899</v>
      </c>
      <c r="F508" s="64">
        <v>1</v>
      </c>
      <c r="G508" s="41">
        <v>-3.2553024989572101</v>
      </c>
      <c r="H508" s="42">
        <v>26</v>
      </c>
      <c r="I508" s="41">
        <v>-1.3752846880287499</v>
      </c>
      <c r="J508" s="42">
        <v>44</v>
      </c>
      <c r="K508" s="41">
        <v>-0.81548779123512505</v>
      </c>
      <c r="L508" s="42">
        <v>46</v>
      </c>
      <c r="M508" s="41" t="s">
        <v>18</v>
      </c>
      <c r="N508" s="42" t="s">
        <v>18</v>
      </c>
      <c r="O508" s="41">
        <v>5.2406582432978697</v>
      </c>
      <c r="P508" s="43">
        <v>-1.04114670179785</v>
      </c>
      <c r="Q508" s="43">
        <v>0.40257502372008602</v>
      </c>
      <c r="R508" s="44">
        <v>8</v>
      </c>
      <c r="S508" s="45">
        <v>0.01</v>
      </c>
      <c r="T508" s="45">
        <v>0.03</v>
      </c>
      <c r="U508" s="46" t="s">
        <v>18</v>
      </c>
      <c r="V508" s="47">
        <v>1.7999999999999999E-2</v>
      </c>
      <c r="W508" s="47" t="s">
        <v>18</v>
      </c>
      <c r="X508" s="47">
        <v>2.12E-2</v>
      </c>
      <c r="Y508" s="48" t="s">
        <v>30</v>
      </c>
      <c r="Z508" s="49">
        <v>29.897838499999999</v>
      </c>
      <c r="AA508" s="50" t="s">
        <v>18</v>
      </c>
      <c r="AB508" s="51">
        <v>1901</v>
      </c>
      <c r="AC508" s="52">
        <v>43465</v>
      </c>
      <c r="AD508" s="48" t="s">
        <v>783</v>
      </c>
      <c r="AE508" s="53">
        <v>100</v>
      </c>
      <c r="AF508" s="46" t="s">
        <v>18</v>
      </c>
      <c r="AG508" s="54">
        <v>2.3215662699999999</v>
      </c>
    </row>
    <row r="509" spans="1:33" hidden="1" x14ac:dyDescent="0.25">
      <c r="A509" s="1" t="s">
        <v>784</v>
      </c>
      <c r="B509" s="40" t="b" cm="1">
        <f t="array" ref="B509">IsESG(A509)</f>
        <v>0</v>
      </c>
      <c r="C509" s="55" t="s">
        <v>18</v>
      </c>
      <c r="D509" s="37" t="s">
        <v>18</v>
      </c>
      <c r="E509" s="55" t="s">
        <v>18</v>
      </c>
      <c r="F509" s="37" t="s">
        <v>18</v>
      </c>
      <c r="G509" s="55">
        <v>0.38277994334834298</v>
      </c>
      <c r="H509" s="37">
        <v>24</v>
      </c>
      <c r="I509" s="55">
        <v>17.8190498572969</v>
      </c>
      <c r="J509" s="37">
        <v>12</v>
      </c>
      <c r="K509" s="55">
        <v>6.2459510985247704</v>
      </c>
      <c r="L509" s="37">
        <v>5</v>
      </c>
      <c r="M509" s="55">
        <v>-0.42224030226439802</v>
      </c>
      <c r="N509" s="37">
        <v>22</v>
      </c>
      <c r="O509" s="55">
        <v>9.6745086177272803</v>
      </c>
      <c r="P509" s="56">
        <v>1.4200246279064901</v>
      </c>
      <c r="Q509" s="56" t="s">
        <v>18</v>
      </c>
      <c r="R509" s="57">
        <v>8</v>
      </c>
      <c r="S509" s="58">
        <v>0.02</v>
      </c>
      <c r="T509" s="58">
        <v>0.01</v>
      </c>
      <c r="U509" s="14" t="s">
        <v>18</v>
      </c>
      <c r="V509" s="59">
        <v>1.2999999999999999E-2</v>
      </c>
      <c r="W509" s="59" t="s">
        <v>18</v>
      </c>
      <c r="X509" s="59">
        <v>2.3599999999999999E-2</v>
      </c>
      <c r="Y509" s="12" t="s">
        <v>30</v>
      </c>
      <c r="Z509" s="60">
        <v>16.131376039999999</v>
      </c>
      <c r="AA509" s="8">
        <v>0.95709374999999997</v>
      </c>
      <c r="AB509" s="61">
        <v>328</v>
      </c>
      <c r="AC509" s="62">
        <v>43892</v>
      </c>
      <c r="AD509" s="12" t="s">
        <v>785</v>
      </c>
      <c r="AE509" s="16" t="s">
        <v>129</v>
      </c>
      <c r="AF509" s="14" t="s">
        <v>39</v>
      </c>
      <c r="AG509" s="39">
        <v>2.9960828646</v>
      </c>
    </row>
    <row r="510" spans="1:33" hidden="1" x14ac:dyDescent="0.25">
      <c r="A510" s="40" t="s">
        <v>786</v>
      </c>
      <c r="B510" s="40" t="b" cm="1">
        <f t="array" ref="B510">IsESG(A510)</f>
        <v>0</v>
      </c>
      <c r="C510" s="41" t="s">
        <v>18</v>
      </c>
      <c r="D510" s="42" t="s">
        <v>18</v>
      </c>
      <c r="E510" s="41" t="s">
        <v>18</v>
      </c>
      <c r="F510" s="42" t="s">
        <v>18</v>
      </c>
      <c r="G510" s="41">
        <v>0.72844724736300603</v>
      </c>
      <c r="H510" s="42">
        <v>21</v>
      </c>
      <c r="I510" s="41">
        <v>18.207737574165801</v>
      </c>
      <c r="J510" s="42">
        <v>11</v>
      </c>
      <c r="K510" s="63">
        <v>6.4108340614778196</v>
      </c>
      <c r="L510" s="64">
        <v>3</v>
      </c>
      <c r="M510" s="41">
        <v>-0.39689891243382902</v>
      </c>
      <c r="N510" s="42">
        <v>21</v>
      </c>
      <c r="O510" s="41">
        <v>9.6742725095011597</v>
      </c>
      <c r="P510" s="43">
        <v>1.46023674680048</v>
      </c>
      <c r="Q510" s="43" t="s">
        <v>18</v>
      </c>
      <c r="R510" s="44">
        <v>8</v>
      </c>
      <c r="S510" s="45">
        <v>0.02</v>
      </c>
      <c r="T510" s="45">
        <v>0.01</v>
      </c>
      <c r="U510" s="46" t="s">
        <v>18</v>
      </c>
      <c r="V510" s="47">
        <v>9.4999999999999998E-3</v>
      </c>
      <c r="W510" s="47" t="s">
        <v>18</v>
      </c>
      <c r="X510" s="47">
        <v>2.01E-2</v>
      </c>
      <c r="Y510" s="48" t="s">
        <v>30</v>
      </c>
      <c r="Z510" s="49" t="s">
        <v>18</v>
      </c>
      <c r="AA510" s="50" t="s">
        <v>18</v>
      </c>
      <c r="AB510" s="51" t="s">
        <v>18</v>
      </c>
      <c r="AC510" s="52">
        <v>43892</v>
      </c>
      <c r="AD510" s="48" t="s">
        <v>785</v>
      </c>
      <c r="AE510" s="53" t="s">
        <v>75</v>
      </c>
      <c r="AF510" s="46" t="s">
        <v>39</v>
      </c>
      <c r="AG510" s="54" t="s">
        <v>18</v>
      </c>
    </row>
    <row r="511" spans="1:33" hidden="1" x14ac:dyDescent="0.25">
      <c r="A511" s="1" t="s">
        <v>787</v>
      </c>
      <c r="B511" s="40" t="b" cm="1">
        <f t="array" ref="B511">IsESG(A511)</f>
        <v>0</v>
      </c>
      <c r="C511" s="55" t="s">
        <v>18</v>
      </c>
      <c r="D511" s="37" t="s">
        <v>18</v>
      </c>
      <c r="E511" s="55" t="s">
        <v>18</v>
      </c>
      <c r="F511" s="37" t="s">
        <v>18</v>
      </c>
      <c r="G511" s="55">
        <v>1.1484297247550399</v>
      </c>
      <c r="H511" s="37">
        <v>18</v>
      </c>
      <c r="I511" s="55">
        <v>18.617092843282499</v>
      </c>
      <c r="J511" s="37">
        <v>10</v>
      </c>
      <c r="K511" s="65">
        <v>6.5405142178864599</v>
      </c>
      <c r="L511" s="66">
        <v>2</v>
      </c>
      <c r="M511" s="55">
        <v>-0.38000567497462601</v>
      </c>
      <c r="N511" s="37">
        <v>20</v>
      </c>
      <c r="O511" s="55">
        <v>9.6742756427099099</v>
      </c>
      <c r="P511" s="56">
        <v>1.5025500639942599</v>
      </c>
      <c r="Q511" s="56" t="s">
        <v>18</v>
      </c>
      <c r="R511" s="57">
        <v>8</v>
      </c>
      <c r="S511" s="58">
        <v>0.02</v>
      </c>
      <c r="T511" s="58">
        <v>0.01</v>
      </c>
      <c r="U511" s="14" t="s">
        <v>18</v>
      </c>
      <c r="V511" s="59">
        <v>5.0000000000000001E-3</v>
      </c>
      <c r="W511" s="59" t="s">
        <v>18</v>
      </c>
      <c r="X511" s="59">
        <v>1.5599999999999999E-2</v>
      </c>
      <c r="Y511" s="12" t="s">
        <v>30</v>
      </c>
      <c r="Z511" s="60" t="s">
        <v>18</v>
      </c>
      <c r="AA511" s="8" t="s">
        <v>18</v>
      </c>
      <c r="AB511" s="61" t="s">
        <v>18</v>
      </c>
      <c r="AC511" s="62">
        <v>43892</v>
      </c>
      <c r="AD511" s="12" t="s">
        <v>785</v>
      </c>
      <c r="AE511" s="16" t="s">
        <v>159</v>
      </c>
      <c r="AF511" s="14" t="s">
        <v>235</v>
      </c>
      <c r="AG511" s="39" t="s">
        <v>18</v>
      </c>
    </row>
    <row r="512" spans="1:33" hidden="1" x14ac:dyDescent="0.25">
      <c r="A512" s="40" t="s">
        <v>788</v>
      </c>
      <c r="B512" s="40" t="b" cm="1">
        <f t="array" ref="B512">IsESG(A512)</f>
        <v>0</v>
      </c>
      <c r="C512" s="41" t="s">
        <v>18</v>
      </c>
      <c r="D512" s="42" t="s">
        <v>18</v>
      </c>
      <c r="E512" s="41" t="s">
        <v>18</v>
      </c>
      <c r="F512" s="42" t="s">
        <v>18</v>
      </c>
      <c r="G512" s="41" t="s">
        <v>18</v>
      </c>
      <c r="H512" s="42" t="s">
        <v>18</v>
      </c>
      <c r="I512" s="41">
        <v>25.826462627867599</v>
      </c>
      <c r="J512" s="42">
        <v>4</v>
      </c>
      <c r="K512" s="41">
        <v>5.47050350766298</v>
      </c>
      <c r="L512" s="42">
        <v>8</v>
      </c>
      <c r="M512" s="41" t="s">
        <v>18</v>
      </c>
      <c r="N512" s="42" t="s">
        <v>18</v>
      </c>
      <c r="O512" s="41">
        <v>16.5437429733812</v>
      </c>
      <c r="P512" s="43">
        <v>1.3144216097666199</v>
      </c>
      <c r="Q512" s="43" t="s">
        <v>18</v>
      </c>
      <c r="R512" s="44" t="s">
        <v>18</v>
      </c>
      <c r="S512" s="45">
        <v>0.02</v>
      </c>
      <c r="T512" s="45">
        <v>0.05</v>
      </c>
      <c r="U512" s="46" t="s">
        <v>18</v>
      </c>
      <c r="V512" s="47">
        <v>1.4999999999999999E-2</v>
      </c>
      <c r="W512" s="47" t="s">
        <v>18</v>
      </c>
      <c r="X512" s="47" t="s">
        <v>18</v>
      </c>
      <c r="Y512" s="48" t="s">
        <v>30</v>
      </c>
      <c r="Z512" s="49">
        <v>64.521670610000001</v>
      </c>
      <c r="AA512" s="50">
        <v>3.5</v>
      </c>
      <c r="AB512" s="51">
        <v>725</v>
      </c>
      <c r="AC512" s="52">
        <v>45169</v>
      </c>
      <c r="AD512" s="48" t="s">
        <v>789</v>
      </c>
      <c r="AE512" s="53" t="s">
        <v>75</v>
      </c>
      <c r="AF512" s="46" t="s">
        <v>18</v>
      </c>
      <c r="AG512" s="54">
        <v>21.210471559999998</v>
      </c>
    </row>
    <row r="513" spans="1:33" hidden="1" x14ac:dyDescent="0.25">
      <c r="A513" s="1" t="s">
        <v>790</v>
      </c>
      <c r="B513" s="40" t="b" cm="1">
        <f t="array" ref="B513">IsESG(A513)</f>
        <v>0</v>
      </c>
      <c r="C513" s="55" t="s">
        <v>18</v>
      </c>
      <c r="D513" s="37" t="s">
        <v>18</v>
      </c>
      <c r="E513" s="55" t="s">
        <v>18</v>
      </c>
      <c r="F513" s="37" t="s">
        <v>18</v>
      </c>
      <c r="G513" s="55" t="s">
        <v>18</v>
      </c>
      <c r="H513" s="37" t="s">
        <v>18</v>
      </c>
      <c r="I513" s="55">
        <v>25.826462627867599</v>
      </c>
      <c r="J513" s="37">
        <v>4</v>
      </c>
      <c r="K513" s="55">
        <v>5.47050350766298</v>
      </c>
      <c r="L513" s="37">
        <v>8</v>
      </c>
      <c r="M513" s="55" t="s">
        <v>18</v>
      </c>
      <c r="N513" s="37" t="s">
        <v>18</v>
      </c>
      <c r="O513" s="55">
        <v>16.5437429733812</v>
      </c>
      <c r="P513" s="56">
        <v>1.3144216097666199</v>
      </c>
      <c r="Q513" s="56" t="s">
        <v>18</v>
      </c>
      <c r="R513" s="57" t="s">
        <v>18</v>
      </c>
      <c r="S513" s="58">
        <v>0.02</v>
      </c>
      <c r="T513" s="58">
        <v>0.05</v>
      </c>
      <c r="U513" s="14" t="s">
        <v>18</v>
      </c>
      <c r="V513" s="59">
        <v>1.4999999999999999E-2</v>
      </c>
      <c r="W513" s="59" t="s">
        <v>18</v>
      </c>
      <c r="X513" s="59" t="s">
        <v>18</v>
      </c>
      <c r="Y513" s="12" t="s">
        <v>30</v>
      </c>
      <c r="Z513" s="60" t="s">
        <v>18</v>
      </c>
      <c r="AA513" s="8" t="s">
        <v>18</v>
      </c>
      <c r="AB513" s="61" t="s">
        <v>18</v>
      </c>
      <c r="AC513" s="62">
        <v>45169</v>
      </c>
      <c r="AD513" s="12" t="s">
        <v>789</v>
      </c>
      <c r="AE513" s="16" t="s">
        <v>75</v>
      </c>
      <c r="AF513" s="14" t="s">
        <v>18</v>
      </c>
      <c r="AG513" s="39" t="s">
        <v>18</v>
      </c>
    </row>
    <row r="514" spans="1:33" hidden="1" x14ac:dyDescent="0.25">
      <c r="A514" s="40" t="s">
        <v>791</v>
      </c>
      <c r="B514" s="40" t="b" cm="1">
        <f t="array" ref="B514">IsESG(A514)</f>
        <v>0</v>
      </c>
      <c r="C514" s="41" t="s">
        <v>18</v>
      </c>
      <c r="D514" s="42" t="s">
        <v>18</v>
      </c>
      <c r="E514" s="41" t="s">
        <v>18</v>
      </c>
      <c r="F514" s="42" t="s">
        <v>18</v>
      </c>
      <c r="G514" s="41" t="s">
        <v>18</v>
      </c>
      <c r="H514" s="42" t="s">
        <v>18</v>
      </c>
      <c r="I514" s="63">
        <v>25.995396230643198</v>
      </c>
      <c r="J514" s="64">
        <v>3</v>
      </c>
      <c r="K514" s="41">
        <v>5.5243556171964103</v>
      </c>
      <c r="L514" s="42">
        <v>7</v>
      </c>
      <c r="M514" s="41" t="s">
        <v>18</v>
      </c>
      <c r="N514" s="42" t="s">
        <v>18</v>
      </c>
      <c r="O514" s="41">
        <v>16.524270824699499</v>
      </c>
      <c r="P514" s="43">
        <v>1.3261938820717101</v>
      </c>
      <c r="Q514" s="43" t="s">
        <v>18</v>
      </c>
      <c r="R514" s="44" t="s">
        <v>18</v>
      </c>
      <c r="S514" s="45">
        <v>0.02</v>
      </c>
      <c r="T514" s="45">
        <v>0.05</v>
      </c>
      <c r="U514" s="46" t="s">
        <v>18</v>
      </c>
      <c r="V514" s="47">
        <v>1.2500000000000001E-2</v>
      </c>
      <c r="W514" s="47" t="s">
        <v>18</v>
      </c>
      <c r="X514" s="47" t="s">
        <v>18</v>
      </c>
      <c r="Y514" s="48" t="s">
        <v>30</v>
      </c>
      <c r="Z514" s="49" t="s">
        <v>18</v>
      </c>
      <c r="AA514" s="50" t="s">
        <v>18</v>
      </c>
      <c r="AB514" s="51" t="s">
        <v>18</v>
      </c>
      <c r="AC514" s="52">
        <v>45169</v>
      </c>
      <c r="AD514" s="48" t="s">
        <v>789</v>
      </c>
      <c r="AE514" s="53" t="s">
        <v>159</v>
      </c>
      <c r="AF514" s="46" t="s">
        <v>18</v>
      </c>
      <c r="AG514" s="54" t="s">
        <v>18</v>
      </c>
    </row>
    <row r="515" spans="1:33" hidden="1" x14ac:dyDescent="0.25">
      <c r="A515" s="1" t="s">
        <v>792</v>
      </c>
      <c r="B515" s="40" t="b" cm="1">
        <f t="array" ref="B515">IsESG(A515)</f>
        <v>0</v>
      </c>
      <c r="C515" s="55" t="s">
        <v>18</v>
      </c>
      <c r="D515" s="37" t="s">
        <v>18</v>
      </c>
      <c r="E515" s="55" t="s">
        <v>18</v>
      </c>
      <c r="F515" s="37" t="s">
        <v>18</v>
      </c>
      <c r="G515" s="55" t="s">
        <v>18</v>
      </c>
      <c r="H515" s="37" t="s">
        <v>18</v>
      </c>
      <c r="I515" s="55">
        <v>25.590074300919099</v>
      </c>
      <c r="J515" s="37">
        <v>6</v>
      </c>
      <c r="K515" s="55">
        <v>5.3949959658278601</v>
      </c>
      <c r="L515" s="37">
        <v>11</v>
      </c>
      <c r="M515" s="55" t="s">
        <v>18</v>
      </c>
      <c r="N515" s="37" t="s">
        <v>18</v>
      </c>
      <c r="O515" s="55">
        <v>16.570970716099598</v>
      </c>
      <c r="P515" s="56">
        <v>1.29799667817838</v>
      </c>
      <c r="Q515" s="56" t="s">
        <v>18</v>
      </c>
      <c r="R515" s="57" t="s">
        <v>18</v>
      </c>
      <c r="S515" s="58">
        <v>0.02</v>
      </c>
      <c r="T515" s="58">
        <v>0.05</v>
      </c>
      <c r="U515" s="14" t="s">
        <v>18</v>
      </c>
      <c r="V515" s="59">
        <v>1.8499999999999999E-2</v>
      </c>
      <c r="W515" s="59" t="s">
        <v>18</v>
      </c>
      <c r="X515" s="59" t="s">
        <v>18</v>
      </c>
      <c r="Y515" s="12" t="s">
        <v>30</v>
      </c>
      <c r="Z515" s="60" t="s">
        <v>18</v>
      </c>
      <c r="AA515" s="8" t="s">
        <v>18</v>
      </c>
      <c r="AB515" s="61" t="s">
        <v>18</v>
      </c>
      <c r="AC515" s="62">
        <v>45169</v>
      </c>
      <c r="AD515" s="12" t="s">
        <v>789</v>
      </c>
      <c r="AE515" s="16" t="s">
        <v>205</v>
      </c>
      <c r="AF515" s="14" t="s">
        <v>18</v>
      </c>
      <c r="AG515" s="39" t="s">
        <v>18</v>
      </c>
    </row>
    <row r="516" spans="1:33" hidden="1" x14ac:dyDescent="0.25">
      <c r="A516" s="40" t="s">
        <v>793</v>
      </c>
      <c r="B516" s="40" t="b" cm="1">
        <f t="array" ref="B516">IsESG(A516)</f>
        <v>0</v>
      </c>
      <c r="C516" s="41" t="s">
        <v>18</v>
      </c>
      <c r="D516" s="42" t="s">
        <v>18</v>
      </c>
      <c r="E516" s="41" t="s">
        <v>18</v>
      </c>
      <c r="F516" s="42" t="s">
        <v>18</v>
      </c>
      <c r="G516" s="63">
        <v>11.8419958208169</v>
      </c>
      <c r="H516" s="64">
        <v>3</v>
      </c>
      <c r="I516" s="41">
        <v>9.3772840228036891</v>
      </c>
      <c r="J516" s="42">
        <v>16</v>
      </c>
      <c r="K516" s="41">
        <v>0.140524625267679</v>
      </c>
      <c r="L516" s="42">
        <v>43</v>
      </c>
      <c r="M516" s="41" t="s">
        <v>18</v>
      </c>
      <c r="N516" s="42" t="s">
        <v>18</v>
      </c>
      <c r="O516" s="41">
        <v>8.6943703981806202</v>
      </c>
      <c r="P516" s="43">
        <v>0.60916137949234705</v>
      </c>
      <c r="Q516" s="43" t="s">
        <v>18</v>
      </c>
      <c r="R516" s="44">
        <v>9</v>
      </c>
      <c r="S516" s="45">
        <v>0.02</v>
      </c>
      <c r="T516" s="45">
        <v>0.05</v>
      </c>
      <c r="U516" s="46" t="s">
        <v>18</v>
      </c>
      <c r="V516" s="47">
        <v>1.6500000000000001E-2</v>
      </c>
      <c r="W516" s="47" t="s">
        <v>18</v>
      </c>
      <c r="X516" s="47">
        <v>2.0199999999999999E-2</v>
      </c>
      <c r="Y516" s="48" t="s">
        <v>30</v>
      </c>
      <c r="Z516" s="49">
        <v>289.79239838937502</v>
      </c>
      <c r="AA516" s="50" t="s">
        <v>18</v>
      </c>
      <c r="AB516" s="51">
        <v>2154</v>
      </c>
      <c r="AC516" s="52">
        <v>44196</v>
      </c>
      <c r="AD516" s="48" t="s">
        <v>716</v>
      </c>
      <c r="AE516" s="53" t="s">
        <v>658</v>
      </c>
      <c r="AF516" s="46" t="s">
        <v>235</v>
      </c>
      <c r="AG516" s="54">
        <v>-0.85517469999999995</v>
      </c>
    </row>
    <row r="517" spans="1:33" hidden="1" x14ac:dyDescent="0.25">
      <c r="A517" s="1" t="s">
        <v>794</v>
      </c>
      <c r="B517" s="40" t="b" cm="1">
        <f t="array" ref="B517">IsESG(A517)</f>
        <v>0</v>
      </c>
      <c r="C517" s="55" t="s">
        <v>18</v>
      </c>
      <c r="D517" s="37" t="s">
        <v>18</v>
      </c>
      <c r="E517" s="55" t="s">
        <v>18</v>
      </c>
      <c r="F517" s="37" t="s">
        <v>18</v>
      </c>
      <c r="G517" s="65">
        <v>11.8419958208169</v>
      </c>
      <c r="H517" s="66">
        <v>3</v>
      </c>
      <c r="I517" s="55">
        <v>9.3772840228036891</v>
      </c>
      <c r="J517" s="37">
        <v>16</v>
      </c>
      <c r="K517" s="55">
        <v>0.140524625267679</v>
      </c>
      <c r="L517" s="37">
        <v>43</v>
      </c>
      <c r="M517" s="55" t="s">
        <v>18</v>
      </c>
      <c r="N517" s="37" t="s">
        <v>18</v>
      </c>
      <c r="O517" s="55">
        <v>8.6943703981806202</v>
      </c>
      <c r="P517" s="56">
        <v>0.60916137949234705</v>
      </c>
      <c r="Q517" s="56" t="s">
        <v>18</v>
      </c>
      <c r="R517" s="57">
        <v>9</v>
      </c>
      <c r="S517" s="58">
        <v>0.02</v>
      </c>
      <c r="T517" s="58">
        <v>0.05</v>
      </c>
      <c r="U517" s="14" t="s">
        <v>18</v>
      </c>
      <c r="V517" s="59">
        <v>1.6500000000000001E-2</v>
      </c>
      <c r="W517" s="59" t="s">
        <v>18</v>
      </c>
      <c r="X517" s="59">
        <v>2.0199999999999999E-2</v>
      </c>
      <c r="Y517" s="12" t="s">
        <v>30</v>
      </c>
      <c r="Z517" s="60" t="s">
        <v>18</v>
      </c>
      <c r="AA517" s="8" t="s">
        <v>18</v>
      </c>
      <c r="AB517" s="61" t="s">
        <v>18</v>
      </c>
      <c r="AC517" s="62">
        <v>44196</v>
      </c>
      <c r="AD517" s="12" t="s">
        <v>716</v>
      </c>
      <c r="AE517" s="16" t="s">
        <v>658</v>
      </c>
      <c r="AF517" s="14" t="s">
        <v>235</v>
      </c>
      <c r="AG517" s="39" t="s">
        <v>18</v>
      </c>
    </row>
    <row r="518" spans="1:33" hidden="1" x14ac:dyDescent="0.25">
      <c r="A518" s="40" t="s">
        <v>795</v>
      </c>
      <c r="B518" s="40" t="b" cm="1">
        <f t="array" ref="B518">IsESG(A518)</f>
        <v>0</v>
      </c>
      <c r="C518" s="41" t="s">
        <v>18</v>
      </c>
      <c r="D518" s="42" t="s">
        <v>18</v>
      </c>
      <c r="E518" s="41" t="s">
        <v>18</v>
      </c>
      <c r="F518" s="42" t="s">
        <v>18</v>
      </c>
      <c r="G518" s="63">
        <v>12.302642848573401</v>
      </c>
      <c r="H518" s="64">
        <v>1</v>
      </c>
      <c r="I518" s="41">
        <v>9.8494717035750394</v>
      </c>
      <c r="J518" s="42">
        <v>14</v>
      </c>
      <c r="K518" s="41">
        <v>0.39685164362721598</v>
      </c>
      <c r="L518" s="42">
        <v>41</v>
      </c>
      <c r="M518" s="41" t="s">
        <v>18</v>
      </c>
      <c r="N518" s="42" t="s">
        <v>18</v>
      </c>
      <c r="O518" s="41">
        <v>8.6137555867202202</v>
      </c>
      <c r="P518" s="43">
        <v>0.66968029081736402</v>
      </c>
      <c r="Q518" s="43" t="s">
        <v>18</v>
      </c>
      <c r="R518" s="44">
        <v>9</v>
      </c>
      <c r="S518" s="45">
        <v>0.02</v>
      </c>
      <c r="T518" s="45">
        <v>0.05</v>
      </c>
      <c r="U518" s="46" t="s">
        <v>18</v>
      </c>
      <c r="V518" s="47">
        <v>1.15E-2</v>
      </c>
      <c r="W518" s="47" t="s">
        <v>18</v>
      </c>
      <c r="X518" s="47">
        <v>1.52E-2</v>
      </c>
      <c r="Y518" s="48" t="s">
        <v>30</v>
      </c>
      <c r="Z518" s="49" t="s">
        <v>18</v>
      </c>
      <c r="AA518" s="50" t="s">
        <v>18</v>
      </c>
      <c r="AB518" s="51" t="s">
        <v>18</v>
      </c>
      <c r="AC518" s="52">
        <v>44196</v>
      </c>
      <c r="AD518" s="48" t="s">
        <v>716</v>
      </c>
      <c r="AE518" s="53" t="s">
        <v>68</v>
      </c>
      <c r="AF518" s="46" t="s">
        <v>235</v>
      </c>
      <c r="AG518" s="54" t="s">
        <v>18</v>
      </c>
    </row>
    <row r="519" spans="1:33" hidden="1" x14ac:dyDescent="0.25">
      <c r="A519" s="1" t="s">
        <v>796</v>
      </c>
      <c r="B519" s="40" t="b" cm="1">
        <f t="array" ref="B519">IsESG(A519)</f>
        <v>0</v>
      </c>
      <c r="C519" s="55" t="s">
        <v>18</v>
      </c>
      <c r="D519" s="37" t="s">
        <v>18</v>
      </c>
      <c r="E519" s="55" t="s">
        <v>18</v>
      </c>
      <c r="F519" s="37" t="s">
        <v>18</v>
      </c>
      <c r="G519" s="65">
        <v>12.302642848573401</v>
      </c>
      <c r="H519" s="66">
        <v>1</v>
      </c>
      <c r="I519" s="55">
        <v>9.8494717035750394</v>
      </c>
      <c r="J519" s="37">
        <v>14</v>
      </c>
      <c r="K519" s="55">
        <v>0.39685164362721598</v>
      </c>
      <c r="L519" s="37">
        <v>41</v>
      </c>
      <c r="M519" s="55" t="s">
        <v>18</v>
      </c>
      <c r="N519" s="37" t="s">
        <v>18</v>
      </c>
      <c r="O519" s="55">
        <v>8.6137555867202202</v>
      </c>
      <c r="P519" s="56">
        <v>0.66968029081736402</v>
      </c>
      <c r="Q519" s="56" t="s">
        <v>18</v>
      </c>
      <c r="R519" s="57">
        <v>9</v>
      </c>
      <c r="S519" s="58">
        <v>0.02</v>
      </c>
      <c r="T519" s="58">
        <v>0.05</v>
      </c>
      <c r="U519" s="14" t="s">
        <v>18</v>
      </c>
      <c r="V519" s="59">
        <v>1.15E-2</v>
      </c>
      <c r="W519" s="59" t="s">
        <v>18</v>
      </c>
      <c r="X519" s="59">
        <v>1.52E-2</v>
      </c>
      <c r="Y519" s="12" t="s">
        <v>30</v>
      </c>
      <c r="Z519" s="60" t="s">
        <v>18</v>
      </c>
      <c r="AA519" s="8" t="s">
        <v>18</v>
      </c>
      <c r="AB519" s="61" t="s">
        <v>18</v>
      </c>
      <c r="AC519" s="62">
        <v>44196</v>
      </c>
      <c r="AD519" s="12" t="s">
        <v>716</v>
      </c>
      <c r="AE519" s="16" t="s">
        <v>68</v>
      </c>
      <c r="AF519" s="14" t="s">
        <v>235</v>
      </c>
      <c r="AG519" s="39" t="s">
        <v>18</v>
      </c>
    </row>
    <row r="520" spans="1:33" hidden="1" x14ac:dyDescent="0.25">
      <c r="A520" s="126" t="s">
        <v>797</v>
      </c>
      <c r="B520" s="40" t="b" cm="1">
        <f t="array" ref="B520">IsESG(A520)</f>
        <v>0</v>
      </c>
      <c r="C520" s="127" t="s">
        <v>18</v>
      </c>
      <c r="D520" s="128" t="s">
        <v>18</v>
      </c>
      <c r="E520" s="127" t="s">
        <v>18</v>
      </c>
      <c r="F520" s="128" t="s">
        <v>18</v>
      </c>
      <c r="G520" s="127" t="s">
        <v>18</v>
      </c>
      <c r="H520" s="128" t="s">
        <v>18</v>
      </c>
      <c r="I520" s="127">
        <v>12.0250925152595</v>
      </c>
      <c r="J520" s="128">
        <v>13</v>
      </c>
      <c r="K520" s="127">
        <v>-1.9841051229384199</v>
      </c>
      <c r="L520" s="128">
        <v>49</v>
      </c>
      <c r="M520" s="127" t="s">
        <v>18</v>
      </c>
      <c r="N520" s="128" t="s">
        <v>18</v>
      </c>
      <c r="O520" s="127">
        <v>15.3844646857321</v>
      </c>
      <c r="P520" s="131">
        <v>0.51637046334127101</v>
      </c>
      <c r="Q520" s="131" t="s">
        <v>18</v>
      </c>
      <c r="R520" s="132">
        <v>9</v>
      </c>
      <c r="S520" s="133">
        <v>0</v>
      </c>
      <c r="T520" s="133">
        <v>0.05</v>
      </c>
      <c r="U520" s="134" t="s">
        <v>18</v>
      </c>
      <c r="V520" s="135">
        <v>1.6500000000000001E-2</v>
      </c>
      <c r="W520" s="135" t="s">
        <v>18</v>
      </c>
      <c r="X520" s="135">
        <v>2.0199999999999999E-2</v>
      </c>
      <c r="Y520" s="136" t="s">
        <v>30</v>
      </c>
      <c r="Z520" s="137" t="s">
        <v>18</v>
      </c>
      <c r="AA520" s="138" t="s">
        <v>18</v>
      </c>
      <c r="AB520" s="139" t="s">
        <v>18</v>
      </c>
      <c r="AC520" s="140">
        <v>44561</v>
      </c>
      <c r="AD520" s="136" t="s">
        <v>716</v>
      </c>
      <c r="AE520" s="141" t="s">
        <v>798</v>
      </c>
      <c r="AF520" s="134" t="s">
        <v>235</v>
      </c>
      <c r="AG520" s="142" t="s">
        <v>18</v>
      </c>
    </row>
    <row r="521" spans="1:33" hidden="1" x14ac:dyDescent="0.25">
      <c r="A521" s="40" t="s">
        <v>800</v>
      </c>
      <c r="B521" s="40" t="b" cm="1">
        <f t="array" ref="B521">IsESG(A521)</f>
        <v>0</v>
      </c>
      <c r="C521" s="41" t="s">
        <v>18</v>
      </c>
      <c r="D521" s="42" t="s">
        <v>18</v>
      </c>
      <c r="E521" s="41">
        <v>6.91160674760593</v>
      </c>
      <c r="F521" s="42">
        <v>23</v>
      </c>
      <c r="G521" s="41">
        <v>0.27111288466585798</v>
      </c>
      <c r="H521" s="42">
        <v>91</v>
      </c>
      <c r="I521" s="41">
        <v>22.1362731420326</v>
      </c>
      <c r="J521" s="42">
        <v>27</v>
      </c>
      <c r="K521" s="41">
        <v>4.8442584844258398</v>
      </c>
      <c r="L521" s="42">
        <v>64</v>
      </c>
      <c r="M521" s="41">
        <v>-1.31279537896026</v>
      </c>
      <c r="N521" s="42">
        <v>123</v>
      </c>
      <c r="O521" s="41">
        <v>9.2052145190000694</v>
      </c>
      <c r="P521" s="43">
        <v>1.9614169498749801</v>
      </c>
      <c r="Q521" s="43">
        <v>0.42709267570568898</v>
      </c>
      <c r="R521" s="44">
        <v>8</v>
      </c>
      <c r="S521" s="45">
        <v>0.01</v>
      </c>
      <c r="T521" s="45">
        <v>0.01</v>
      </c>
      <c r="U521" s="46" t="s">
        <v>18</v>
      </c>
      <c r="V521" s="47">
        <v>6.9999999999999897E-3</v>
      </c>
      <c r="W521" s="47" t="s">
        <v>18</v>
      </c>
      <c r="X521" s="47">
        <v>1.1072E-2</v>
      </c>
      <c r="Y521" s="48" t="s">
        <v>30</v>
      </c>
      <c r="Z521" s="49">
        <v>93.807270410000001</v>
      </c>
      <c r="AA521" s="50">
        <v>-3.4712625899999998</v>
      </c>
      <c r="AB521" s="51">
        <v>7449</v>
      </c>
      <c r="AC521" s="52">
        <v>43103</v>
      </c>
      <c r="AD521" s="48" t="s">
        <v>801</v>
      </c>
      <c r="AE521" s="53">
        <v>50</v>
      </c>
      <c r="AF521" s="46" t="s">
        <v>32</v>
      </c>
      <c r="AG521" s="54">
        <v>-5.88100237</v>
      </c>
    </row>
    <row r="522" spans="1:33" hidden="1" x14ac:dyDescent="0.25">
      <c r="A522" s="1" t="s">
        <v>802</v>
      </c>
      <c r="B522" s="40" t="b" cm="1">
        <f t="array" ref="B522">IsESG(A522)</f>
        <v>0</v>
      </c>
      <c r="C522" s="55" t="s">
        <v>18</v>
      </c>
      <c r="D522" s="37" t="s">
        <v>18</v>
      </c>
      <c r="E522" s="55">
        <v>6.9112759779682102</v>
      </c>
      <c r="F522" s="37">
        <v>24</v>
      </c>
      <c r="G522" s="55">
        <v>0.27094180911593202</v>
      </c>
      <c r="H522" s="37">
        <v>92</v>
      </c>
      <c r="I522" s="55">
        <v>22.132039159902899</v>
      </c>
      <c r="J522" s="37">
        <v>28</v>
      </c>
      <c r="K522" s="55">
        <v>4.8487895984484499</v>
      </c>
      <c r="L522" s="37">
        <v>63</v>
      </c>
      <c r="M522" s="55">
        <v>-1.31836927861538</v>
      </c>
      <c r="N522" s="37">
        <v>125</v>
      </c>
      <c r="O522" s="55">
        <v>9.2009340365692793</v>
      </c>
      <c r="P522" s="56">
        <v>1.9618692766330299</v>
      </c>
      <c r="Q522" s="56">
        <v>0.42695111294853699</v>
      </c>
      <c r="R522" s="57">
        <v>8</v>
      </c>
      <c r="S522" s="58">
        <v>0.01</v>
      </c>
      <c r="T522" s="58">
        <v>0.01</v>
      </c>
      <c r="U522" s="14" t="s">
        <v>18</v>
      </c>
      <c r="V522" s="59">
        <v>6.9999999999999897E-3</v>
      </c>
      <c r="W522" s="59" t="s">
        <v>18</v>
      </c>
      <c r="X522" s="59">
        <v>1.1072E-2</v>
      </c>
      <c r="Y522" s="12" t="s">
        <v>30</v>
      </c>
      <c r="Z522" s="60" t="s">
        <v>18</v>
      </c>
      <c r="AA522" s="8" t="s">
        <v>18</v>
      </c>
      <c r="AB522" s="61" t="s">
        <v>18</v>
      </c>
      <c r="AC522" s="62">
        <v>43103</v>
      </c>
      <c r="AD522" s="12" t="s">
        <v>801</v>
      </c>
      <c r="AE522" s="16">
        <v>50</v>
      </c>
      <c r="AF522" s="14" t="s">
        <v>32</v>
      </c>
      <c r="AG522" s="39" t="s">
        <v>18</v>
      </c>
    </row>
    <row r="523" spans="1:33" x14ac:dyDescent="0.25">
      <c r="A523" s="40" t="s">
        <v>803</v>
      </c>
      <c r="B523" s="40" t="b" cm="1">
        <f t="array" ref="B523">IsESG(A523)</f>
        <v>0</v>
      </c>
      <c r="C523" s="41">
        <v>3.6884349107722998</v>
      </c>
      <c r="D523" s="42">
        <v>32</v>
      </c>
      <c r="E523" s="41">
        <v>2.9033661071188499</v>
      </c>
      <c r="F523" s="42">
        <v>82</v>
      </c>
      <c r="G523" s="41">
        <v>-1.97490481529107</v>
      </c>
      <c r="H523" s="42">
        <v>124</v>
      </c>
      <c r="I523" s="41">
        <v>12.6593536910762</v>
      </c>
      <c r="J523" s="42">
        <v>104</v>
      </c>
      <c r="K523" s="41">
        <v>1.7857142857143</v>
      </c>
      <c r="L523" s="42">
        <v>137</v>
      </c>
      <c r="M523" s="41">
        <v>-1.58839779005524</v>
      </c>
      <c r="N523" s="42">
        <v>133</v>
      </c>
      <c r="O523" s="41">
        <v>5.8821810210061196</v>
      </c>
      <c r="P523" s="43">
        <v>1.4583611594426</v>
      </c>
      <c r="Q523" s="43">
        <v>0.21082110101128801</v>
      </c>
      <c r="R523" s="44">
        <v>8</v>
      </c>
      <c r="S523" s="45">
        <v>0.01</v>
      </c>
      <c r="T523" s="45">
        <v>0.01</v>
      </c>
      <c r="U523" s="46" t="s">
        <v>18</v>
      </c>
      <c r="V523" s="47">
        <v>1.8700000000000001E-2</v>
      </c>
      <c r="W523" s="47" t="s">
        <v>18</v>
      </c>
      <c r="X523" s="47">
        <v>1.8941E-2</v>
      </c>
      <c r="Y523" s="48" t="s">
        <v>30</v>
      </c>
      <c r="Z523" s="49">
        <v>299.76629744000002</v>
      </c>
      <c r="AA523" s="50">
        <v>-1.1908172399999899</v>
      </c>
      <c r="AB523" s="51">
        <v>22615</v>
      </c>
      <c r="AC523" s="52">
        <v>32065</v>
      </c>
      <c r="AD523" s="48" t="s">
        <v>804</v>
      </c>
      <c r="AE523" s="53" t="s">
        <v>56</v>
      </c>
      <c r="AF523" s="46" t="s">
        <v>18</v>
      </c>
      <c r="AG523" s="54">
        <v>-9.5413293799999899</v>
      </c>
    </row>
    <row r="524" spans="1:33" x14ac:dyDescent="0.25">
      <c r="A524" s="1" t="s">
        <v>2637</v>
      </c>
      <c r="B524" s="40" t="b" cm="1">
        <f t="array" ref="B524">IsESG(A524)</f>
        <v>0</v>
      </c>
      <c r="C524" s="55">
        <v>3.3679140822671498</v>
      </c>
      <c r="D524" s="37">
        <v>36</v>
      </c>
      <c r="E524" s="55">
        <v>2.5850010400038301</v>
      </c>
      <c r="F524" s="37">
        <v>90</v>
      </c>
      <c r="G524" s="55">
        <v>-2.2808276841617601</v>
      </c>
      <c r="H524" s="37">
        <v>125</v>
      </c>
      <c r="I524" s="55">
        <v>12.319102148202299</v>
      </c>
      <c r="J524" s="37">
        <v>107</v>
      </c>
      <c r="K524" s="55">
        <v>1.62514318442155</v>
      </c>
      <c r="L524" s="37">
        <v>138</v>
      </c>
      <c r="M524" s="55">
        <v>-1.60809593124009</v>
      </c>
      <c r="N524" s="37">
        <v>134</v>
      </c>
      <c r="O524" s="55">
        <v>5.8896122382689997</v>
      </c>
      <c r="P524" s="56">
        <v>1.39874960484546</v>
      </c>
      <c r="Q524" s="56">
        <v>0.175541676829508</v>
      </c>
      <c r="R524" s="57">
        <v>8</v>
      </c>
      <c r="S524" s="58">
        <v>0.01</v>
      </c>
      <c r="T524" s="58">
        <v>0.01</v>
      </c>
      <c r="U524" s="14" t="s">
        <v>18</v>
      </c>
      <c r="V524" s="59">
        <v>2.18E-2</v>
      </c>
      <c r="W524" s="59" t="s">
        <v>18</v>
      </c>
      <c r="X524" s="59">
        <v>2.2041000000000002E-2</v>
      </c>
      <c r="Y524" s="12" t="s">
        <v>30</v>
      </c>
      <c r="Z524" s="60" t="s">
        <v>18</v>
      </c>
      <c r="AA524" s="8" t="s">
        <v>18</v>
      </c>
      <c r="AB524" s="61" t="s">
        <v>18</v>
      </c>
      <c r="AC524" s="62">
        <v>41942</v>
      </c>
      <c r="AD524" s="12" t="s">
        <v>804</v>
      </c>
      <c r="AE524" s="16">
        <v>50</v>
      </c>
      <c r="AF524" s="14" t="s">
        <v>18</v>
      </c>
      <c r="AG524" s="39" t="s">
        <v>18</v>
      </c>
    </row>
    <row r="525" spans="1:33" x14ac:dyDescent="0.25">
      <c r="A525" s="40" t="s">
        <v>2638</v>
      </c>
      <c r="B525" s="40" t="b" cm="1">
        <f t="array" ref="B525">IsESG(A525)</f>
        <v>0</v>
      </c>
      <c r="C525" s="41">
        <v>3.3677799137889299</v>
      </c>
      <c r="D525" s="42">
        <v>37</v>
      </c>
      <c r="E525" s="41">
        <v>2.5848002351011399</v>
      </c>
      <c r="F525" s="42">
        <v>91</v>
      </c>
      <c r="G525" s="41">
        <v>-2.2810402852693299</v>
      </c>
      <c r="H525" s="42">
        <v>126</v>
      </c>
      <c r="I525" s="41">
        <v>12.3116282329849</v>
      </c>
      <c r="J525" s="42">
        <v>108</v>
      </c>
      <c r="K525" s="41">
        <v>1.6235928333596601</v>
      </c>
      <c r="L525" s="42">
        <v>139</v>
      </c>
      <c r="M525" s="41">
        <v>-1.6118138278276199</v>
      </c>
      <c r="N525" s="42">
        <v>135</v>
      </c>
      <c r="O525" s="41">
        <v>5.8894175217212696</v>
      </c>
      <c r="P525" s="43">
        <v>1.3975268089583199</v>
      </c>
      <c r="Q525" s="43">
        <v>0.175535366811893</v>
      </c>
      <c r="R525" s="44">
        <v>8</v>
      </c>
      <c r="S525" s="45">
        <v>0.01</v>
      </c>
      <c r="T525" s="45">
        <v>0.01</v>
      </c>
      <c r="U525" s="46" t="s">
        <v>18</v>
      </c>
      <c r="V525" s="47">
        <v>2.18E-2</v>
      </c>
      <c r="W525" s="47" t="s">
        <v>18</v>
      </c>
      <c r="X525" s="47">
        <v>2.2041000000000002E-2</v>
      </c>
      <c r="Y525" s="48" t="s">
        <v>30</v>
      </c>
      <c r="Z525" s="49" t="s">
        <v>18</v>
      </c>
      <c r="AA525" s="50" t="s">
        <v>18</v>
      </c>
      <c r="AB525" s="51" t="s">
        <v>18</v>
      </c>
      <c r="AC525" s="52">
        <v>41922</v>
      </c>
      <c r="AD525" s="48" t="s">
        <v>804</v>
      </c>
      <c r="AE525" s="53">
        <v>50</v>
      </c>
      <c r="AF525" s="46" t="s">
        <v>32</v>
      </c>
      <c r="AG525" s="54" t="s">
        <v>18</v>
      </c>
    </row>
    <row r="526" spans="1:33" x14ac:dyDescent="0.25">
      <c r="A526" s="1" t="s">
        <v>807</v>
      </c>
      <c r="B526" s="40" t="b" cm="1">
        <f t="array" ref="B526">IsESG(A526)</f>
        <v>0</v>
      </c>
      <c r="C526" s="55">
        <v>1.6045469437944599</v>
      </c>
      <c r="D526" s="37">
        <v>50</v>
      </c>
      <c r="E526" s="55">
        <v>0.83192575804513702</v>
      </c>
      <c r="F526" s="37">
        <v>113</v>
      </c>
      <c r="G526" s="55">
        <v>-0.48362923766718202</v>
      </c>
      <c r="H526" s="37">
        <v>111</v>
      </c>
      <c r="I526" s="55">
        <v>10.0016614055491</v>
      </c>
      <c r="J526" s="37">
        <v>125</v>
      </c>
      <c r="K526" s="55">
        <v>3.4261910960687998</v>
      </c>
      <c r="L526" s="37">
        <v>119</v>
      </c>
      <c r="M526" s="55">
        <v>-0.10058844238801599</v>
      </c>
      <c r="N526" s="37">
        <v>24</v>
      </c>
      <c r="O526" s="55">
        <v>2.65784333613917</v>
      </c>
      <c r="P526" s="56">
        <v>2.2276151373613202</v>
      </c>
      <c r="Q526" s="56">
        <v>-4.7515198659350798E-2</v>
      </c>
      <c r="R526" s="57">
        <v>8</v>
      </c>
      <c r="S526" s="58">
        <v>5.0000000000000001E-3</v>
      </c>
      <c r="T526" s="58">
        <v>5.0000000000000001E-3</v>
      </c>
      <c r="U526" s="14" t="s">
        <v>18</v>
      </c>
      <c r="V526" s="59">
        <v>1.0500000000000001E-2</v>
      </c>
      <c r="W526" s="59" t="s">
        <v>18</v>
      </c>
      <c r="X526" s="59">
        <v>1.0592000000000001E-2</v>
      </c>
      <c r="Y526" s="12" t="s">
        <v>30</v>
      </c>
      <c r="Z526" s="60">
        <v>367.54359607999999</v>
      </c>
      <c r="AA526" s="8">
        <v>-1.46839751</v>
      </c>
      <c r="AB526" s="61">
        <v>18983</v>
      </c>
      <c r="AC526" s="62">
        <v>36998</v>
      </c>
      <c r="AD526" s="12" t="s">
        <v>804</v>
      </c>
      <c r="AE526" s="16">
        <v>50</v>
      </c>
      <c r="AF526" s="14" t="s">
        <v>32</v>
      </c>
      <c r="AG526" s="39">
        <v>-22.329553219999902</v>
      </c>
    </row>
    <row r="527" spans="1:33" hidden="1" x14ac:dyDescent="0.25">
      <c r="A527" s="40" t="s">
        <v>808</v>
      </c>
      <c r="B527" s="40" t="b" cm="1">
        <f t="array" ref="B527">IsESG(A527)</f>
        <v>0</v>
      </c>
      <c r="C527" s="41" t="s">
        <v>18</v>
      </c>
      <c r="D527" s="42" t="s">
        <v>18</v>
      </c>
      <c r="E527" s="41">
        <v>2.7313598291566601</v>
      </c>
      <c r="F527" s="42">
        <v>85</v>
      </c>
      <c r="G527" s="41">
        <v>0.69675851448109904</v>
      </c>
      <c r="H527" s="42">
        <v>85</v>
      </c>
      <c r="I527" s="41">
        <v>11.7693560996829</v>
      </c>
      <c r="J527" s="42">
        <v>118</v>
      </c>
      <c r="K527" s="41">
        <v>3.4260127043631998</v>
      </c>
      <c r="L527" s="42">
        <v>120</v>
      </c>
      <c r="M527" s="41">
        <v>-0.73955626624023696</v>
      </c>
      <c r="N527" s="42">
        <v>81</v>
      </c>
      <c r="O527" s="41">
        <v>3.3802825175134301</v>
      </c>
      <c r="P527" s="43">
        <v>2.2744686879332101</v>
      </c>
      <c r="Q527" s="43">
        <v>0.37630909546319402</v>
      </c>
      <c r="R527" s="44">
        <v>8</v>
      </c>
      <c r="S527" s="45">
        <v>0.01</v>
      </c>
      <c r="T527" s="45">
        <v>0.01</v>
      </c>
      <c r="U527" s="46" t="s">
        <v>18</v>
      </c>
      <c r="V527" s="47">
        <v>6.9999999999999897E-3</v>
      </c>
      <c r="W527" s="47" t="s">
        <v>18</v>
      </c>
      <c r="X527" s="47">
        <v>1.1585E-2</v>
      </c>
      <c r="Y527" s="48" t="s">
        <v>30</v>
      </c>
      <c r="Z527" s="49">
        <v>97.660476219999893</v>
      </c>
      <c r="AA527" s="50">
        <v>0.36811471999999901</v>
      </c>
      <c r="AB527" s="51">
        <v>3802</v>
      </c>
      <c r="AC527" s="52">
        <v>43103</v>
      </c>
      <c r="AD527" s="48" t="s">
        <v>801</v>
      </c>
      <c r="AE527" s="53">
        <v>50</v>
      </c>
      <c r="AF527" s="46" t="s">
        <v>32</v>
      </c>
      <c r="AG527" s="54">
        <v>3.4456394099999899</v>
      </c>
    </row>
    <row r="528" spans="1:33" hidden="1" x14ac:dyDescent="0.25">
      <c r="A528" s="1" t="s">
        <v>809</v>
      </c>
      <c r="B528" s="40" t="b" cm="1">
        <f t="array" ref="B528">IsESG(A528)</f>
        <v>0</v>
      </c>
      <c r="C528" s="55" t="s">
        <v>18</v>
      </c>
      <c r="D528" s="37" t="s">
        <v>18</v>
      </c>
      <c r="E528" s="55">
        <v>2.7334968235743902</v>
      </c>
      <c r="F528" s="37">
        <v>84</v>
      </c>
      <c r="G528" s="55">
        <v>0.69916310569213502</v>
      </c>
      <c r="H528" s="37">
        <v>84</v>
      </c>
      <c r="I528" s="55">
        <v>11.7786411446982</v>
      </c>
      <c r="J528" s="37">
        <v>117</v>
      </c>
      <c r="K528" s="55">
        <v>3.4373903893370499</v>
      </c>
      <c r="L528" s="37">
        <v>118</v>
      </c>
      <c r="M528" s="55">
        <v>-0.73213834890179996</v>
      </c>
      <c r="N528" s="37">
        <v>80</v>
      </c>
      <c r="O528" s="55">
        <v>3.3804069598209101</v>
      </c>
      <c r="P528" s="56">
        <v>2.27713168235681</v>
      </c>
      <c r="Q528" s="56">
        <v>0.377041649906455</v>
      </c>
      <c r="R528" s="57">
        <v>8</v>
      </c>
      <c r="S528" s="58">
        <v>0.01</v>
      </c>
      <c r="T528" s="58">
        <v>0.01</v>
      </c>
      <c r="U528" s="14" t="s">
        <v>18</v>
      </c>
      <c r="V528" s="59">
        <v>6.9999999999999897E-3</v>
      </c>
      <c r="W528" s="59" t="s">
        <v>18</v>
      </c>
      <c r="X528" s="59">
        <v>1.1585E-2</v>
      </c>
      <c r="Y528" s="12" t="s">
        <v>30</v>
      </c>
      <c r="Z528" s="60" t="s">
        <v>18</v>
      </c>
      <c r="AA528" s="8" t="s">
        <v>18</v>
      </c>
      <c r="AB528" s="61" t="s">
        <v>18</v>
      </c>
      <c r="AC528" s="62">
        <v>43103</v>
      </c>
      <c r="AD528" s="12" t="s">
        <v>801</v>
      </c>
      <c r="AE528" s="16">
        <v>50</v>
      </c>
      <c r="AF528" s="14" t="s">
        <v>32</v>
      </c>
      <c r="AG528" s="39" t="s">
        <v>18</v>
      </c>
    </row>
    <row r="529" spans="1:33" hidden="1" x14ac:dyDescent="0.25">
      <c r="A529" s="40" t="s">
        <v>810</v>
      </c>
      <c r="B529" s="40" t="b" cm="1">
        <f t="array" ref="B529">IsESG(A529)</f>
        <v>0</v>
      </c>
      <c r="C529" s="41" t="s">
        <v>18</v>
      </c>
      <c r="D529" s="42" t="s">
        <v>18</v>
      </c>
      <c r="E529" s="41">
        <v>4.5414023678983702</v>
      </c>
      <c r="F529" s="42">
        <v>58</v>
      </c>
      <c r="G529" s="41">
        <v>0.93482861505784698</v>
      </c>
      <c r="H529" s="42">
        <v>78</v>
      </c>
      <c r="I529" s="41">
        <v>14.9971126318394</v>
      </c>
      <c r="J529" s="42">
        <v>86</v>
      </c>
      <c r="K529" s="41">
        <v>3.75837622608532</v>
      </c>
      <c r="L529" s="42">
        <v>105</v>
      </c>
      <c r="M529" s="41">
        <v>-0.82613942263065598</v>
      </c>
      <c r="N529" s="42">
        <v>90</v>
      </c>
      <c r="O529" s="41">
        <v>5.2811105079712997</v>
      </c>
      <c r="P529" s="43">
        <v>2.06700906147148</v>
      </c>
      <c r="Q529" s="43">
        <v>0.49047472541035902</v>
      </c>
      <c r="R529" s="44">
        <v>8</v>
      </c>
      <c r="S529" s="45">
        <v>0.01</v>
      </c>
      <c r="T529" s="45">
        <v>0.01</v>
      </c>
      <c r="U529" s="46" t="s">
        <v>18</v>
      </c>
      <c r="V529" s="47">
        <v>6.9999999999999897E-3</v>
      </c>
      <c r="W529" s="47" t="s">
        <v>18</v>
      </c>
      <c r="X529" s="47">
        <v>1.1469E-2</v>
      </c>
      <c r="Y529" s="48" t="s">
        <v>30</v>
      </c>
      <c r="Z529" s="49">
        <v>197.81967097</v>
      </c>
      <c r="AA529" s="50">
        <v>2.0417938499999999</v>
      </c>
      <c r="AB529" s="51">
        <v>9178</v>
      </c>
      <c r="AC529" s="52">
        <v>43103</v>
      </c>
      <c r="AD529" s="48" t="s">
        <v>801</v>
      </c>
      <c r="AE529" s="53">
        <v>50</v>
      </c>
      <c r="AF529" s="46" t="s">
        <v>32</v>
      </c>
      <c r="AG529" s="54">
        <v>19.271290279999999</v>
      </c>
    </row>
    <row r="530" spans="1:33" hidden="1" x14ac:dyDescent="0.25">
      <c r="A530" s="1" t="s">
        <v>811</v>
      </c>
      <c r="B530" s="40" t="b" cm="1">
        <f t="array" ref="B530">IsESG(A530)</f>
        <v>0</v>
      </c>
      <c r="C530" s="55" t="s">
        <v>18</v>
      </c>
      <c r="D530" s="37" t="s">
        <v>18</v>
      </c>
      <c r="E530" s="55">
        <v>4.5425430363246599</v>
      </c>
      <c r="F530" s="37">
        <v>57</v>
      </c>
      <c r="G530" s="55">
        <v>0.93475632325901103</v>
      </c>
      <c r="H530" s="37">
        <v>79</v>
      </c>
      <c r="I530" s="55">
        <v>14.9906641771138</v>
      </c>
      <c r="J530" s="37">
        <v>87</v>
      </c>
      <c r="K530" s="55">
        <v>3.7545126353789802</v>
      </c>
      <c r="L530" s="37">
        <v>106</v>
      </c>
      <c r="M530" s="55">
        <v>-0.82055214723928405</v>
      </c>
      <c r="N530" s="37">
        <v>88</v>
      </c>
      <c r="O530" s="55">
        <v>5.2727006735877904</v>
      </c>
      <c r="P530" s="56">
        <v>2.0690829036687601</v>
      </c>
      <c r="Q530" s="56">
        <v>0.49073006761993998</v>
      </c>
      <c r="R530" s="57">
        <v>8</v>
      </c>
      <c r="S530" s="58">
        <v>0.01</v>
      </c>
      <c r="T530" s="58">
        <v>0.01</v>
      </c>
      <c r="U530" s="14" t="s">
        <v>18</v>
      </c>
      <c r="V530" s="59">
        <v>6.9999999999999897E-3</v>
      </c>
      <c r="W530" s="59" t="s">
        <v>18</v>
      </c>
      <c r="X530" s="59">
        <v>1.1469E-2</v>
      </c>
      <c r="Y530" s="12" t="s">
        <v>30</v>
      </c>
      <c r="Z530" s="60" t="s">
        <v>18</v>
      </c>
      <c r="AA530" s="8" t="s">
        <v>18</v>
      </c>
      <c r="AB530" s="61" t="s">
        <v>18</v>
      </c>
      <c r="AC530" s="62">
        <v>43103</v>
      </c>
      <c r="AD530" s="12" t="s">
        <v>801</v>
      </c>
      <c r="AE530" s="16">
        <v>50</v>
      </c>
      <c r="AF530" s="14" t="s">
        <v>32</v>
      </c>
      <c r="AG530" s="39" t="s">
        <v>18</v>
      </c>
    </row>
    <row r="531" spans="1:33" hidden="1" x14ac:dyDescent="0.25">
      <c r="A531" s="40" t="s">
        <v>812</v>
      </c>
      <c r="B531" s="40" t="b" cm="1">
        <f t="array" ref="B531">IsESG(A531)</f>
        <v>0</v>
      </c>
      <c r="C531" s="41" t="s">
        <v>18</v>
      </c>
      <c r="D531" s="42" t="s">
        <v>18</v>
      </c>
      <c r="E531" s="41">
        <v>6.2416205652884296</v>
      </c>
      <c r="F531" s="42">
        <v>35</v>
      </c>
      <c r="G531" s="41">
        <v>1.1633729260058701</v>
      </c>
      <c r="H531" s="42">
        <v>71</v>
      </c>
      <c r="I531" s="41">
        <v>18.170030042084601</v>
      </c>
      <c r="J531" s="42">
        <v>59</v>
      </c>
      <c r="K531" s="41">
        <v>3.8875544880348101</v>
      </c>
      <c r="L531" s="42">
        <v>100</v>
      </c>
      <c r="M531" s="41">
        <v>-1.0925722029304299</v>
      </c>
      <c r="N531" s="42">
        <v>108</v>
      </c>
      <c r="O531" s="41">
        <v>7.2165861974187102</v>
      </c>
      <c r="P531" s="43">
        <v>1.95231100958699</v>
      </c>
      <c r="Q531" s="43">
        <v>0.53290135035523201</v>
      </c>
      <c r="R531" s="44">
        <v>8</v>
      </c>
      <c r="S531" s="45">
        <v>0.01</v>
      </c>
      <c r="T531" s="45">
        <v>0.01</v>
      </c>
      <c r="U531" s="46" t="s">
        <v>18</v>
      </c>
      <c r="V531" s="47">
        <v>6.9999999999999897E-3</v>
      </c>
      <c r="W531" s="47" t="s">
        <v>18</v>
      </c>
      <c r="X531" s="47">
        <v>1.1235E-2</v>
      </c>
      <c r="Y531" s="48" t="s">
        <v>30</v>
      </c>
      <c r="Z531" s="49">
        <v>100.91065725</v>
      </c>
      <c r="AA531" s="50">
        <v>1.4034769199999999</v>
      </c>
      <c r="AB531" s="51">
        <v>8694</v>
      </c>
      <c r="AC531" s="52">
        <v>43103</v>
      </c>
      <c r="AD531" s="48" t="s">
        <v>801</v>
      </c>
      <c r="AE531" s="53">
        <v>50</v>
      </c>
      <c r="AF531" s="46" t="s">
        <v>32</v>
      </c>
      <c r="AG531" s="54">
        <v>18.21501945</v>
      </c>
    </row>
    <row r="532" spans="1:33" hidden="1" x14ac:dyDescent="0.25">
      <c r="A532" s="1" t="s">
        <v>813</v>
      </c>
      <c r="B532" s="40" t="b" cm="1">
        <f t="array" ref="B532">IsESG(A532)</f>
        <v>0</v>
      </c>
      <c r="C532" s="55" t="s">
        <v>18</v>
      </c>
      <c r="D532" s="37" t="s">
        <v>18</v>
      </c>
      <c r="E532" s="55">
        <v>6.2409617722157797</v>
      </c>
      <c r="F532" s="37">
        <v>36</v>
      </c>
      <c r="G532" s="55">
        <v>1.16258571312484</v>
      </c>
      <c r="H532" s="37">
        <v>72</v>
      </c>
      <c r="I532" s="55">
        <v>18.159745478901598</v>
      </c>
      <c r="J532" s="37">
        <v>61</v>
      </c>
      <c r="K532" s="55">
        <v>3.8866396761134201</v>
      </c>
      <c r="L532" s="37">
        <v>101</v>
      </c>
      <c r="M532" s="55">
        <v>-1.1002102312543101</v>
      </c>
      <c r="N532" s="37">
        <v>111</v>
      </c>
      <c r="O532" s="55">
        <v>7.2136987833642898</v>
      </c>
      <c r="P532" s="56">
        <v>1.95166675854812</v>
      </c>
      <c r="Q532" s="56">
        <v>0.53290507743402005</v>
      </c>
      <c r="R532" s="57">
        <v>8</v>
      </c>
      <c r="S532" s="58">
        <v>0.01</v>
      </c>
      <c r="T532" s="58">
        <v>0.01</v>
      </c>
      <c r="U532" s="14" t="s">
        <v>18</v>
      </c>
      <c r="V532" s="59">
        <v>6.9999999999999897E-3</v>
      </c>
      <c r="W532" s="59" t="s">
        <v>18</v>
      </c>
      <c r="X532" s="59">
        <v>1.1235E-2</v>
      </c>
      <c r="Y532" s="12" t="s">
        <v>30</v>
      </c>
      <c r="Z532" s="60" t="s">
        <v>18</v>
      </c>
      <c r="AA532" s="8" t="s">
        <v>18</v>
      </c>
      <c r="AB532" s="61" t="s">
        <v>18</v>
      </c>
      <c r="AC532" s="62">
        <v>43103</v>
      </c>
      <c r="AD532" s="12" t="s">
        <v>801</v>
      </c>
      <c r="AE532" s="16">
        <v>50</v>
      </c>
      <c r="AF532" s="14" t="s">
        <v>32</v>
      </c>
      <c r="AG532" s="39" t="s">
        <v>18</v>
      </c>
    </row>
    <row r="533" spans="1:33" hidden="1" x14ac:dyDescent="0.25">
      <c r="A533" s="40" t="s">
        <v>814</v>
      </c>
      <c r="B533" s="40" t="b" cm="1">
        <f t="array" ref="B533">IsESG(A533)</f>
        <v>0</v>
      </c>
      <c r="C533" s="41" t="s">
        <v>18</v>
      </c>
      <c r="D533" s="42" t="s">
        <v>18</v>
      </c>
      <c r="E533" s="41">
        <v>2.6992125578455299</v>
      </c>
      <c r="F533" s="42">
        <v>88</v>
      </c>
      <c r="G533" s="41">
        <v>2.4449371694159301</v>
      </c>
      <c r="H533" s="42">
        <v>45</v>
      </c>
      <c r="I533" s="41">
        <v>6.9697475785637</v>
      </c>
      <c r="J533" s="42">
        <v>139</v>
      </c>
      <c r="K533" s="41">
        <v>2.4194923507028898</v>
      </c>
      <c r="L533" s="42">
        <v>135</v>
      </c>
      <c r="M533" s="41">
        <v>-0.20159667520559499</v>
      </c>
      <c r="N533" s="42">
        <v>32</v>
      </c>
      <c r="O533" s="41">
        <v>2.05251904267271</v>
      </c>
      <c r="P533" s="43">
        <v>1.4074111670952101</v>
      </c>
      <c r="Q533" s="43">
        <v>0.49647371260538697</v>
      </c>
      <c r="R533" s="44">
        <v>6</v>
      </c>
      <c r="S533" s="45">
        <v>0.01</v>
      </c>
      <c r="T533" s="45">
        <v>0.01</v>
      </c>
      <c r="U533" s="46" t="s">
        <v>18</v>
      </c>
      <c r="V533" s="47">
        <v>7.0000000000000001E-3</v>
      </c>
      <c r="W533" s="47" t="s">
        <v>18</v>
      </c>
      <c r="X533" s="47">
        <v>1.1266E-2</v>
      </c>
      <c r="Y533" s="48" t="s">
        <v>30</v>
      </c>
      <c r="Z533" s="49">
        <v>25.982946809999898</v>
      </c>
      <c r="AA533" s="50">
        <v>-1.25594699</v>
      </c>
      <c r="AB533" s="51">
        <v>577</v>
      </c>
      <c r="AC533" s="52">
        <v>42394</v>
      </c>
      <c r="AD533" s="48" t="s">
        <v>815</v>
      </c>
      <c r="AE533" s="53">
        <v>50</v>
      </c>
      <c r="AF533" s="46" t="s">
        <v>39</v>
      </c>
      <c r="AG533" s="54">
        <v>-8.7515766099999901</v>
      </c>
    </row>
    <row r="534" spans="1:33" hidden="1" x14ac:dyDescent="0.25">
      <c r="A534" s="1" t="s">
        <v>816</v>
      </c>
      <c r="B534" s="40" t="b" cm="1">
        <f t="array" ref="B534">IsESG(A534)</f>
        <v>0</v>
      </c>
      <c r="C534" s="55" t="s">
        <v>18</v>
      </c>
      <c r="D534" s="37" t="s">
        <v>18</v>
      </c>
      <c r="E534" s="55">
        <v>2.7252909109069101</v>
      </c>
      <c r="F534" s="37">
        <v>87</v>
      </c>
      <c r="G534" s="55">
        <v>2.4524622753807099</v>
      </c>
      <c r="H534" s="37">
        <v>44</v>
      </c>
      <c r="I534" s="55">
        <v>6.96981104534777</v>
      </c>
      <c r="J534" s="37">
        <v>138</v>
      </c>
      <c r="K534" s="55">
        <v>2.4194999274556399</v>
      </c>
      <c r="L534" s="37">
        <v>134</v>
      </c>
      <c r="M534" s="55">
        <v>-0.20150763146530301</v>
      </c>
      <c r="N534" s="37">
        <v>31</v>
      </c>
      <c r="O534" s="55">
        <v>2.05253961629916</v>
      </c>
      <c r="P534" s="56">
        <v>1.4074279810130399</v>
      </c>
      <c r="Q534" s="56">
        <v>0.50409203640867895</v>
      </c>
      <c r="R534" s="57">
        <v>6</v>
      </c>
      <c r="S534" s="58">
        <v>0.01</v>
      </c>
      <c r="T534" s="58">
        <v>0.01</v>
      </c>
      <c r="U534" s="14" t="s">
        <v>18</v>
      </c>
      <c r="V534" s="59">
        <v>7.0000000000000001E-3</v>
      </c>
      <c r="W534" s="59" t="s">
        <v>18</v>
      </c>
      <c r="X534" s="59">
        <v>1.1266E-2</v>
      </c>
      <c r="Y534" s="12" t="s">
        <v>30</v>
      </c>
      <c r="Z534" s="60" t="s">
        <v>18</v>
      </c>
      <c r="AA534" s="8" t="s">
        <v>18</v>
      </c>
      <c r="AB534" s="61" t="s">
        <v>18</v>
      </c>
      <c r="AC534" s="62">
        <v>43031</v>
      </c>
      <c r="AD534" s="12" t="s">
        <v>815</v>
      </c>
      <c r="AE534" s="16">
        <v>50</v>
      </c>
      <c r="AF534" s="14" t="s">
        <v>18</v>
      </c>
      <c r="AG534" s="39" t="s">
        <v>18</v>
      </c>
    </row>
    <row r="535" spans="1:33" hidden="1" x14ac:dyDescent="0.25">
      <c r="A535" s="40" t="s">
        <v>817</v>
      </c>
      <c r="B535" s="40" t="b" cm="1">
        <f t="array" ref="B535">IsESG(A535)</f>
        <v>0</v>
      </c>
      <c r="C535" s="41" t="s">
        <v>18</v>
      </c>
      <c r="D535" s="42" t="s">
        <v>18</v>
      </c>
      <c r="E535" s="41">
        <v>4.6259857094276899</v>
      </c>
      <c r="F535" s="42">
        <v>55</v>
      </c>
      <c r="G535" s="41">
        <v>3.2565314302049</v>
      </c>
      <c r="H535" s="42">
        <v>26</v>
      </c>
      <c r="I535" s="41">
        <v>10.5934250181769</v>
      </c>
      <c r="J535" s="42">
        <v>122</v>
      </c>
      <c r="K535" s="41">
        <v>3.02486487064759</v>
      </c>
      <c r="L535" s="42">
        <v>128</v>
      </c>
      <c r="M535" s="41">
        <v>-0.488501738559876</v>
      </c>
      <c r="N535" s="42">
        <v>59</v>
      </c>
      <c r="O535" s="41">
        <v>3.97561258782319</v>
      </c>
      <c r="P535" s="43">
        <v>1.6380911160441201</v>
      </c>
      <c r="Q535" s="43">
        <v>0.62450128434145402</v>
      </c>
      <c r="R535" s="44">
        <v>6</v>
      </c>
      <c r="S535" s="45">
        <v>0.01</v>
      </c>
      <c r="T535" s="45">
        <v>0.01</v>
      </c>
      <c r="U535" s="46" t="s">
        <v>18</v>
      </c>
      <c r="V535" s="47">
        <v>7.0000000000000001E-3</v>
      </c>
      <c r="W535" s="47" t="s">
        <v>18</v>
      </c>
      <c r="X535" s="47">
        <v>1.1244000000000001E-2</v>
      </c>
      <c r="Y535" s="48" t="s">
        <v>30</v>
      </c>
      <c r="Z535" s="49">
        <v>41.877251459999997</v>
      </c>
      <c r="AA535" s="50">
        <v>-0.25566881000000002</v>
      </c>
      <c r="AB535" s="51">
        <v>698</v>
      </c>
      <c r="AC535" s="52">
        <v>42394</v>
      </c>
      <c r="AD535" s="48" t="s">
        <v>815</v>
      </c>
      <c r="AE535" s="53">
        <v>50</v>
      </c>
      <c r="AF535" s="46" t="s">
        <v>39</v>
      </c>
      <c r="AG535" s="54">
        <v>-1.1243224199999999</v>
      </c>
    </row>
    <row r="536" spans="1:33" hidden="1" x14ac:dyDescent="0.25">
      <c r="A536" s="1" t="s">
        <v>818</v>
      </c>
      <c r="B536" s="40" t="b" cm="1">
        <f t="array" ref="B536">IsESG(A536)</f>
        <v>0</v>
      </c>
      <c r="C536" s="55" t="s">
        <v>18</v>
      </c>
      <c r="D536" s="37" t="s">
        <v>18</v>
      </c>
      <c r="E536" s="55">
        <v>4.6260045284016504</v>
      </c>
      <c r="F536" s="37">
        <v>54</v>
      </c>
      <c r="G536" s="55">
        <v>3.25654589384258</v>
      </c>
      <c r="H536" s="37">
        <v>25</v>
      </c>
      <c r="I536" s="55">
        <v>10.5934248849463</v>
      </c>
      <c r="J536" s="37">
        <v>123</v>
      </c>
      <c r="K536" s="55">
        <v>3.0248102137166302</v>
      </c>
      <c r="L536" s="37">
        <v>129</v>
      </c>
      <c r="M536" s="55">
        <v>-0.488472289194397</v>
      </c>
      <c r="N536" s="37">
        <v>58</v>
      </c>
      <c r="O536" s="55">
        <v>3.9756116622661799</v>
      </c>
      <c r="P536" s="56">
        <v>1.63809146389403</v>
      </c>
      <c r="Q536" s="56">
        <v>0.62450532542848802</v>
      </c>
      <c r="R536" s="57">
        <v>6</v>
      </c>
      <c r="S536" s="58">
        <v>0.01</v>
      </c>
      <c r="T536" s="58">
        <v>0.01</v>
      </c>
      <c r="U536" s="14" t="s">
        <v>18</v>
      </c>
      <c r="V536" s="59">
        <v>7.0000000000000001E-3</v>
      </c>
      <c r="W536" s="59" t="s">
        <v>18</v>
      </c>
      <c r="X536" s="59">
        <v>1.1244000000000001E-2</v>
      </c>
      <c r="Y536" s="12" t="s">
        <v>30</v>
      </c>
      <c r="Z536" s="60" t="s">
        <v>18</v>
      </c>
      <c r="AA536" s="8" t="s">
        <v>18</v>
      </c>
      <c r="AB536" s="61" t="s">
        <v>18</v>
      </c>
      <c r="AC536" s="62">
        <v>43031</v>
      </c>
      <c r="AD536" s="12" t="s">
        <v>815</v>
      </c>
      <c r="AE536" s="16">
        <v>50</v>
      </c>
      <c r="AF536" s="14" t="s">
        <v>18</v>
      </c>
      <c r="AG536" s="39" t="s">
        <v>18</v>
      </c>
    </row>
    <row r="537" spans="1:33" hidden="1" x14ac:dyDescent="0.25">
      <c r="A537" s="40" t="s">
        <v>819</v>
      </c>
      <c r="B537" s="40" t="b" cm="1">
        <f t="array" ref="B537">IsESG(A537)</f>
        <v>0</v>
      </c>
      <c r="C537" s="41" t="s">
        <v>18</v>
      </c>
      <c r="D537" s="42" t="s">
        <v>18</v>
      </c>
      <c r="E537" s="41">
        <v>5.9698020737993298</v>
      </c>
      <c r="F537" s="42">
        <v>39</v>
      </c>
      <c r="G537" s="41">
        <v>3.49640470726917</v>
      </c>
      <c r="H537" s="42">
        <v>19</v>
      </c>
      <c r="I537" s="41">
        <v>14.540564356500701</v>
      </c>
      <c r="J537" s="42">
        <v>91</v>
      </c>
      <c r="K537" s="41">
        <v>3.6820008464643501</v>
      </c>
      <c r="L537" s="42">
        <v>107</v>
      </c>
      <c r="M537" s="41">
        <v>-0.75072978912897803</v>
      </c>
      <c r="N537" s="42">
        <v>83</v>
      </c>
      <c r="O537" s="41">
        <v>6.2115255698615899</v>
      </c>
      <c r="P537" s="43">
        <v>1.6838947021356701</v>
      </c>
      <c r="Q537" s="43">
        <v>0.51862828047740805</v>
      </c>
      <c r="R537" s="44">
        <v>6</v>
      </c>
      <c r="S537" s="45">
        <v>0.01</v>
      </c>
      <c r="T537" s="45">
        <v>0.01</v>
      </c>
      <c r="U537" s="46" t="s">
        <v>18</v>
      </c>
      <c r="V537" s="47">
        <v>7.0000000000000001E-3</v>
      </c>
      <c r="W537" s="47" t="s">
        <v>18</v>
      </c>
      <c r="X537" s="47">
        <v>1.154E-2</v>
      </c>
      <c r="Y537" s="48" t="s">
        <v>30</v>
      </c>
      <c r="Z537" s="49">
        <v>22.037823199999998</v>
      </c>
      <c r="AA537" s="50">
        <v>0.17983654999999901</v>
      </c>
      <c r="AB537" s="51">
        <v>898</v>
      </c>
      <c r="AC537" s="52">
        <v>42394</v>
      </c>
      <c r="AD537" s="48" t="s">
        <v>815</v>
      </c>
      <c r="AE537" s="53">
        <v>50</v>
      </c>
      <c r="AF537" s="46" t="s">
        <v>39</v>
      </c>
      <c r="AG537" s="54">
        <v>-0.70610187999999996</v>
      </c>
    </row>
    <row r="538" spans="1:33" x14ac:dyDescent="0.25">
      <c r="A538" s="1" t="s">
        <v>820</v>
      </c>
      <c r="B538" s="40" t="b" cm="1">
        <f t="array" ref="B538">IsESG(A538)</f>
        <v>0</v>
      </c>
      <c r="C538" s="55">
        <v>2.80680234822132</v>
      </c>
      <c r="D538" s="37">
        <v>42</v>
      </c>
      <c r="E538" s="55">
        <v>2.0119467354593001</v>
      </c>
      <c r="F538" s="37">
        <v>100</v>
      </c>
      <c r="G538" s="55">
        <v>-0.195588927089174</v>
      </c>
      <c r="H538" s="37">
        <v>101</v>
      </c>
      <c r="I538" s="55">
        <v>12.7086918995112</v>
      </c>
      <c r="J538" s="37">
        <v>103</v>
      </c>
      <c r="K538" s="55">
        <v>3.65855949797555</v>
      </c>
      <c r="L538" s="37">
        <v>109</v>
      </c>
      <c r="M538" s="55">
        <v>-0.38907871396396398</v>
      </c>
      <c r="N538" s="37">
        <v>51</v>
      </c>
      <c r="O538" s="55">
        <v>3.3588602846329398</v>
      </c>
      <c r="P538" s="56">
        <v>2.5686339446011099</v>
      </c>
      <c r="Q538" s="56">
        <v>0.18390579026114501</v>
      </c>
      <c r="R538" s="57">
        <v>8</v>
      </c>
      <c r="S538" s="58">
        <v>5.0000000000000001E-3</v>
      </c>
      <c r="T538" s="58">
        <v>5.0000000000000001E-3</v>
      </c>
      <c r="U538" s="14" t="s">
        <v>18</v>
      </c>
      <c r="V538" s="59">
        <v>1.0500000000000001E-2</v>
      </c>
      <c r="W538" s="59" t="s">
        <v>18</v>
      </c>
      <c r="X538" s="59">
        <v>1.0500000000000001E-2</v>
      </c>
      <c r="Y538" s="12" t="s">
        <v>30</v>
      </c>
      <c r="Z538" s="60">
        <v>1426.5948726300001</v>
      </c>
      <c r="AA538" s="8">
        <v>-1.75871161</v>
      </c>
      <c r="AB538" s="61">
        <v>43888</v>
      </c>
      <c r="AC538" s="62">
        <v>36655</v>
      </c>
      <c r="AD538" s="12" t="s">
        <v>41</v>
      </c>
      <c r="AE538" s="16">
        <v>10</v>
      </c>
      <c r="AF538" s="14" t="s">
        <v>42</v>
      </c>
      <c r="AG538" s="39">
        <v>-20.376434629999999</v>
      </c>
    </row>
    <row r="539" spans="1:33" hidden="1" x14ac:dyDescent="0.25">
      <c r="A539" s="40" t="s">
        <v>821</v>
      </c>
      <c r="B539" s="40" t="b" cm="1">
        <f t="array" ref="B539">IsESG(A539)</f>
        <v>0</v>
      </c>
      <c r="C539" s="41" t="s">
        <v>18</v>
      </c>
      <c r="D539" s="42" t="s">
        <v>18</v>
      </c>
      <c r="E539" s="41" t="s">
        <v>18</v>
      </c>
      <c r="F539" s="42" t="s">
        <v>18</v>
      </c>
      <c r="G539" s="41" t="s">
        <v>18</v>
      </c>
      <c r="H539" s="42" t="s">
        <v>18</v>
      </c>
      <c r="I539" s="41">
        <v>13.2938649818757</v>
      </c>
      <c r="J539" s="42">
        <v>100</v>
      </c>
      <c r="K539" s="41">
        <v>3.9287836302419299</v>
      </c>
      <c r="L539" s="42">
        <v>99</v>
      </c>
      <c r="M539" s="41">
        <v>-0.34483792617471198</v>
      </c>
      <c r="N539" s="42">
        <v>48</v>
      </c>
      <c r="O539" s="41">
        <v>3.4022524868256201</v>
      </c>
      <c r="P539" s="43">
        <v>2.7078694659845701</v>
      </c>
      <c r="Q539" s="43" t="s">
        <v>18</v>
      </c>
      <c r="R539" s="44">
        <v>8</v>
      </c>
      <c r="S539" s="45">
        <v>0</v>
      </c>
      <c r="T539" s="45">
        <v>5.0000000000000001E-3</v>
      </c>
      <c r="U539" s="46" t="s">
        <v>18</v>
      </c>
      <c r="V539" s="47">
        <v>5.3E-3</v>
      </c>
      <c r="W539" s="47" t="s">
        <v>18</v>
      </c>
      <c r="X539" s="47">
        <v>5.3E-3</v>
      </c>
      <c r="Y539" s="48" t="s">
        <v>30</v>
      </c>
      <c r="Z539" s="49" t="s">
        <v>18</v>
      </c>
      <c r="AA539" s="50" t="s">
        <v>18</v>
      </c>
      <c r="AB539" s="51" t="s">
        <v>18</v>
      </c>
      <c r="AC539" s="52">
        <v>44515</v>
      </c>
      <c r="AD539" s="48" t="s">
        <v>41</v>
      </c>
      <c r="AE539" s="53">
        <v>10</v>
      </c>
      <c r="AF539" s="46" t="s">
        <v>32</v>
      </c>
      <c r="AG539" s="54" t="s">
        <v>18</v>
      </c>
    </row>
    <row r="540" spans="1:33" x14ac:dyDescent="0.25">
      <c r="A540" s="1" t="s">
        <v>822</v>
      </c>
      <c r="B540" s="40" t="b" cm="1">
        <f t="array" ref="B540">IsESG(A540)</f>
        <v>0</v>
      </c>
      <c r="C540" s="55">
        <v>4.3545945418227596</v>
      </c>
      <c r="D540" s="37">
        <v>26</v>
      </c>
      <c r="E540" s="55">
        <v>4.3020134240942998</v>
      </c>
      <c r="F540" s="37">
        <v>66</v>
      </c>
      <c r="G540" s="55">
        <v>1.3836496965994001</v>
      </c>
      <c r="H540" s="37">
        <v>65</v>
      </c>
      <c r="I540" s="55">
        <v>17.3516698684796</v>
      </c>
      <c r="J540" s="37">
        <v>64</v>
      </c>
      <c r="K540" s="55">
        <v>4.4176079747871801</v>
      </c>
      <c r="L540" s="37">
        <v>79</v>
      </c>
      <c r="M540" s="55">
        <v>-0.113204877243444</v>
      </c>
      <c r="N540" s="37">
        <v>25</v>
      </c>
      <c r="O540" s="55">
        <v>5.2220255879817099</v>
      </c>
      <c r="P540" s="56">
        <v>2.54128599863451</v>
      </c>
      <c r="Q540" s="56">
        <v>0.387905185094234</v>
      </c>
      <c r="R540" s="57">
        <v>8</v>
      </c>
      <c r="S540" s="58">
        <v>0.01</v>
      </c>
      <c r="T540" s="58">
        <v>0.01</v>
      </c>
      <c r="U540" s="14" t="s">
        <v>18</v>
      </c>
      <c r="V540" s="59">
        <v>1.4E-2</v>
      </c>
      <c r="W540" s="59" t="s">
        <v>18</v>
      </c>
      <c r="X540" s="59">
        <v>1.4E-2</v>
      </c>
      <c r="Y540" s="12" t="s">
        <v>30</v>
      </c>
      <c r="Z540" s="60">
        <v>904.54198445999998</v>
      </c>
      <c r="AA540" s="8">
        <v>0.14441472999999999</v>
      </c>
      <c r="AB540" s="61">
        <v>30976</v>
      </c>
      <c r="AC540" s="62">
        <v>37228</v>
      </c>
      <c r="AD540" s="12" t="s">
        <v>41</v>
      </c>
      <c r="AE540" s="16">
        <v>10</v>
      </c>
      <c r="AF540" s="14" t="s">
        <v>42</v>
      </c>
      <c r="AG540" s="39">
        <v>9.2839690800000003</v>
      </c>
    </row>
    <row r="541" spans="1:33" hidden="1" x14ac:dyDescent="0.25">
      <c r="A541" s="40" t="s">
        <v>823</v>
      </c>
      <c r="B541" s="40" t="b" cm="1">
        <f t="array" ref="B541">IsESG(A541)</f>
        <v>0</v>
      </c>
      <c r="C541" s="41" t="s">
        <v>18</v>
      </c>
      <c r="D541" s="42" t="s">
        <v>18</v>
      </c>
      <c r="E541" s="41" t="s">
        <v>18</v>
      </c>
      <c r="F541" s="42" t="s">
        <v>18</v>
      </c>
      <c r="G541" s="41" t="s">
        <v>18</v>
      </c>
      <c r="H541" s="42" t="s">
        <v>18</v>
      </c>
      <c r="I541" s="41">
        <v>18.169885830023599</v>
      </c>
      <c r="J541" s="42">
        <v>60</v>
      </c>
      <c r="K541" s="41">
        <v>4.7839304885268499</v>
      </c>
      <c r="L541" s="42">
        <v>66</v>
      </c>
      <c r="M541" s="41">
        <v>-5.3593132422891099E-2</v>
      </c>
      <c r="N541" s="42">
        <v>22</v>
      </c>
      <c r="O541" s="41">
        <v>5.2210179087333399</v>
      </c>
      <c r="P541" s="43">
        <v>2.69849227087045</v>
      </c>
      <c r="Q541" s="43" t="s">
        <v>18</v>
      </c>
      <c r="R541" s="44">
        <v>8</v>
      </c>
      <c r="S541" s="45">
        <v>0</v>
      </c>
      <c r="T541" s="45">
        <v>0.01</v>
      </c>
      <c r="U541" s="46" t="s">
        <v>18</v>
      </c>
      <c r="V541" s="47">
        <v>7.0000000000000001E-3</v>
      </c>
      <c r="W541" s="47" t="s">
        <v>18</v>
      </c>
      <c r="X541" s="47">
        <v>7.0000000000000001E-3</v>
      </c>
      <c r="Y541" s="48" t="s">
        <v>30</v>
      </c>
      <c r="Z541" s="49" t="s">
        <v>18</v>
      </c>
      <c r="AA541" s="50" t="s">
        <v>18</v>
      </c>
      <c r="AB541" s="51" t="s">
        <v>18</v>
      </c>
      <c r="AC541" s="52">
        <v>44515</v>
      </c>
      <c r="AD541" s="48" t="s">
        <v>41</v>
      </c>
      <c r="AE541" s="53">
        <v>10</v>
      </c>
      <c r="AF541" s="46" t="s">
        <v>32</v>
      </c>
      <c r="AG541" s="54" t="s">
        <v>18</v>
      </c>
    </row>
    <row r="542" spans="1:33" x14ac:dyDescent="0.25">
      <c r="A542" s="1" t="s">
        <v>824</v>
      </c>
      <c r="B542" s="40" t="b" cm="1">
        <f t="array" ref="B542">IsESG(A542)</f>
        <v>0</v>
      </c>
      <c r="C542" s="55">
        <v>6.0603131940763797</v>
      </c>
      <c r="D542" s="37">
        <v>13</v>
      </c>
      <c r="E542" s="55">
        <v>6.6641110381023099</v>
      </c>
      <c r="F542" s="37">
        <v>29</v>
      </c>
      <c r="G542" s="55">
        <v>2.9819302230282299</v>
      </c>
      <c r="H542" s="37">
        <v>31</v>
      </c>
      <c r="I542" s="55">
        <v>21.4810666142222</v>
      </c>
      <c r="J542" s="37">
        <v>31</v>
      </c>
      <c r="K542" s="55">
        <v>4.9036221530600299</v>
      </c>
      <c r="L542" s="37">
        <v>62</v>
      </c>
      <c r="M542" s="55">
        <v>0.19499982368909</v>
      </c>
      <c r="N542" s="37">
        <v>8</v>
      </c>
      <c r="O542" s="55">
        <v>7.8637310283856001</v>
      </c>
      <c r="P542" s="56">
        <v>2.2126974071446401</v>
      </c>
      <c r="Q542" s="56">
        <v>0.48021538499447203</v>
      </c>
      <c r="R542" s="57">
        <v>8</v>
      </c>
      <c r="S542" s="58">
        <v>0.01</v>
      </c>
      <c r="T542" s="58">
        <v>0.01</v>
      </c>
      <c r="U542" s="14" t="s">
        <v>18</v>
      </c>
      <c r="V542" s="59">
        <v>1.6E-2</v>
      </c>
      <c r="W542" s="59" t="s">
        <v>18</v>
      </c>
      <c r="X542" s="59">
        <v>1.6E-2</v>
      </c>
      <c r="Y542" s="12" t="s">
        <v>30</v>
      </c>
      <c r="Z542" s="60">
        <v>272.93891316999998</v>
      </c>
      <c r="AA542" s="8">
        <v>0.22282015999999999</v>
      </c>
      <c r="AB542" s="61">
        <v>14476</v>
      </c>
      <c r="AC542" s="62">
        <v>37228</v>
      </c>
      <c r="AD542" s="12" t="s">
        <v>41</v>
      </c>
      <c r="AE542" s="16">
        <v>10</v>
      </c>
      <c r="AF542" s="14" t="s">
        <v>42</v>
      </c>
      <c r="AG542" s="39">
        <v>5.1737976699999999</v>
      </c>
    </row>
    <row r="543" spans="1:33" hidden="1" x14ac:dyDescent="0.25">
      <c r="A543" s="40" t="s">
        <v>825</v>
      </c>
      <c r="B543" s="40" t="b" cm="1">
        <f t="array" ref="B543">IsESG(A543)</f>
        <v>0</v>
      </c>
      <c r="C543" s="41" t="s">
        <v>18</v>
      </c>
      <c r="D543" s="42" t="s">
        <v>18</v>
      </c>
      <c r="E543" s="41" t="s">
        <v>18</v>
      </c>
      <c r="F543" s="42" t="s">
        <v>18</v>
      </c>
      <c r="G543" s="41" t="s">
        <v>18</v>
      </c>
      <c r="H543" s="42" t="s">
        <v>18</v>
      </c>
      <c r="I543" s="41">
        <v>22.449667067159201</v>
      </c>
      <c r="J543" s="42">
        <v>25</v>
      </c>
      <c r="K543" s="41">
        <v>5.3246665443271501</v>
      </c>
      <c r="L543" s="42">
        <v>46</v>
      </c>
      <c r="M543" s="41">
        <v>0.26387650211927499</v>
      </c>
      <c r="N543" s="42">
        <v>7</v>
      </c>
      <c r="O543" s="41">
        <v>7.8623538355927698</v>
      </c>
      <c r="P543" s="43">
        <v>2.3362797063105898</v>
      </c>
      <c r="Q543" s="43" t="s">
        <v>18</v>
      </c>
      <c r="R543" s="44">
        <v>8</v>
      </c>
      <c r="S543" s="45">
        <v>0</v>
      </c>
      <c r="T543" s="45">
        <v>0.01</v>
      </c>
      <c r="U543" s="46" t="s">
        <v>18</v>
      </c>
      <c r="V543" s="47">
        <v>8.0000000000000002E-3</v>
      </c>
      <c r="W543" s="47" t="s">
        <v>18</v>
      </c>
      <c r="X543" s="47">
        <v>8.0000000000000002E-3</v>
      </c>
      <c r="Y543" s="48" t="s">
        <v>30</v>
      </c>
      <c r="Z543" s="49" t="s">
        <v>18</v>
      </c>
      <c r="AA543" s="50" t="s">
        <v>18</v>
      </c>
      <c r="AB543" s="51" t="s">
        <v>18</v>
      </c>
      <c r="AC543" s="52">
        <v>44515</v>
      </c>
      <c r="AD543" s="48" t="s">
        <v>41</v>
      </c>
      <c r="AE543" s="53">
        <v>10</v>
      </c>
      <c r="AF543" s="46" t="s">
        <v>32</v>
      </c>
      <c r="AG543" s="54" t="s">
        <v>18</v>
      </c>
    </row>
    <row r="544" spans="1:33" x14ac:dyDescent="0.25">
      <c r="A544" s="1" t="s">
        <v>826</v>
      </c>
      <c r="B544" s="40" t="b" cm="1">
        <f t="array" ref="B544">IsESG(A544)</f>
        <v>0</v>
      </c>
      <c r="C544" s="55">
        <v>6.8357733887676604</v>
      </c>
      <c r="D544" s="37">
        <v>7</v>
      </c>
      <c r="E544" s="55">
        <v>7.17503487497632</v>
      </c>
      <c r="F544" s="37">
        <v>15</v>
      </c>
      <c r="G544" s="55">
        <v>2.4565839363000102</v>
      </c>
      <c r="H544" s="37">
        <v>43</v>
      </c>
      <c r="I544" s="55">
        <v>21.437523499185399</v>
      </c>
      <c r="J544" s="37">
        <v>33</v>
      </c>
      <c r="K544" s="55">
        <v>4.7283030375555297</v>
      </c>
      <c r="L544" s="37">
        <v>70</v>
      </c>
      <c r="M544" s="55">
        <v>1.84327719940258E-2</v>
      </c>
      <c r="N544" s="37">
        <v>14</v>
      </c>
      <c r="O544" s="55">
        <v>8.1361017883962194</v>
      </c>
      <c r="P544" s="56">
        <v>2.1332715093005499</v>
      </c>
      <c r="Q544" s="56">
        <v>0.451375526683439</v>
      </c>
      <c r="R544" s="57">
        <v>8</v>
      </c>
      <c r="S544" s="58">
        <v>0.01</v>
      </c>
      <c r="T544" s="58">
        <v>0.01</v>
      </c>
      <c r="U544" s="14" t="s">
        <v>18</v>
      </c>
      <c r="V544" s="59">
        <v>1.6500000000000001E-2</v>
      </c>
      <c r="W544" s="59" t="s">
        <v>18</v>
      </c>
      <c r="X544" s="59">
        <v>1.7000000000000001E-2</v>
      </c>
      <c r="Y544" s="12" t="s">
        <v>30</v>
      </c>
      <c r="Z544" s="60">
        <v>400.09149774999997</v>
      </c>
      <c r="AA544" s="8">
        <v>0.23769968</v>
      </c>
      <c r="AB544" s="61">
        <v>2678</v>
      </c>
      <c r="AC544" s="62">
        <v>36290</v>
      </c>
      <c r="AD544" s="12" t="s">
        <v>827</v>
      </c>
      <c r="AE544" s="16">
        <v>10</v>
      </c>
      <c r="AF544" s="14" t="s">
        <v>42</v>
      </c>
      <c r="AG544" s="39">
        <v>2.2929506000000002</v>
      </c>
    </row>
    <row r="545" spans="1:33" x14ac:dyDescent="0.25">
      <c r="A545" s="40" t="s">
        <v>828</v>
      </c>
      <c r="B545" s="40" t="b" cm="1">
        <f t="array" ref="B545">IsESG(A545)</f>
        <v>0</v>
      </c>
      <c r="C545" s="63">
        <v>7.0331281866354098</v>
      </c>
      <c r="D545" s="64">
        <v>3</v>
      </c>
      <c r="E545" s="41">
        <v>7.8834087937225501</v>
      </c>
      <c r="F545" s="42">
        <v>8</v>
      </c>
      <c r="G545" s="41">
        <v>3.7918111917761101</v>
      </c>
      <c r="H545" s="42">
        <v>16</v>
      </c>
      <c r="I545" s="41">
        <v>25.873459512499</v>
      </c>
      <c r="J545" s="42">
        <v>7</v>
      </c>
      <c r="K545" s="41">
        <v>6.2667846953483597</v>
      </c>
      <c r="L545" s="42">
        <v>22</v>
      </c>
      <c r="M545" s="63">
        <v>0.74794654932390703</v>
      </c>
      <c r="N545" s="64">
        <v>2</v>
      </c>
      <c r="O545" s="41">
        <v>9.9905367068984106</v>
      </c>
      <c r="P545" s="43">
        <v>2.18130925240692</v>
      </c>
      <c r="Q545" s="43">
        <v>0.48360402644665701</v>
      </c>
      <c r="R545" s="44">
        <v>8</v>
      </c>
      <c r="S545" s="45">
        <v>0.01</v>
      </c>
      <c r="T545" s="45">
        <v>0.01</v>
      </c>
      <c r="U545" s="46" t="s">
        <v>18</v>
      </c>
      <c r="V545" s="47">
        <v>1.95E-2</v>
      </c>
      <c r="W545" s="47" t="s">
        <v>18</v>
      </c>
      <c r="X545" s="47">
        <v>1.95E-2</v>
      </c>
      <c r="Y545" s="48" t="s">
        <v>30</v>
      </c>
      <c r="Z545" s="49">
        <v>145.30859921999999</v>
      </c>
      <c r="AA545" s="50">
        <v>0.49478797999999902</v>
      </c>
      <c r="AB545" s="51">
        <v>5142</v>
      </c>
      <c r="AC545" s="52">
        <v>38302</v>
      </c>
      <c r="AD545" s="48" t="s">
        <v>827</v>
      </c>
      <c r="AE545" s="53">
        <v>10</v>
      </c>
      <c r="AF545" s="46" t="s">
        <v>42</v>
      </c>
      <c r="AG545" s="54">
        <v>3.7933904699999998</v>
      </c>
    </row>
    <row r="546" spans="1:33" hidden="1" x14ac:dyDescent="0.25">
      <c r="A546" s="1" t="s">
        <v>829</v>
      </c>
      <c r="B546" s="40" t="b" cm="1">
        <f t="array" ref="B546">IsESG(A546)</f>
        <v>0</v>
      </c>
      <c r="C546" s="55" t="s">
        <v>18</v>
      </c>
      <c r="D546" s="37" t="s">
        <v>18</v>
      </c>
      <c r="E546" s="55">
        <v>3.9213301610635498</v>
      </c>
      <c r="F546" s="37">
        <v>70</v>
      </c>
      <c r="G546" s="55">
        <v>0.72221753497587704</v>
      </c>
      <c r="H546" s="37">
        <v>83</v>
      </c>
      <c r="I546" s="55">
        <v>14.5325396889396</v>
      </c>
      <c r="J546" s="37">
        <v>92</v>
      </c>
      <c r="K546" s="55">
        <v>2.71795302718373</v>
      </c>
      <c r="L546" s="37">
        <v>131</v>
      </c>
      <c r="M546" s="55">
        <v>-1.3849611926789001</v>
      </c>
      <c r="N546" s="37">
        <v>128</v>
      </c>
      <c r="O546" s="55">
        <v>5.3892651862644598</v>
      </c>
      <c r="P546" s="56">
        <v>1.9393238169735501</v>
      </c>
      <c r="Q546" s="56">
        <v>0.34613142213978498</v>
      </c>
      <c r="R546" s="57">
        <v>8</v>
      </c>
      <c r="S546" s="58">
        <v>0.01</v>
      </c>
      <c r="T546" s="58">
        <v>0.01</v>
      </c>
      <c r="U546" s="14" t="s">
        <v>18</v>
      </c>
      <c r="V546" s="59">
        <v>7.0000000000000001E-3</v>
      </c>
      <c r="W546" s="59" t="s">
        <v>18</v>
      </c>
      <c r="X546" s="59">
        <v>1.7912518267000001E-2</v>
      </c>
      <c r="Y546" s="12" t="s">
        <v>30</v>
      </c>
      <c r="Z546" s="60">
        <v>36.765187070000003</v>
      </c>
      <c r="AA546" s="8">
        <v>0.11547738</v>
      </c>
      <c r="AB546" s="61">
        <v>148</v>
      </c>
      <c r="AC546" s="62">
        <v>42391</v>
      </c>
      <c r="AD546" s="12" t="s">
        <v>830</v>
      </c>
      <c r="AE546" s="16">
        <v>500</v>
      </c>
      <c r="AF546" s="14" t="s">
        <v>18</v>
      </c>
      <c r="AG546" s="39">
        <v>0.36705204999999902</v>
      </c>
    </row>
    <row r="547" spans="1:33" hidden="1" x14ac:dyDescent="0.25">
      <c r="A547" s="40" t="s">
        <v>831</v>
      </c>
      <c r="B547" s="40" t="b" cm="1">
        <f t="array" ref="B547">IsESG(A547)</f>
        <v>0</v>
      </c>
      <c r="C547" s="41" t="s">
        <v>18</v>
      </c>
      <c r="D547" s="42" t="s">
        <v>18</v>
      </c>
      <c r="E547" s="41">
        <v>4.6513291302367996</v>
      </c>
      <c r="F547" s="42">
        <v>52</v>
      </c>
      <c r="G547" s="41">
        <v>1.43116072249946</v>
      </c>
      <c r="H547" s="42">
        <v>61</v>
      </c>
      <c r="I547" s="41">
        <v>15.3370891163095</v>
      </c>
      <c r="J547" s="42">
        <v>78</v>
      </c>
      <c r="K547" s="41">
        <v>3.0800028773138401</v>
      </c>
      <c r="L547" s="42">
        <v>127</v>
      </c>
      <c r="M547" s="41">
        <v>-1.32645569673151</v>
      </c>
      <c r="N547" s="42">
        <v>127</v>
      </c>
      <c r="O547" s="41">
        <v>5.38773010159544</v>
      </c>
      <c r="P547" s="43">
        <v>2.08920631635683</v>
      </c>
      <c r="Q547" s="43">
        <v>0.43266083981637998</v>
      </c>
      <c r="R547" s="44">
        <v>8</v>
      </c>
      <c r="S547" s="45">
        <v>0.01</v>
      </c>
      <c r="T547" s="45">
        <v>0.01</v>
      </c>
      <c r="U547" s="46" t="s">
        <v>18</v>
      </c>
      <c r="V547" s="47">
        <v>0</v>
      </c>
      <c r="W547" s="47" t="s">
        <v>18</v>
      </c>
      <c r="X547" s="47">
        <v>1.0912518267E-2</v>
      </c>
      <c r="Y547" s="48" t="s">
        <v>30</v>
      </c>
      <c r="Z547" s="49" t="s">
        <v>18</v>
      </c>
      <c r="AA547" s="50" t="s">
        <v>18</v>
      </c>
      <c r="AB547" s="51" t="s">
        <v>18</v>
      </c>
      <c r="AC547" s="52">
        <v>42391</v>
      </c>
      <c r="AD547" s="48" t="s">
        <v>830</v>
      </c>
      <c r="AE547" s="53">
        <v>500000</v>
      </c>
      <c r="AF547" s="46" t="s">
        <v>18</v>
      </c>
      <c r="AG547" s="54" t="s">
        <v>18</v>
      </c>
    </row>
    <row r="548" spans="1:33" hidden="1" x14ac:dyDescent="0.25">
      <c r="A548" s="1" t="s">
        <v>832</v>
      </c>
      <c r="B548" s="40" t="b" cm="1">
        <f t="array" ref="B548">IsESG(A548)</f>
        <v>0</v>
      </c>
      <c r="C548" s="55" t="s">
        <v>18</v>
      </c>
      <c r="D548" s="37" t="s">
        <v>18</v>
      </c>
      <c r="E548" s="55">
        <v>4.4815200622399098</v>
      </c>
      <c r="F548" s="37">
        <v>60</v>
      </c>
      <c r="G548" s="55">
        <v>1.27859367455633</v>
      </c>
      <c r="H548" s="37">
        <v>68</v>
      </c>
      <c r="I548" s="55">
        <v>15.3259672228928</v>
      </c>
      <c r="J548" s="37">
        <v>79</v>
      </c>
      <c r="K548" s="55">
        <v>3.9952905454601702</v>
      </c>
      <c r="L548" s="37">
        <v>95</v>
      </c>
      <c r="M548" s="55">
        <v>-1.09542015661487</v>
      </c>
      <c r="N548" s="37">
        <v>109</v>
      </c>
      <c r="O548" s="55">
        <v>5.4491424013188299</v>
      </c>
      <c r="P548" s="56">
        <v>2.0636197473827602</v>
      </c>
      <c r="Q548" s="56">
        <v>0.47036204121557001</v>
      </c>
      <c r="R548" s="57">
        <v>6</v>
      </c>
      <c r="S548" s="58">
        <v>0</v>
      </c>
      <c r="T548" s="58">
        <v>0</v>
      </c>
      <c r="U548" s="14" t="s">
        <v>18</v>
      </c>
      <c r="V548" s="59">
        <v>7.4999999999999997E-3</v>
      </c>
      <c r="W548" s="59" t="s">
        <v>18</v>
      </c>
      <c r="X548" s="59">
        <v>1.36714490249618E-2</v>
      </c>
      <c r="Y548" s="12" t="s">
        <v>30</v>
      </c>
      <c r="Z548" s="60">
        <v>101.081652897461</v>
      </c>
      <c r="AA548" s="8">
        <v>-0.94375418</v>
      </c>
      <c r="AB548" s="61">
        <v>1675</v>
      </c>
      <c r="AC548" s="62">
        <v>43432</v>
      </c>
      <c r="AD548" s="12" t="s">
        <v>131</v>
      </c>
      <c r="AE548" s="16">
        <v>1000</v>
      </c>
      <c r="AF548" s="14" t="s">
        <v>18</v>
      </c>
      <c r="AG548" s="39">
        <v>-7.9185708699999999</v>
      </c>
    </row>
    <row r="549" spans="1:33" hidden="1" x14ac:dyDescent="0.25">
      <c r="A549" s="40" t="s">
        <v>833</v>
      </c>
      <c r="B549" s="40" t="b" cm="1">
        <f t="array" ref="B549">IsESG(A549)</f>
        <v>0</v>
      </c>
      <c r="C549" s="41" t="s">
        <v>18</v>
      </c>
      <c r="D549" s="42" t="s">
        <v>18</v>
      </c>
      <c r="E549" s="41">
        <v>4.8570318696513999</v>
      </c>
      <c r="F549" s="42">
        <v>49</v>
      </c>
      <c r="G549" s="41">
        <v>2.3630484602213899</v>
      </c>
      <c r="H549" s="42">
        <v>47</v>
      </c>
      <c r="I549" s="41">
        <v>20.088826116920298</v>
      </c>
      <c r="J549" s="42">
        <v>39</v>
      </c>
      <c r="K549" s="41">
        <v>5.9949985356072704</v>
      </c>
      <c r="L549" s="42">
        <v>27</v>
      </c>
      <c r="M549" s="41">
        <v>-0.24947525389231701</v>
      </c>
      <c r="N549" s="42">
        <v>35</v>
      </c>
      <c r="O549" s="41">
        <v>4.7209251433997803</v>
      </c>
      <c r="P549" s="43">
        <v>3.3908219837101101</v>
      </c>
      <c r="Q549" s="43">
        <v>0.623183712155713</v>
      </c>
      <c r="R549" s="44">
        <v>6</v>
      </c>
      <c r="S549" s="45">
        <v>0</v>
      </c>
      <c r="T549" s="45">
        <v>0</v>
      </c>
      <c r="U549" s="46" t="s">
        <v>18</v>
      </c>
      <c r="V549" s="47">
        <v>3.0000000000000001E-3</v>
      </c>
      <c r="W549" s="47" t="s">
        <v>18</v>
      </c>
      <c r="X549" s="47">
        <v>6.3133018091448799E-3</v>
      </c>
      <c r="Y549" s="48" t="s">
        <v>30</v>
      </c>
      <c r="Z549" s="49">
        <v>36.927494013853902</v>
      </c>
      <c r="AA549" s="50">
        <v>0</v>
      </c>
      <c r="AB549" s="51">
        <v>51</v>
      </c>
      <c r="AC549" s="52">
        <v>42650</v>
      </c>
      <c r="AD549" s="48" t="s">
        <v>131</v>
      </c>
      <c r="AE549" s="53">
        <v>1000</v>
      </c>
      <c r="AF549" s="46" t="s">
        <v>18</v>
      </c>
      <c r="AG549" s="54">
        <v>1.3552162800000001</v>
      </c>
    </row>
    <row r="550" spans="1:33" hidden="1" x14ac:dyDescent="0.25">
      <c r="A550" s="1" t="s">
        <v>834</v>
      </c>
      <c r="B550" s="40" t="b" cm="1">
        <f t="array" ref="B550">IsESG(A550)</f>
        <v>0</v>
      </c>
      <c r="C550" s="55" t="s">
        <v>18</v>
      </c>
      <c r="D550" s="37" t="s">
        <v>18</v>
      </c>
      <c r="E550" s="55">
        <v>5.2220463979628802</v>
      </c>
      <c r="F550" s="37">
        <v>42</v>
      </c>
      <c r="G550" s="55">
        <v>2.6346293053838501</v>
      </c>
      <c r="H550" s="37">
        <v>36</v>
      </c>
      <c r="I550" s="55">
        <v>20.888993970918399</v>
      </c>
      <c r="J550" s="37">
        <v>36</v>
      </c>
      <c r="K550" s="55">
        <v>6.7012336562617598</v>
      </c>
      <c r="L550" s="37">
        <v>11</v>
      </c>
      <c r="M550" s="55">
        <v>-0.149470094714476</v>
      </c>
      <c r="N550" s="37">
        <v>27</v>
      </c>
      <c r="O550" s="55">
        <v>4.7642619932335899</v>
      </c>
      <c r="P550" s="56">
        <v>3.52793037779184</v>
      </c>
      <c r="Q550" s="56">
        <v>0.67981956127238796</v>
      </c>
      <c r="R550" s="57">
        <v>6</v>
      </c>
      <c r="S550" s="58">
        <v>0</v>
      </c>
      <c r="T550" s="58">
        <v>0</v>
      </c>
      <c r="U550" s="14" t="s">
        <v>18</v>
      </c>
      <c r="V550" s="59">
        <v>3.0000000000000001E-3</v>
      </c>
      <c r="W550" s="59" t="s">
        <v>18</v>
      </c>
      <c r="X550" s="59">
        <v>5.1999999999999998E-3</v>
      </c>
      <c r="Y550" s="12" t="s">
        <v>30</v>
      </c>
      <c r="Z550" s="60" t="s">
        <v>18</v>
      </c>
      <c r="AA550" s="8" t="s">
        <v>18</v>
      </c>
      <c r="AB550" s="61" t="s">
        <v>18</v>
      </c>
      <c r="AC550" s="62">
        <v>43014</v>
      </c>
      <c r="AD550" s="12" t="s">
        <v>131</v>
      </c>
      <c r="AE550" s="16">
        <v>5000000</v>
      </c>
      <c r="AF550" s="14" t="s">
        <v>18</v>
      </c>
      <c r="AG550" s="39" t="s">
        <v>18</v>
      </c>
    </row>
    <row r="551" spans="1:33" x14ac:dyDescent="0.25">
      <c r="A551" s="40" t="s">
        <v>835</v>
      </c>
      <c r="B551" s="40" t="b" cm="1">
        <f t="array" ref="B551">IsESG(A551)</f>
        <v>0</v>
      </c>
      <c r="C551" s="41">
        <v>2.7257353995665698</v>
      </c>
      <c r="D551" s="42">
        <v>43</v>
      </c>
      <c r="E551" s="41">
        <v>2.9948693801065698</v>
      </c>
      <c r="F551" s="42">
        <v>80</v>
      </c>
      <c r="G551" s="41">
        <v>1.24659840050433</v>
      </c>
      <c r="H551" s="42">
        <v>69</v>
      </c>
      <c r="I551" s="41">
        <v>13.605402387472401</v>
      </c>
      <c r="J551" s="42">
        <v>98</v>
      </c>
      <c r="K551" s="41">
        <v>3.6743012422361501</v>
      </c>
      <c r="L551" s="42">
        <v>108</v>
      </c>
      <c r="M551" s="41">
        <v>-0.89111345112792195</v>
      </c>
      <c r="N551" s="42">
        <v>97</v>
      </c>
      <c r="O551" s="41">
        <v>3.96224663378718</v>
      </c>
      <c r="P551" s="43">
        <v>2.4037860109526599</v>
      </c>
      <c r="Q551" s="43">
        <v>0.34841724794835999</v>
      </c>
      <c r="R551" s="44">
        <v>8</v>
      </c>
      <c r="S551" s="45">
        <v>0</v>
      </c>
      <c r="T551" s="45">
        <v>0</v>
      </c>
      <c r="U551" s="46" t="s">
        <v>18</v>
      </c>
      <c r="V551" s="47">
        <v>7.4999999999999997E-3</v>
      </c>
      <c r="W551" s="47" t="s">
        <v>18</v>
      </c>
      <c r="X551" s="47">
        <v>1.7041988225940899E-2</v>
      </c>
      <c r="Y551" s="48" t="s">
        <v>30</v>
      </c>
      <c r="Z551" s="49">
        <v>16.942203905368999</v>
      </c>
      <c r="AA551" s="50">
        <v>-5.0580260000000002E-2</v>
      </c>
      <c r="AB551" s="51">
        <v>371</v>
      </c>
      <c r="AC551" s="52">
        <v>37288</v>
      </c>
      <c r="AD551" s="48" t="s">
        <v>131</v>
      </c>
      <c r="AE551" s="53">
        <v>1000</v>
      </c>
      <c r="AF551" s="46" t="s">
        <v>52</v>
      </c>
      <c r="AG551" s="54">
        <v>-0.43528077999999998</v>
      </c>
    </row>
    <row r="552" spans="1:33" x14ac:dyDescent="0.25">
      <c r="A552" s="1" t="s">
        <v>836</v>
      </c>
      <c r="B552" s="40" t="b" cm="1">
        <f t="array" ref="B552">IsESG(A552)</f>
        <v>0</v>
      </c>
      <c r="C552" s="55">
        <v>4.0205532277560296</v>
      </c>
      <c r="D552" s="37">
        <v>28</v>
      </c>
      <c r="E552" s="55">
        <v>4.3513033521238098</v>
      </c>
      <c r="F552" s="37">
        <v>65</v>
      </c>
      <c r="G552" s="55">
        <v>1.3475626186409899</v>
      </c>
      <c r="H552" s="37">
        <v>66</v>
      </c>
      <c r="I552" s="55">
        <v>15.564148303228899</v>
      </c>
      <c r="J552" s="37">
        <v>74</v>
      </c>
      <c r="K552" s="55">
        <v>3.3362942586702098</v>
      </c>
      <c r="L552" s="37">
        <v>122</v>
      </c>
      <c r="M552" s="55">
        <v>-1.2887479756392499</v>
      </c>
      <c r="N552" s="37">
        <v>119</v>
      </c>
      <c r="O552" s="55">
        <v>5.5387236527781498</v>
      </c>
      <c r="P552" s="56">
        <v>2.07324641305016</v>
      </c>
      <c r="Q552" s="56">
        <v>0.40227377584231899</v>
      </c>
      <c r="R552" s="57">
        <v>8</v>
      </c>
      <c r="S552" s="58">
        <v>0</v>
      </c>
      <c r="T552" s="58">
        <v>0</v>
      </c>
      <c r="U552" s="14" t="s">
        <v>18</v>
      </c>
      <c r="V552" s="59">
        <v>7.4999999999999997E-3</v>
      </c>
      <c r="W552" s="59" t="s">
        <v>18</v>
      </c>
      <c r="X552" s="59">
        <v>1.7753824253524599E-2</v>
      </c>
      <c r="Y552" s="12" t="s">
        <v>30</v>
      </c>
      <c r="Z552" s="60">
        <v>19.809082565693</v>
      </c>
      <c r="AA552" s="8">
        <v>-2.2231230000000001E-2</v>
      </c>
      <c r="AB552" s="61">
        <v>491</v>
      </c>
      <c r="AC552" s="62">
        <v>36480</v>
      </c>
      <c r="AD552" s="12" t="s">
        <v>131</v>
      </c>
      <c r="AE552" s="16">
        <v>1000</v>
      </c>
      <c r="AF552" s="14" t="s">
        <v>52</v>
      </c>
      <c r="AG552" s="39">
        <v>0.23441735</v>
      </c>
    </row>
    <row r="553" spans="1:33" hidden="1" x14ac:dyDescent="0.25">
      <c r="A553" s="225" t="s">
        <v>2413</v>
      </c>
      <c r="B553" s="40" t="b" cm="1">
        <f t="array" ref="B553">IsESG(A553)</f>
        <v>1</v>
      </c>
      <c r="C553" s="55" t="s">
        <v>18</v>
      </c>
      <c r="D553" s="37" t="s">
        <v>18</v>
      </c>
      <c r="E553" s="55" t="s">
        <v>18</v>
      </c>
      <c r="F553" s="37" t="s">
        <v>18</v>
      </c>
      <c r="G553" s="55" t="s">
        <v>18</v>
      </c>
      <c r="H553" s="37" t="s">
        <v>18</v>
      </c>
      <c r="I553" s="55" t="s">
        <v>18</v>
      </c>
      <c r="J553" s="37" t="s">
        <v>18</v>
      </c>
      <c r="K553" s="55">
        <v>3.6619437238075698</v>
      </c>
      <c r="L553" s="37">
        <v>19</v>
      </c>
      <c r="M553" s="55">
        <v>-2.8868360277101102E-2</v>
      </c>
      <c r="N553" s="37">
        <v>8</v>
      </c>
      <c r="O553" s="55" t="s">
        <v>18</v>
      </c>
      <c r="P553" s="56" t="s">
        <v>18</v>
      </c>
      <c r="Q553" s="56" t="s">
        <v>18</v>
      </c>
      <c r="R553" s="57">
        <v>8</v>
      </c>
      <c r="S553" s="58">
        <v>0</v>
      </c>
      <c r="T553" s="58">
        <v>0</v>
      </c>
      <c r="U553" s="14" t="s">
        <v>18</v>
      </c>
      <c r="V553" s="59">
        <v>6.4999999999999997E-3</v>
      </c>
      <c r="W553" s="59" t="s">
        <v>18</v>
      </c>
      <c r="X553" s="59" t="s">
        <v>18</v>
      </c>
      <c r="Y553" s="12" t="s">
        <v>30</v>
      </c>
      <c r="Z553" s="60">
        <v>362.74822806999998</v>
      </c>
      <c r="AA553" s="8">
        <v>0.85</v>
      </c>
      <c r="AB553" s="61">
        <v>38</v>
      </c>
      <c r="AC553" s="62">
        <v>45293</v>
      </c>
      <c r="AD553" s="12" t="s">
        <v>248</v>
      </c>
      <c r="AE553" s="16">
        <v>30</v>
      </c>
      <c r="AF553" s="14" t="s">
        <v>18</v>
      </c>
      <c r="AG553" s="39">
        <v>32.554886000000003</v>
      </c>
    </row>
    <row r="554" spans="1:33" hidden="1" x14ac:dyDescent="0.25">
      <c r="A554" s="225" t="s">
        <v>2479</v>
      </c>
      <c r="B554" s="40" t="b" cm="1">
        <f t="array" ref="B554">IsESG(A554)</f>
        <v>1</v>
      </c>
      <c r="C554" s="41" t="s">
        <v>18</v>
      </c>
      <c r="D554" s="42" t="s">
        <v>18</v>
      </c>
      <c r="E554" s="41" t="s">
        <v>18</v>
      </c>
      <c r="F554" s="42" t="s">
        <v>18</v>
      </c>
      <c r="G554" s="41" t="s">
        <v>18</v>
      </c>
      <c r="H554" s="42" t="s">
        <v>18</v>
      </c>
      <c r="I554" s="41" t="s">
        <v>18</v>
      </c>
      <c r="J554" s="42" t="s">
        <v>18</v>
      </c>
      <c r="K554" s="41" t="s">
        <v>18</v>
      </c>
      <c r="L554" s="42" t="s">
        <v>18</v>
      </c>
      <c r="M554" s="41">
        <v>-0.46480100706882599</v>
      </c>
      <c r="N554" s="42">
        <v>38</v>
      </c>
      <c r="O554" s="41" t="s">
        <v>18</v>
      </c>
      <c r="P554" s="43" t="s">
        <v>18</v>
      </c>
      <c r="Q554" s="43" t="s">
        <v>18</v>
      </c>
      <c r="R554" s="44">
        <v>9</v>
      </c>
      <c r="S554" s="45">
        <v>2.5000000000000001E-3</v>
      </c>
      <c r="T554" s="45">
        <v>2.5000000000000001E-3</v>
      </c>
      <c r="U554" s="46" t="s">
        <v>18</v>
      </c>
      <c r="V554" s="47">
        <v>6.4999999999999997E-3</v>
      </c>
      <c r="W554" s="47" t="s">
        <v>18</v>
      </c>
      <c r="X554" s="47">
        <v>6.5100000000000002E-3</v>
      </c>
      <c r="Y554" s="48" t="s">
        <v>30</v>
      </c>
      <c r="Z554" s="49">
        <v>143.77776689713599</v>
      </c>
      <c r="AA554" s="50">
        <v>3.5526590022590503E-2</v>
      </c>
      <c r="AB554" s="51">
        <v>89</v>
      </c>
      <c r="AC554" s="52">
        <v>45433</v>
      </c>
      <c r="AD554" s="48" t="s">
        <v>65</v>
      </c>
      <c r="AE554" s="53">
        <v>0</v>
      </c>
      <c r="AF554" s="46" t="s">
        <v>18</v>
      </c>
      <c r="AG554" s="54">
        <v>139.86069461009501</v>
      </c>
    </row>
    <row r="555" spans="1:33" hidden="1" x14ac:dyDescent="0.25">
      <c r="A555" s="225" t="s">
        <v>2480</v>
      </c>
      <c r="B555" s="40" t="b" cm="1">
        <f t="array" ref="B555">IsESG(A555)</f>
        <v>1</v>
      </c>
      <c r="C555" s="55" t="s">
        <v>18</v>
      </c>
      <c r="D555" s="37" t="s">
        <v>18</v>
      </c>
      <c r="E555" s="55" t="s">
        <v>18</v>
      </c>
      <c r="F555" s="37" t="s">
        <v>18</v>
      </c>
      <c r="G555" s="55" t="s">
        <v>18</v>
      </c>
      <c r="H555" s="37" t="s">
        <v>18</v>
      </c>
      <c r="I555" s="55" t="s">
        <v>18</v>
      </c>
      <c r="J555" s="37" t="s">
        <v>18</v>
      </c>
      <c r="K555" s="55" t="s">
        <v>18</v>
      </c>
      <c r="L555" s="37" t="s">
        <v>18</v>
      </c>
      <c r="M555" s="55">
        <v>-0.46480100706882599</v>
      </c>
      <c r="N555" s="37">
        <v>38</v>
      </c>
      <c r="O555" s="55" t="s">
        <v>18</v>
      </c>
      <c r="P555" s="56" t="s">
        <v>18</v>
      </c>
      <c r="Q555" s="56" t="s">
        <v>18</v>
      </c>
      <c r="R555" s="57" t="s">
        <v>446</v>
      </c>
      <c r="S555" s="58">
        <v>2.5000000000000001E-3</v>
      </c>
      <c r="T555" s="58">
        <v>2.5000000000000001E-3</v>
      </c>
      <c r="U555" s="14" t="s">
        <v>18</v>
      </c>
      <c r="V555" s="59">
        <v>6.4999999999999997E-3</v>
      </c>
      <c r="W555" s="59" t="s">
        <v>18</v>
      </c>
      <c r="X555" s="59">
        <v>6.5100000000000002E-3</v>
      </c>
      <c r="Y555" s="12" t="s">
        <v>30</v>
      </c>
      <c r="Z555" s="60" t="s">
        <v>18</v>
      </c>
      <c r="AA555" s="8" t="s">
        <v>18</v>
      </c>
      <c r="AB555" s="61" t="s">
        <v>18</v>
      </c>
      <c r="AC555" s="62">
        <v>45433</v>
      </c>
      <c r="AD555" s="12" t="s">
        <v>65</v>
      </c>
      <c r="AE555" s="16" t="s">
        <v>73</v>
      </c>
      <c r="AF555" s="14" t="s">
        <v>18</v>
      </c>
      <c r="AG555" s="39" t="s">
        <v>18</v>
      </c>
    </row>
    <row r="556" spans="1:33" x14ac:dyDescent="0.25">
      <c r="A556" s="1" t="s">
        <v>840</v>
      </c>
      <c r="B556" s="40" t="b" cm="1">
        <f t="array" ref="B556">IsESG(A556)</f>
        <v>0</v>
      </c>
      <c r="C556" s="55">
        <v>3.4296567266690299</v>
      </c>
      <c r="D556" s="37">
        <v>35</v>
      </c>
      <c r="E556" s="55">
        <v>2.9313440009027998</v>
      </c>
      <c r="F556" s="37">
        <v>81</v>
      </c>
      <c r="G556" s="55">
        <v>1.0845228845014701</v>
      </c>
      <c r="H556" s="37">
        <v>75</v>
      </c>
      <c r="I556" s="55">
        <v>15.4385964912281</v>
      </c>
      <c r="J556" s="37">
        <v>75</v>
      </c>
      <c r="K556" s="55">
        <v>4.6131327916014699</v>
      </c>
      <c r="L556" s="37">
        <v>77</v>
      </c>
      <c r="M556" s="55">
        <v>-0.28384489560277998</v>
      </c>
      <c r="N556" s="37">
        <v>40</v>
      </c>
      <c r="O556" s="55">
        <v>4.1805753322383099</v>
      </c>
      <c r="P556" s="56">
        <v>2.7167521767671698</v>
      </c>
      <c r="Q556" s="56">
        <v>0.36731998054135301</v>
      </c>
      <c r="R556" s="57">
        <v>8</v>
      </c>
      <c r="S556" s="58">
        <v>0</v>
      </c>
      <c r="T556" s="58">
        <v>0</v>
      </c>
      <c r="U556" s="14" t="s">
        <v>89</v>
      </c>
      <c r="V556" s="59">
        <v>4.4999999999999997E-3</v>
      </c>
      <c r="W556" s="59" t="s">
        <v>18</v>
      </c>
      <c r="X556" s="59">
        <v>8.9088713420566196E-3</v>
      </c>
      <c r="Y556" s="12" t="s">
        <v>30</v>
      </c>
      <c r="Z556" s="60">
        <v>59.539094049999903</v>
      </c>
      <c r="AA556" s="8">
        <v>0.128306</v>
      </c>
      <c r="AB556" s="61">
        <v>6909</v>
      </c>
      <c r="AC556" s="62">
        <v>39356</v>
      </c>
      <c r="AD556" s="12" t="s">
        <v>139</v>
      </c>
      <c r="AE556" s="16">
        <v>30</v>
      </c>
      <c r="AF556" s="14" t="s">
        <v>42</v>
      </c>
      <c r="AG556" s="39">
        <v>-0.64511799999999997</v>
      </c>
    </row>
    <row r="557" spans="1:33" x14ac:dyDescent="0.25">
      <c r="A557" s="40" t="s">
        <v>841</v>
      </c>
      <c r="B557" s="40" t="b" cm="1">
        <f t="array" ref="B557">IsESG(A557)</f>
        <v>0</v>
      </c>
      <c r="C557" s="41">
        <v>5.2875283326211804</v>
      </c>
      <c r="D557" s="42">
        <v>19</v>
      </c>
      <c r="E557" s="41">
        <v>4.9214434450410796</v>
      </c>
      <c r="F557" s="42">
        <v>47</v>
      </c>
      <c r="G557" s="41">
        <v>2.0827731690326399</v>
      </c>
      <c r="H557" s="42">
        <v>51</v>
      </c>
      <c r="I557" s="41">
        <v>18.605513660526299</v>
      </c>
      <c r="J557" s="42">
        <v>53</v>
      </c>
      <c r="K557" s="41">
        <v>5.2204430796224299</v>
      </c>
      <c r="L557" s="42">
        <v>49</v>
      </c>
      <c r="M557" s="41">
        <v>-0.34278591461518398</v>
      </c>
      <c r="N557" s="42">
        <v>46</v>
      </c>
      <c r="O557" s="41">
        <v>5.6471375783991302</v>
      </c>
      <c r="P557" s="43">
        <v>2.57201176731615</v>
      </c>
      <c r="Q557" s="43">
        <v>0.53293396103746504</v>
      </c>
      <c r="R557" s="44">
        <v>6</v>
      </c>
      <c r="S557" s="45">
        <v>0</v>
      </c>
      <c r="T557" s="45">
        <v>0</v>
      </c>
      <c r="U557" s="46" t="s">
        <v>89</v>
      </c>
      <c r="V557" s="47">
        <v>5.4999999999999997E-3</v>
      </c>
      <c r="W557" s="47" t="s">
        <v>18</v>
      </c>
      <c r="X557" s="47">
        <v>9.4715828736999796E-3</v>
      </c>
      <c r="Y557" s="48" t="s">
        <v>30</v>
      </c>
      <c r="Z557" s="49">
        <v>167.76776372999899</v>
      </c>
      <c r="AA557" s="50">
        <v>-6.8907999999999997E-2</v>
      </c>
      <c r="AB557" s="51">
        <v>9792</v>
      </c>
      <c r="AC557" s="52">
        <v>37305</v>
      </c>
      <c r="AD557" s="48" t="s">
        <v>139</v>
      </c>
      <c r="AE557" s="53">
        <v>30</v>
      </c>
      <c r="AF557" s="46" t="s">
        <v>42</v>
      </c>
      <c r="AG557" s="54">
        <v>1.2774460000000001</v>
      </c>
    </row>
    <row r="558" spans="1:33" x14ac:dyDescent="0.25">
      <c r="A558" s="1" t="s">
        <v>842</v>
      </c>
      <c r="B558" s="40" t="b" cm="1">
        <f t="array" ref="B558">IsESG(A558)</f>
        <v>0</v>
      </c>
      <c r="C558" s="55">
        <v>6.6402986146576604</v>
      </c>
      <c r="D558" s="37">
        <v>10</v>
      </c>
      <c r="E558" s="55">
        <v>6.2899701079831303</v>
      </c>
      <c r="F558" s="37">
        <v>34</v>
      </c>
      <c r="G558" s="55">
        <v>2.5771328934619699</v>
      </c>
      <c r="H558" s="37">
        <v>40</v>
      </c>
      <c r="I558" s="55">
        <v>21.313794479306601</v>
      </c>
      <c r="J558" s="37">
        <v>34</v>
      </c>
      <c r="K558" s="55">
        <v>5.7215109846689298</v>
      </c>
      <c r="L558" s="37">
        <v>34</v>
      </c>
      <c r="M558" s="55">
        <v>-0.31593693183511401</v>
      </c>
      <c r="N558" s="37">
        <v>41</v>
      </c>
      <c r="O558" s="55">
        <v>7.9204731444915097</v>
      </c>
      <c r="P558" s="56">
        <v>2.1757267284039701</v>
      </c>
      <c r="Q558" s="56">
        <v>0.51256793818542601</v>
      </c>
      <c r="R558" s="57">
        <v>6</v>
      </c>
      <c r="S558" s="58">
        <v>0</v>
      </c>
      <c r="T558" s="58">
        <v>0</v>
      </c>
      <c r="U558" s="14" t="s">
        <v>89</v>
      </c>
      <c r="V558" s="59">
        <v>6.4999999999999997E-3</v>
      </c>
      <c r="W558" s="59" t="s">
        <v>18</v>
      </c>
      <c r="X558" s="59">
        <v>1.0575783691347901E-2</v>
      </c>
      <c r="Y558" s="12" t="s">
        <v>30</v>
      </c>
      <c r="Z558" s="60">
        <v>121.71609989</v>
      </c>
      <c r="AA558" s="8">
        <v>-0.81987200000000005</v>
      </c>
      <c r="AB558" s="61">
        <v>4320</v>
      </c>
      <c r="AC558" s="62">
        <v>36434</v>
      </c>
      <c r="AD558" s="12" t="s">
        <v>139</v>
      </c>
      <c r="AE558" s="16">
        <v>30</v>
      </c>
      <c r="AF558" s="14" t="s">
        <v>42</v>
      </c>
      <c r="AG558" s="39">
        <v>-0.98953899999999995</v>
      </c>
    </row>
    <row r="559" spans="1:33" x14ac:dyDescent="0.25">
      <c r="A559" s="40" t="s">
        <v>843</v>
      </c>
      <c r="B559" s="40" t="b" cm="1">
        <f t="array" ref="B559">IsESG(A559)</f>
        <v>0</v>
      </c>
      <c r="C559" s="41">
        <v>1.58360843456619</v>
      </c>
      <c r="D559" s="42">
        <v>51</v>
      </c>
      <c r="E559" s="41">
        <v>1.88370403734414</v>
      </c>
      <c r="F559" s="42">
        <v>102</v>
      </c>
      <c r="G559" s="41">
        <v>1.10245103478447</v>
      </c>
      <c r="H559" s="42">
        <v>74</v>
      </c>
      <c r="I559" s="41">
        <v>11.6602799718461</v>
      </c>
      <c r="J559" s="42">
        <v>120</v>
      </c>
      <c r="K559" s="41">
        <v>4.0898155573375599</v>
      </c>
      <c r="L559" s="42">
        <v>88</v>
      </c>
      <c r="M559" s="41">
        <v>-0.43929990935083202</v>
      </c>
      <c r="N559" s="42">
        <v>54</v>
      </c>
      <c r="O559" s="41">
        <v>3.0482488629310698</v>
      </c>
      <c r="P559" s="43">
        <v>2.4864343285041599</v>
      </c>
      <c r="Q559" s="43">
        <v>0.246062796885126</v>
      </c>
      <c r="R559" s="44">
        <v>6</v>
      </c>
      <c r="S559" s="45">
        <v>0</v>
      </c>
      <c r="T559" s="45">
        <v>0</v>
      </c>
      <c r="U559" s="46" t="s">
        <v>18</v>
      </c>
      <c r="V559" s="47">
        <v>5.0000000000000001E-3</v>
      </c>
      <c r="W559" s="47" t="s">
        <v>18</v>
      </c>
      <c r="X559" s="47">
        <v>6.6999587375600701E-3</v>
      </c>
      <c r="Y559" s="48" t="s">
        <v>30</v>
      </c>
      <c r="Z559" s="49">
        <v>54.375526129999997</v>
      </c>
      <c r="AA559" s="50">
        <v>-3.4884430000000002</v>
      </c>
      <c r="AB559" s="51">
        <v>837</v>
      </c>
      <c r="AC559" s="52">
        <v>39961</v>
      </c>
      <c r="AD559" s="48" t="s">
        <v>139</v>
      </c>
      <c r="AE559" s="53">
        <v>30</v>
      </c>
      <c r="AF559" s="46" t="s">
        <v>42</v>
      </c>
      <c r="AG559" s="54">
        <v>-3.3928419999999999</v>
      </c>
    </row>
    <row r="560" spans="1:33" hidden="1" x14ac:dyDescent="0.25">
      <c r="A560" s="1" t="s">
        <v>844</v>
      </c>
      <c r="B560" s="40" t="b" cm="1">
        <f t="array" ref="B560">IsESG(A560)</f>
        <v>0</v>
      </c>
      <c r="C560" s="55" t="s">
        <v>18</v>
      </c>
      <c r="D560" s="37" t="s">
        <v>18</v>
      </c>
      <c r="E560" s="55" t="s">
        <v>18</v>
      </c>
      <c r="F560" s="37" t="s">
        <v>18</v>
      </c>
      <c r="G560" s="55" t="s">
        <v>18</v>
      </c>
      <c r="H560" s="37" t="s">
        <v>18</v>
      </c>
      <c r="I560" s="55" t="s">
        <v>18</v>
      </c>
      <c r="J560" s="37" t="s">
        <v>18</v>
      </c>
      <c r="K560" s="55">
        <v>5.7130396860009602</v>
      </c>
      <c r="L560" s="37">
        <v>35</v>
      </c>
      <c r="M560" s="55">
        <v>-0.492610837438411</v>
      </c>
      <c r="N560" s="37">
        <v>61</v>
      </c>
      <c r="O560" s="55" t="s">
        <v>18</v>
      </c>
      <c r="P560" s="56" t="s">
        <v>18</v>
      </c>
      <c r="Q560" s="56" t="s">
        <v>18</v>
      </c>
      <c r="R560" s="57">
        <v>6</v>
      </c>
      <c r="S560" s="58">
        <v>0</v>
      </c>
      <c r="T560" s="58">
        <v>0</v>
      </c>
      <c r="U560" s="14" t="s">
        <v>18</v>
      </c>
      <c r="V560" s="59">
        <v>2E-3</v>
      </c>
      <c r="W560" s="59" t="s">
        <v>18</v>
      </c>
      <c r="X560" s="59" t="s">
        <v>18</v>
      </c>
      <c r="Y560" s="12" t="s">
        <v>30</v>
      </c>
      <c r="Z560" s="60">
        <v>27.488278340000001</v>
      </c>
      <c r="AA560" s="8">
        <v>0.218</v>
      </c>
      <c r="AB560" s="61">
        <v>39</v>
      </c>
      <c r="AC560" s="62">
        <v>45293</v>
      </c>
      <c r="AD560" s="12" t="s">
        <v>248</v>
      </c>
      <c r="AE560" s="16" t="s">
        <v>75</v>
      </c>
      <c r="AF560" s="14" t="s">
        <v>18</v>
      </c>
      <c r="AG560" s="39">
        <v>0.115249</v>
      </c>
    </row>
    <row r="561" spans="1:33" hidden="1" x14ac:dyDescent="0.25">
      <c r="A561" s="40" t="s">
        <v>845</v>
      </c>
      <c r="B561" s="40" t="b" cm="1">
        <f t="array" ref="B561">IsESG(A561)</f>
        <v>0</v>
      </c>
      <c r="C561" s="41" t="s">
        <v>18</v>
      </c>
      <c r="D561" s="42" t="s">
        <v>18</v>
      </c>
      <c r="E561" s="41" t="s">
        <v>18</v>
      </c>
      <c r="F561" s="42" t="s">
        <v>18</v>
      </c>
      <c r="G561" s="41" t="s">
        <v>18</v>
      </c>
      <c r="H561" s="42" t="s">
        <v>18</v>
      </c>
      <c r="I561" s="41" t="s">
        <v>18</v>
      </c>
      <c r="J561" s="42" t="s">
        <v>18</v>
      </c>
      <c r="K561" s="41">
        <v>6.35559766303495</v>
      </c>
      <c r="L561" s="42">
        <v>18</v>
      </c>
      <c r="M561" s="41">
        <v>-0.40662427916604499</v>
      </c>
      <c r="N561" s="42">
        <v>53</v>
      </c>
      <c r="O561" s="41" t="s">
        <v>18</v>
      </c>
      <c r="P561" s="43" t="s">
        <v>18</v>
      </c>
      <c r="Q561" s="43" t="s">
        <v>18</v>
      </c>
      <c r="R561" s="44">
        <v>6</v>
      </c>
      <c r="S561" s="45">
        <v>0</v>
      </c>
      <c r="T561" s="45">
        <v>0</v>
      </c>
      <c r="U561" s="46" t="s">
        <v>18</v>
      </c>
      <c r="V561" s="47">
        <v>2E-3</v>
      </c>
      <c r="W561" s="47" t="s">
        <v>18</v>
      </c>
      <c r="X561" s="47" t="s">
        <v>18</v>
      </c>
      <c r="Y561" s="48" t="s">
        <v>30</v>
      </c>
      <c r="Z561" s="49">
        <v>15.787613139999999</v>
      </c>
      <c r="AA561" s="50">
        <v>0.2</v>
      </c>
      <c r="AB561" s="51">
        <v>49</v>
      </c>
      <c r="AC561" s="52">
        <v>45293</v>
      </c>
      <c r="AD561" s="48" t="s">
        <v>248</v>
      </c>
      <c r="AE561" s="53" t="s">
        <v>75</v>
      </c>
      <c r="AF561" s="46" t="s">
        <v>18</v>
      </c>
      <c r="AG561" s="54">
        <v>-0.17236199999999999</v>
      </c>
    </row>
    <row r="562" spans="1:33" hidden="1" x14ac:dyDescent="0.25">
      <c r="A562" s="1" t="s">
        <v>846</v>
      </c>
      <c r="B562" s="40" t="b" cm="1">
        <f t="array" ref="B562">IsESG(A562)</f>
        <v>0</v>
      </c>
      <c r="C562" s="55" t="s">
        <v>18</v>
      </c>
      <c r="D562" s="37" t="s">
        <v>18</v>
      </c>
      <c r="E562" s="65">
        <v>9.7545650159522204</v>
      </c>
      <c r="F562" s="66">
        <v>3</v>
      </c>
      <c r="G562" s="65">
        <v>6.5399658127011904</v>
      </c>
      <c r="H562" s="66">
        <v>2</v>
      </c>
      <c r="I562" s="55">
        <v>26.3100366984964</v>
      </c>
      <c r="J562" s="37">
        <v>6</v>
      </c>
      <c r="K562" s="55">
        <v>6.7656349791352204</v>
      </c>
      <c r="L562" s="37">
        <v>8</v>
      </c>
      <c r="M562" s="55">
        <v>0.307705336066321</v>
      </c>
      <c r="N562" s="37">
        <v>6</v>
      </c>
      <c r="O562" s="55">
        <v>10.2950648044249</v>
      </c>
      <c r="P562" s="56">
        <v>2.1591925610523099</v>
      </c>
      <c r="Q562" s="56">
        <v>0.60170565738587201</v>
      </c>
      <c r="R562" s="57">
        <v>6</v>
      </c>
      <c r="S562" s="58">
        <v>0</v>
      </c>
      <c r="T562" s="58">
        <v>0</v>
      </c>
      <c r="U562" s="14" t="s">
        <v>18</v>
      </c>
      <c r="V562" s="59">
        <v>7.9000000000000008E-3</v>
      </c>
      <c r="W562" s="59" t="s">
        <v>18</v>
      </c>
      <c r="X562" s="59">
        <v>7.9037043013286297E-3</v>
      </c>
      <c r="Y562" s="12" t="s">
        <v>30</v>
      </c>
      <c r="Z562" s="60">
        <v>11.520611104482899</v>
      </c>
      <c r="AA562" s="8">
        <v>0.29789713661900002</v>
      </c>
      <c r="AB562" s="61">
        <v>2440</v>
      </c>
      <c r="AC562" s="62">
        <v>43174</v>
      </c>
      <c r="AD562" s="12" t="s">
        <v>452</v>
      </c>
      <c r="AE562" s="16">
        <v>10</v>
      </c>
      <c r="AF562" s="14" t="s">
        <v>18</v>
      </c>
      <c r="AG562" s="39">
        <v>1.6262769727269999</v>
      </c>
    </row>
    <row r="563" spans="1:33" hidden="1" x14ac:dyDescent="0.25">
      <c r="A563" s="40" t="s">
        <v>847</v>
      </c>
      <c r="B563" s="40" t="b" cm="1">
        <f t="array" ref="B563">IsESG(A563)</f>
        <v>0</v>
      </c>
      <c r="C563" s="41" t="s">
        <v>18</v>
      </c>
      <c r="D563" s="42" t="s">
        <v>18</v>
      </c>
      <c r="E563" s="41">
        <v>9.4650021416054795</v>
      </c>
      <c r="F563" s="42">
        <v>5</v>
      </c>
      <c r="G563" s="41">
        <v>6.0227743840774997</v>
      </c>
      <c r="H563" s="42">
        <v>4</v>
      </c>
      <c r="I563" s="41">
        <v>26.504366293866202</v>
      </c>
      <c r="J563" s="42">
        <v>4</v>
      </c>
      <c r="K563" s="41">
        <v>6.7062587852712596</v>
      </c>
      <c r="L563" s="42">
        <v>10</v>
      </c>
      <c r="M563" s="41">
        <v>1.0565524545813601E-2</v>
      </c>
      <c r="N563" s="42">
        <v>17</v>
      </c>
      <c r="O563" s="41">
        <v>10.6514327992367</v>
      </c>
      <c r="P563" s="43">
        <v>2.1051963016883999</v>
      </c>
      <c r="Q563" s="43">
        <v>0.57882449695847604</v>
      </c>
      <c r="R563" s="44">
        <v>6</v>
      </c>
      <c r="S563" s="45">
        <v>0</v>
      </c>
      <c r="T563" s="45">
        <v>0</v>
      </c>
      <c r="U563" s="46" t="s">
        <v>18</v>
      </c>
      <c r="V563" s="47">
        <v>7.9000000000000008E-3</v>
      </c>
      <c r="W563" s="47" t="s">
        <v>18</v>
      </c>
      <c r="X563" s="47">
        <v>7.9359219956889708E-3</v>
      </c>
      <c r="Y563" s="48" t="s">
        <v>30</v>
      </c>
      <c r="Z563" s="49">
        <v>15.072901135641899</v>
      </c>
      <c r="AA563" s="50">
        <v>0.19118635499646899</v>
      </c>
      <c r="AB563" s="51">
        <v>2380</v>
      </c>
      <c r="AC563" s="52">
        <v>43080</v>
      </c>
      <c r="AD563" s="48" t="s">
        <v>452</v>
      </c>
      <c r="AE563" s="53" t="s">
        <v>154</v>
      </c>
      <c r="AF563" s="46" t="s">
        <v>39</v>
      </c>
      <c r="AG563" s="54">
        <v>1.9266068646632</v>
      </c>
    </row>
    <row r="564" spans="1:33" hidden="1" x14ac:dyDescent="0.25">
      <c r="A564" s="1" t="s">
        <v>848</v>
      </c>
      <c r="B564" s="40" t="b" cm="1">
        <f t="array" ref="B564">IsESG(A564)</f>
        <v>0</v>
      </c>
      <c r="C564" s="55" t="s">
        <v>18</v>
      </c>
      <c r="D564" s="37" t="s">
        <v>18</v>
      </c>
      <c r="E564" s="65">
        <v>9.8298831138501299</v>
      </c>
      <c r="F564" s="66">
        <v>2</v>
      </c>
      <c r="G564" s="65">
        <v>6.57512299800318</v>
      </c>
      <c r="H564" s="66">
        <v>1</v>
      </c>
      <c r="I564" s="55">
        <v>26.4989372849647</v>
      </c>
      <c r="J564" s="37">
        <v>5</v>
      </c>
      <c r="K564" s="55">
        <v>6.8003015829524296</v>
      </c>
      <c r="L564" s="37">
        <v>6</v>
      </c>
      <c r="M564" s="55">
        <v>0.308537801066877</v>
      </c>
      <c r="N564" s="37">
        <v>5</v>
      </c>
      <c r="O564" s="55">
        <v>10.4003573738689</v>
      </c>
      <c r="P564" s="56">
        <v>2.1554959240208</v>
      </c>
      <c r="Q564" s="56">
        <v>0.60160331910075104</v>
      </c>
      <c r="R564" s="57">
        <v>6</v>
      </c>
      <c r="S564" s="58">
        <v>0</v>
      </c>
      <c r="T564" s="58">
        <v>0</v>
      </c>
      <c r="U564" s="14" t="s">
        <v>18</v>
      </c>
      <c r="V564" s="59">
        <v>7.9000000000000008E-3</v>
      </c>
      <c r="W564" s="59" t="s">
        <v>18</v>
      </c>
      <c r="X564" s="59">
        <v>7.9034156137589399E-3</v>
      </c>
      <c r="Y564" s="12" t="s">
        <v>30</v>
      </c>
      <c r="Z564" s="60">
        <v>110.610516869687</v>
      </c>
      <c r="AA564" s="8">
        <v>1.2391413103459901</v>
      </c>
      <c r="AB564" s="61">
        <v>3</v>
      </c>
      <c r="AC564" s="62">
        <v>43080</v>
      </c>
      <c r="AD564" s="12" t="s">
        <v>849</v>
      </c>
      <c r="AE564" s="16">
        <v>10</v>
      </c>
      <c r="AF564" s="14" t="s">
        <v>18</v>
      </c>
      <c r="AG564" s="39">
        <v>12.161271960838899</v>
      </c>
    </row>
    <row r="565" spans="1:33" hidden="1" x14ac:dyDescent="0.25">
      <c r="A565" s="40" t="s">
        <v>850</v>
      </c>
      <c r="B565" s="40" t="b" cm="1">
        <f t="array" ref="B565">IsESG(A565)</f>
        <v>0</v>
      </c>
      <c r="C565" s="41" t="s">
        <v>18</v>
      </c>
      <c r="D565" s="42" t="s">
        <v>18</v>
      </c>
      <c r="E565" s="41">
        <v>7.9290786143558503</v>
      </c>
      <c r="F565" s="42">
        <v>7</v>
      </c>
      <c r="G565" s="41">
        <v>5.0219393671660599</v>
      </c>
      <c r="H565" s="42">
        <v>9</v>
      </c>
      <c r="I565" s="41">
        <v>23.4581067445665</v>
      </c>
      <c r="J565" s="42">
        <v>19</v>
      </c>
      <c r="K565" s="41">
        <v>6.3390794233815599</v>
      </c>
      <c r="L565" s="42">
        <v>20</v>
      </c>
      <c r="M565" s="41">
        <v>0.103263620685978</v>
      </c>
      <c r="N565" s="42">
        <v>10</v>
      </c>
      <c r="O565" s="41">
        <v>8.7407578339545804</v>
      </c>
      <c r="P565" s="43">
        <v>2.2168669760032902</v>
      </c>
      <c r="Q565" s="43">
        <v>0.55917185540537995</v>
      </c>
      <c r="R565" s="44">
        <v>6</v>
      </c>
      <c r="S565" s="45">
        <v>0</v>
      </c>
      <c r="T565" s="45">
        <v>0</v>
      </c>
      <c r="U565" s="46" t="s">
        <v>18</v>
      </c>
      <c r="V565" s="47">
        <v>7.4000000000000003E-3</v>
      </c>
      <c r="W565" s="47" t="s">
        <v>18</v>
      </c>
      <c r="X565" s="47">
        <v>7.40250682098693E-3</v>
      </c>
      <c r="Y565" s="48" t="s">
        <v>30</v>
      </c>
      <c r="Z565" s="49">
        <v>28.198096649938002</v>
      </c>
      <c r="AA565" s="50">
        <v>0.321405108009999</v>
      </c>
      <c r="AB565" s="51">
        <v>5539</v>
      </c>
      <c r="AC565" s="52">
        <v>43174</v>
      </c>
      <c r="AD565" s="48" t="s">
        <v>452</v>
      </c>
      <c r="AE565" s="53">
        <v>10</v>
      </c>
      <c r="AF565" s="46" t="s">
        <v>18</v>
      </c>
      <c r="AG565" s="54">
        <v>2.8042727661269899</v>
      </c>
    </row>
    <row r="566" spans="1:33" hidden="1" x14ac:dyDescent="0.25">
      <c r="A566" s="1" t="s">
        <v>851</v>
      </c>
      <c r="B566" s="40" t="b" cm="1">
        <f t="array" ref="B566">IsESG(A566)</f>
        <v>0</v>
      </c>
      <c r="C566" s="55" t="s">
        <v>18</v>
      </c>
      <c r="D566" s="37" t="s">
        <v>18</v>
      </c>
      <c r="E566" s="55">
        <v>7.3190773647207701</v>
      </c>
      <c r="F566" s="37">
        <v>13</v>
      </c>
      <c r="G566" s="55">
        <v>3.53649487643934</v>
      </c>
      <c r="H566" s="37">
        <v>18</v>
      </c>
      <c r="I566" s="55">
        <v>24.092490765629499</v>
      </c>
      <c r="J566" s="37">
        <v>12</v>
      </c>
      <c r="K566" s="55">
        <v>6.1887251139120796</v>
      </c>
      <c r="L566" s="37">
        <v>23</v>
      </c>
      <c r="M566" s="55">
        <v>5.8738191226303998E-2</v>
      </c>
      <c r="N566" s="37">
        <v>13</v>
      </c>
      <c r="O566" s="55">
        <v>10.4058614370285</v>
      </c>
      <c r="P566" s="56">
        <v>1.9230970477071201</v>
      </c>
      <c r="Q566" s="56">
        <v>0.43244073918711401</v>
      </c>
      <c r="R566" s="57">
        <v>6</v>
      </c>
      <c r="S566" s="58">
        <v>0</v>
      </c>
      <c r="T566" s="58">
        <v>0</v>
      </c>
      <c r="U566" s="14" t="s">
        <v>18</v>
      </c>
      <c r="V566" s="59">
        <v>7.4000000000000003E-3</v>
      </c>
      <c r="W566" s="59" t="s">
        <v>18</v>
      </c>
      <c r="X566" s="59">
        <v>7.34182264809553E-3</v>
      </c>
      <c r="Y566" s="12" t="s">
        <v>30</v>
      </c>
      <c r="Z566" s="60">
        <v>11.652904897966</v>
      </c>
      <c r="AA566" s="8">
        <v>8.9119615927539905E-2</v>
      </c>
      <c r="AB566" s="61">
        <v>1378</v>
      </c>
      <c r="AC566" s="62">
        <v>43206</v>
      </c>
      <c r="AD566" s="12" t="s">
        <v>452</v>
      </c>
      <c r="AE566" s="16" t="s">
        <v>165</v>
      </c>
      <c r="AF566" s="14" t="s">
        <v>39</v>
      </c>
      <c r="AG566" s="39">
        <v>0.88807428457713899</v>
      </c>
    </row>
    <row r="567" spans="1:33" hidden="1" x14ac:dyDescent="0.25">
      <c r="A567" s="40" t="s">
        <v>852</v>
      </c>
      <c r="B567" s="40" t="b" cm="1">
        <f t="array" ref="B567">IsESG(A567)</f>
        <v>0</v>
      </c>
      <c r="C567" s="41" t="s">
        <v>18</v>
      </c>
      <c r="D567" s="42" t="s">
        <v>18</v>
      </c>
      <c r="E567" s="41">
        <v>7.5456404449327996</v>
      </c>
      <c r="F567" s="42">
        <v>11</v>
      </c>
      <c r="G567" s="41">
        <v>3.7978816369288402</v>
      </c>
      <c r="H567" s="42">
        <v>15</v>
      </c>
      <c r="I567" s="41">
        <v>23.911617080551501</v>
      </c>
      <c r="J567" s="42">
        <v>14</v>
      </c>
      <c r="K567" s="41">
        <v>6.3076225052319099</v>
      </c>
      <c r="L567" s="42">
        <v>21</v>
      </c>
      <c r="M567" s="41">
        <v>-0.69767819009972598</v>
      </c>
      <c r="N567" s="42">
        <v>79</v>
      </c>
      <c r="O567" s="41">
        <v>9.50428022499778</v>
      </c>
      <c r="P567" s="43">
        <v>2.0864923228129602</v>
      </c>
      <c r="Q567" s="43">
        <v>0.50498508434926803</v>
      </c>
      <c r="R567" s="44">
        <v>6</v>
      </c>
      <c r="S567" s="45">
        <v>0</v>
      </c>
      <c r="T567" s="45">
        <v>0</v>
      </c>
      <c r="U567" s="46" t="s">
        <v>18</v>
      </c>
      <c r="V567" s="47">
        <v>7.4000000000000003E-3</v>
      </c>
      <c r="W567" s="47" t="s">
        <v>18</v>
      </c>
      <c r="X567" s="47">
        <v>7.4234488645823502E-3</v>
      </c>
      <c r="Y567" s="48" t="s">
        <v>30</v>
      </c>
      <c r="Z567" s="49">
        <v>23.254213408080201</v>
      </c>
      <c r="AA567" s="50">
        <v>0.10457960763894</v>
      </c>
      <c r="AB567" s="51">
        <v>3753</v>
      </c>
      <c r="AC567" s="52">
        <v>43080</v>
      </c>
      <c r="AD567" s="48" t="s">
        <v>452</v>
      </c>
      <c r="AE567" s="53" t="s">
        <v>154</v>
      </c>
      <c r="AF567" s="46" t="s">
        <v>39</v>
      </c>
      <c r="AG567" s="54">
        <v>1.67750930196471</v>
      </c>
    </row>
    <row r="568" spans="1:33" hidden="1" x14ac:dyDescent="0.25">
      <c r="A568" s="1" t="s">
        <v>853</v>
      </c>
      <c r="B568" s="40" t="b" cm="1">
        <f t="array" ref="B568">IsESG(A568)</f>
        <v>0</v>
      </c>
      <c r="C568" s="55" t="s">
        <v>18</v>
      </c>
      <c r="D568" s="37" t="s">
        <v>18</v>
      </c>
      <c r="E568" s="55">
        <v>7.9900857770242899</v>
      </c>
      <c r="F568" s="37">
        <v>6</v>
      </c>
      <c r="G568" s="55">
        <v>5.0524860969770797</v>
      </c>
      <c r="H568" s="37">
        <v>8</v>
      </c>
      <c r="I568" s="55">
        <v>23.636112482704601</v>
      </c>
      <c r="J568" s="37">
        <v>16</v>
      </c>
      <c r="K568" s="55">
        <v>6.3751900113925499</v>
      </c>
      <c r="L568" s="37">
        <v>15</v>
      </c>
      <c r="M568" s="55">
        <v>0.10238709613639101</v>
      </c>
      <c r="N568" s="37">
        <v>11</v>
      </c>
      <c r="O568" s="55">
        <v>8.8148886952041394</v>
      </c>
      <c r="P568" s="56">
        <v>2.2184174754371302</v>
      </c>
      <c r="Q568" s="56">
        <v>0.55939859018267502</v>
      </c>
      <c r="R568" s="57">
        <v>6</v>
      </c>
      <c r="S568" s="58">
        <v>0</v>
      </c>
      <c r="T568" s="58">
        <v>0</v>
      </c>
      <c r="U568" s="14" t="s">
        <v>18</v>
      </c>
      <c r="V568" s="59">
        <v>7.4000000000000003E-3</v>
      </c>
      <c r="W568" s="59" t="s">
        <v>18</v>
      </c>
      <c r="X568" s="59">
        <v>7.4026380633860998E-3</v>
      </c>
      <c r="Y568" s="12" t="s">
        <v>30</v>
      </c>
      <c r="Z568" s="60">
        <v>138.21946333078299</v>
      </c>
      <c r="AA568" s="8">
        <v>0.56998036866999902</v>
      </c>
      <c r="AB568" s="61">
        <v>4</v>
      </c>
      <c r="AC568" s="62">
        <v>43080</v>
      </c>
      <c r="AD568" s="12" t="s">
        <v>854</v>
      </c>
      <c r="AE568" s="16">
        <v>10</v>
      </c>
      <c r="AF568" s="14" t="s">
        <v>18</v>
      </c>
      <c r="AG568" s="39">
        <v>8.4739941804329995</v>
      </c>
    </row>
    <row r="569" spans="1:33" hidden="1" x14ac:dyDescent="0.25">
      <c r="A569" s="40" t="s">
        <v>855</v>
      </c>
      <c r="B569" s="40" t="b" cm="1">
        <f t="array" ref="B569">IsESG(A569)</f>
        <v>0</v>
      </c>
      <c r="C569" s="41" t="s">
        <v>18</v>
      </c>
      <c r="D569" s="42" t="s">
        <v>18</v>
      </c>
      <c r="E569" s="41">
        <v>4.9455434906119304</v>
      </c>
      <c r="F569" s="42">
        <v>46</v>
      </c>
      <c r="G569" s="41">
        <v>2.5969061804163398</v>
      </c>
      <c r="H569" s="42">
        <v>39</v>
      </c>
      <c r="I569" s="41">
        <v>18.448993134427202</v>
      </c>
      <c r="J569" s="42">
        <v>56</v>
      </c>
      <c r="K569" s="41">
        <v>5.3669379007209796</v>
      </c>
      <c r="L569" s="42">
        <v>45</v>
      </c>
      <c r="M569" s="41">
        <v>-0.249897368698237</v>
      </c>
      <c r="N569" s="42">
        <v>36</v>
      </c>
      <c r="O569" s="41">
        <v>6.2748595223990504</v>
      </c>
      <c r="P569" s="43">
        <v>2.2897697910061598</v>
      </c>
      <c r="Q569" s="43">
        <v>0.44310049356341502</v>
      </c>
      <c r="R569" s="44">
        <v>6</v>
      </c>
      <c r="S569" s="45">
        <v>0</v>
      </c>
      <c r="T569" s="45">
        <v>0</v>
      </c>
      <c r="U569" s="46" t="s">
        <v>18</v>
      </c>
      <c r="V569" s="47">
        <v>6.8999999999999999E-3</v>
      </c>
      <c r="W569" s="47" t="s">
        <v>18</v>
      </c>
      <c r="X569" s="47">
        <v>6.9036178940470099E-3</v>
      </c>
      <c r="Y569" s="48" t="s">
        <v>30</v>
      </c>
      <c r="Z569" s="49">
        <v>18.006526525482901</v>
      </c>
      <c r="AA569" s="50">
        <v>0.13252139841400101</v>
      </c>
      <c r="AB569" s="51">
        <v>4231</v>
      </c>
      <c r="AC569" s="52">
        <v>43174</v>
      </c>
      <c r="AD569" s="48" t="s">
        <v>452</v>
      </c>
      <c r="AE569" s="53">
        <v>10</v>
      </c>
      <c r="AF569" s="46" t="s">
        <v>18</v>
      </c>
      <c r="AG569" s="54">
        <v>1.0798661284360001</v>
      </c>
    </row>
    <row r="570" spans="1:33" hidden="1" x14ac:dyDescent="0.25">
      <c r="A570" s="1" t="s">
        <v>856</v>
      </c>
      <c r="B570" s="40" t="b" cm="1">
        <f t="array" ref="B570">IsESG(A570)</f>
        <v>0</v>
      </c>
      <c r="C570" s="55" t="s">
        <v>18</v>
      </c>
      <c r="D570" s="37" t="s">
        <v>18</v>
      </c>
      <c r="E570" s="55">
        <v>3.8198392069243901</v>
      </c>
      <c r="F570" s="37">
        <v>76</v>
      </c>
      <c r="G570" s="55">
        <v>-0.289942154788003</v>
      </c>
      <c r="H570" s="37">
        <v>105</v>
      </c>
      <c r="I570" s="55">
        <v>18.965681325641299</v>
      </c>
      <c r="J570" s="37">
        <v>51</v>
      </c>
      <c r="K570" s="55">
        <v>4.9895960900744996</v>
      </c>
      <c r="L570" s="37">
        <v>57</v>
      </c>
      <c r="M570" s="55">
        <v>-0.795601452124994</v>
      </c>
      <c r="N570" s="37">
        <v>86</v>
      </c>
      <c r="O570" s="55">
        <v>9.1761052637290703</v>
      </c>
      <c r="P570" s="56">
        <v>1.6221121642148399</v>
      </c>
      <c r="Q570" s="56">
        <v>0.22058840139948999</v>
      </c>
      <c r="R570" s="57">
        <v>6</v>
      </c>
      <c r="S570" s="58">
        <v>0</v>
      </c>
      <c r="T570" s="58">
        <v>0</v>
      </c>
      <c r="U570" s="14" t="s">
        <v>18</v>
      </c>
      <c r="V570" s="59">
        <v>6.8999999999999999E-3</v>
      </c>
      <c r="W570" s="59" t="s">
        <v>18</v>
      </c>
      <c r="X570" s="59">
        <v>6.8292674520315797E-3</v>
      </c>
      <c r="Y570" s="12" t="s">
        <v>30</v>
      </c>
      <c r="Z570" s="60">
        <v>21.662504292378301</v>
      </c>
      <c r="AA570" s="8">
        <v>0.18174398695503899</v>
      </c>
      <c r="AB570" s="61">
        <v>3213</v>
      </c>
      <c r="AC570" s="62">
        <v>43206</v>
      </c>
      <c r="AD570" s="12" t="s">
        <v>452</v>
      </c>
      <c r="AE570" s="16" t="s">
        <v>165</v>
      </c>
      <c r="AF570" s="14" t="s">
        <v>39</v>
      </c>
      <c r="AG570" s="39">
        <v>1.5279938077389299</v>
      </c>
    </row>
    <row r="571" spans="1:33" hidden="1" x14ac:dyDescent="0.25">
      <c r="A571" s="40" t="s">
        <v>857</v>
      </c>
      <c r="B571" s="40" t="b" cm="1">
        <f t="array" ref="B571">IsESG(A571)</f>
        <v>0</v>
      </c>
      <c r="C571" s="41" t="s">
        <v>18</v>
      </c>
      <c r="D571" s="42" t="s">
        <v>18</v>
      </c>
      <c r="E571" s="41">
        <v>4.2527791826833399</v>
      </c>
      <c r="F571" s="42">
        <v>68</v>
      </c>
      <c r="G571" s="41">
        <v>0.16181333932956399</v>
      </c>
      <c r="H571" s="42">
        <v>94</v>
      </c>
      <c r="I571" s="41">
        <v>19.302833862716401</v>
      </c>
      <c r="J571" s="42">
        <v>43</v>
      </c>
      <c r="K571" s="41">
        <v>5.8089118593144002</v>
      </c>
      <c r="L571" s="42">
        <v>32</v>
      </c>
      <c r="M571" s="41">
        <v>-1.6630857185228001</v>
      </c>
      <c r="N571" s="42">
        <v>136</v>
      </c>
      <c r="O571" s="41">
        <v>8.0151596029696002</v>
      </c>
      <c r="P571" s="43">
        <v>1.89912930739972</v>
      </c>
      <c r="Q571" s="43">
        <v>0.30849806525281298</v>
      </c>
      <c r="R571" s="44">
        <v>6</v>
      </c>
      <c r="S571" s="45">
        <v>0</v>
      </c>
      <c r="T571" s="45">
        <v>0</v>
      </c>
      <c r="U571" s="46" t="s">
        <v>18</v>
      </c>
      <c r="V571" s="47">
        <v>6.8999999999999999E-3</v>
      </c>
      <c r="W571" s="47" t="s">
        <v>18</v>
      </c>
      <c r="X571" s="47">
        <v>6.92454990368157E-3</v>
      </c>
      <c r="Y571" s="48" t="s">
        <v>30</v>
      </c>
      <c r="Z571" s="49">
        <v>23.454211254739398</v>
      </c>
      <c r="AA571" s="50">
        <v>7.9680607396768993E-2</v>
      </c>
      <c r="AB571" s="51">
        <v>4874</v>
      </c>
      <c r="AC571" s="52">
        <v>43080</v>
      </c>
      <c r="AD571" s="48" t="s">
        <v>452</v>
      </c>
      <c r="AE571" s="53" t="s">
        <v>154</v>
      </c>
      <c r="AF571" s="46" t="s">
        <v>39</v>
      </c>
      <c r="AG571" s="54">
        <v>0.65734111182213495</v>
      </c>
    </row>
    <row r="572" spans="1:33" hidden="1" x14ac:dyDescent="0.25">
      <c r="A572" s="1" t="s">
        <v>858</v>
      </c>
      <c r="B572" s="40" t="b" cm="1">
        <f t="array" ref="B572">IsESG(A572)</f>
        <v>0</v>
      </c>
      <c r="C572" s="55" t="s">
        <v>18</v>
      </c>
      <c r="D572" s="37" t="s">
        <v>18</v>
      </c>
      <c r="E572" s="55">
        <v>4.9861035523462904</v>
      </c>
      <c r="F572" s="37">
        <v>44</v>
      </c>
      <c r="G572" s="55">
        <v>2.6042329438676002</v>
      </c>
      <c r="H572" s="37">
        <v>37</v>
      </c>
      <c r="I572" s="55">
        <v>18.570058695792198</v>
      </c>
      <c r="J572" s="37">
        <v>54</v>
      </c>
      <c r="K572" s="55">
        <v>5.3960810814942004</v>
      </c>
      <c r="L572" s="37">
        <v>44</v>
      </c>
      <c r="M572" s="55">
        <v>-0.253651944098232</v>
      </c>
      <c r="N572" s="37">
        <v>37</v>
      </c>
      <c r="O572" s="55">
        <v>6.3261212784987597</v>
      </c>
      <c r="P572" s="56">
        <v>2.2903527613052699</v>
      </c>
      <c r="Q572" s="56">
        <v>0.44397720719153799</v>
      </c>
      <c r="R572" s="57">
        <v>6</v>
      </c>
      <c r="S572" s="58">
        <v>0</v>
      </c>
      <c r="T572" s="58">
        <v>0</v>
      </c>
      <c r="U572" s="14" t="s">
        <v>18</v>
      </c>
      <c r="V572" s="59">
        <v>6.8999999999999999E-3</v>
      </c>
      <c r="W572" s="59" t="s">
        <v>18</v>
      </c>
      <c r="X572" s="59">
        <v>6.9029085081063601E-3</v>
      </c>
      <c r="Y572" s="12" t="s">
        <v>30</v>
      </c>
      <c r="Z572" s="60">
        <v>125.249232850526</v>
      </c>
      <c r="AA572" s="8">
        <v>0.313251120785</v>
      </c>
      <c r="AB572" s="61">
        <v>4</v>
      </c>
      <c r="AC572" s="62">
        <v>43080</v>
      </c>
      <c r="AD572" s="12" t="s">
        <v>849</v>
      </c>
      <c r="AE572" s="16">
        <v>10</v>
      </c>
      <c r="AF572" s="14" t="s">
        <v>18</v>
      </c>
      <c r="AG572" s="39">
        <v>1.4812007528339901</v>
      </c>
    </row>
    <row r="573" spans="1:33" hidden="1" x14ac:dyDescent="0.25">
      <c r="A573" s="40" t="s">
        <v>859</v>
      </c>
      <c r="B573" s="40" t="b" cm="1">
        <f t="array" ref="B573">IsESG(A573)</f>
        <v>0</v>
      </c>
      <c r="C573" s="41" t="s">
        <v>18</v>
      </c>
      <c r="D573" s="42" t="s">
        <v>18</v>
      </c>
      <c r="E573" s="41">
        <v>0.806451625447834</v>
      </c>
      <c r="F573" s="42">
        <v>114</v>
      </c>
      <c r="G573" s="41">
        <v>-3.4294754820678599</v>
      </c>
      <c r="H573" s="42">
        <v>127</v>
      </c>
      <c r="I573" s="41">
        <v>14.361228530509001</v>
      </c>
      <c r="J573" s="42">
        <v>95</v>
      </c>
      <c r="K573" s="41">
        <v>4.95245199697231</v>
      </c>
      <c r="L573" s="42">
        <v>61</v>
      </c>
      <c r="M573" s="41">
        <v>-2.65265403018484</v>
      </c>
      <c r="N573" s="42">
        <v>143</v>
      </c>
      <c r="O573" s="41">
        <v>7.3001385311142997</v>
      </c>
      <c r="P573" s="43">
        <v>1.4082224781711501</v>
      </c>
      <c r="Q573" s="43">
        <v>-2.2395352970283701E-2</v>
      </c>
      <c r="R573" s="44">
        <v>6</v>
      </c>
      <c r="S573" s="45">
        <v>0</v>
      </c>
      <c r="T573" s="45">
        <v>0</v>
      </c>
      <c r="U573" s="46" t="s">
        <v>18</v>
      </c>
      <c r="V573" s="47">
        <v>6.4000000000000003E-3</v>
      </c>
      <c r="W573" s="47" t="s">
        <v>18</v>
      </c>
      <c r="X573" s="47">
        <v>6.4727103771871301E-3</v>
      </c>
      <c r="Y573" s="48" t="s">
        <v>30</v>
      </c>
      <c r="Z573" s="49">
        <v>3.2328505206565099</v>
      </c>
      <c r="AA573" s="50">
        <v>4.2573757050949901E-2</v>
      </c>
      <c r="AB573" s="51">
        <v>917</v>
      </c>
      <c r="AC573" s="52">
        <v>43080</v>
      </c>
      <c r="AD573" s="48" t="s">
        <v>452</v>
      </c>
      <c r="AE573" s="53" t="s">
        <v>154</v>
      </c>
      <c r="AF573" s="46" t="s">
        <v>39</v>
      </c>
      <c r="AG573" s="54">
        <v>-1.77551675879201E-2</v>
      </c>
    </row>
    <row r="574" spans="1:33" hidden="1" x14ac:dyDescent="0.25">
      <c r="A574" s="1" t="s">
        <v>860</v>
      </c>
      <c r="B574" s="40" t="b" cm="1">
        <f t="array" ref="B574">IsESG(A574)</f>
        <v>0</v>
      </c>
      <c r="C574" s="55" t="s">
        <v>18</v>
      </c>
      <c r="D574" s="37" t="s">
        <v>18</v>
      </c>
      <c r="E574" s="55">
        <v>1.94403338381352</v>
      </c>
      <c r="F574" s="37">
        <v>101</v>
      </c>
      <c r="G574" s="55">
        <v>0.37689005484446902</v>
      </c>
      <c r="H574" s="37">
        <v>88</v>
      </c>
      <c r="I574" s="55">
        <v>13.321196901893</v>
      </c>
      <c r="J574" s="37">
        <v>99</v>
      </c>
      <c r="K574" s="55">
        <v>4.28148064355993</v>
      </c>
      <c r="L574" s="37">
        <v>84</v>
      </c>
      <c r="M574" s="55">
        <v>-0.54387799049413399</v>
      </c>
      <c r="N574" s="37">
        <v>71</v>
      </c>
      <c r="O574" s="55">
        <v>4.0465794187013602</v>
      </c>
      <c r="P574" s="56">
        <v>2.28345636859585</v>
      </c>
      <c r="Q574" s="56">
        <v>0.16770660926800601</v>
      </c>
      <c r="R574" s="57">
        <v>6</v>
      </c>
      <c r="S574" s="58">
        <v>0</v>
      </c>
      <c r="T574" s="58">
        <v>0</v>
      </c>
      <c r="U574" s="14" t="s">
        <v>18</v>
      </c>
      <c r="V574" s="59">
        <v>6.4000000000000003E-3</v>
      </c>
      <c r="W574" s="59" t="s">
        <v>18</v>
      </c>
      <c r="X574" s="59">
        <v>6.3861415101607198E-3</v>
      </c>
      <c r="Y574" s="12" t="s">
        <v>30</v>
      </c>
      <c r="Z574" s="60">
        <v>19.4004567850337</v>
      </c>
      <c r="AA574" s="8">
        <v>-6.9092522181999905E-2</v>
      </c>
      <c r="AB574" s="61">
        <v>2</v>
      </c>
      <c r="AC574" s="62">
        <v>43080</v>
      </c>
      <c r="AD574" s="12" t="s">
        <v>849</v>
      </c>
      <c r="AE574" s="16">
        <v>10</v>
      </c>
      <c r="AF574" s="14" t="s">
        <v>18</v>
      </c>
      <c r="AG574" s="39">
        <v>-5.55209476099499</v>
      </c>
    </row>
    <row r="575" spans="1:33" hidden="1" x14ac:dyDescent="0.25">
      <c r="A575" s="40" t="s">
        <v>861</v>
      </c>
      <c r="B575" s="40" t="b" cm="1">
        <f t="array" ref="B575">IsESG(A575)</f>
        <v>0</v>
      </c>
      <c r="C575" s="41" t="s">
        <v>18</v>
      </c>
      <c r="D575" s="42" t="s">
        <v>18</v>
      </c>
      <c r="E575" s="41" t="s">
        <v>18</v>
      </c>
      <c r="F575" s="42" t="s">
        <v>18</v>
      </c>
      <c r="G575" s="41" t="s">
        <v>18</v>
      </c>
      <c r="H575" s="42" t="s">
        <v>18</v>
      </c>
      <c r="I575" s="41">
        <v>7.3733242108402903</v>
      </c>
      <c r="J575" s="42">
        <v>137</v>
      </c>
      <c r="K575" s="41">
        <v>2.3091822614314101</v>
      </c>
      <c r="L575" s="42">
        <v>136</v>
      </c>
      <c r="M575" s="41">
        <v>-2.6999074920688</v>
      </c>
      <c r="N575" s="42">
        <v>144</v>
      </c>
      <c r="O575" s="41">
        <v>5.7116670786594899</v>
      </c>
      <c r="P575" s="43">
        <v>0.57641924997884098</v>
      </c>
      <c r="Q575" s="43" t="s">
        <v>18</v>
      </c>
      <c r="R575" s="44">
        <v>6</v>
      </c>
      <c r="S575" s="45">
        <v>0</v>
      </c>
      <c r="T575" s="45">
        <v>0</v>
      </c>
      <c r="U575" s="46" t="s">
        <v>18</v>
      </c>
      <c r="V575" s="47">
        <v>1.2E-2</v>
      </c>
      <c r="W575" s="47" t="s">
        <v>18</v>
      </c>
      <c r="X575" s="47" t="s">
        <v>18</v>
      </c>
      <c r="Y575" s="48" t="s">
        <v>141</v>
      </c>
      <c r="Z575" s="49">
        <v>438.03875412000002</v>
      </c>
      <c r="AA575" s="50" t="s">
        <v>18</v>
      </c>
      <c r="AB575" s="51" t="s">
        <v>18</v>
      </c>
      <c r="AC575" s="52">
        <v>40961</v>
      </c>
      <c r="AD575" s="48" t="s">
        <v>862</v>
      </c>
      <c r="AE575" s="53">
        <v>0</v>
      </c>
      <c r="AF575" s="46" t="s">
        <v>18</v>
      </c>
      <c r="AG575" s="54" t="s">
        <v>18</v>
      </c>
    </row>
    <row r="576" spans="1:33" hidden="1" x14ac:dyDescent="0.25">
      <c r="A576" s="1" t="s">
        <v>863</v>
      </c>
      <c r="B576" s="40" t="b" cm="1">
        <f t="array" ref="B576">IsESG(A576)</f>
        <v>0</v>
      </c>
      <c r="C576" s="55" t="s">
        <v>18</v>
      </c>
      <c r="D576" s="37" t="s">
        <v>18</v>
      </c>
      <c r="E576" s="55">
        <v>1.6021642363428502E-2</v>
      </c>
      <c r="F576" s="37">
        <v>116</v>
      </c>
      <c r="G576" s="55">
        <v>-12.6435115249791</v>
      </c>
      <c r="H576" s="37">
        <v>131</v>
      </c>
      <c r="I576" s="55">
        <v>1.3643170871950601</v>
      </c>
      <c r="J576" s="37">
        <v>141</v>
      </c>
      <c r="K576" s="55">
        <v>-1.1888031822138601</v>
      </c>
      <c r="L576" s="37">
        <v>143</v>
      </c>
      <c r="M576" s="55">
        <v>-4.66781686509003</v>
      </c>
      <c r="N576" s="37">
        <v>147</v>
      </c>
      <c r="O576" s="55">
        <v>8.6294104548808797</v>
      </c>
      <c r="P576" s="56">
        <v>-0.31481782958868199</v>
      </c>
      <c r="Q576" s="56">
        <v>-6.03020412116506E-2</v>
      </c>
      <c r="R576" s="57">
        <v>6</v>
      </c>
      <c r="S576" s="58">
        <v>0</v>
      </c>
      <c r="T576" s="58">
        <v>0</v>
      </c>
      <c r="U576" s="14" t="s">
        <v>18</v>
      </c>
      <c r="V576" s="59">
        <v>5.0000000000000001E-3</v>
      </c>
      <c r="W576" s="59" t="s">
        <v>18</v>
      </c>
      <c r="X576" s="59">
        <v>5.2946490294390903E-3</v>
      </c>
      <c r="Y576" s="12" t="s">
        <v>30</v>
      </c>
      <c r="Z576" s="60">
        <v>90.299257354190004</v>
      </c>
      <c r="AA576" s="8">
        <v>1.1750201948040899</v>
      </c>
      <c r="AB576" s="61">
        <v>399</v>
      </c>
      <c r="AC576" s="62">
        <v>43255</v>
      </c>
      <c r="AD576" s="12" t="s">
        <v>864</v>
      </c>
      <c r="AE576" s="16" t="s">
        <v>165</v>
      </c>
      <c r="AF576" s="14" t="s">
        <v>39</v>
      </c>
      <c r="AG576" s="39">
        <v>9.5067930351324392</v>
      </c>
    </row>
    <row r="577" spans="1:33" x14ac:dyDescent="0.25">
      <c r="A577" s="40" t="s">
        <v>865</v>
      </c>
      <c r="B577" s="40" t="b" cm="1">
        <f t="array" ref="B577">IsESG(A577)</f>
        <v>0</v>
      </c>
      <c r="C577" s="41">
        <v>-1.21518003579975</v>
      </c>
      <c r="D577" s="42">
        <v>54</v>
      </c>
      <c r="E577" s="41">
        <v>-0.67304962126509804</v>
      </c>
      <c r="F577" s="42">
        <v>117</v>
      </c>
      <c r="G577" s="41">
        <v>-4.1051846934505303</v>
      </c>
      <c r="H577" s="42">
        <v>130</v>
      </c>
      <c r="I577" s="41">
        <v>8.4800123426071092</v>
      </c>
      <c r="J577" s="42">
        <v>134</v>
      </c>
      <c r="K577" s="41">
        <v>2.5844911572617302</v>
      </c>
      <c r="L577" s="42">
        <v>133</v>
      </c>
      <c r="M577" s="41">
        <v>-1.4061183964946999</v>
      </c>
      <c r="N577" s="42">
        <v>129</v>
      </c>
      <c r="O577" s="41">
        <v>8.2163161073952509</v>
      </c>
      <c r="P577" s="43">
        <v>0.53539845934325203</v>
      </c>
      <c r="Q577" s="43">
        <v>-0.15141832221651499</v>
      </c>
      <c r="R577" s="44">
        <v>6</v>
      </c>
      <c r="S577" s="45">
        <v>0</v>
      </c>
      <c r="T577" s="45">
        <v>0</v>
      </c>
      <c r="U577" s="46" t="s">
        <v>18</v>
      </c>
      <c r="V577" s="47">
        <v>7.4999999999999997E-3</v>
      </c>
      <c r="W577" s="47" t="s">
        <v>18</v>
      </c>
      <c r="X577" s="47">
        <v>7.7344892713426903E-3</v>
      </c>
      <c r="Y577" s="48" t="s">
        <v>30</v>
      </c>
      <c r="Z577" s="49">
        <v>53.794095476273903</v>
      </c>
      <c r="AA577" s="50">
        <v>-29.998057563882298</v>
      </c>
      <c r="AB577" s="51">
        <v>344</v>
      </c>
      <c r="AC577" s="52">
        <v>41869</v>
      </c>
      <c r="AD577" s="48" t="s">
        <v>866</v>
      </c>
      <c r="AE577" s="53" t="s">
        <v>165</v>
      </c>
      <c r="AF577" s="46" t="s">
        <v>39</v>
      </c>
      <c r="AG577" s="54">
        <v>-33.599591475911403</v>
      </c>
    </row>
    <row r="578" spans="1:33" hidden="1" x14ac:dyDescent="0.25">
      <c r="A578" s="1" t="s">
        <v>867</v>
      </c>
      <c r="B578" s="40" t="b" cm="1">
        <f t="array" ref="B578">IsESG(A578)</f>
        <v>0</v>
      </c>
      <c r="C578" s="55" t="s">
        <v>18</v>
      </c>
      <c r="D578" s="37" t="s">
        <v>18</v>
      </c>
      <c r="E578" s="55">
        <v>-2.9159381059748601</v>
      </c>
      <c r="F578" s="37">
        <v>118</v>
      </c>
      <c r="G578" s="55">
        <v>-12.8921761319193</v>
      </c>
      <c r="H578" s="37">
        <v>132</v>
      </c>
      <c r="I578" s="55">
        <v>5.1488497528196602</v>
      </c>
      <c r="J578" s="37">
        <v>140</v>
      </c>
      <c r="K578" s="55">
        <v>1.3507362745179099</v>
      </c>
      <c r="L578" s="37">
        <v>140</v>
      </c>
      <c r="M578" s="55">
        <v>-5.9830278470742</v>
      </c>
      <c r="N578" s="37">
        <v>148</v>
      </c>
      <c r="O578" s="55">
        <v>8.3825257511559705</v>
      </c>
      <c r="P578" s="56">
        <v>0.12738885955010101</v>
      </c>
      <c r="Q578" s="56">
        <v>-0.27751044527921898</v>
      </c>
      <c r="R578" s="57">
        <v>6</v>
      </c>
      <c r="S578" s="58">
        <v>0</v>
      </c>
      <c r="T578" s="58">
        <v>0</v>
      </c>
      <c r="U578" s="14" t="s">
        <v>18</v>
      </c>
      <c r="V578" s="59">
        <v>2.5000000000000001E-3</v>
      </c>
      <c r="W578" s="59" t="s">
        <v>18</v>
      </c>
      <c r="X578" s="59">
        <v>2.50162208126985E-3</v>
      </c>
      <c r="Y578" s="12" t="s">
        <v>30</v>
      </c>
      <c r="Z578" s="60">
        <v>736.32849687812097</v>
      </c>
      <c r="AA578" s="8">
        <v>18.475950231139201</v>
      </c>
      <c r="AB578" s="61">
        <v>12428</v>
      </c>
      <c r="AC578" s="62">
        <v>43049</v>
      </c>
      <c r="AD578" s="12" t="s">
        <v>868</v>
      </c>
      <c r="AE578" s="16" t="s">
        <v>149</v>
      </c>
      <c r="AF578" s="14" t="s">
        <v>18</v>
      </c>
      <c r="AG578" s="39">
        <v>145.52093633862</v>
      </c>
    </row>
    <row r="579" spans="1:33" hidden="1" x14ac:dyDescent="0.25">
      <c r="A579" s="40" t="s">
        <v>869</v>
      </c>
      <c r="B579" s="40" t="b" cm="1">
        <f t="array" ref="B579">IsESG(A579)</f>
        <v>0</v>
      </c>
      <c r="C579" s="41" t="s">
        <v>18</v>
      </c>
      <c r="D579" s="42" t="s">
        <v>18</v>
      </c>
      <c r="E579" s="41" t="s">
        <v>18</v>
      </c>
      <c r="F579" s="42" t="s">
        <v>18</v>
      </c>
      <c r="G579" s="41" t="s">
        <v>18</v>
      </c>
      <c r="H579" s="42" t="s">
        <v>18</v>
      </c>
      <c r="I579" s="41" t="s">
        <v>18</v>
      </c>
      <c r="J579" s="42" t="s">
        <v>18</v>
      </c>
      <c r="K579" s="41" t="s">
        <v>18</v>
      </c>
      <c r="L579" s="42" t="s">
        <v>18</v>
      </c>
      <c r="M579" s="41">
        <v>-0.50044281264175405</v>
      </c>
      <c r="N579" s="42">
        <v>62</v>
      </c>
      <c r="O579" s="41" t="s">
        <v>18</v>
      </c>
      <c r="P579" s="43" t="s">
        <v>18</v>
      </c>
      <c r="Q579" s="43" t="s">
        <v>18</v>
      </c>
      <c r="R579" s="44">
        <v>8</v>
      </c>
      <c r="S579" s="45">
        <v>0</v>
      </c>
      <c r="T579" s="45">
        <v>0</v>
      </c>
      <c r="U579" s="46" t="s">
        <v>18</v>
      </c>
      <c r="V579" s="47">
        <v>1.15E-2</v>
      </c>
      <c r="W579" s="47" t="s">
        <v>18</v>
      </c>
      <c r="X579" s="47">
        <v>1.18E-2</v>
      </c>
      <c r="Y579" s="48" t="s">
        <v>30</v>
      </c>
      <c r="Z579" s="49">
        <v>232.28158029941099</v>
      </c>
      <c r="AA579" s="50">
        <v>0.44040463460605001</v>
      </c>
      <c r="AB579" s="51">
        <v>7277</v>
      </c>
      <c r="AC579" s="52">
        <v>45555</v>
      </c>
      <c r="AD579" s="48" t="s">
        <v>870</v>
      </c>
      <c r="AE579" s="53">
        <v>100</v>
      </c>
      <c r="AF579" s="46" t="s">
        <v>39</v>
      </c>
      <c r="AG579" s="54">
        <v>0.13129261943536</v>
      </c>
    </row>
    <row r="580" spans="1:33" hidden="1" x14ac:dyDescent="0.25">
      <c r="A580" s="1" t="s">
        <v>871</v>
      </c>
      <c r="B580" s="40" t="b" cm="1">
        <f t="array" ref="B580">IsESG(A580)</f>
        <v>0</v>
      </c>
      <c r="C580" s="55" t="s">
        <v>18</v>
      </c>
      <c r="D580" s="37" t="s">
        <v>18</v>
      </c>
      <c r="E580" s="55" t="s">
        <v>18</v>
      </c>
      <c r="F580" s="37" t="s">
        <v>18</v>
      </c>
      <c r="G580" s="55" t="s">
        <v>18</v>
      </c>
      <c r="H580" s="37" t="s">
        <v>18</v>
      </c>
      <c r="I580" s="55" t="s">
        <v>18</v>
      </c>
      <c r="J580" s="37" t="s">
        <v>18</v>
      </c>
      <c r="K580" s="55" t="s">
        <v>18</v>
      </c>
      <c r="L580" s="37" t="s">
        <v>18</v>
      </c>
      <c r="M580" s="55">
        <v>-1.3036934226108201</v>
      </c>
      <c r="N580" s="37">
        <v>122</v>
      </c>
      <c r="O580" s="55" t="s">
        <v>18</v>
      </c>
      <c r="P580" s="56" t="s">
        <v>18</v>
      </c>
      <c r="Q580" s="56" t="s">
        <v>18</v>
      </c>
      <c r="R580" s="57">
        <v>8</v>
      </c>
      <c r="S580" s="58">
        <v>0</v>
      </c>
      <c r="T580" s="58">
        <v>0</v>
      </c>
      <c r="U580" s="14" t="s">
        <v>18</v>
      </c>
      <c r="V580" s="59">
        <v>7.1999999999999998E-3</v>
      </c>
      <c r="W580" s="59" t="s">
        <v>18</v>
      </c>
      <c r="X580" s="59">
        <v>8.0000000000000002E-3</v>
      </c>
      <c r="Y580" s="12" t="s">
        <v>30</v>
      </c>
      <c r="Z580" s="60">
        <v>231.81812445044099</v>
      </c>
      <c r="AA580" s="8">
        <v>-1.7345278059548901</v>
      </c>
      <c r="AB580" s="61">
        <v>4932</v>
      </c>
      <c r="AC580" s="62">
        <v>45555</v>
      </c>
      <c r="AD580" s="12" t="s">
        <v>870</v>
      </c>
      <c r="AE580" s="16">
        <v>100</v>
      </c>
      <c r="AF580" s="14" t="s">
        <v>39</v>
      </c>
      <c r="AG580" s="39">
        <v>-2.0279464209624001</v>
      </c>
    </row>
    <row r="581" spans="1:33" hidden="1" x14ac:dyDescent="0.25">
      <c r="A581" s="40" t="s">
        <v>872</v>
      </c>
      <c r="B581" s="40" t="b" cm="1">
        <f t="array" ref="B581">IsESG(A581)</f>
        <v>0</v>
      </c>
      <c r="C581" s="41" t="s">
        <v>18</v>
      </c>
      <c r="D581" s="42" t="s">
        <v>18</v>
      </c>
      <c r="E581" s="41" t="s">
        <v>18</v>
      </c>
      <c r="F581" s="42" t="s">
        <v>18</v>
      </c>
      <c r="G581" s="41" t="s">
        <v>18</v>
      </c>
      <c r="H581" s="42" t="s">
        <v>18</v>
      </c>
      <c r="I581" s="41" t="s">
        <v>18</v>
      </c>
      <c r="J581" s="42" t="s">
        <v>18</v>
      </c>
      <c r="K581" s="41" t="s">
        <v>18</v>
      </c>
      <c r="L581" s="42" t="s">
        <v>18</v>
      </c>
      <c r="M581" s="41">
        <v>-0.88549071331540596</v>
      </c>
      <c r="N581" s="42">
        <v>96</v>
      </c>
      <c r="O581" s="41" t="s">
        <v>18</v>
      </c>
      <c r="P581" s="43" t="s">
        <v>18</v>
      </c>
      <c r="Q581" s="43" t="s">
        <v>18</v>
      </c>
      <c r="R581" s="44">
        <v>8</v>
      </c>
      <c r="S581" s="45">
        <v>0</v>
      </c>
      <c r="T581" s="45">
        <v>0</v>
      </c>
      <c r="U581" s="46" t="s">
        <v>18</v>
      </c>
      <c r="V581" s="47">
        <v>9.4999999999999998E-3</v>
      </c>
      <c r="W581" s="47" t="s">
        <v>18</v>
      </c>
      <c r="X581" s="47">
        <v>9.8999999999999904E-3</v>
      </c>
      <c r="Y581" s="48" t="s">
        <v>30</v>
      </c>
      <c r="Z581" s="49">
        <v>235.41119917751001</v>
      </c>
      <c r="AA581" s="50">
        <v>1.2562406046325401</v>
      </c>
      <c r="AB581" s="51">
        <v>4745</v>
      </c>
      <c r="AC581" s="52">
        <v>45555</v>
      </c>
      <c r="AD581" s="48" t="s">
        <v>870</v>
      </c>
      <c r="AE581" s="53">
        <v>100</v>
      </c>
      <c r="AF581" s="46" t="s">
        <v>39</v>
      </c>
      <c r="AG581" s="54">
        <v>0.69337332335581903</v>
      </c>
    </row>
    <row r="582" spans="1:33" hidden="1" x14ac:dyDescent="0.25">
      <c r="A582" s="1" t="s">
        <v>873</v>
      </c>
      <c r="B582" s="40" t="b" cm="1">
        <f t="array" ref="B582">IsESG(A582)</f>
        <v>0</v>
      </c>
      <c r="C582" s="55" t="s">
        <v>18</v>
      </c>
      <c r="D582" s="37" t="s">
        <v>18</v>
      </c>
      <c r="E582" s="55" t="s">
        <v>18</v>
      </c>
      <c r="F582" s="37" t="s">
        <v>18</v>
      </c>
      <c r="G582" s="55" t="s">
        <v>18</v>
      </c>
      <c r="H582" s="37" t="s">
        <v>18</v>
      </c>
      <c r="I582" s="55" t="s">
        <v>18</v>
      </c>
      <c r="J582" s="37" t="s">
        <v>18</v>
      </c>
      <c r="K582" s="55" t="s">
        <v>18</v>
      </c>
      <c r="L582" s="37" t="s">
        <v>18</v>
      </c>
      <c r="M582" s="65">
        <v>0.902320848889126</v>
      </c>
      <c r="N582" s="66">
        <v>1</v>
      </c>
      <c r="O582" s="55" t="s">
        <v>18</v>
      </c>
      <c r="P582" s="56" t="s">
        <v>18</v>
      </c>
      <c r="Q582" s="56" t="s">
        <v>18</v>
      </c>
      <c r="R582" s="57">
        <v>8</v>
      </c>
      <c r="S582" s="58">
        <v>0</v>
      </c>
      <c r="T582" s="58">
        <v>0</v>
      </c>
      <c r="U582" s="14" t="s">
        <v>18</v>
      </c>
      <c r="V582" s="59">
        <v>1.38E-2</v>
      </c>
      <c r="W582" s="59" t="s">
        <v>18</v>
      </c>
      <c r="X582" s="59">
        <v>1.47E-2</v>
      </c>
      <c r="Y582" s="12" t="s">
        <v>30</v>
      </c>
      <c r="Z582" s="60">
        <v>248.91574842539799</v>
      </c>
      <c r="AA582" s="8">
        <v>-2.5601682707565701</v>
      </c>
      <c r="AB582" s="61">
        <v>8864</v>
      </c>
      <c r="AC582" s="62">
        <v>45555</v>
      </c>
      <c r="AD582" s="12" t="s">
        <v>870</v>
      </c>
      <c r="AE582" s="16">
        <v>100</v>
      </c>
      <c r="AF582" s="14" t="s">
        <v>39</v>
      </c>
      <c r="AG582" s="39">
        <v>-2.3406254187805802</v>
      </c>
    </row>
    <row r="583" spans="1:33" hidden="1" x14ac:dyDescent="0.25">
      <c r="A583" s="40" t="s">
        <v>874</v>
      </c>
      <c r="B583" s="40" t="b" cm="1">
        <f t="array" ref="B583">IsESG(A583)</f>
        <v>0</v>
      </c>
      <c r="C583" s="41" t="s">
        <v>18</v>
      </c>
      <c r="D583" s="42" t="s">
        <v>18</v>
      </c>
      <c r="E583" s="41" t="s">
        <v>18</v>
      </c>
      <c r="F583" s="42" t="s">
        <v>18</v>
      </c>
      <c r="G583" s="41" t="s">
        <v>18</v>
      </c>
      <c r="H583" s="42" t="s">
        <v>18</v>
      </c>
      <c r="I583" s="41" t="s">
        <v>18</v>
      </c>
      <c r="J583" s="42" t="s">
        <v>18</v>
      </c>
      <c r="K583" s="41" t="s">
        <v>18</v>
      </c>
      <c r="L583" s="42" t="s">
        <v>18</v>
      </c>
      <c r="M583" s="41">
        <v>0.110949379104896</v>
      </c>
      <c r="N583" s="42">
        <v>9</v>
      </c>
      <c r="O583" s="41" t="s">
        <v>18</v>
      </c>
      <c r="P583" s="43" t="s">
        <v>18</v>
      </c>
      <c r="Q583" s="43" t="s">
        <v>18</v>
      </c>
      <c r="R583" s="44">
        <v>8</v>
      </c>
      <c r="S583" s="45">
        <v>0</v>
      </c>
      <c r="T583" s="45">
        <v>0</v>
      </c>
      <c r="U583" s="46" t="s">
        <v>18</v>
      </c>
      <c r="V583" s="47">
        <v>1.32E-2</v>
      </c>
      <c r="W583" s="47" t="s">
        <v>18</v>
      </c>
      <c r="X583" s="47">
        <v>1.3599999999999999E-2</v>
      </c>
      <c r="Y583" s="48" t="s">
        <v>30</v>
      </c>
      <c r="Z583" s="49">
        <v>111.181501594914</v>
      </c>
      <c r="AA583" s="50">
        <v>1.2656208070903201</v>
      </c>
      <c r="AB583" s="51">
        <v>5454</v>
      </c>
      <c r="AC583" s="52">
        <v>45555</v>
      </c>
      <c r="AD583" s="48" t="s">
        <v>870</v>
      </c>
      <c r="AE583" s="53">
        <v>100</v>
      </c>
      <c r="AF583" s="46" t="s">
        <v>39</v>
      </c>
      <c r="AG583" s="54">
        <v>1.2174458524096301</v>
      </c>
    </row>
    <row r="584" spans="1:33" hidden="1" x14ac:dyDescent="0.25">
      <c r="A584" s="1" t="s">
        <v>875</v>
      </c>
      <c r="B584" s="40" t="b" cm="1">
        <f t="array" ref="B584">IsESG(A584)</f>
        <v>0</v>
      </c>
      <c r="C584" s="55" t="s">
        <v>18</v>
      </c>
      <c r="D584" s="37" t="s">
        <v>18</v>
      </c>
      <c r="E584" s="55">
        <v>7.0541441048235001</v>
      </c>
      <c r="F584" s="37">
        <v>18</v>
      </c>
      <c r="G584" s="55">
        <v>3.18872432349333</v>
      </c>
      <c r="H584" s="37">
        <v>29</v>
      </c>
      <c r="I584" s="55">
        <v>22.7195018414365</v>
      </c>
      <c r="J584" s="37">
        <v>24</v>
      </c>
      <c r="K584" s="55">
        <v>6.3710592939378996</v>
      </c>
      <c r="L584" s="37">
        <v>16</v>
      </c>
      <c r="M584" s="55">
        <v>1.1807253668183399E-2</v>
      </c>
      <c r="N584" s="37">
        <v>16</v>
      </c>
      <c r="O584" s="55">
        <v>8.2095876468010704</v>
      </c>
      <c r="P584" s="56">
        <v>2.2703323584673099</v>
      </c>
      <c r="Q584" s="56">
        <v>0.50183691122082896</v>
      </c>
      <c r="R584" s="57">
        <v>8</v>
      </c>
      <c r="S584" s="58">
        <v>0</v>
      </c>
      <c r="T584" s="58">
        <v>0</v>
      </c>
      <c r="U584" s="14" t="s">
        <v>18</v>
      </c>
      <c r="V584" s="59">
        <v>1.5900000000000001E-2</v>
      </c>
      <c r="W584" s="59" t="s">
        <v>18</v>
      </c>
      <c r="X584" s="59">
        <v>1.61597726599375E-2</v>
      </c>
      <c r="Y584" s="12" t="s">
        <v>30</v>
      </c>
      <c r="Z584" s="60">
        <v>795.23972189033998</v>
      </c>
      <c r="AA584" s="8">
        <v>8.3865880661679899</v>
      </c>
      <c r="AB584" s="61">
        <v>19121</v>
      </c>
      <c r="AC584" s="62">
        <v>42639</v>
      </c>
      <c r="AD584" s="12" t="s">
        <v>849</v>
      </c>
      <c r="AE584" s="16">
        <v>5000</v>
      </c>
      <c r="AF584" s="14" t="s">
        <v>34</v>
      </c>
      <c r="AG584" s="39">
        <v>63.686796278068996</v>
      </c>
    </row>
    <row r="585" spans="1:33" hidden="1" x14ac:dyDescent="0.25">
      <c r="A585" s="40" t="s">
        <v>876</v>
      </c>
      <c r="B585" s="40" t="b" cm="1">
        <f t="array" ref="B585">IsESG(A585)</f>
        <v>0</v>
      </c>
      <c r="C585" s="41" t="s">
        <v>18</v>
      </c>
      <c r="D585" s="42" t="s">
        <v>18</v>
      </c>
      <c r="E585" s="41">
        <v>7.1472535566656301</v>
      </c>
      <c r="F585" s="42">
        <v>17</v>
      </c>
      <c r="G585" s="41">
        <v>3.2769214032307401</v>
      </c>
      <c r="H585" s="42">
        <v>23</v>
      </c>
      <c r="I585" s="41">
        <v>22.812353430341499</v>
      </c>
      <c r="J585" s="42">
        <v>23</v>
      </c>
      <c r="K585" s="41">
        <v>6.4044849281856999</v>
      </c>
      <c r="L585" s="42">
        <v>14</v>
      </c>
      <c r="M585" s="41">
        <v>1.2653571001774999E-2</v>
      </c>
      <c r="N585" s="42">
        <v>15</v>
      </c>
      <c r="O585" s="41">
        <v>8.2092390511918101</v>
      </c>
      <c r="P585" s="43">
        <v>2.2817393861117501</v>
      </c>
      <c r="Q585" s="43">
        <v>0.50957147289209903</v>
      </c>
      <c r="R585" s="44">
        <v>8</v>
      </c>
      <c r="S585" s="45">
        <v>0</v>
      </c>
      <c r="T585" s="45">
        <v>0</v>
      </c>
      <c r="U585" s="46" t="s">
        <v>18</v>
      </c>
      <c r="V585" s="47">
        <v>1.4999999999999999E-2</v>
      </c>
      <c r="W585" s="47" t="s">
        <v>18</v>
      </c>
      <c r="X585" s="47">
        <v>1.5247650934480999E-2</v>
      </c>
      <c r="Y585" s="48" t="s">
        <v>30</v>
      </c>
      <c r="Z585" s="49" t="s">
        <v>18</v>
      </c>
      <c r="AA585" s="50" t="s">
        <v>18</v>
      </c>
      <c r="AB585" s="51" t="s">
        <v>18</v>
      </c>
      <c r="AC585" s="52">
        <v>42639</v>
      </c>
      <c r="AD585" s="48" t="s">
        <v>849</v>
      </c>
      <c r="AE585" s="53">
        <v>25000</v>
      </c>
      <c r="AF585" s="46" t="s">
        <v>235</v>
      </c>
      <c r="AG585" s="54" t="s">
        <v>18</v>
      </c>
    </row>
    <row r="586" spans="1:33" hidden="1" x14ac:dyDescent="0.25">
      <c r="A586" s="1" t="s">
        <v>877</v>
      </c>
      <c r="B586" s="40" t="b" cm="1">
        <f t="array" ref="B586">IsESG(A586)</f>
        <v>0</v>
      </c>
      <c r="C586" s="55" t="s">
        <v>18</v>
      </c>
      <c r="D586" s="37" t="s">
        <v>18</v>
      </c>
      <c r="E586" s="55">
        <v>7.8473436820929203</v>
      </c>
      <c r="F586" s="37">
        <v>9</v>
      </c>
      <c r="G586" s="55">
        <v>3.9511498291821199</v>
      </c>
      <c r="H586" s="37">
        <v>13</v>
      </c>
      <c r="I586" s="55">
        <v>23.609169886815199</v>
      </c>
      <c r="J586" s="37">
        <v>17</v>
      </c>
      <c r="K586" s="55">
        <v>6.7519743627218798</v>
      </c>
      <c r="L586" s="37">
        <v>9</v>
      </c>
      <c r="M586" s="55">
        <v>6.8666690332075397E-2</v>
      </c>
      <c r="N586" s="37">
        <v>12</v>
      </c>
      <c r="O586" s="55">
        <v>8.2061292977113194</v>
      </c>
      <c r="P586" s="56">
        <v>2.3797042212131698</v>
      </c>
      <c r="Q586" s="56">
        <v>0.567764356226091</v>
      </c>
      <c r="R586" s="57">
        <v>8</v>
      </c>
      <c r="S586" s="58">
        <v>0</v>
      </c>
      <c r="T586" s="58">
        <v>0</v>
      </c>
      <c r="U586" s="14" t="s">
        <v>18</v>
      </c>
      <c r="V586" s="59">
        <v>8.5000000000000006E-3</v>
      </c>
      <c r="W586" s="59" t="s">
        <v>18</v>
      </c>
      <c r="X586" s="59">
        <v>8.7517141344904594E-3</v>
      </c>
      <c r="Y586" s="12" t="s">
        <v>30</v>
      </c>
      <c r="Z586" s="60" t="s">
        <v>18</v>
      </c>
      <c r="AA586" s="8" t="s">
        <v>18</v>
      </c>
      <c r="AB586" s="61" t="s">
        <v>18</v>
      </c>
      <c r="AC586" s="62">
        <v>42639</v>
      </c>
      <c r="AD586" s="12" t="s">
        <v>849</v>
      </c>
      <c r="AE586" s="16">
        <v>1000000</v>
      </c>
      <c r="AF586" s="14" t="s">
        <v>18</v>
      </c>
      <c r="AG586" s="39" t="s">
        <v>18</v>
      </c>
    </row>
    <row r="587" spans="1:33" hidden="1" x14ac:dyDescent="0.25">
      <c r="A587" s="40" t="s">
        <v>878</v>
      </c>
      <c r="B587" s="40" t="b" cm="1">
        <f t="array" ref="B587">IsESG(A587)</f>
        <v>0</v>
      </c>
      <c r="C587" s="41" t="s">
        <v>18</v>
      </c>
      <c r="D587" s="42" t="s">
        <v>18</v>
      </c>
      <c r="E587" s="41">
        <v>2.37424942549056</v>
      </c>
      <c r="F587" s="42">
        <v>94</v>
      </c>
      <c r="G587" s="41">
        <v>-4.34314839223848E-2</v>
      </c>
      <c r="H587" s="42">
        <v>98</v>
      </c>
      <c r="I587" s="41">
        <v>14.388553506405399</v>
      </c>
      <c r="J587" s="42">
        <v>94</v>
      </c>
      <c r="K587" s="41">
        <v>4.5910011491192702</v>
      </c>
      <c r="L587" s="42">
        <v>78</v>
      </c>
      <c r="M587" s="41">
        <v>-0.64860963063260102</v>
      </c>
      <c r="N587" s="42">
        <v>77</v>
      </c>
      <c r="O587" s="41">
        <v>4.5437335611862997</v>
      </c>
      <c r="P587" s="43">
        <v>2.26851861148383</v>
      </c>
      <c r="Q587" s="43">
        <v>0.20765563439548401</v>
      </c>
      <c r="R587" s="44">
        <v>8</v>
      </c>
      <c r="S587" s="45">
        <v>0</v>
      </c>
      <c r="T587" s="45">
        <v>0</v>
      </c>
      <c r="U587" s="46" t="s">
        <v>18</v>
      </c>
      <c r="V587" s="47">
        <v>1.0999999999999999E-2</v>
      </c>
      <c r="W587" s="47" t="s">
        <v>18</v>
      </c>
      <c r="X587" s="47">
        <v>1.1260038344270799E-2</v>
      </c>
      <c r="Y587" s="48" t="s">
        <v>30</v>
      </c>
      <c r="Z587" s="49">
        <v>904.91103768927803</v>
      </c>
      <c r="AA587" s="50">
        <v>9.3039399978659993</v>
      </c>
      <c r="AB587" s="51">
        <v>10561</v>
      </c>
      <c r="AC587" s="52">
        <v>42639</v>
      </c>
      <c r="AD587" s="48" t="s">
        <v>849</v>
      </c>
      <c r="AE587" s="53">
        <v>5000</v>
      </c>
      <c r="AF587" s="46" t="s">
        <v>34</v>
      </c>
      <c r="AG587" s="54">
        <v>40.006654797350002</v>
      </c>
    </row>
    <row r="588" spans="1:33" hidden="1" x14ac:dyDescent="0.25">
      <c r="A588" s="1" t="s">
        <v>879</v>
      </c>
      <c r="B588" s="40" t="b" cm="1">
        <f t="array" ref="B588">IsESG(A588)</f>
        <v>0</v>
      </c>
      <c r="C588" s="55" t="s">
        <v>18</v>
      </c>
      <c r="D588" s="37" t="s">
        <v>18</v>
      </c>
      <c r="E588" s="55">
        <v>2.4760373313191302</v>
      </c>
      <c r="F588" s="37">
        <v>92</v>
      </c>
      <c r="G588" s="55">
        <v>5.5713304359827902E-2</v>
      </c>
      <c r="H588" s="37">
        <v>96</v>
      </c>
      <c r="I588" s="55">
        <v>14.4987971277478</v>
      </c>
      <c r="J588" s="37">
        <v>93</v>
      </c>
      <c r="K588" s="55">
        <v>4.6399740416353596</v>
      </c>
      <c r="L588" s="37">
        <v>75</v>
      </c>
      <c r="M588" s="55">
        <v>-0.64177186844390699</v>
      </c>
      <c r="N588" s="37">
        <v>76</v>
      </c>
      <c r="O588" s="55">
        <v>4.5434367873982904</v>
      </c>
      <c r="P588" s="56">
        <v>2.2929311571830602</v>
      </c>
      <c r="Q588" s="56">
        <v>0.22305500272373099</v>
      </c>
      <c r="R588" s="57">
        <v>8</v>
      </c>
      <c r="S588" s="58">
        <v>0</v>
      </c>
      <c r="T588" s="58">
        <v>0</v>
      </c>
      <c r="U588" s="14" t="s">
        <v>18</v>
      </c>
      <c r="V588" s="59">
        <v>0.01</v>
      </c>
      <c r="W588" s="59" t="s">
        <v>18</v>
      </c>
      <c r="X588" s="59">
        <v>1.02736943591896E-2</v>
      </c>
      <c r="Y588" s="12" t="s">
        <v>30</v>
      </c>
      <c r="Z588" s="60" t="s">
        <v>18</v>
      </c>
      <c r="AA588" s="8" t="s">
        <v>18</v>
      </c>
      <c r="AB588" s="61" t="s">
        <v>18</v>
      </c>
      <c r="AC588" s="62">
        <v>42639</v>
      </c>
      <c r="AD588" s="12" t="s">
        <v>849</v>
      </c>
      <c r="AE588" s="16">
        <v>25000</v>
      </c>
      <c r="AF588" s="14" t="s">
        <v>235</v>
      </c>
      <c r="AG588" s="39" t="s">
        <v>18</v>
      </c>
    </row>
    <row r="589" spans="1:33" hidden="1" x14ac:dyDescent="0.25">
      <c r="A589" s="40" t="s">
        <v>880</v>
      </c>
      <c r="B589" s="40" t="b" cm="1">
        <f t="array" ref="B589">IsESG(A589)</f>
        <v>0</v>
      </c>
      <c r="C589" s="41" t="s">
        <v>18</v>
      </c>
      <c r="D589" s="42" t="s">
        <v>18</v>
      </c>
      <c r="E589" s="41">
        <v>2.8356803851407402</v>
      </c>
      <c r="F589" s="42">
        <v>83</v>
      </c>
      <c r="G589" s="41">
        <v>0.407323552015115</v>
      </c>
      <c r="H589" s="42">
        <v>87</v>
      </c>
      <c r="I589" s="41">
        <v>14.8992914790042</v>
      </c>
      <c r="J589" s="42">
        <v>89</v>
      </c>
      <c r="K589" s="41">
        <v>4.8241717526638501</v>
      </c>
      <c r="L589" s="42">
        <v>65</v>
      </c>
      <c r="M589" s="41">
        <v>-0.61194520751006698</v>
      </c>
      <c r="N589" s="42">
        <v>75</v>
      </c>
      <c r="O589" s="41">
        <v>4.5420575721161498</v>
      </c>
      <c r="P589" s="43">
        <v>2.3818020687777</v>
      </c>
      <c r="Q589" s="43">
        <v>0.27746529827323801</v>
      </c>
      <c r="R589" s="44">
        <v>8</v>
      </c>
      <c r="S589" s="45">
        <v>0</v>
      </c>
      <c r="T589" s="45">
        <v>0</v>
      </c>
      <c r="U589" s="46" t="s">
        <v>18</v>
      </c>
      <c r="V589" s="47">
        <v>6.4999999999999997E-3</v>
      </c>
      <c r="W589" s="47" t="s">
        <v>18</v>
      </c>
      <c r="X589" s="47">
        <v>6.7749997782653301E-3</v>
      </c>
      <c r="Y589" s="48" t="s">
        <v>30</v>
      </c>
      <c r="Z589" s="49" t="s">
        <v>18</v>
      </c>
      <c r="AA589" s="50" t="s">
        <v>18</v>
      </c>
      <c r="AB589" s="51" t="s">
        <v>18</v>
      </c>
      <c r="AC589" s="52">
        <v>42639</v>
      </c>
      <c r="AD589" s="48" t="s">
        <v>849</v>
      </c>
      <c r="AE589" s="53">
        <v>1000000</v>
      </c>
      <c r="AF589" s="46" t="s">
        <v>18</v>
      </c>
      <c r="AG589" s="54" t="s">
        <v>18</v>
      </c>
    </row>
    <row r="590" spans="1:33" hidden="1" x14ac:dyDescent="0.25">
      <c r="A590" s="1" t="s">
        <v>881</v>
      </c>
      <c r="B590" s="40" t="b" cm="1">
        <f t="array" ref="B590">IsESG(A590)</f>
        <v>0</v>
      </c>
      <c r="C590" s="55" t="s">
        <v>18</v>
      </c>
      <c r="D590" s="37" t="s">
        <v>18</v>
      </c>
      <c r="E590" s="55">
        <v>4.6322846638959101</v>
      </c>
      <c r="F590" s="37">
        <v>53</v>
      </c>
      <c r="G590" s="55">
        <v>1.51609144153466</v>
      </c>
      <c r="H590" s="37">
        <v>60</v>
      </c>
      <c r="I590" s="55">
        <v>18.410420718632999</v>
      </c>
      <c r="J590" s="37">
        <v>58</v>
      </c>
      <c r="K590" s="55">
        <v>5.4738906138290098</v>
      </c>
      <c r="L590" s="37">
        <v>40</v>
      </c>
      <c r="M590" s="55">
        <v>-0.32715923376004302</v>
      </c>
      <c r="N590" s="37">
        <v>45</v>
      </c>
      <c r="O590" s="55">
        <v>6.2739245189636996</v>
      </c>
      <c r="P590" s="56">
        <v>2.2839629833113402</v>
      </c>
      <c r="Q590" s="56">
        <v>0.39248487328172699</v>
      </c>
      <c r="R590" s="57">
        <v>8</v>
      </c>
      <c r="S590" s="58">
        <v>0</v>
      </c>
      <c r="T590" s="58">
        <v>0</v>
      </c>
      <c r="U590" s="14" t="s">
        <v>18</v>
      </c>
      <c r="V590" s="59">
        <v>1.4E-2</v>
      </c>
      <c r="W590" s="59" t="s">
        <v>18</v>
      </c>
      <c r="X590" s="59">
        <v>1.42908855862128E-2</v>
      </c>
      <c r="Y590" s="12" t="s">
        <v>30</v>
      </c>
      <c r="Z590" s="60">
        <v>1369.8146733604001</v>
      </c>
      <c r="AA590" s="8">
        <v>19.244996414812899</v>
      </c>
      <c r="AB590" s="61">
        <v>21870</v>
      </c>
      <c r="AC590" s="62">
        <v>42639</v>
      </c>
      <c r="AD590" s="12" t="s">
        <v>849</v>
      </c>
      <c r="AE590" s="16">
        <v>5000</v>
      </c>
      <c r="AF590" s="14" t="s">
        <v>34</v>
      </c>
      <c r="AG590" s="39">
        <v>161.01463286196301</v>
      </c>
    </row>
    <row r="591" spans="1:33" hidden="1" x14ac:dyDescent="0.25">
      <c r="A591" s="40" t="s">
        <v>882</v>
      </c>
      <c r="B591" s="40" t="b" cm="1">
        <f t="array" ref="B591">IsESG(A591)</f>
        <v>0</v>
      </c>
      <c r="C591" s="41" t="s">
        <v>18</v>
      </c>
      <c r="D591" s="42" t="s">
        <v>18</v>
      </c>
      <c r="E591" s="41">
        <v>4.7351165245000004</v>
      </c>
      <c r="F591" s="42">
        <v>50</v>
      </c>
      <c r="G591" s="41">
        <v>1.61441966310345</v>
      </c>
      <c r="H591" s="42">
        <v>58</v>
      </c>
      <c r="I591" s="41">
        <v>18.516293189845499</v>
      </c>
      <c r="J591" s="42">
        <v>55</v>
      </c>
      <c r="K591" s="41">
        <v>5.5159270154669198</v>
      </c>
      <c r="L591" s="42">
        <v>38</v>
      </c>
      <c r="M591" s="41">
        <v>-0.32379033825451398</v>
      </c>
      <c r="N591" s="42">
        <v>44</v>
      </c>
      <c r="O591" s="41">
        <v>6.2736630797856101</v>
      </c>
      <c r="P591" s="43">
        <v>2.3009338641609398</v>
      </c>
      <c r="Q591" s="43">
        <v>0.40361139144741898</v>
      </c>
      <c r="R591" s="44">
        <v>8</v>
      </c>
      <c r="S591" s="45">
        <v>0</v>
      </c>
      <c r="T591" s="45">
        <v>0</v>
      </c>
      <c r="U591" s="46" t="s">
        <v>18</v>
      </c>
      <c r="V591" s="47">
        <v>1.2999999999999999E-2</v>
      </c>
      <c r="W591" s="47" t="s">
        <v>18</v>
      </c>
      <c r="X591" s="47">
        <v>1.32852273661399E-2</v>
      </c>
      <c r="Y591" s="48" t="s">
        <v>30</v>
      </c>
      <c r="Z591" s="49" t="s">
        <v>18</v>
      </c>
      <c r="AA591" s="50" t="s">
        <v>18</v>
      </c>
      <c r="AB591" s="51" t="s">
        <v>18</v>
      </c>
      <c r="AC591" s="52">
        <v>42639</v>
      </c>
      <c r="AD591" s="48" t="s">
        <v>849</v>
      </c>
      <c r="AE591" s="53">
        <v>25000</v>
      </c>
      <c r="AF591" s="46" t="s">
        <v>235</v>
      </c>
      <c r="AG591" s="54" t="s">
        <v>18</v>
      </c>
    </row>
    <row r="592" spans="1:33" hidden="1" x14ac:dyDescent="0.25">
      <c r="A592" s="1" t="s">
        <v>883</v>
      </c>
      <c r="B592" s="40" t="b" cm="1">
        <f t="array" ref="B592">IsESG(A592)</f>
        <v>0</v>
      </c>
      <c r="C592" s="55" t="s">
        <v>18</v>
      </c>
      <c r="D592" s="37" t="s">
        <v>18</v>
      </c>
      <c r="E592" s="55">
        <v>5.3128443155823399</v>
      </c>
      <c r="F592" s="37">
        <v>41</v>
      </c>
      <c r="G592" s="55">
        <v>2.1757393856784302</v>
      </c>
      <c r="H592" s="37">
        <v>49</v>
      </c>
      <c r="I592" s="55">
        <v>19.1674450735809</v>
      </c>
      <c r="J592" s="37">
        <v>45</v>
      </c>
      <c r="K592" s="55">
        <v>5.8078009181216004</v>
      </c>
      <c r="L592" s="37">
        <v>33</v>
      </c>
      <c r="M592" s="55">
        <v>-0.27658844240059299</v>
      </c>
      <c r="N592" s="37">
        <v>39</v>
      </c>
      <c r="O592" s="55">
        <v>6.2715063027987297</v>
      </c>
      <c r="P592" s="56">
        <v>2.40555218921136</v>
      </c>
      <c r="Q592" s="56">
        <v>0.466159264021897</v>
      </c>
      <c r="R592" s="57">
        <v>8</v>
      </c>
      <c r="S592" s="58">
        <v>0</v>
      </c>
      <c r="T592" s="58">
        <v>0</v>
      </c>
      <c r="U592" s="14" t="s">
        <v>18</v>
      </c>
      <c r="V592" s="59">
        <v>7.4999999999999997E-3</v>
      </c>
      <c r="W592" s="59" t="s">
        <v>18</v>
      </c>
      <c r="X592" s="59">
        <v>7.7831619686550097E-3</v>
      </c>
      <c r="Y592" s="12" t="s">
        <v>30</v>
      </c>
      <c r="Z592" s="60" t="s">
        <v>18</v>
      </c>
      <c r="AA592" s="8" t="s">
        <v>18</v>
      </c>
      <c r="AB592" s="61" t="s">
        <v>18</v>
      </c>
      <c r="AC592" s="62">
        <v>42639</v>
      </c>
      <c r="AD592" s="12" t="s">
        <v>849</v>
      </c>
      <c r="AE592" s="16">
        <v>1000000</v>
      </c>
      <c r="AF592" s="14" t="s">
        <v>18</v>
      </c>
      <c r="AG592" s="39" t="s">
        <v>18</v>
      </c>
    </row>
    <row r="593" spans="1:33" x14ac:dyDescent="0.25">
      <c r="A593" s="40" t="s">
        <v>884</v>
      </c>
      <c r="B593" s="40" t="b" cm="1">
        <f t="array" ref="B593">IsESG(A593)</f>
        <v>0</v>
      </c>
      <c r="C593" s="41">
        <v>6.68689188700621</v>
      </c>
      <c r="D593" s="42">
        <v>9</v>
      </c>
      <c r="E593" s="41">
        <v>6.7957013480863804</v>
      </c>
      <c r="F593" s="42">
        <v>26</v>
      </c>
      <c r="G593" s="41">
        <v>2.59808326806318</v>
      </c>
      <c r="H593" s="42">
        <v>38</v>
      </c>
      <c r="I593" s="41">
        <v>19.140839455781801</v>
      </c>
      <c r="J593" s="42">
        <v>47</v>
      </c>
      <c r="K593" s="41">
        <v>4.7143566190672699</v>
      </c>
      <c r="L593" s="42">
        <v>71</v>
      </c>
      <c r="M593" s="41">
        <v>-1.0313009427697599</v>
      </c>
      <c r="N593" s="42">
        <v>103</v>
      </c>
      <c r="O593" s="41">
        <v>8.1210491199502695</v>
      </c>
      <c r="P593" s="43">
        <v>1.8544192845177001</v>
      </c>
      <c r="Q593" s="43">
        <v>0.452858314096515</v>
      </c>
      <c r="R593" s="44">
        <v>6</v>
      </c>
      <c r="S593" s="45">
        <v>0</v>
      </c>
      <c r="T593" s="45">
        <v>0</v>
      </c>
      <c r="U593" s="46" t="s">
        <v>18</v>
      </c>
      <c r="V593" s="47">
        <v>1.5900000000000001E-2</v>
      </c>
      <c r="W593" s="47" t="s">
        <v>18</v>
      </c>
      <c r="X593" s="47">
        <v>1.5929892980986401E-2</v>
      </c>
      <c r="Y593" s="48" t="s">
        <v>30</v>
      </c>
      <c r="Z593" s="49">
        <v>547.20089793674299</v>
      </c>
      <c r="AA593" s="50">
        <v>-1.7088093013899901</v>
      </c>
      <c r="AB593" s="51">
        <v>7320</v>
      </c>
      <c r="AC593" s="52">
        <v>36489</v>
      </c>
      <c r="AD593" s="48" t="s">
        <v>885</v>
      </c>
      <c r="AE593" s="53">
        <v>5000</v>
      </c>
      <c r="AF593" s="46" t="s">
        <v>18</v>
      </c>
      <c r="AG593" s="54">
        <v>-6.2829880156439701</v>
      </c>
    </row>
    <row r="594" spans="1:33" x14ac:dyDescent="0.25">
      <c r="A594" s="1" t="s">
        <v>2639</v>
      </c>
      <c r="B594" s="40" t="b" cm="1">
        <f t="array" ref="B594">IsESG(A594)</f>
        <v>0</v>
      </c>
      <c r="C594" s="55">
        <v>6.7890161136353999</v>
      </c>
      <c r="D594" s="37">
        <v>8</v>
      </c>
      <c r="E594" s="55">
        <v>6.8915531501492602</v>
      </c>
      <c r="F594" s="37">
        <v>25</v>
      </c>
      <c r="G594" s="55">
        <v>2.6875432889738202</v>
      </c>
      <c r="H594" s="37">
        <v>34</v>
      </c>
      <c r="I594" s="55">
        <v>19.238695132130101</v>
      </c>
      <c r="J594" s="37">
        <v>44</v>
      </c>
      <c r="K594" s="55">
        <v>4.7503239663568602</v>
      </c>
      <c r="L594" s="37">
        <v>67</v>
      </c>
      <c r="M594" s="55">
        <v>-1.02980763571398</v>
      </c>
      <c r="N594" s="37">
        <v>102</v>
      </c>
      <c r="O594" s="55">
        <v>8.1226079392264996</v>
      </c>
      <c r="P594" s="56">
        <v>1.8661107230965299</v>
      </c>
      <c r="Q594" s="56">
        <v>0.46029898953082798</v>
      </c>
      <c r="R594" s="57">
        <v>6</v>
      </c>
      <c r="S594" s="58">
        <v>0</v>
      </c>
      <c r="T594" s="58">
        <v>0</v>
      </c>
      <c r="U594" s="14" t="s">
        <v>18</v>
      </c>
      <c r="V594" s="59">
        <v>1.4999999999999999E-2</v>
      </c>
      <c r="W594" s="59" t="s">
        <v>18</v>
      </c>
      <c r="X594" s="59">
        <v>1.50717299356046E-2</v>
      </c>
      <c r="Y594" s="12" t="s">
        <v>30</v>
      </c>
      <c r="Z594" s="60" t="s">
        <v>18</v>
      </c>
      <c r="AA594" s="8" t="s">
        <v>18</v>
      </c>
      <c r="AB594" s="61" t="s">
        <v>18</v>
      </c>
      <c r="AC594" s="62">
        <v>41757</v>
      </c>
      <c r="AD594" s="12" t="s">
        <v>885</v>
      </c>
      <c r="AE594" s="16">
        <v>25000</v>
      </c>
      <c r="AF594" s="14" t="s">
        <v>18</v>
      </c>
      <c r="AG594" s="39" t="s">
        <v>18</v>
      </c>
    </row>
    <row r="595" spans="1:33" hidden="1" x14ac:dyDescent="0.25">
      <c r="A595" s="40" t="s">
        <v>887</v>
      </c>
      <c r="B595" s="40" t="b" cm="1">
        <f t="array" ref="B595">IsESG(A595)</f>
        <v>0</v>
      </c>
      <c r="C595" s="41" t="s">
        <v>18</v>
      </c>
      <c r="D595" s="42" t="s">
        <v>18</v>
      </c>
      <c r="E595" s="41">
        <v>7.5915809652523798</v>
      </c>
      <c r="F595" s="42">
        <v>10</v>
      </c>
      <c r="G595" s="41">
        <v>3.35889675123317</v>
      </c>
      <c r="H595" s="42">
        <v>22</v>
      </c>
      <c r="I595" s="41">
        <v>20.0170482767459</v>
      </c>
      <c r="J595" s="42">
        <v>40</v>
      </c>
      <c r="K595" s="41">
        <v>5.0935635526704699</v>
      </c>
      <c r="L595" s="42">
        <v>52</v>
      </c>
      <c r="M595" s="41">
        <v>-0.97434137431579004</v>
      </c>
      <c r="N595" s="42">
        <v>101</v>
      </c>
      <c r="O595" s="41">
        <v>8.1206193917643397</v>
      </c>
      <c r="P595" s="43">
        <v>1.96241667669799</v>
      </c>
      <c r="Q595" s="43">
        <v>0.51526417987645901</v>
      </c>
      <c r="R595" s="44">
        <v>6</v>
      </c>
      <c r="S595" s="45">
        <v>0</v>
      </c>
      <c r="T595" s="45">
        <v>0</v>
      </c>
      <c r="U595" s="46" t="s">
        <v>18</v>
      </c>
      <c r="V595" s="47">
        <v>8.5000000000000006E-3</v>
      </c>
      <c r="W595" s="47" t="s">
        <v>18</v>
      </c>
      <c r="X595" s="47">
        <v>8.5659304526735595E-3</v>
      </c>
      <c r="Y595" s="48" t="s">
        <v>30</v>
      </c>
      <c r="Z595" s="49" t="s">
        <v>18</v>
      </c>
      <c r="AA595" s="50" t="s">
        <v>18</v>
      </c>
      <c r="AB595" s="51" t="s">
        <v>18</v>
      </c>
      <c r="AC595" s="52">
        <v>42310</v>
      </c>
      <c r="AD595" s="48" t="s">
        <v>885</v>
      </c>
      <c r="AE595" s="53">
        <v>1000000</v>
      </c>
      <c r="AF595" s="46" t="s">
        <v>18</v>
      </c>
      <c r="AG595" s="54" t="s">
        <v>18</v>
      </c>
    </row>
    <row r="596" spans="1:33" x14ac:dyDescent="0.25">
      <c r="A596" s="1" t="s">
        <v>888</v>
      </c>
      <c r="B596" s="40" t="b" cm="1">
        <f t="array" ref="B596">IsESG(A596)</f>
        <v>0</v>
      </c>
      <c r="C596" s="55">
        <v>3.02567096977182</v>
      </c>
      <c r="D596" s="37">
        <v>41</v>
      </c>
      <c r="E596" s="55">
        <v>2.2649297057036399</v>
      </c>
      <c r="F596" s="37">
        <v>97</v>
      </c>
      <c r="G596" s="55">
        <v>-0.23954112162803901</v>
      </c>
      <c r="H596" s="37">
        <v>103</v>
      </c>
      <c r="I596" s="55">
        <v>11.9026948222799</v>
      </c>
      <c r="J596" s="37">
        <v>115</v>
      </c>
      <c r="K596" s="55">
        <v>3.60599082163113</v>
      </c>
      <c r="L596" s="37">
        <v>113</v>
      </c>
      <c r="M596" s="55">
        <v>-1.16166509701193</v>
      </c>
      <c r="N596" s="37">
        <v>115</v>
      </c>
      <c r="O596" s="55">
        <v>4.2933289362273301</v>
      </c>
      <c r="P596" s="56">
        <v>1.82182301454928</v>
      </c>
      <c r="Q596" s="56">
        <v>0.18921556393173899</v>
      </c>
      <c r="R596" s="57">
        <v>6</v>
      </c>
      <c r="S596" s="58">
        <v>0</v>
      </c>
      <c r="T596" s="58">
        <v>0</v>
      </c>
      <c r="U596" s="14" t="s">
        <v>18</v>
      </c>
      <c r="V596" s="59">
        <v>1.0999999999999999E-2</v>
      </c>
      <c r="W596" s="59" t="s">
        <v>18</v>
      </c>
      <c r="X596" s="59">
        <v>1.11660462796853E-2</v>
      </c>
      <c r="Y596" s="12" t="s">
        <v>30</v>
      </c>
      <c r="Z596" s="60">
        <v>2616.4552674705501</v>
      </c>
      <c r="AA596" s="8">
        <v>-8.6591853177869993</v>
      </c>
      <c r="AB596" s="61">
        <v>27437</v>
      </c>
      <c r="AC596" s="62">
        <v>37623</v>
      </c>
      <c r="AD596" s="12" t="s">
        <v>885</v>
      </c>
      <c r="AE596" s="16">
        <v>5000</v>
      </c>
      <c r="AF596" s="14" t="s">
        <v>18</v>
      </c>
      <c r="AG596" s="39">
        <v>-99.827966208042895</v>
      </c>
    </row>
    <row r="597" spans="1:33" x14ac:dyDescent="0.25">
      <c r="A597" s="40" t="s">
        <v>2640</v>
      </c>
      <c r="B597" s="40" t="b" cm="1">
        <f t="array" ref="B597">IsESG(A597)</f>
        <v>0</v>
      </c>
      <c r="C597" s="41">
        <v>3.1290194959989499</v>
      </c>
      <c r="D597" s="42">
        <v>39</v>
      </c>
      <c r="E597" s="41">
        <v>2.3674104781659699</v>
      </c>
      <c r="F597" s="42">
        <v>95</v>
      </c>
      <c r="G597" s="41">
        <v>-0.139839678469</v>
      </c>
      <c r="H597" s="42">
        <v>100</v>
      </c>
      <c r="I597" s="41">
        <v>12.014418072381501</v>
      </c>
      <c r="J597" s="42">
        <v>112</v>
      </c>
      <c r="K597" s="41">
        <v>3.6568440136932998</v>
      </c>
      <c r="L597" s="42">
        <v>110</v>
      </c>
      <c r="M597" s="41">
        <v>-1.1541849944317799</v>
      </c>
      <c r="N597" s="42">
        <v>114</v>
      </c>
      <c r="O597" s="41">
        <v>4.29354695922967</v>
      </c>
      <c r="P597" s="43">
        <v>1.8477517051715899</v>
      </c>
      <c r="Q597" s="43">
        <v>0.20452052109039601</v>
      </c>
      <c r="R597" s="44">
        <v>6</v>
      </c>
      <c r="S597" s="45">
        <v>0</v>
      </c>
      <c r="T597" s="45">
        <v>0</v>
      </c>
      <c r="U597" s="46" t="s">
        <v>18</v>
      </c>
      <c r="V597" s="47">
        <v>0.01</v>
      </c>
      <c r="W597" s="47" t="s">
        <v>18</v>
      </c>
      <c r="X597" s="47">
        <v>1.0214159929185901E-2</v>
      </c>
      <c r="Y597" s="48" t="s">
        <v>30</v>
      </c>
      <c r="Z597" s="49" t="s">
        <v>18</v>
      </c>
      <c r="AA597" s="50" t="s">
        <v>18</v>
      </c>
      <c r="AB597" s="51" t="s">
        <v>18</v>
      </c>
      <c r="AC597" s="52">
        <v>41757</v>
      </c>
      <c r="AD597" s="48" t="s">
        <v>885</v>
      </c>
      <c r="AE597" s="53">
        <v>25000</v>
      </c>
      <c r="AF597" s="46" t="s">
        <v>18</v>
      </c>
      <c r="AG597" s="54" t="s">
        <v>18</v>
      </c>
    </row>
    <row r="598" spans="1:33" hidden="1" x14ac:dyDescent="0.25">
      <c r="A598" s="1" t="s">
        <v>890</v>
      </c>
      <c r="B598" s="40" t="b" cm="1">
        <f t="array" ref="B598">IsESG(A598)</f>
        <v>0</v>
      </c>
      <c r="C598" s="55" t="s">
        <v>18</v>
      </c>
      <c r="D598" s="37" t="s">
        <v>18</v>
      </c>
      <c r="E598" s="55">
        <v>2.7278070181258398</v>
      </c>
      <c r="F598" s="37">
        <v>86</v>
      </c>
      <c r="G598" s="55">
        <v>0.21148872302631999</v>
      </c>
      <c r="H598" s="37">
        <v>93</v>
      </c>
      <c r="I598" s="55">
        <v>12.411067458499399</v>
      </c>
      <c r="J598" s="37">
        <v>106</v>
      </c>
      <c r="K598" s="55">
        <v>3.8408007618934801</v>
      </c>
      <c r="L598" s="37">
        <v>102</v>
      </c>
      <c r="M598" s="55">
        <v>-1.1248751366498699</v>
      </c>
      <c r="N598" s="37">
        <v>113</v>
      </c>
      <c r="O598" s="55">
        <v>4.2935485132934703</v>
      </c>
      <c r="P598" s="56">
        <v>1.9401336855698299</v>
      </c>
      <c r="Q598" s="56">
        <v>0.25854666946031402</v>
      </c>
      <c r="R598" s="57">
        <v>6</v>
      </c>
      <c r="S598" s="58">
        <v>0</v>
      </c>
      <c r="T598" s="58">
        <v>0</v>
      </c>
      <c r="U598" s="14" t="s">
        <v>18</v>
      </c>
      <c r="V598" s="59">
        <v>6.4999999999999997E-3</v>
      </c>
      <c r="W598" s="59" t="s">
        <v>18</v>
      </c>
      <c r="X598" s="59">
        <v>6.7131244737404904E-3</v>
      </c>
      <c r="Y598" s="12" t="s">
        <v>30</v>
      </c>
      <c r="Z598" s="60" t="s">
        <v>18</v>
      </c>
      <c r="AA598" s="8" t="s">
        <v>18</v>
      </c>
      <c r="AB598" s="61" t="s">
        <v>18</v>
      </c>
      <c r="AC598" s="62">
        <v>42310</v>
      </c>
      <c r="AD598" s="12" t="s">
        <v>885</v>
      </c>
      <c r="AE598" s="16">
        <v>1000000</v>
      </c>
      <c r="AF598" s="14" t="s">
        <v>18</v>
      </c>
      <c r="AG598" s="39" t="s">
        <v>18</v>
      </c>
    </row>
    <row r="599" spans="1:33" x14ac:dyDescent="0.25">
      <c r="A599" s="40" t="s">
        <v>891</v>
      </c>
      <c r="B599" s="40" t="b" cm="1">
        <f t="array" ref="B599">IsESG(A599)</f>
        <v>0</v>
      </c>
      <c r="C599" s="41">
        <v>4.7745048663938103</v>
      </c>
      <c r="D599" s="42">
        <v>24</v>
      </c>
      <c r="E599" s="41">
        <v>4.2662013035488</v>
      </c>
      <c r="F599" s="42">
        <v>67</v>
      </c>
      <c r="G599" s="41">
        <v>0.89203461261564398</v>
      </c>
      <c r="H599" s="42">
        <v>80</v>
      </c>
      <c r="I599" s="41">
        <v>15.104270265734799</v>
      </c>
      <c r="J599" s="42">
        <v>84</v>
      </c>
      <c r="K599" s="41">
        <v>4.0668083023626496</v>
      </c>
      <c r="L599" s="42">
        <v>92</v>
      </c>
      <c r="M599" s="41">
        <v>-1.10310760669598</v>
      </c>
      <c r="N599" s="42">
        <v>112</v>
      </c>
      <c r="O599" s="41">
        <v>5.8813048389640201</v>
      </c>
      <c r="P599" s="43">
        <v>1.8742883102189201</v>
      </c>
      <c r="Q599" s="43">
        <v>0.34600741477132002</v>
      </c>
      <c r="R599" s="44">
        <v>6</v>
      </c>
      <c r="S599" s="45">
        <v>0</v>
      </c>
      <c r="T599" s="45">
        <v>0</v>
      </c>
      <c r="U599" s="46" t="s">
        <v>18</v>
      </c>
      <c r="V599" s="47">
        <v>1.4E-2</v>
      </c>
      <c r="W599" s="47" t="s">
        <v>18</v>
      </c>
      <c r="X599" s="47">
        <v>1.40977019173264E-2</v>
      </c>
      <c r="Y599" s="48" t="s">
        <v>30</v>
      </c>
      <c r="Z599" s="49">
        <v>1756.15227965079</v>
      </c>
      <c r="AA599" s="50">
        <v>-7.8373066125289901</v>
      </c>
      <c r="AB599" s="51">
        <v>19606</v>
      </c>
      <c r="AC599" s="52">
        <v>37623</v>
      </c>
      <c r="AD599" s="48" t="s">
        <v>885</v>
      </c>
      <c r="AE599" s="53">
        <v>5000</v>
      </c>
      <c r="AF599" s="46" t="s">
        <v>18</v>
      </c>
      <c r="AG599" s="54">
        <v>-23.30503897581</v>
      </c>
    </row>
    <row r="600" spans="1:33" x14ac:dyDescent="0.25">
      <c r="A600" s="1" t="s">
        <v>2641</v>
      </c>
      <c r="B600" s="40" t="b" cm="1">
        <f t="array" ref="B600">IsESG(A600)</f>
        <v>0</v>
      </c>
      <c r="C600" s="55">
        <v>4.8792244497210397</v>
      </c>
      <c r="D600" s="37">
        <v>23</v>
      </c>
      <c r="E600" s="55">
        <v>4.3696500415184296</v>
      </c>
      <c r="F600" s="37">
        <v>64</v>
      </c>
      <c r="G600" s="55">
        <v>0.99104280698445402</v>
      </c>
      <c r="H600" s="37">
        <v>76</v>
      </c>
      <c r="I600" s="55">
        <v>15.2127121003737</v>
      </c>
      <c r="J600" s="37">
        <v>83</v>
      </c>
      <c r="K600" s="55">
        <v>4.1123281780390597</v>
      </c>
      <c r="L600" s="37">
        <v>87</v>
      </c>
      <c r="M600" s="55">
        <v>-1.09812386034617</v>
      </c>
      <c r="N600" s="37">
        <v>110</v>
      </c>
      <c r="O600" s="55">
        <v>5.8814024765828803</v>
      </c>
      <c r="P600" s="56">
        <v>1.8926952861098401</v>
      </c>
      <c r="Q600" s="56">
        <v>0.35694320996038498</v>
      </c>
      <c r="R600" s="57">
        <v>6</v>
      </c>
      <c r="S600" s="58">
        <v>0</v>
      </c>
      <c r="T600" s="58">
        <v>0</v>
      </c>
      <c r="U600" s="14" t="s">
        <v>18</v>
      </c>
      <c r="V600" s="59">
        <v>1.2999999999999999E-2</v>
      </c>
      <c r="W600" s="59" t="s">
        <v>18</v>
      </c>
      <c r="X600" s="59">
        <v>1.31425647821036E-2</v>
      </c>
      <c r="Y600" s="12" t="s">
        <v>30</v>
      </c>
      <c r="Z600" s="60" t="s">
        <v>18</v>
      </c>
      <c r="AA600" s="8" t="s">
        <v>18</v>
      </c>
      <c r="AB600" s="61" t="s">
        <v>18</v>
      </c>
      <c r="AC600" s="62">
        <v>41757</v>
      </c>
      <c r="AD600" s="12" t="s">
        <v>885</v>
      </c>
      <c r="AE600" s="16">
        <v>25000</v>
      </c>
      <c r="AF600" s="14" t="s">
        <v>18</v>
      </c>
      <c r="AG600" s="39" t="s">
        <v>18</v>
      </c>
    </row>
    <row r="601" spans="1:33" hidden="1" x14ac:dyDescent="0.25">
      <c r="A601" s="40" t="s">
        <v>893</v>
      </c>
      <c r="B601" s="40" t="b" cm="1">
        <f t="array" ref="B601">IsESG(A601)</f>
        <v>0</v>
      </c>
      <c r="C601" s="41" t="s">
        <v>18</v>
      </c>
      <c r="D601" s="42" t="s">
        <v>18</v>
      </c>
      <c r="E601" s="41">
        <v>4.94768040730166</v>
      </c>
      <c r="F601" s="42">
        <v>45</v>
      </c>
      <c r="G601" s="41">
        <v>1.5499130618441099</v>
      </c>
      <c r="H601" s="42">
        <v>59</v>
      </c>
      <c r="I601" s="41">
        <v>15.8519961479776</v>
      </c>
      <c r="J601" s="42">
        <v>70</v>
      </c>
      <c r="K601" s="41">
        <v>4.4019512272443304</v>
      </c>
      <c r="L601" s="42">
        <v>81</v>
      </c>
      <c r="M601" s="41">
        <v>-1.0515938218863401</v>
      </c>
      <c r="N601" s="42">
        <v>106</v>
      </c>
      <c r="O601" s="41">
        <v>5.88056799559262</v>
      </c>
      <c r="P601" s="43">
        <v>2.00167514423253</v>
      </c>
      <c r="Q601" s="43">
        <v>0.41838403733005303</v>
      </c>
      <c r="R601" s="44">
        <v>6</v>
      </c>
      <c r="S601" s="45">
        <v>0</v>
      </c>
      <c r="T601" s="45">
        <v>0</v>
      </c>
      <c r="U601" s="46" t="s">
        <v>18</v>
      </c>
      <c r="V601" s="47">
        <v>7.4999999999999997E-3</v>
      </c>
      <c r="W601" s="47" t="s">
        <v>18</v>
      </c>
      <c r="X601" s="47">
        <v>7.6386536759296001E-3</v>
      </c>
      <c r="Y601" s="48" t="s">
        <v>30</v>
      </c>
      <c r="Z601" s="49" t="s">
        <v>18</v>
      </c>
      <c r="AA601" s="50" t="s">
        <v>18</v>
      </c>
      <c r="AB601" s="51" t="s">
        <v>18</v>
      </c>
      <c r="AC601" s="52">
        <v>42310</v>
      </c>
      <c r="AD601" s="48" t="s">
        <v>885</v>
      </c>
      <c r="AE601" s="53">
        <v>1000000</v>
      </c>
      <c r="AF601" s="46" t="s">
        <v>18</v>
      </c>
      <c r="AG601" s="54" t="s">
        <v>18</v>
      </c>
    </row>
    <row r="602" spans="1:33" x14ac:dyDescent="0.25">
      <c r="A602" s="1" t="s">
        <v>894</v>
      </c>
      <c r="B602" s="40" t="b" cm="1">
        <f t="array" ref="B602">IsESG(A602)</f>
        <v>0</v>
      </c>
      <c r="C602" s="55">
        <v>1.9725782394419</v>
      </c>
      <c r="D602" s="37">
        <v>47</v>
      </c>
      <c r="E602" s="55">
        <v>0.95557965834316405</v>
      </c>
      <c r="F602" s="37">
        <v>110</v>
      </c>
      <c r="G602" s="55">
        <v>-1.16146661105444</v>
      </c>
      <c r="H602" s="37">
        <v>123</v>
      </c>
      <c r="I602" s="55">
        <v>9.4538282558413798</v>
      </c>
      <c r="J602" s="37">
        <v>130</v>
      </c>
      <c r="K602" s="55">
        <v>3.1609466339807799</v>
      </c>
      <c r="L602" s="37">
        <v>125</v>
      </c>
      <c r="M602" s="55">
        <v>-1.3216615974074899</v>
      </c>
      <c r="N602" s="37">
        <v>126</v>
      </c>
      <c r="O602" s="55">
        <v>3.4244755895762098</v>
      </c>
      <c r="P602" s="56">
        <v>1.5689464731374301</v>
      </c>
      <c r="Q602" s="56">
        <v>-8.5873892709196799E-3</v>
      </c>
      <c r="R602" s="57">
        <v>6</v>
      </c>
      <c r="S602" s="58">
        <v>0</v>
      </c>
      <c r="T602" s="58">
        <v>0</v>
      </c>
      <c r="U602" s="14" t="s">
        <v>18</v>
      </c>
      <c r="V602" s="59">
        <v>8.0000000000000002E-3</v>
      </c>
      <c r="W602" s="59" t="s">
        <v>18</v>
      </c>
      <c r="X602" s="59">
        <v>8.1739252101094995E-3</v>
      </c>
      <c r="Y602" s="12" t="s">
        <v>30</v>
      </c>
      <c r="Z602" s="60">
        <v>173.848786560017</v>
      </c>
      <c r="AA602" s="8">
        <v>-0.85932394923099897</v>
      </c>
      <c r="AB602" s="61">
        <v>2427</v>
      </c>
      <c r="AC602" s="62">
        <v>41736</v>
      </c>
      <c r="AD602" s="12" t="s">
        <v>885</v>
      </c>
      <c r="AE602" s="16">
        <v>5000</v>
      </c>
      <c r="AF602" s="14" t="s">
        <v>34</v>
      </c>
      <c r="AG602" s="39">
        <v>-19.755213892506902</v>
      </c>
    </row>
    <row r="603" spans="1:33" x14ac:dyDescent="0.25">
      <c r="A603" s="40" t="s">
        <v>2642</v>
      </c>
      <c r="B603" s="40" t="b" cm="1">
        <f t="array" ref="B603">IsESG(A603)</f>
        <v>0</v>
      </c>
      <c r="C603" s="41">
        <v>2.0746029719918901</v>
      </c>
      <c r="D603" s="42">
        <v>46</v>
      </c>
      <c r="E603" s="41">
        <v>1.05670059303806</v>
      </c>
      <c r="F603" s="42">
        <v>109</v>
      </c>
      <c r="G603" s="41">
        <v>-1.06230069253305</v>
      </c>
      <c r="H603" s="42">
        <v>120</v>
      </c>
      <c r="I603" s="41">
        <v>9.5633595368990605</v>
      </c>
      <c r="J603" s="42">
        <v>127</v>
      </c>
      <c r="K603" s="41">
        <v>3.21297483926659</v>
      </c>
      <c r="L603" s="42">
        <v>124</v>
      </c>
      <c r="M603" s="41">
        <v>-1.3131669962761201</v>
      </c>
      <c r="N603" s="42">
        <v>124</v>
      </c>
      <c r="O603" s="41">
        <v>3.4240941336487598</v>
      </c>
      <c r="P603" s="43">
        <v>1.60110965577527</v>
      </c>
      <c r="Q603" s="43">
        <v>1.0781054592761199E-2</v>
      </c>
      <c r="R603" s="44">
        <v>6</v>
      </c>
      <c r="S603" s="45">
        <v>0</v>
      </c>
      <c r="T603" s="45">
        <v>0</v>
      </c>
      <c r="U603" s="46" t="s">
        <v>18</v>
      </c>
      <c r="V603" s="47">
        <v>7.0000000000000001E-3</v>
      </c>
      <c r="W603" s="47" t="s">
        <v>18</v>
      </c>
      <c r="X603" s="47">
        <v>7.1727185655263599E-3</v>
      </c>
      <c r="Y603" s="48" t="s">
        <v>30</v>
      </c>
      <c r="Z603" s="49" t="s">
        <v>18</v>
      </c>
      <c r="AA603" s="50" t="s">
        <v>18</v>
      </c>
      <c r="AB603" s="51" t="s">
        <v>18</v>
      </c>
      <c r="AC603" s="52">
        <v>41757</v>
      </c>
      <c r="AD603" s="48" t="s">
        <v>885</v>
      </c>
      <c r="AE603" s="53">
        <v>25000</v>
      </c>
      <c r="AF603" s="46" t="s">
        <v>18</v>
      </c>
      <c r="AG603" s="54" t="s">
        <v>18</v>
      </c>
    </row>
    <row r="604" spans="1:33" hidden="1" x14ac:dyDescent="0.25">
      <c r="A604" s="1" t="s">
        <v>896</v>
      </c>
      <c r="B604" s="40" t="b" cm="1">
        <f t="array" ref="B604">IsESG(A604)</f>
        <v>0</v>
      </c>
      <c r="C604" s="55" t="s">
        <v>18</v>
      </c>
      <c r="D604" s="37" t="s">
        <v>18</v>
      </c>
      <c r="E604" s="55">
        <v>1.25921501808188</v>
      </c>
      <c r="F604" s="37">
        <v>108</v>
      </c>
      <c r="G604" s="55">
        <v>-0.86363123449503199</v>
      </c>
      <c r="H604" s="37">
        <v>115</v>
      </c>
      <c r="I604" s="55">
        <v>9.7824614634409492</v>
      </c>
      <c r="J604" s="37">
        <v>126</v>
      </c>
      <c r="K604" s="55">
        <v>3.31684358935349</v>
      </c>
      <c r="L604" s="37">
        <v>123</v>
      </c>
      <c r="M604" s="55">
        <v>-1.2961918022871699</v>
      </c>
      <c r="N604" s="37">
        <v>121</v>
      </c>
      <c r="O604" s="55">
        <v>3.4234012440526098</v>
      </c>
      <c r="P604" s="56">
        <v>1.66543495773841</v>
      </c>
      <c r="Q604" s="56">
        <v>4.9577156935319798E-2</v>
      </c>
      <c r="R604" s="57">
        <v>6</v>
      </c>
      <c r="S604" s="58">
        <v>0</v>
      </c>
      <c r="T604" s="58">
        <v>0</v>
      </c>
      <c r="U604" s="14" t="s">
        <v>18</v>
      </c>
      <c r="V604" s="59">
        <v>5.0000000000000001E-3</v>
      </c>
      <c r="W604" s="59" t="s">
        <v>18</v>
      </c>
      <c r="X604" s="59">
        <v>5.1667893321890599E-3</v>
      </c>
      <c r="Y604" s="12" t="s">
        <v>30</v>
      </c>
      <c r="Z604" s="60" t="s">
        <v>18</v>
      </c>
      <c r="AA604" s="8" t="s">
        <v>18</v>
      </c>
      <c r="AB604" s="61" t="s">
        <v>18</v>
      </c>
      <c r="AC604" s="62">
        <v>42310</v>
      </c>
      <c r="AD604" s="12" t="s">
        <v>885</v>
      </c>
      <c r="AE604" s="16">
        <v>1000000</v>
      </c>
      <c r="AF604" s="14" t="s">
        <v>18</v>
      </c>
      <c r="AG604" s="39" t="s">
        <v>18</v>
      </c>
    </row>
    <row r="605" spans="1:33" hidden="1" x14ac:dyDescent="0.25">
      <c r="A605" s="40" t="s">
        <v>897</v>
      </c>
      <c r="B605" s="40" t="b" cm="1">
        <f t="array" ref="B605">IsESG(A605)</f>
        <v>0</v>
      </c>
      <c r="C605" s="41" t="s">
        <v>18</v>
      </c>
      <c r="D605" s="42" t="s">
        <v>18</v>
      </c>
      <c r="E605" s="41" t="s">
        <v>18</v>
      </c>
      <c r="F605" s="42" t="s">
        <v>18</v>
      </c>
      <c r="G605" s="41" t="s">
        <v>18</v>
      </c>
      <c r="H605" s="42" t="s">
        <v>18</v>
      </c>
      <c r="I605" s="41">
        <v>25.153053254008199</v>
      </c>
      <c r="J605" s="42">
        <v>9</v>
      </c>
      <c r="K605" s="41">
        <v>6.0117730200496897</v>
      </c>
      <c r="L605" s="42">
        <v>26</v>
      </c>
      <c r="M605" s="41">
        <v>-0.83557333388493105</v>
      </c>
      <c r="N605" s="42">
        <v>91</v>
      </c>
      <c r="O605" s="41">
        <v>10.394779023290999</v>
      </c>
      <c r="P605" s="43">
        <v>2.0271757436654201</v>
      </c>
      <c r="Q605" s="43" t="s">
        <v>18</v>
      </c>
      <c r="R605" s="44">
        <v>8</v>
      </c>
      <c r="S605" s="45">
        <v>0</v>
      </c>
      <c r="T605" s="45">
        <v>0</v>
      </c>
      <c r="U605" s="46" t="s">
        <v>18</v>
      </c>
      <c r="V605" s="47">
        <v>1.4999999999999999E-2</v>
      </c>
      <c r="W605" s="47" t="s">
        <v>18</v>
      </c>
      <c r="X605" s="47">
        <v>1.4934526007942201E-2</v>
      </c>
      <c r="Y605" s="48" t="s">
        <v>30</v>
      </c>
      <c r="Z605" s="49">
        <v>54.772858322696202</v>
      </c>
      <c r="AA605" s="50">
        <v>1.5239101072713099</v>
      </c>
      <c r="AB605" s="51">
        <v>4203</v>
      </c>
      <c r="AC605" s="52">
        <v>44720</v>
      </c>
      <c r="AD605" s="48" t="s">
        <v>142</v>
      </c>
      <c r="AE605" s="53" t="s">
        <v>154</v>
      </c>
      <c r="AF605" s="46" t="s">
        <v>39</v>
      </c>
      <c r="AG605" s="54">
        <v>3.9431151457468001</v>
      </c>
    </row>
    <row r="606" spans="1:33" x14ac:dyDescent="0.25">
      <c r="A606" s="1" t="s">
        <v>898</v>
      </c>
      <c r="B606" s="40" t="b" cm="1">
        <f t="array" ref="B606">IsESG(A606)</f>
        <v>0</v>
      </c>
      <c r="C606" s="55">
        <v>1.8693113557113701</v>
      </c>
      <c r="D606" s="37">
        <v>49</v>
      </c>
      <c r="E606" s="55">
        <v>0.73557018433714205</v>
      </c>
      <c r="F606" s="37">
        <v>115</v>
      </c>
      <c r="G606" s="55">
        <v>-1.0539784813720501</v>
      </c>
      <c r="H606" s="37">
        <v>119</v>
      </c>
      <c r="I606" s="55">
        <v>9.23305574697204</v>
      </c>
      <c r="J606" s="37">
        <v>132</v>
      </c>
      <c r="K606" s="55">
        <v>3.11767389359856</v>
      </c>
      <c r="L606" s="37">
        <v>126</v>
      </c>
      <c r="M606" s="55">
        <v>-1.06806880862235</v>
      </c>
      <c r="N606" s="37">
        <v>107</v>
      </c>
      <c r="O606" s="55">
        <v>3.2946427948627099</v>
      </c>
      <c r="P606" s="56">
        <v>1.56376478742247</v>
      </c>
      <c r="Q606" s="56">
        <v>-5.4350919402328002E-2</v>
      </c>
      <c r="R606" s="57">
        <v>6</v>
      </c>
      <c r="S606" s="58">
        <v>0</v>
      </c>
      <c r="T606" s="58">
        <v>0</v>
      </c>
      <c r="U606" s="14" t="s">
        <v>18</v>
      </c>
      <c r="V606" s="59">
        <v>9.7999999999999997E-3</v>
      </c>
      <c r="W606" s="59" t="s">
        <v>18</v>
      </c>
      <c r="X606" s="59">
        <v>1.00082986510259E-2</v>
      </c>
      <c r="Y606" s="12" t="s">
        <v>30</v>
      </c>
      <c r="Z606" s="60">
        <v>267.37201369271298</v>
      </c>
      <c r="AA606" s="8">
        <v>-1.3571949397509999</v>
      </c>
      <c r="AB606" s="61">
        <v>15680</v>
      </c>
      <c r="AC606" s="62">
        <v>40517</v>
      </c>
      <c r="AD606" s="12" t="s">
        <v>899</v>
      </c>
      <c r="AE606" s="16">
        <v>10</v>
      </c>
      <c r="AF606" s="14" t="s">
        <v>34</v>
      </c>
      <c r="AG606" s="39">
        <v>-17.360354995692902</v>
      </c>
    </row>
    <row r="607" spans="1:33" x14ac:dyDescent="0.25">
      <c r="A607" s="40" t="s">
        <v>900</v>
      </c>
      <c r="B607" s="40" t="b" cm="1">
        <f t="array" ref="B607">IsESG(A607)</f>
        <v>0</v>
      </c>
      <c r="C607" s="41">
        <v>3.12029725165063</v>
      </c>
      <c r="D607" s="42">
        <v>40</v>
      </c>
      <c r="E607" s="41">
        <v>2.30658551608999</v>
      </c>
      <c r="F607" s="42">
        <v>96</v>
      </c>
      <c r="G607" s="41">
        <v>-1.42901273489259E-2</v>
      </c>
      <c r="H607" s="42">
        <v>97</v>
      </c>
      <c r="I607" s="41">
        <v>11.686182947781599</v>
      </c>
      <c r="J607" s="42">
        <v>119</v>
      </c>
      <c r="K607" s="41">
        <v>3.5981396773877101</v>
      </c>
      <c r="L607" s="42">
        <v>114</v>
      </c>
      <c r="M607" s="41">
        <v>-0.93178904962459796</v>
      </c>
      <c r="N607" s="42">
        <v>99</v>
      </c>
      <c r="O607" s="41">
        <v>4.2622224137484803</v>
      </c>
      <c r="P607" s="43">
        <v>1.7843211480516401</v>
      </c>
      <c r="Q607" s="43">
        <v>0.19767705406467001</v>
      </c>
      <c r="R607" s="44">
        <v>6</v>
      </c>
      <c r="S607" s="45">
        <v>0</v>
      </c>
      <c r="T607" s="45">
        <v>0</v>
      </c>
      <c r="U607" s="46" t="s">
        <v>18</v>
      </c>
      <c r="V607" s="47">
        <v>1.15E-2</v>
      </c>
      <c r="W607" s="47" t="s">
        <v>18</v>
      </c>
      <c r="X607" s="47">
        <v>1.1645127190786701E-2</v>
      </c>
      <c r="Y607" s="48" t="s">
        <v>30</v>
      </c>
      <c r="Z607" s="49">
        <v>1385.5534044655201</v>
      </c>
      <c r="AA607" s="50">
        <v>-6.02778846574002</v>
      </c>
      <c r="AB607" s="51">
        <v>57883</v>
      </c>
      <c r="AC607" s="52">
        <v>38231</v>
      </c>
      <c r="AD607" s="48" t="s">
        <v>899</v>
      </c>
      <c r="AE607" s="53">
        <v>10</v>
      </c>
      <c r="AF607" s="46" t="s">
        <v>18</v>
      </c>
      <c r="AG607" s="54">
        <v>-58.342836203795102</v>
      </c>
    </row>
    <row r="608" spans="1:33" x14ac:dyDescent="0.25">
      <c r="A608" s="1" t="s">
        <v>901</v>
      </c>
      <c r="B608" s="40" t="b" cm="1">
        <f t="array" ref="B608">IsESG(A608)</f>
        <v>0</v>
      </c>
      <c r="C608" s="55">
        <v>4.8869153004946302</v>
      </c>
      <c r="D608" s="37">
        <v>22</v>
      </c>
      <c r="E608" s="55">
        <v>4.4366149057808002</v>
      </c>
      <c r="F608" s="37">
        <v>61</v>
      </c>
      <c r="G608" s="55">
        <v>1.28500611282897</v>
      </c>
      <c r="H608" s="37">
        <v>67</v>
      </c>
      <c r="I608" s="55">
        <v>15.084434359392301</v>
      </c>
      <c r="J608" s="37">
        <v>85</v>
      </c>
      <c r="K608" s="55">
        <v>4.2114451075099897</v>
      </c>
      <c r="L608" s="37">
        <v>85</v>
      </c>
      <c r="M608" s="55">
        <v>-0.75862290887889205</v>
      </c>
      <c r="N608" s="37">
        <v>84</v>
      </c>
      <c r="O608" s="55">
        <v>5.94134229148953</v>
      </c>
      <c r="P608" s="56">
        <v>1.8520099435986399</v>
      </c>
      <c r="Q608" s="56">
        <v>0.35800552485250697</v>
      </c>
      <c r="R608" s="57">
        <v>6</v>
      </c>
      <c r="S608" s="58">
        <v>0</v>
      </c>
      <c r="T608" s="58">
        <v>0</v>
      </c>
      <c r="U608" s="14" t="s">
        <v>18</v>
      </c>
      <c r="V608" s="59">
        <v>1.44E-2</v>
      </c>
      <c r="W608" s="59" t="s">
        <v>18</v>
      </c>
      <c r="X608" s="59">
        <v>1.4504751463162701E-2</v>
      </c>
      <c r="Y608" s="12" t="s">
        <v>30</v>
      </c>
      <c r="Z608" s="60">
        <v>1287.60801326921</v>
      </c>
      <c r="AA608" s="8">
        <v>-3.82782940177204</v>
      </c>
      <c r="AB608" s="61">
        <v>73384</v>
      </c>
      <c r="AC608" s="62">
        <v>37826</v>
      </c>
      <c r="AD608" s="12" t="s">
        <v>899</v>
      </c>
      <c r="AE608" s="16">
        <v>10</v>
      </c>
      <c r="AF608" s="14" t="s">
        <v>18</v>
      </c>
      <c r="AG608" s="39">
        <v>-27.714350449835901</v>
      </c>
    </row>
    <row r="609" spans="1:33" x14ac:dyDescent="0.25">
      <c r="A609" s="40" t="s">
        <v>902</v>
      </c>
      <c r="B609" s="40" t="b" cm="1">
        <f t="array" ref="B609">IsESG(A609)</f>
        <v>0</v>
      </c>
      <c r="C609" s="41">
        <v>7.0253184024914299</v>
      </c>
      <c r="D609" s="42">
        <v>4</v>
      </c>
      <c r="E609" s="41">
        <v>7.1548264445658996</v>
      </c>
      <c r="F609" s="42">
        <v>16</v>
      </c>
      <c r="G609" s="41">
        <v>3.1943449026604398</v>
      </c>
      <c r="H609" s="42">
        <v>28</v>
      </c>
      <c r="I609" s="41">
        <v>19.644540739985999</v>
      </c>
      <c r="J609" s="42">
        <v>41</v>
      </c>
      <c r="K609" s="41">
        <v>5.0248800719334001</v>
      </c>
      <c r="L609" s="42">
        <v>56</v>
      </c>
      <c r="M609" s="41">
        <v>-0.53797125985143301</v>
      </c>
      <c r="N609" s="42">
        <v>67</v>
      </c>
      <c r="O609" s="41">
        <v>8.1684246344548104</v>
      </c>
      <c r="P609" s="43">
        <v>1.9053283930793401</v>
      </c>
      <c r="Q609" s="43">
        <v>0.46737379548157298</v>
      </c>
      <c r="R609" s="44">
        <v>6</v>
      </c>
      <c r="S609" s="45">
        <v>0</v>
      </c>
      <c r="T609" s="45">
        <v>0</v>
      </c>
      <c r="U609" s="46" t="s">
        <v>18</v>
      </c>
      <c r="V609" s="47">
        <v>1.6E-2</v>
      </c>
      <c r="W609" s="47" t="s">
        <v>18</v>
      </c>
      <c r="X609" s="47">
        <v>1.6062836483327798E-2</v>
      </c>
      <c r="Y609" s="48" t="s">
        <v>30</v>
      </c>
      <c r="Z609" s="49">
        <v>604.017770620889</v>
      </c>
      <c r="AA609" s="50">
        <v>-0.98256688209901299</v>
      </c>
      <c r="AB609" s="51">
        <v>38483</v>
      </c>
      <c r="AC609" s="52">
        <v>37826</v>
      </c>
      <c r="AD609" s="48" t="s">
        <v>899</v>
      </c>
      <c r="AE609" s="53">
        <v>10</v>
      </c>
      <c r="AF609" s="46" t="s">
        <v>18</v>
      </c>
      <c r="AG609" s="54">
        <v>-5.8713646831569699</v>
      </c>
    </row>
    <row r="610" spans="1:33" x14ac:dyDescent="0.25">
      <c r="A610" s="1" t="s">
        <v>903</v>
      </c>
      <c r="B610" s="40" t="b" cm="1">
        <f t="array" ref="B610">IsESG(A610)</f>
        <v>0</v>
      </c>
      <c r="C610" s="55">
        <v>3.2805694474277098</v>
      </c>
      <c r="D610" s="37">
        <v>38</v>
      </c>
      <c r="E610" s="55">
        <v>3.1530603488186801</v>
      </c>
      <c r="F610" s="37">
        <v>78</v>
      </c>
      <c r="G610" s="55">
        <v>0.857950499981741</v>
      </c>
      <c r="H610" s="37">
        <v>81</v>
      </c>
      <c r="I610" s="55">
        <v>11.8541988173115</v>
      </c>
      <c r="J610" s="37">
        <v>116</v>
      </c>
      <c r="K610" s="55">
        <v>4.0842220199071004</v>
      </c>
      <c r="L610" s="37">
        <v>90</v>
      </c>
      <c r="M610" s="55">
        <v>-1.99989470459851</v>
      </c>
      <c r="N610" s="37">
        <v>141</v>
      </c>
      <c r="O610" s="55">
        <v>5.4664153835456704</v>
      </c>
      <c r="P610" s="56">
        <v>1.42199026504258</v>
      </c>
      <c r="Q610" s="56">
        <v>0.228054886701129</v>
      </c>
      <c r="R610" s="57">
        <v>8</v>
      </c>
      <c r="S610" s="58">
        <v>0</v>
      </c>
      <c r="T610" s="58">
        <v>0</v>
      </c>
      <c r="U610" s="14" t="s">
        <v>18</v>
      </c>
      <c r="V610" s="59">
        <v>1.7500000000000002E-2</v>
      </c>
      <c r="W610" s="59" t="s">
        <v>18</v>
      </c>
      <c r="X610" s="59">
        <v>1.76672009031969E-2</v>
      </c>
      <c r="Y610" s="12" t="s">
        <v>30</v>
      </c>
      <c r="Z610" s="60">
        <v>396.21346923773501</v>
      </c>
      <c r="AA610" s="8">
        <v>-1.59508203495899</v>
      </c>
      <c r="AB610" s="61">
        <v>24041</v>
      </c>
      <c r="AC610" s="62">
        <v>38741</v>
      </c>
      <c r="AD610" s="12" t="s">
        <v>885</v>
      </c>
      <c r="AE610" s="16">
        <v>10</v>
      </c>
      <c r="AF610" s="14" t="s">
        <v>18</v>
      </c>
      <c r="AG610" s="39">
        <v>-20.1560533113419</v>
      </c>
    </row>
    <row r="611" spans="1:33" x14ac:dyDescent="0.25">
      <c r="A611" s="40" t="s">
        <v>2643</v>
      </c>
      <c r="B611" s="40" t="b" cm="1">
        <f t="array" ref="B611">IsESG(A611)</f>
        <v>0</v>
      </c>
      <c r="C611" s="41">
        <v>3.8503563505423299</v>
      </c>
      <c r="D611" s="42">
        <v>30</v>
      </c>
      <c r="E611" s="41">
        <v>3.7229011889866599</v>
      </c>
      <c r="F611" s="42">
        <v>77</v>
      </c>
      <c r="G611" s="41">
        <v>1.4156812430768</v>
      </c>
      <c r="H611" s="42">
        <v>63</v>
      </c>
      <c r="I611" s="41">
        <v>12.4702743130809</v>
      </c>
      <c r="J611" s="42">
        <v>105</v>
      </c>
      <c r="K611" s="41">
        <v>4.3725491229928899</v>
      </c>
      <c r="L611" s="42">
        <v>83</v>
      </c>
      <c r="M611" s="41">
        <v>-1.95344300915685</v>
      </c>
      <c r="N611" s="42">
        <v>139</v>
      </c>
      <c r="O611" s="41">
        <v>5.4653218638299998</v>
      </c>
      <c r="P611" s="43">
        <v>1.5349992488770501</v>
      </c>
      <c r="Q611" s="43">
        <v>0.28847057437833401</v>
      </c>
      <c r="R611" s="44">
        <v>8</v>
      </c>
      <c r="S611" s="45">
        <v>0</v>
      </c>
      <c r="T611" s="45">
        <v>0</v>
      </c>
      <c r="U611" s="46" t="s">
        <v>18</v>
      </c>
      <c r="V611" s="47">
        <v>1.2E-2</v>
      </c>
      <c r="W611" s="47" t="s">
        <v>18</v>
      </c>
      <c r="X611" s="47">
        <v>1.22235294533446E-2</v>
      </c>
      <c r="Y611" s="48" t="s">
        <v>30</v>
      </c>
      <c r="Z611" s="49" t="s">
        <v>18</v>
      </c>
      <c r="AA611" s="50" t="s">
        <v>18</v>
      </c>
      <c r="AB611" s="51" t="s">
        <v>18</v>
      </c>
      <c r="AC611" s="52">
        <v>41190</v>
      </c>
      <c r="AD611" s="48" t="s">
        <v>885</v>
      </c>
      <c r="AE611" s="53">
        <v>50000</v>
      </c>
      <c r="AF611" s="46" t="s">
        <v>18</v>
      </c>
      <c r="AG611" s="54" t="s">
        <v>18</v>
      </c>
    </row>
    <row r="612" spans="1:33" hidden="1" x14ac:dyDescent="0.25">
      <c r="A612" s="225" t="s">
        <v>2481</v>
      </c>
      <c r="B612" s="40" t="b" cm="1">
        <f t="array" ref="B612">IsESG(A612)</f>
        <v>1</v>
      </c>
      <c r="C612" s="41" t="s">
        <v>18</v>
      </c>
      <c r="D612" s="42" t="s">
        <v>18</v>
      </c>
      <c r="E612" s="41" t="s">
        <v>18</v>
      </c>
      <c r="F612" s="42" t="s">
        <v>18</v>
      </c>
      <c r="G612" s="41" t="s">
        <v>18</v>
      </c>
      <c r="H612" s="42" t="s">
        <v>18</v>
      </c>
      <c r="I612" s="41" t="s">
        <v>18</v>
      </c>
      <c r="J612" s="42" t="s">
        <v>18</v>
      </c>
      <c r="K612" s="41" t="s">
        <v>18</v>
      </c>
      <c r="L612" s="42" t="s">
        <v>18</v>
      </c>
      <c r="M612" s="41">
        <v>-0.44504643962847101</v>
      </c>
      <c r="N612" s="42">
        <v>33</v>
      </c>
      <c r="O612" s="41" t="s">
        <v>18</v>
      </c>
      <c r="P612" s="43" t="s">
        <v>18</v>
      </c>
      <c r="Q612" s="43" t="s">
        <v>18</v>
      </c>
      <c r="R612" s="44" t="s">
        <v>446</v>
      </c>
      <c r="S612" s="45">
        <v>2.5000000000000001E-3</v>
      </c>
      <c r="T612" s="45">
        <v>2.5000000000000001E-3</v>
      </c>
      <c r="U612" s="46" t="s">
        <v>18</v>
      </c>
      <c r="V612" s="47">
        <v>3.4999999999999901E-3</v>
      </c>
      <c r="W612" s="47" t="s">
        <v>18</v>
      </c>
      <c r="X612" s="47">
        <v>3.5100000000000001E-3</v>
      </c>
      <c r="Y612" s="48" t="s">
        <v>30</v>
      </c>
      <c r="Z612" s="49" t="s">
        <v>18</v>
      </c>
      <c r="AA612" s="50" t="s">
        <v>18</v>
      </c>
      <c r="AB612" s="51" t="s">
        <v>18</v>
      </c>
      <c r="AC612" s="52">
        <v>45437</v>
      </c>
      <c r="AD612" s="48" t="s">
        <v>65</v>
      </c>
      <c r="AE612" s="53" t="s">
        <v>68</v>
      </c>
      <c r="AF612" s="46" t="s">
        <v>18</v>
      </c>
      <c r="AG612" s="54" t="s">
        <v>18</v>
      </c>
    </row>
    <row r="613" spans="1:33" hidden="1" x14ac:dyDescent="0.25">
      <c r="A613" s="225" t="s">
        <v>2416</v>
      </c>
      <c r="B613" s="40" t="b" cm="1">
        <f t="array" ref="B613">IsESG(A613)</f>
        <v>1</v>
      </c>
      <c r="C613" s="74" t="s">
        <v>18</v>
      </c>
      <c r="D613" s="37" t="s">
        <v>18</v>
      </c>
      <c r="E613" s="74" t="s">
        <v>18</v>
      </c>
      <c r="F613" s="37" t="s">
        <v>18</v>
      </c>
      <c r="G613" s="74" t="s">
        <v>18</v>
      </c>
      <c r="H613" s="37" t="s">
        <v>18</v>
      </c>
      <c r="I613" s="74" t="s">
        <v>18</v>
      </c>
      <c r="J613" s="37" t="s">
        <v>18</v>
      </c>
      <c r="K613" s="74">
        <v>3.9323026328982502</v>
      </c>
      <c r="L613" s="37">
        <v>10</v>
      </c>
      <c r="M613" s="74">
        <v>-0.36332878371364502</v>
      </c>
      <c r="N613" s="37">
        <v>24</v>
      </c>
      <c r="O613" s="74" t="s">
        <v>18</v>
      </c>
      <c r="P613" s="76" t="s">
        <v>18</v>
      </c>
      <c r="Q613" s="76">
        <v>4.03</v>
      </c>
      <c r="R613" s="77">
        <v>8</v>
      </c>
      <c r="S613" s="78">
        <v>0</v>
      </c>
      <c r="T613" s="78">
        <v>0</v>
      </c>
      <c r="U613" s="14" t="s">
        <v>18</v>
      </c>
      <c r="V613" s="79">
        <v>2.5000000000000001E-3</v>
      </c>
      <c r="W613" s="79" t="s">
        <v>18</v>
      </c>
      <c r="X613" s="79">
        <v>2.5000000000000001E-3</v>
      </c>
      <c r="Y613" s="12" t="s">
        <v>30</v>
      </c>
      <c r="Z613" s="60" t="s">
        <v>18</v>
      </c>
      <c r="AA613" s="8" t="s">
        <v>18</v>
      </c>
      <c r="AB613" s="80" t="s">
        <v>18</v>
      </c>
      <c r="AC613" s="62">
        <v>45405</v>
      </c>
      <c r="AD613" s="12" t="s">
        <v>1158</v>
      </c>
      <c r="AE613" s="16">
        <v>10</v>
      </c>
      <c r="AF613" s="14" t="s">
        <v>18</v>
      </c>
      <c r="AG613" s="39" t="s">
        <v>18</v>
      </c>
    </row>
    <row r="614" spans="1:33" hidden="1" x14ac:dyDescent="0.25">
      <c r="A614" s="225" t="s">
        <v>2417</v>
      </c>
      <c r="B614" s="40" t="b" cm="1">
        <f t="array" ref="B614">IsESG(A614)</f>
        <v>1</v>
      </c>
      <c r="C614" s="74" t="s">
        <v>18</v>
      </c>
      <c r="D614" s="37" t="s">
        <v>18</v>
      </c>
      <c r="E614" s="74">
        <v>-0.315864715608005</v>
      </c>
      <c r="F614" s="37">
        <v>17</v>
      </c>
      <c r="G614" s="74">
        <v>-0.95059161409405402</v>
      </c>
      <c r="H614" s="37">
        <v>14</v>
      </c>
      <c r="I614" s="74">
        <v>7.59414225941428</v>
      </c>
      <c r="J614" s="37">
        <v>35</v>
      </c>
      <c r="K614" s="74">
        <v>3.2938341032337299</v>
      </c>
      <c r="L614" s="37">
        <v>36</v>
      </c>
      <c r="M614" s="74">
        <v>-5.8297706956822397E-2</v>
      </c>
      <c r="N614" s="37">
        <v>10</v>
      </c>
      <c r="O614" s="74">
        <v>2.0914650372685499</v>
      </c>
      <c r="P614" s="76">
        <v>1.6797473730528401</v>
      </c>
      <c r="Q614" s="76" t="s">
        <v>18</v>
      </c>
      <c r="R614" s="77">
        <v>9</v>
      </c>
      <c r="S614" s="78">
        <v>0</v>
      </c>
      <c r="T614" s="78">
        <v>0</v>
      </c>
      <c r="U614" s="14" t="s">
        <v>18</v>
      </c>
      <c r="V614" s="79">
        <v>6.9999999999999897E-3</v>
      </c>
      <c r="W614" s="79" t="s">
        <v>18</v>
      </c>
      <c r="X614" s="79">
        <v>7.0000000000000001E-3</v>
      </c>
      <c r="Y614" s="12" t="s">
        <v>30</v>
      </c>
      <c r="Z614" s="60">
        <v>102.4061043</v>
      </c>
      <c r="AA614" s="8">
        <v>1.5572161599999901</v>
      </c>
      <c r="AB614" s="80">
        <v>2923</v>
      </c>
      <c r="AC614" s="62">
        <v>43607</v>
      </c>
      <c r="AD614" s="12" t="s">
        <v>180</v>
      </c>
      <c r="AE614" s="16">
        <v>50</v>
      </c>
      <c r="AF614" s="14" t="s">
        <v>18</v>
      </c>
      <c r="AG614" s="39">
        <v>2.6996423499999902</v>
      </c>
    </row>
    <row r="615" spans="1:33" hidden="1" x14ac:dyDescent="0.25">
      <c r="A615" s="225" t="s">
        <v>2418</v>
      </c>
      <c r="B615" s="40" t="b" cm="1">
        <f t="array" ref="B615">IsESG(A615)</f>
        <v>1</v>
      </c>
      <c r="C615" s="67" t="s">
        <v>18</v>
      </c>
      <c r="D615" s="42" t="s">
        <v>18</v>
      </c>
      <c r="E615" s="67">
        <v>-1.79593179274062</v>
      </c>
      <c r="F615" s="42">
        <v>39</v>
      </c>
      <c r="G615" s="67">
        <v>-5.9089393326688704</v>
      </c>
      <c r="H615" s="42">
        <v>42</v>
      </c>
      <c r="I615" s="67">
        <v>9.3452947482135507</v>
      </c>
      <c r="J615" s="42">
        <v>13</v>
      </c>
      <c r="K615" s="67">
        <v>4.1600983380916698</v>
      </c>
      <c r="L615" s="42">
        <v>4</v>
      </c>
      <c r="M615" s="67">
        <v>-2.93466418944513</v>
      </c>
      <c r="N615" s="42">
        <v>54</v>
      </c>
      <c r="O615" s="67">
        <v>6.88297585357342</v>
      </c>
      <c r="P615" s="69">
        <v>0.76482694447488897</v>
      </c>
      <c r="Q615" s="69" t="s">
        <v>18</v>
      </c>
      <c r="R615" s="70">
        <v>9</v>
      </c>
      <c r="S615" s="71">
        <v>0</v>
      </c>
      <c r="T615" s="71">
        <v>0</v>
      </c>
      <c r="U615" s="46" t="s">
        <v>18</v>
      </c>
      <c r="V615" s="72">
        <v>6.9999999999999897E-3</v>
      </c>
      <c r="W615" s="72" t="s">
        <v>18</v>
      </c>
      <c r="X615" s="72">
        <v>7.0000000000000001E-3</v>
      </c>
      <c r="Y615" s="48" t="s">
        <v>30</v>
      </c>
      <c r="Z615" s="49" t="s">
        <v>18</v>
      </c>
      <c r="AA615" s="50" t="s">
        <v>18</v>
      </c>
      <c r="AB615" s="73" t="s">
        <v>18</v>
      </c>
      <c r="AC615" s="52">
        <v>43616</v>
      </c>
      <c r="AD615" s="48" t="s">
        <v>180</v>
      </c>
      <c r="AE615" s="53">
        <v>0</v>
      </c>
      <c r="AF615" s="46" t="s">
        <v>18</v>
      </c>
      <c r="AG615" s="54" t="s">
        <v>18</v>
      </c>
    </row>
    <row r="616" spans="1:33" hidden="1" x14ac:dyDescent="0.25">
      <c r="A616" s="225" t="s">
        <v>2419</v>
      </c>
      <c r="B616" s="40" t="b" cm="1">
        <f t="array" ref="B616">IsESG(A616)</f>
        <v>1</v>
      </c>
      <c r="C616" s="74" t="s">
        <v>18</v>
      </c>
      <c r="D616" s="37" t="s">
        <v>18</v>
      </c>
      <c r="E616" s="74">
        <v>4.0097775054492801E-2</v>
      </c>
      <c r="F616" s="37">
        <v>10</v>
      </c>
      <c r="G616" s="74">
        <v>-0.59052166819067997</v>
      </c>
      <c r="H616" s="37">
        <v>12</v>
      </c>
      <c r="I616" s="74">
        <v>7.9687017399359501</v>
      </c>
      <c r="J616" s="37">
        <v>32</v>
      </c>
      <c r="K616" s="74">
        <v>3.4731129748396898</v>
      </c>
      <c r="L616" s="37">
        <v>29</v>
      </c>
      <c r="M616" s="74">
        <v>-2.85986653956182E-2</v>
      </c>
      <c r="N616" s="37">
        <v>7</v>
      </c>
      <c r="O616" s="74">
        <v>2.0880137993154202</v>
      </c>
      <c r="P616" s="76">
        <v>1.8619093341145601</v>
      </c>
      <c r="Q616" s="76" t="s">
        <v>18</v>
      </c>
      <c r="R616" s="77">
        <v>9</v>
      </c>
      <c r="S616" s="78">
        <v>0</v>
      </c>
      <c r="T616" s="78">
        <v>0</v>
      </c>
      <c r="U616" s="14" t="s">
        <v>18</v>
      </c>
      <c r="V616" s="79">
        <v>3.4999999999999901E-3</v>
      </c>
      <c r="W616" s="79" t="s">
        <v>18</v>
      </c>
      <c r="X616" s="79">
        <v>3.5000000000000001E-3</v>
      </c>
      <c r="Y616" s="12" t="s">
        <v>30</v>
      </c>
      <c r="Z616" s="60" t="s">
        <v>18</v>
      </c>
      <c r="AA616" s="8" t="s">
        <v>18</v>
      </c>
      <c r="AB616" s="80" t="s">
        <v>18</v>
      </c>
      <c r="AC616" s="62">
        <v>43607</v>
      </c>
      <c r="AD616" s="12" t="s">
        <v>180</v>
      </c>
      <c r="AE616" s="16" t="s">
        <v>68</v>
      </c>
      <c r="AF616" s="14" t="s">
        <v>18</v>
      </c>
      <c r="AG616" s="39" t="s">
        <v>18</v>
      </c>
    </row>
    <row r="617" spans="1:33" hidden="1" x14ac:dyDescent="0.25">
      <c r="A617" s="225" t="s">
        <v>2553</v>
      </c>
      <c r="B617" s="40" t="b" cm="1">
        <f t="array" ref="B617">IsESG(A617)</f>
        <v>1</v>
      </c>
      <c r="C617" s="41" t="s">
        <v>18</v>
      </c>
      <c r="D617" s="42" t="s">
        <v>18</v>
      </c>
      <c r="E617" s="41">
        <v>-5.9969478080224001E-2</v>
      </c>
      <c r="F617" s="42">
        <v>11</v>
      </c>
      <c r="G617" s="41">
        <v>-0.94440931421098095</v>
      </c>
      <c r="H617" s="42">
        <v>10</v>
      </c>
      <c r="I617" s="41">
        <v>10.2681910460518</v>
      </c>
      <c r="J617" s="42">
        <v>12</v>
      </c>
      <c r="K617" s="41">
        <v>4.1477444747198602</v>
      </c>
      <c r="L617" s="42">
        <v>9</v>
      </c>
      <c r="M617" s="41">
        <v>-0.41493775933607502</v>
      </c>
      <c r="N617" s="42">
        <v>8</v>
      </c>
      <c r="O617" s="41">
        <v>2.86457304663604</v>
      </c>
      <c r="P617" s="43">
        <v>2.1598966366339001</v>
      </c>
      <c r="Q617" s="43">
        <v>4.3899999999999997</v>
      </c>
      <c r="R617" s="44">
        <v>9</v>
      </c>
      <c r="S617" s="45">
        <v>0</v>
      </c>
      <c r="T617" s="45">
        <v>0</v>
      </c>
      <c r="U617" s="46" t="s">
        <v>18</v>
      </c>
      <c r="V617" s="47">
        <v>7.0000000000000001E-3</v>
      </c>
      <c r="W617" s="47" t="s">
        <v>18</v>
      </c>
      <c r="X617" s="47">
        <v>7.0648559508543702E-3</v>
      </c>
      <c r="Y617" s="48" t="s">
        <v>30</v>
      </c>
      <c r="Z617" s="49">
        <v>328.14414908999998</v>
      </c>
      <c r="AA617" s="50">
        <v>-11.093873</v>
      </c>
      <c r="AB617" s="51">
        <v>367</v>
      </c>
      <c r="AC617" s="52">
        <v>43558</v>
      </c>
      <c r="AD617" s="48" t="s">
        <v>139</v>
      </c>
      <c r="AE617" s="53">
        <v>30</v>
      </c>
      <c r="AF617" s="46" t="s">
        <v>18</v>
      </c>
      <c r="AG617" s="54">
        <v>26.443588999999999</v>
      </c>
    </row>
    <row r="618" spans="1:33" hidden="1" x14ac:dyDescent="0.25">
      <c r="A618" s="225" t="s">
        <v>2482</v>
      </c>
      <c r="B618" s="40" t="b" cm="1">
        <f t="array" ref="B618">IsESG(A618)</f>
        <v>1</v>
      </c>
      <c r="C618" s="41" t="s">
        <v>18</v>
      </c>
      <c r="D618" s="42" t="s">
        <v>18</v>
      </c>
      <c r="E618" s="41">
        <v>-0.82296551424965103</v>
      </c>
      <c r="F618" s="42">
        <v>12</v>
      </c>
      <c r="G618" s="41">
        <v>-1.8476774763542101</v>
      </c>
      <c r="H618" s="42">
        <v>12</v>
      </c>
      <c r="I618" s="41">
        <v>10.312396111642901</v>
      </c>
      <c r="J618" s="42">
        <v>11</v>
      </c>
      <c r="K618" s="41">
        <v>4.1377891555958302</v>
      </c>
      <c r="L618" s="42">
        <v>10</v>
      </c>
      <c r="M618" s="41">
        <v>-0.82446938777548295</v>
      </c>
      <c r="N618" s="42">
        <v>11</v>
      </c>
      <c r="O618" s="41">
        <v>3.1322810438847299</v>
      </c>
      <c r="P618" s="43">
        <v>1.98940857065751</v>
      </c>
      <c r="Q618" s="43">
        <v>4.7834707999999999</v>
      </c>
      <c r="R618" s="44">
        <v>8</v>
      </c>
      <c r="S618" s="45">
        <v>0</v>
      </c>
      <c r="T618" s="45">
        <v>0</v>
      </c>
      <c r="U618" s="46" t="s">
        <v>18</v>
      </c>
      <c r="V618" s="47">
        <v>7.4999999999999997E-3</v>
      </c>
      <c r="W618" s="47" t="s">
        <v>18</v>
      </c>
      <c r="X618" s="47">
        <v>7.9119773632965896E-3</v>
      </c>
      <c r="Y618" s="48" t="s">
        <v>30</v>
      </c>
      <c r="Z618" s="49">
        <v>442.62968628516597</v>
      </c>
      <c r="AA618" s="50">
        <v>2.4917278724990002</v>
      </c>
      <c r="AB618" s="51">
        <v>5492</v>
      </c>
      <c r="AC618" s="52">
        <v>43564</v>
      </c>
      <c r="AD618" s="48" t="s">
        <v>1195</v>
      </c>
      <c r="AE618" s="53">
        <v>10</v>
      </c>
      <c r="AF618" s="46" t="s">
        <v>32</v>
      </c>
      <c r="AG618" s="54">
        <v>62.965767338923897</v>
      </c>
    </row>
    <row r="619" spans="1:33" hidden="1" x14ac:dyDescent="0.25">
      <c r="A619" s="225" t="s">
        <v>2420</v>
      </c>
      <c r="B619" s="40" t="b" cm="1">
        <f t="array" ref="B619">IsESG(A619)</f>
        <v>1</v>
      </c>
      <c r="C619" s="55" t="s">
        <v>18</v>
      </c>
      <c r="D619" s="37" t="s">
        <v>18</v>
      </c>
      <c r="E619" s="55" t="s">
        <v>18</v>
      </c>
      <c r="F619" s="37" t="s">
        <v>18</v>
      </c>
      <c r="G619" s="55" t="s">
        <v>18</v>
      </c>
      <c r="H619" s="37" t="s">
        <v>18</v>
      </c>
      <c r="I619" s="55">
        <v>14.161129568106301</v>
      </c>
      <c r="J619" s="37">
        <v>4</v>
      </c>
      <c r="K619" s="55">
        <v>5.5582221368917404</v>
      </c>
      <c r="L619" s="37">
        <v>7</v>
      </c>
      <c r="M619" s="65">
        <v>0.65909923105094104</v>
      </c>
      <c r="N619" s="66">
        <v>2</v>
      </c>
      <c r="O619" s="55">
        <v>2.0044403253090901</v>
      </c>
      <c r="P619" s="56">
        <v>5.0288951402538604</v>
      </c>
      <c r="Q619" s="56" t="s">
        <v>18</v>
      </c>
      <c r="R619" s="57">
        <v>8</v>
      </c>
      <c r="S619" s="58">
        <v>0</v>
      </c>
      <c r="T619" s="58">
        <v>0</v>
      </c>
      <c r="U619" s="14" t="s">
        <v>18</v>
      </c>
      <c r="V619" s="59">
        <v>7.0000000000000001E-3</v>
      </c>
      <c r="W619" s="59" t="s">
        <v>18</v>
      </c>
      <c r="X619" s="59">
        <v>7.07534955103537E-3</v>
      </c>
      <c r="Y619" s="12" t="s">
        <v>30</v>
      </c>
      <c r="Z619" s="60">
        <v>252.80700443999999</v>
      </c>
      <c r="AA619" s="8">
        <v>4.4924080000000002</v>
      </c>
      <c r="AB619" s="61">
        <v>240</v>
      </c>
      <c r="AC619" s="62">
        <v>44927</v>
      </c>
      <c r="AD619" s="12" t="s">
        <v>248</v>
      </c>
      <c r="AE619" s="16">
        <v>30</v>
      </c>
      <c r="AF619" s="14" t="s">
        <v>18</v>
      </c>
      <c r="AG619" s="39">
        <v>56.921945999999998</v>
      </c>
    </row>
    <row r="620" spans="1:33" hidden="1" x14ac:dyDescent="0.25">
      <c r="A620" s="225" t="s">
        <v>2421</v>
      </c>
      <c r="B620" s="40" t="b" cm="1">
        <f t="array" ref="B620">IsESG(A620)</f>
        <v>1</v>
      </c>
      <c r="C620" s="41" t="s">
        <v>18</v>
      </c>
      <c r="D620" s="42" t="s">
        <v>18</v>
      </c>
      <c r="E620" s="41">
        <v>1.4876613256139899</v>
      </c>
      <c r="F620" s="42">
        <v>17</v>
      </c>
      <c r="G620" s="41">
        <v>0.91571217302153196</v>
      </c>
      <c r="H620" s="42">
        <v>21</v>
      </c>
      <c r="I620" s="41">
        <v>14.160184854280001</v>
      </c>
      <c r="J620" s="42">
        <v>5</v>
      </c>
      <c r="K620" s="41">
        <v>5.5544105523494203</v>
      </c>
      <c r="L620" s="42">
        <v>8</v>
      </c>
      <c r="M620" s="63">
        <v>0.65841194968552197</v>
      </c>
      <c r="N620" s="64">
        <v>3</v>
      </c>
      <c r="O620" s="41">
        <v>2.0006697904908299</v>
      </c>
      <c r="P620" s="43">
        <v>5.0379005795737903</v>
      </c>
      <c r="Q620" s="43" t="s">
        <v>18</v>
      </c>
      <c r="R620" s="44">
        <v>8</v>
      </c>
      <c r="S620" s="45">
        <v>0</v>
      </c>
      <c r="T620" s="45">
        <v>0</v>
      </c>
      <c r="U620" s="46" t="s">
        <v>18</v>
      </c>
      <c r="V620" s="47">
        <v>6.9999999999999897E-3</v>
      </c>
      <c r="W620" s="47" t="s">
        <v>18</v>
      </c>
      <c r="X620" s="47" t="s">
        <v>18</v>
      </c>
      <c r="Y620" s="48" t="s">
        <v>30</v>
      </c>
      <c r="Z620" s="49" t="s">
        <v>18</v>
      </c>
      <c r="AA620" s="50" t="s">
        <v>18</v>
      </c>
      <c r="AB620" s="51" t="s">
        <v>18</v>
      </c>
      <c r="AC620" s="52">
        <v>42900</v>
      </c>
      <c r="AD620" s="48" t="s">
        <v>248</v>
      </c>
      <c r="AE620" s="53" t="s">
        <v>73</v>
      </c>
      <c r="AF620" s="46" t="s">
        <v>18</v>
      </c>
      <c r="AG620" s="54" t="s">
        <v>18</v>
      </c>
    </row>
    <row r="621" spans="1:33" hidden="1" x14ac:dyDescent="0.25">
      <c r="A621" s="225" t="s">
        <v>2424</v>
      </c>
      <c r="B621" s="40" t="b" cm="1">
        <f t="array" ref="B621">IsESG(A621)</f>
        <v>1</v>
      </c>
      <c r="C621" s="67" t="s">
        <v>18</v>
      </c>
      <c r="D621" s="42" t="s">
        <v>18</v>
      </c>
      <c r="E621" s="67" t="s">
        <v>18</v>
      </c>
      <c r="F621" s="42" t="s">
        <v>18</v>
      </c>
      <c r="G621" s="67" t="s">
        <v>18</v>
      </c>
      <c r="H621" s="42" t="s">
        <v>18</v>
      </c>
      <c r="I621" s="67" t="s">
        <v>18</v>
      </c>
      <c r="J621" s="42" t="s">
        <v>18</v>
      </c>
      <c r="K621" s="67">
        <v>4.6404431468224301</v>
      </c>
      <c r="L621" s="42">
        <v>18</v>
      </c>
      <c r="M621" s="67">
        <v>3.82230121647175E-3</v>
      </c>
      <c r="N621" s="42">
        <v>31</v>
      </c>
      <c r="O621" s="67" t="s">
        <v>18</v>
      </c>
      <c r="P621" s="69" t="s">
        <v>18</v>
      </c>
      <c r="Q621" s="69">
        <v>3.06</v>
      </c>
      <c r="R621" s="70">
        <v>8</v>
      </c>
      <c r="S621" s="71">
        <v>0</v>
      </c>
      <c r="T621" s="71">
        <v>0</v>
      </c>
      <c r="U621" s="46" t="s">
        <v>18</v>
      </c>
      <c r="V621" s="72">
        <v>4.4999999999999997E-3</v>
      </c>
      <c r="W621" s="72" t="s">
        <v>18</v>
      </c>
      <c r="X621" s="72">
        <v>4.8999999999999998E-3</v>
      </c>
      <c r="Y621" s="48" t="s">
        <v>30</v>
      </c>
      <c r="Z621" s="49" t="s">
        <v>18</v>
      </c>
      <c r="AA621" s="50" t="s">
        <v>18</v>
      </c>
      <c r="AB621" s="73" t="s">
        <v>18</v>
      </c>
      <c r="AC621" s="52">
        <v>45405</v>
      </c>
      <c r="AD621" s="48" t="s">
        <v>1244</v>
      </c>
      <c r="AE621" s="53">
        <v>10</v>
      </c>
      <c r="AF621" s="46" t="s">
        <v>18</v>
      </c>
      <c r="AG621" s="54" t="s">
        <v>18</v>
      </c>
    </row>
    <row r="622" spans="1:33" x14ac:dyDescent="0.25">
      <c r="A622" s="1" t="s">
        <v>916</v>
      </c>
      <c r="B622" s="40" t="b" cm="1">
        <f t="array" ref="B622">IsESG(A622)</f>
        <v>0</v>
      </c>
      <c r="C622" s="55">
        <v>3.4950508973096301</v>
      </c>
      <c r="D622" s="37">
        <v>33</v>
      </c>
      <c r="E622" s="55">
        <v>3.8523635532721601</v>
      </c>
      <c r="F622" s="37">
        <v>74</v>
      </c>
      <c r="G622" s="55">
        <v>1.4157206395675099</v>
      </c>
      <c r="H622" s="37">
        <v>62</v>
      </c>
      <c r="I622" s="55">
        <v>16.669063713504901</v>
      </c>
      <c r="J622" s="37">
        <v>67</v>
      </c>
      <c r="K622" s="55">
        <v>4.7385409941897896</v>
      </c>
      <c r="L622" s="37">
        <v>68</v>
      </c>
      <c r="M622" s="55">
        <v>-0.31948881789136602</v>
      </c>
      <c r="N622" s="37">
        <v>42</v>
      </c>
      <c r="O622" s="55">
        <v>5.8908950948952201</v>
      </c>
      <c r="P622" s="56">
        <v>2.1368661559060098</v>
      </c>
      <c r="Q622" s="56">
        <v>0.33022008241830297</v>
      </c>
      <c r="R622" s="57">
        <v>8</v>
      </c>
      <c r="S622" s="58">
        <v>0</v>
      </c>
      <c r="T622" s="58">
        <v>5.0000000000000001E-3</v>
      </c>
      <c r="U622" s="14" t="s">
        <v>18</v>
      </c>
      <c r="V622" s="59">
        <v>1.2500000000000001E-2</v>
      </c>
      <c r="W622" s="59" t="s">
        <v>18</v>
      </c>
      <c r="X622" s="59">
        <v>1.393E-2</v>
      </c>
      <c r="Y622" s="12" t="s">
        <v>30</v>
      </c>
      <c r="Z622" s="60">
        <v>2540.6388135202401</v>
      </c>
      <c r="AA622" s="8">
        <v>3.7856321099999999</v>
      </c>
      <c r="AB622" s="61">
        <v>207512</v>
      </c>
      <c r="AC622" s="62">
        <v>40976</v>
      </c>
      <c r="AD622" s="12" t="s">
        <v>65</v>
      </c>
      <c r="AE622" s="16" t="s">
        <v>56</v>
      </c>
      <c r="AF622" s="14" t="s">
        <v>18</v>
      </c>
      <c r="AG622" s="39">
        <v>-5.1725735899999998</v>
      </c>
    </row>
    <row r="623" spans="1:33" x14ac:dyDescent="0.25">
      <c r="A623" s="40" t="s">
        <v>2644</v>
      </c>
      <c r="B623" s="40" t="b" cm="1">
        <f t="array" ref="B623">IsESG(A623)</f>
        <v>0</v>
      </c>
      <c r="C623" s="41">
        <v>3.4930122526930201</v>
      </c>
      <c r="D623" s="42">
        <v>34</v>
      </c>
      <c r="E623" s="41">
        <v>3.8495484347300799</v>
      </c>
      <c r="F623" s="42">
        <v>75</v>
      </c>
      <c r="G623" s="41">
        <v>1.4103455175678199</v>
      </c>
      <c r="H623" s="42">
        <v>64</v>
      </c>
      <c r="I623" s="41">
        <v>16.646052796361399</v>
      </c>
      <c r="J623" s="42">
        <v>69</v>
      </c>
      <c r="K623" s="41">
        <v>4.7360539123923298</v>
      </c>
      <c r="L623" s="42">
        <v>69</v>
      </c>
      <c r="M623" s="41">
        <v>-0.320684126135795</v>
      </c>
      <c r="N623" s="42">
        <v>43</v>
      </c>
      <c r="O623" s="41">
        <v>7.2179252221927399</v>
      </c>
      <c r="P623" s="43">
        <v>1.7408109743915801</v>
      </c>
      <c r="Q623" s="43">
        <v>0.3224739482658</v>
      </c>
      <c r="R623" s="44">
        <v>8</v>
      </c>
      <c r="S623" s="45">
        <v>0</v>
      </c>
      <c r="T623" s="45">
        <v>5.0000000000000001E-3</v>
      </c>
      <c r="U623" s="46" t="s">
        <v>18</v>
      </c>
      <c r="V623" s="47">
        <v>1.2500000000000001E-2</v>
      </c>
      <c r="W623" s="47" t="s">
        <v>18</v>
      </c>
      <c r="X623" s="47">
        <v>1.393E-2</v>
      </c>
      <c r="Y623" s="48" t="s">
        <v>30</v>
      </c>
      <c r="Z623" s="49" t="s">
        <v>18</v>
      </c>
      <c r="AA623" s="50" t="s">
        <v>18</v>
      </c>
      <c r="AB623" s="51" t="s">
        <v>18</v>
      </c>
      <c r="AC623" s="52">
        <v>40976</v>
      </c>
      <c r="AD623" s="48" t="s">
        <v>65</v>
      </c>
      <c r="AE623" s="53">
        <v>30000</v>
      </c>
      <c r="AF623" s="46" t="s">
        <v>34</v>
      </c>
      <c r="AG623" s="54" t="s">
        <v>18</v>
      </c>
    </row>
    <row r="624" spans="1:33" x14ac:dyDescent="0.25">
      <c r="A624" s="1" t="s">
        <v>918</v>
      </c>
      <c r="B624" s="40" t="b" cm="1">
        <f t="array" ref="B624">IsESG(A624)</f>
        <v>0</v>
      </c>
      <c r="C624" s="55">
        <v>6.1039531043361999</v>
      </c>
      <c r="D624" s="37">
        <v>11</v>
      </c>
      <c r="E624" s="55">
        <v>6.9971915527591904</v>
      </c>
      <c r="F624" s="37">
        <v>19</v>
      </c>
      <c r="G624" s="55">
        <v>5.4655116124566696</v>
      </c>
      <c r="H624" s="37">
        <v>6</v>
      </c>
      <c r="I624" s="55">
        <v>19.020094654356299</v>
      </c>
      <c r="J624" s="37">
        <v>48</v>
      </c>
      <c r="K624" s="55">
        <v>5.0719178082191396</v>
      </c>
      <c r="L624" s="37">
        <v>53</v>
      </c>
      <c r="M624" s="55">
        <v>-1.04499274310595</v>
      </c>
      <c r="N624" s="37">
        <v>104</v>
      </c>
      <c r="O624" s="55">
        <v>7.0420592247380904</v>
      </c>
      <c r="P624" s="56">
        <v>2.1214086420412599</v>
      </c>
      <c r="Q624" s="56">
        <v>0.495323809850087</v>
      </c>
      <c r="R624" s="57">
        <v>6</v>
      </c>
      <c r="S624" s="58">
        <v>0.01</v>
      </c>
      <c r="T624" s="58">
        <v>0.01</v>
      </c>
      <c r="U624" s="14" t="s">
        <v>18</v>
      </c>
      <c r="V624" s="59">
        <v>3.3E-3</v>
      </c>
      <c r="W624" s="59" t="s">
        <v>18</v>
      </c>
      <c r="X624" s="59">
        <v>5.7499999999999999E-3</v>
      </c>
      <c r="Y624" s="12" t="s">
        <v>30</v>
      </c>
      <c r="Z624" s="60">
        <v>190.36530893803501</v>
      </c>
      <c r="AA624" s="8">
        <v>1.90350624</v>
      </c>
      <c r="AB624" s="61">
        <v>10007</v>
      </c>
      <c r="AC624" s="62">
        <v>36991</v>
      </c>
      <c r="AD624" s="12" t="s">
        <v>65</v>
      </c>
      <c r="AE624" s="16" t="s">
        <v>56</v>
      </c>
      <c r="AF624" s="14" t="s">
        <v>18</v>
      </c>
      <c r="AG624" s="39">
        <v>23.599823449999999</v>
      </c>
    </row>
    <row r="625" spans="1:33" x14ac:dyDescent="0.25">
      <c r="A625" s="40" t="s">
        <v>918</v>
      </c>
      <c r="B625" s="40" t="b" cm="1">
        <f t="array" ref="B625">IsESG(A625)</f>
        <v>0</v>
      </c>
      <c r="C625" s="41">
        <v>6.1029312587855999</v>
      </c>
      <c r="D625" s="42">
        <v>12</v>
      </c>
      <c r="E625" s="41">
        <v>6.99259007843491</v>
      </c>
      <c r="F625" s="42">
        <v>20</v>
      </c>
      <c r="G625" s="41">
        <v>5.4605187680522</v>
      </c>
      <c r="H625" s="42">
        <v>7</v>
      </c>
      <c r="I625" s="41">
        <v>18.996853852558999</v>
      </c>
      <c r="J625" s="42">
        <v>49</v>
      </c>
      <c r="K625" s="41">
        <v>5.0705988732001304</v>
      </c>
      <c r="L625" s="42">
        <v>54</v>
      </c>
      <c r="M625" s="41">
        <v>-1.0480807022141001</v>
      </c>
      <c r="N625" s="42">
        <v>105</v>
      </c>
      <c r="O625" s="41">
        <v>8.2137079156506996</v>
      </c>
      <c r="P625" s="43">
        <v>1.8159696751460099</v>
      </c>
      <c r="Q625" s="43">
        <v>0.48893184175744298</v>
      </c>
      <c r="R625" s="44">
        <v>6</v>
      </c>
      <c r="S625" s="45">
        <v>0.01</v>
      </c>
      <c r="T625" s="45">
        <v>0.01</v>
      </c>
      <c r="U625" s="46" t="s">
        <v>18</v>
      </c>
      <c r="V625" s="47">
        <v>3.3E-3</v>
      </c>
      <c r="W625" s="47" t="s">
        <v>18</v>
      </c>
      <c r="X625" s="47">
        <v>5.7499999999999999E-3</v>
      </c>
      <c r="Y625" s="48" t="s">
        <v>30</v>
      </c>
      <c r="Z625" s="49" t="s">
        <v>18</v>
      </c>
      <c r="AA625" s="50" t="s">
        <v>18</v>
      </c>
      <c r="AB625" s="51" t="s">
        <v>18</v>
      </c>
      <c r="AC625" s="52">
        <v>36991</v>
      </c>
      <c r="AD625" s="48" t="s">
        <v>65</v>
      </c>
      <c r="AE625" s="53">
        <v>30000</v>
      </c>
      <c r="AF625" s="46" t="s">
        <v>18</v>
      </c>
      <c r="AG625" s="54" t="s">
        <v>18</v>
      </c>
    </row>
    <row r="626" spans="1:33" hidden="1" x14ac:dyDescent="0.25">
      <c r="A626" s="1" t="s">
        <v>920</v>
      </c>
      <c r="B626" s="40" t="b" cm="1">
        <f t="array" ref="B626">IsESG(A626)</f>
        <v>0</v>
      </c>
      <c r="C626" s="55" t="s">
        <v>18</v>
      </c>
      <c r="D626" s="37" t="s">
        <v>18</v>
      </c>
      <c r="E626" s="55">
        <v>1.7629591451548901</v>
      </c>
      <c r="F626" s="37">
        <v>104</v>
      </c>
      <c r="G626" s="55">
        <v>0.35081292553264998</v>
      </c>
      <c r="H626" s="37">
        <v>89</v>
      </c>
      <c r="I626" s="55">
        <v>12.731167440199901</v>
      </c>
      <c r="J626" s="37">
        <v>102</v>
      </c>
      <c r="K626" s="55">
        <v>4.4110839230209997</v>
      </c>
      <c r="L626" s="37">
        <v>80</v>
      </c>
      <c r="M626" s="55">
        <v>-0.49161729484435901</v>
      </c>
      <c r="N626" s="37">
        <v>60</v>
      </c>
      <c r="O626" s="55">
        <v>3.8730033640146502</v>
      </c>
      <c r="P626" s="56">
        <v>2.2334496694066499</v>
      </c>
      <c r="Q626" s="56">
        <v>0.132276111741848</v>
      </c>
      <c r="R626" s="57">
        <v>8</v>
      </c>
      <c r="S626" s="58">
        <v>0</v>
      </c>
      <c r="T626" s="58">
        <v>5.0000000000000001E-3</v>
      </c>
      <c r="U626" s="14" t="s">
        <v>18</v>
      </c>
      <c r="V626" s="59">
        <v>8.5000000000000006E-3</v>
      </c>
      <c r="W626" s="59" t="s">
        <v>18</v>
      </c>
      <c r="X626" s="59">
        <v>1.125E-2</v>
      </c>
      <c r="Y626" s="12" t="s">
        <v>30</v>
      </c>
      <c r="Z626" s="60">
        <v>856.119516023355</v>
      </c>
      <c r="AA626" s="8">
        <v>-9.5160109599999991</v>
      </c>
      <c r="AB626" s="61">
        <v>1765</v>
      </c>
      <c r="AC626" s="62">
        <v>42136</v>
      </c>
      <c r="AD626" s="12" t="s">
        <v>65</v>
      </c>
      <c r="AE626" s="16">
        <v>1000000</v>
      </c>
      <c r="AF626" s="14" t="s">
        <v>18</v>
      </c>
      <c r="AG626" s="39">
        <v>-53.786434479999997</v>
      </c>
    </row>
    <row r="627" spans="1:33" hidden="1" x14ac:dyDescent="0.25">
      <c r="A627" s="40" t="s">
        <v>921</v>
      </c>
      <c r="B627" s="40" t="b" cm="1">
        <f t="array" ref="B627">IsESG(A627)</f>
        <v>0</v>
      </c>
      <c r="C627" s="41" t="s">
        <v>18</v>
      </c>
      <c r="D627" s="42" t="s">
        <v>18</v>
      </c>
      <c r="E627" s="41">
        <v>2.1718039139231902</v>
      </c>
      <c r="F627" s="42">
        <v>99</v>
      </c>
      <c r="G627" s="41">
        <v>0.75512810430580202</v>
      </c>
      <c r="H627" s="42">
        <v>82</v>
      </c>
      <c r="I627" s="41">
        <v>13.1824787211958</v>
      </c>
      <c r="J627" s="42">
        <v>101</v>
      </c>
      <c r="K627" s="41">
        <v>4.6248320859719501</v>
      </c>
      <c r="L627" s="42">
        <v>76</v>
      </c>
      <c r="M627" s="41">
        <v>-0.456454263282835</v>
      </c>
      <c r="N627" s="42">
        <v>56</v>
      </c>
      <c r="O627" s="41">
        <v>3.8744651611568401</v>
      </c>
      <c r="P627" s="43">
        <v>2.3490905158243098</v>
      </c>
      <c r="Q627" s="43">
        <v>0.203226046521952</v>
      </c>
      <c r="R627" s="44">
        <v>8</v>
      </c>
      <c r="S627" s="45">
        <v>0</v>
      </c>
      <c r="T627" s="45">
        <v>5.0000000000000001E-3</v>
      </c>
      <c r="U627" s="46" t="s">
        <v>18</v>
      </c>
      <c r="V627" s="47">
        <v>4.4999999999999997E-3</v>
      </c>
      <c r="W627" s="47" t="s">
        <v>18</v>
      </c>
      <c r="X627" s="47">
        <v>7.2500000000000004E-3</v>
      </c>
      <c r="Y627" s="48" t="s">
        <v>30</v>
      </c>
      <c r="Z627" s="49" t="s">
        <v>18</v>
      </c>
      <c r="AA627" s="50" t="s">
        <v>18</v>
      </c>
      <c r="AB627" s="51" t="s">
        <v>18</v>
      </c>
      <c r="AC627" s="52">
        <v>42136</v>
      </c>
      <c r="AD627" s="48" t="s">
        <v>65</v>
      </c>
      <c r="AE627" s="53">
        <v>5000000</v>
      </c>
      <c r="AF627" s="46" t="s">
        <v>18</v>
      </c>
      <c r="AG627" s="54" t="s">
        <v>18</v>
      </c>
    </row>
    <row r="628" spans="1:33" hidden="1" x14ac:dyDescent="0.25">
      <c r="A628" s="1" t="s">
        <v>922</v>
      </c>
      <c r="B628" s="40" t="b" cm="1">
        <f t="array" ref="B628">IsESG(A628)</f>
        <v>0</v>
      </c>
      <c r="C628" s="55" t="s">
        <v>18</v>
      </c>
      <c r="D628" s="37" t="s">
        <v>18</v>
      </c>
      <c r="E628" s="55">
        <v>4.0955989147340501</v>
      </c>
      <c r="F628" s="37">
        <v>69</v>
      </c>
      <c r="G628" s="55">
        <v>2.0123065141502501</v>
      </c>
      <c r="H628" s="37">
        <v>52</v>
      </c>
      <c r="I628" s="55">
        <v>16.6553863508177</v>
      </c>
      <c r="J628" s="37">
        <v>68</v>
      </c>
      <c r="K628" s="55">
        <v>5.0485042409465999</v>
      </c>
      <c r="L628" s="37">
        <v>55</v>
      </c>
      <c r="M628" s="55">
        <v>-0.245972798302351</v>
      </c>
      <c r="N628" s="37">
        <v>34</v>
      </c>
      <c r="O628" s="55">
        <v>5.6243154774591</v>
      </c>
      <c r="P628" s="56">
        <v>2.2357168697208198</v>
      </c>
      <c r="Q628" s="56">
        <v>0.358153646424621</v>
      </c>
      <c r="R628" s="57">
        <v>8</v>
      </c>
      <c r="S628" s="58">
        <v>0</v>
      </c>
      <c r="T628" s="58">
        <v>5.0000000000000001E-3</v>
      </c>
      <c r="U628" s="14" t="s">
        <v>18</v>
      </c>
      <c r="V628" s="59">
        <v>9.4999999999999998E-3</v>
      </c>
      <c r="W628" s="59" t="s">
        <v>18</v>
      </c>
      <c r="X628" s="59">
        <v>1.197E-2</v>
      </c>
      <c r="Y628" s="12" t="s">
        <v>30</v>
      </c>
      <c r="Z628" s="60">
        <v>2926.7287783407601</v>
      </c>
      <c r="AA628" s="8">
        <v>9.0031560199999898</v>
      </c>
      <c r="AB628" s="61">
        <v>5712</v>
      </c>
      <c r="AC628" s="62">
        <v>42136</v>
      </c>
      <c r="AD628" s="12" t="s">
        <v>65</v>
      </c>
      <c r="AE628" s="16">
        <v>1000000</v>
      </c>
      <c r="AF628" s="14" t="s">
        <v>18</v>
      </c>
      <c r="AG628" s="39">
        <v>35.107196430000002</v>
      </c>
    </row>
    <row r="629" spans="1:33" hidden="1" x14ac:dyDescent="0.25">
      <c r="A629" s="40" t="s">
        <v>923</v>
      </c>
      <c r="B629" s="40" t="b" cm="1">
        <f t="array" ref="B629">IsESG(A629)</f>
        <v>0</v>
      </c>
      <c r="C629" s="41" t="s">
        <v>18</v>
      </c>
      <c r="D629" s="42" t="s">
        <v>18</v>
      </c>
      <c r="E629" s="41">
        <v>4.5135202270244204</v>
      </c>
      <c r="F629" s="42">
        <v>59</v>
      </c>
      <c r="G629" s="41">
        <v>2.4230142128230199</v>
      </c>
      <c r="H629" s="42">
        <v>46</v>
      </c>
      <c r="I629" s="41">
        <v>17.125833606646701</v>
      </c>
      <c r="J629" s="42">
        <v>65</v>
      </c>
      <c r="K629" s="41">
        <v>5.2613480055019703</v>
      </c>
      <c r="L629" s="42">
        <v>47</v>
      </c>
      <c r="M629" s="41">
        <v>-0.20957526080477201</v>
      </c>
      <c r="N629" s="42">
        <v>33</v>
      </c>
      <c r="O629" s="41">
        <v>5.6241561281769599</v>
      </c>
      <c r="P629" s="43">
        <v>2.3194278309703602</v>
      </c>
      <c r="Q629" s="43">
        <v>0.406479156364703</v>
      </c>
      <c r="R629" s="44">
        <v>8</v>
      </c>
      <c r="S629" s="45">
        <v>0</v>
      </c>
      <c r="T629" s="45">
        <v>5.0000000000000001E-3</v>
      </c>
      <c r="U629" s="46" t="s">
        <v>18</v>
      </c>
      <c r="V629" s="47">
        <v>5.4999999999999997E-3</v>
      </c>
      <c r="W629" s="47" t="s">
        <v>18</v>
      </c>
      <c r="X629" s="47">
        <v>7.9699999999999997E-3</v>
      </c>
      <c r="Y629" s="48" t="s">
        <v>30</v>
      </c>
      <c r="Z629" s="49" t="s">
        <v>18</v>
      </c>
      <c r="AA629" s="50" t="s">
        <v>18</v>
      </c>
      <c r="AB629" s="51" t="s">
        <v>18</v>
      </c>
      <c r="AC629" s="52">
        <v>42136</v>
      </c>
      <c r="AD629" s="48" t="s">
        <v>65</v>
      </c>
      <c r="AE629" s="53">
        <v>5000000</v>
      </c>
      <c r="AF629" s="46" t="s">
        <v>18</v>
      </c>
      <c r="AG629" s="54" t="s">
        <v>18</v>
      </c>
    </row>
    <row r="630" spans="1:33" hidden="1" x14ac:dyDescent="0.25">
      <c r="A630" s="1" t="s">
        <v>924</v>
      </c>
      <c r="B630" s="40" t="b" cm="1">
        <f t="array" ref="B630">IsESG(A630)</f>
        <v>0</v>
      </c>
      <c r="C630" s="55" t="s">
        <v>18</v>
      </c>
      <c r="D630" s="37" t="s">
        <v>18</v>
      </c>
      <c r="E630" s="55">
        <v>6.5592120109516197</v>
      </c>
      <c r="F630" s="37">
        <v>31</v>
      </c>
      <c r="G630" s="55">
        <v>3.59627431874465</v>
      </c>
      <c r="H630" s="37">
        <v>17</v>
      </c>
      <c r="I630" s="55">
        <v>20.601925075692598</v>
      </c>
      <c r="J630" s="37">
        <v>38</v>
      </c>
      <c r="K630" s="55">
        <v>5.6783083867902198</v>
      </c>
      <c r="L630" s="37">
        <v>36</v>
      </c>
      <c r="M630" s="55">
        <v>-7.4883929908608995E-2</v>
      </c>
      <c r="N630" s="37">
        <v>23</v>
      </c>
      <c r="O630" s="55">
        <v>7.6827435543155902</v>
      </c>
      <c r="P630" s="56">
        <v>2.1503927082379199</v>
      </c>
      <c r="Q630" s="56">
        <v>0.47241938312399401</v>
      </c>
      <c r="R630" s="57">
        <v>8</v>
      </c>
      <c r="S630" s="58">
        <v>0</v>
      </c>
      <c r="T630" s="58">
        <v>5.0000000000000001E-3</v>
      </c>
      <c r="U630" s="14" t="s">
        <v>18</v>
      </c>
      <c r="V630" s="59">
        <v>1.0500000000000001E-2</v>
      </c>
      <c r="W630" s="59" t="s">
        <v>18</v>
      </c>
      <c r="X630" s="59">
        <v>1.2869999999999999E-2</v>
      </c>
      <c r="Y630" s="12" t="s">
        <v>30</v>
      </c>
      <c r="Z630" s="60">
        <v>1136.12574808761</v>
      </c>
      <c r="AA630" s="8">
        <v>14.970128239999999</v>
      </c>
      <c r="AB630" s="61">
        <v>2511</v>
      </c>
      <c r="AC630" s="62">
        <v>42136</v>
      </c>
      <c r="AD630" s="12" t="s">
        <v>65</v>
      </c>
      <c r="AE630" s="16">
        <v>1000000</v>
      </c>
      <c r="AF630" s="14" t="s">
        <v>18</v>
      </c>
      <c r="AG630" s="39">
        <v>95.329051929999906</v>
      </c>
    </row>
    <row r="631" spans="1:33" hidden="1" x14ac:dyDescent="0.25">
      <c r="A631" s="40" t="s">
        <v>925</v>
      </c>
      <c r="B631" s="40" t="b" cm="1">
        <f t="array" ref="B631">IsESG(A631)</f>
        <v>0</v>
      </c>
      <c r="C631" s="41" t="s">
        <v>18</v>
      </c>
      <c r="D631" s="42" t="s">
        <v>18</v>
      </c>
      <c r="E631" s="41">
        <v>6.9876739224788302</v>
      </c>
      <c r="F631" s="42">
        <v>21</v>
      </c>
      <c r="G631" s="41">
        <v>4.0126564131855096</v>
      </c>
      <c r="H631" s="42">
        <v>12</v>
      </c>
      <c r="I631" s="41">
        <v>21.087899093417501</v>
      </c>
      <c r="J631" s="42">
        <v>35</v>
      </c>
      <c r="K631" s="41">
        <v>5.8904634239755804</v>
      </c>
      <c r="L631" s="42">
        <v>31</v>
      </c>
      <c r="M631" s="41">
        <v>-3.6155904259171902E-2</v>
      </c>
      <c r="N631" s="42">
        <v>20</v>
      </c>
      <c r="O631" s="41">
        <v>7.68413967902391</v>
      </c>
      <c r="P631" s="43">
        <v>2.2132457824279599</v>
      </c>
      <c r="Q631" s="43">
        <v>0.50880183334606399</v>
      </c>
      <c r="R631" s="44">
        <v>8</v>
      </c>
      <c r="S631" s="45">
        <v>0</v>
      </c>
      <c r="T631" s="45">
        <v>5.0000000000000001E-3</v>
      </c>
      <c r="U631" s="46" t="s">
        <v>18</v>
      </c>
      <c r="V631" s="47">
        <v>6.4999999999999997E-3</v>
      </c>
      <c r="W631" s="47" t="s">
        <v>18</v>
      </c>
      <c r="X631" s="47">
        <v>8.8699999999999994E-3</v>
      </c>
      <c r="Y631" s="48" t="s">
        <v>30</v>
      </c>
      <c r="Z631" s="49" t="s">
        <v>18</v>
      </c>
      <c r="AA631" s="50" t="s">
        <v>18</v>
      </c>
      <c r="AB631" s="51" t="s">
        <v>18</v>
      </c>
      <c r="AC631" s="52">
        <v>42136</v>
      </c>
      <c r="AD631" s="48" t="s">
        <v>65</v>
      </c>
      <c r="AE631" s="53">
        <v>5000000</v>
      </c>
      <c r="AF631" s="46" t="s">
        <v>18</v>
      </c>
      <c r="AG631" s="54" t="s">
        <v>18</v>
      </c>
    </row>
    <row r="632" spans="1:33" x14ac:dyDescent="0.25">
      <c r="A632" s="1" t="s">
        <v>926</v>
      </c>
      <c r="B632" s="40" t="b" cm="1">
        <f t="array" ref="B632">IsESG(A632)</f>
        <v>0</v>
      </c>
      <c r="C632" s="55">
        <v>5.6561019409331701</v>
      </c>
      <c r="D632" s="37">
        <v>16</v>
      </c>
      <c r="E632" s="55">
        <v>6.6642900632498598</v>
      </c>
      <c r="F632" s="37">
        <v>28</v>
      </c>
      <c r="G632" s="55">
        <v>3.2621252333631299</v>
      </c>
      <c r="H632" s="37">
        <v>24</v>
      </c>
      <c r="I632" s="55">
        <v>21.497993758359499</v>
      </c>
      <c r="J632" s="37">
        <v>30</v>
      </c>
      <c r="K632" s="55">
        <v>5.4154417453195798</v>
      </c>
      <c r="L632" s="37">
        <v>43</v>
      </c>
      <c r="M632" s="55">
        <v>-0.17582417582418999</v>
      </c>
      <c r="N632" s="37">
        <v>29</v>
      </c>
      <c r="O632" s="55">
        <v>8.4227307781867502</v>
      </c>
      <c r="P632" s="56">
        <v>2.0678548157131602</v>
      </c>
      <c r="Q632" s="56">
        <v>0.45333299943401101</v>
      </c>
      <c r="R632" s="57">
        <v>8</v>
      </c>
      <c r="S632" s="58">
        <v>0</v>
      </c>
      <c r="T632" s="58">
        <v>5.0000000000000001E-3</v>
      </c>
      <c r="U632" s="14" t="s">
        <v>18</v>
      </c>
      <c r="V632" s="59">
        <v>1.44999999999999E-2</v>
      </c>
      <c r="W632" s="59" t="s">
        <v>18</v>
      </c>
      <c r="X632" s="59">
        <v>1.5970000000000002E-2</v>
      </c>
      <c r="Y632" s="12" t="s">
        <v>30</v>
      </c>
      <c r="Z632" s="60">
        <v>840.64859040168994</v>
      </c>
      <c r="AA632" s="8">
        <v>3.5953947199999998</v>
      </c>
      <c r="AB632" s="61">
        <v>111868</v>
      </c>
      <c r="AC632" s="62">
        <v>32579</v>
      </c>
      <c r="AD632" s="12" t="s">
        <v>65</v>
      </c>
      <c r="AE632" s="16" t="s">
        <v>56</v>
      </c>
      <c r="AF632" s="14" t="s">
        <v>18</v>
      </c>
      <c r="AG632" s="39">
        <v>29.066116289999901</v>
      </c>
    </row>
    <row r="633" spans="1:33" x14ac:dyDescent="0.25">
      <c r="A633" s="40" t="s">
        <v>2645</v>
      </c>
      <c r="B633" s="40" t="b" cm="1">
        <f t="array" ref="B633">IsESG(A633)</f>
        <v>0</v>
      </c>
      <c r="C633" s="41">
        <v>5.65502061113063</v>
      </c>
      <c r="D633" s="42">
        <v>17</v>
      </c>
      <c r="E633" s="41">
        <v>6.66168785523646</v>
      </c>
      <c r="F633" s="42">
        <v>30</v>
      </c>
      <c r="G633" s="41">
        <v>3.2564420846684401</v>
      </c>
      <c r="H633" s="42">
        <v>27</v>
      </c>
      <c r="I633" s="41">
        <v>21.477875752239601</v>
      </c>
      <c r="J633" s="42">
        <v>32</v>
      </c>
      <c r="K633" s="41">
        <v>5.4185644730642997</v>
      </c>
      <c r="L633" s="42">
        <v>42</v>
      </c>
      <c r="M633" s="41">
        <v>-0.178465199286126</v>
      </c>
      <c r="N633" s="42">
        <v>30</v>
      </c>
      <c r="O633" s="41">
        <v>9.3934261972715802</v>
      </c>
      <c r="P633" s="43">
        <v>1.85202566450803</v>
      </c>
      <c r="Q633" s="43">
        <v>0.44809390066258598</v>
      </c>
      <c r="R633" s="44">
        <v>8</v>
      </c>
      <c r="S633" s="45">
        <v>0</v>
      </c>
      <c r="T633" s="45">
        <v>5.0000000000000001E-3</v>
      </c>
      <c r="U633" s="46" t="s">
        <v>18</v>
      </c>
      <c r="V633" s="47">
        <v>1.4500000000000001E-2</v>
      </c>
      <c r="W633" s="47" t="s">
        <v>18</v>
      </c>
      <c r="X633" s="47">
        <v>1.5970000000000002E-2</v>
      </c>
      <c r="Y633" s="48" t="s">
        <v>30</v>
      </c>
      <c r="Z633" s="49" t="s">
        <v>18</v>
      </c>
      <c r="AA633" s="50" t="s">
        <v>18</v>
      </c>
      <c r="AB633" s="51" t="s">
        <v>18</v>
      </c>
      <c r="AC633" s="52">
        <v>32579</v>
      </c>
      <c r="AD633" s="48" t="s">
        <v>65</v>
      </c>
      <c r="AE633" s="53">
        <v>30000</v>
      </c>
      <c r="AF633" s="46" t="s">
        <v>18</v>
      </c>
      <c r="AG633" s="54" t="s">
        <v>18</v>
      </c>
    </row>
    <row r="634" spans="1:33" hidden="1" x14ac:dyDescent="0.25">
      <c r="A634" s="1" t="s">
        <v>928</v>
      </c>
      <c r="B634" s="40" t="b" cm="1">
        <f t="array" ref="B634">IsESG(A634)</f>
        <v>0</v>
      </c>
      <c r="C634" s="55" t="s">
        <v>18</v>
      </c>
      <c r="D634" s="37" t="s">
        <v>18</v>
      </c>
      <c r="E634" s="55" t="s">
        <v>18</v>
      </c>
      <c r="F634" s="37" t="s">
        <v>18</v>
      </c>
      <c r="G634" s="55">
        <v>-0.65797447144689802</v>
      </c>
      <c r="H634" s="37">
        <v>112</v>
      </c>
      <c r="I634" s="55">
        <v>9.3855434004704392</v>
      </c>
      <c r="J634" s="37">
        <v>131</v>
      </c>
      <c r="K634" s="55">
        <v>3.7730358874879402</v>
      </c>
      <c r="L634" s="37">
        <v>104</v>
      </c>
      <c r="M634" s="55">
        <v>-0.16795745077914301</v>
      </c>
      <c r="N634" s="37">
        <v>28</v>
      </c>
      <c r="O634" s="55">
        <v>2.9853144463919699</v>
      </c>
      <c r="P634" s="56">
        <v>1.7768761510704201</v>
      </c>
      <c r="Q634" s="56" t="s">
        <v>18</v>
      </c>
      <c r="R634" s="57">
        <v>8</v>
      </c>
      <c r="S634" s="58">
        <v>0</v>
      </c>
      <c r="T634" s="58">
        <v>0</v>
      </c>
      <c r="U634" s="14" t="s">
        <v>18</v>
      </c>
      <c r="V634" s="59">
        <v>6.8999999999999999E-3</v>
      </c>
      <c r="W634" s="59" t="s">
        <v>18</v>
      </c>
      <c r="X634" s="59">
        <v>8.7799999999999996E-3</v>
      </c>
      <c r="Y634" s="12" t="s">
        <v>30</v>
      </c>
      <c r="Z634" s="60">
        <v>2.4552988189940002</v>
      </c>
      <c r="AA634" s="8">
        <v>3.8611649996890998E-2</v>
      </c>
      <c r="AB634" s="61">
        <v>1594</v>
      </c>
      <c r="AC634" s="62">
        <v>43976</v>
      </c>
      <c r="AD634" s="12" t="s">
        <v>65</v>
      </c>
      <c r="AE634" s="16">
        <v>1</v>
      </c>
      <c r="AF634" s="14" t="s">
        <v>18</v>
      </c>
      <c r="AG634" s="39">
        <v>-0.89119889996613999</v>
      </c>
    </row>
    <row r="635" spans="1:33" hidden="1" x14ac:dyDescent="0.25">
      <c r="A635" s="40" t="s">
        <v>929</v>
      </c>
      <c r="B635" s="40" t="b" cm="1">
        <f t="array" ref="B635">IsESG(A635)</f>
        <v>0</v>
      </c>
      <c r="C635" s="41" t="s">
        <v>18</v>
      </c>
      <c r="D635" s="42" t="s">
        <v>18</v>
      </c>
      <c r="E635" s="41" t="s">
        <v>18</v>
      </c>
      <c r="F635" s="42" t="s">
        <v>18</v>
      </c>
      <c r="G635" s="41">
        <v>2.6605136646495802</v>
      </c>
      <c r="H635" s="42">
        <v>35</v>
      </c>
      <c r="I635" s="41">
        <v>15.3453585569731</v>
      </c>
      <c r="J635" s="42">
        <v>77</v>
      </c>
      <c r="K635" s="41">
        <v>5.6325543916196397</v>
      </c>
      <c r="L635" s="42">
        <v>37</v>
      </c>
      <c r="M635" s="41">
        <v>-3.8127192313541697E-2</v>
      </c>
      <c r="N635" s="42">
        <v>21</v>
      </c>
      <c r="O635" s="41">
        <v>5.5649653867191802</v>
      </c>
      <c r="P635" s="43">
        <v>2.02415440473807</v>
      </c>
      <c r="Q635" s="43" t="s">
        <v>18</v>
      </c>
      <c r="R635" s="44">
        <v>8</v>
      </c>
      <c r="S635" s="45">
        <v>0</v>
      </c>
      <c r="T635" s="45">
        <v>0</v>
      </c>
      <c r="U635" s="46" t="s">
        <v>18</v>
      </c>
      <c r="V635" s="47">
        <v>7.9000000000000008E-3</v>
      </c>
      <c r="W635" s="47" t="s">
        <v>18</v>
      </c>
      <c r="X635" s="47">
        <v>9.4699999999999993E-3</v>
      </c>
      <c r="Y635" s="48" t="s">
        <v>30</v>
      </c>
      <c r="Z635" s="49">
        <v>3.37715395444499</v>
      </c>
      <c r="AA635" s="50">
        <v>9.6288609999917799E-2</v>
      </c>
      <c r="AB635" s="51">
        <v>1389</v>
      </c>
      <c r="AC635" s="52">
        <v>43976</v>
      </c>
      <c r="AD635" s="48" t="s">
        <v>930</v>
      </c>
      <c r="AE635" s="53">
        <v>1</v>
      </c>
      <c r="AF635" s="46" t="s">
        <v>18</v>
      </c>
      <c r="AG635" s="54">
        <v>-0.151159900004572</v>
      </c>
    </row>
    <row r="636" spans="1:33" hidden="1" x14ac:dyDescent="0.25">
      <c r="A636" s="1" t="s">
        <v>931</v>
      </c>
      <c r="B636" s="40" t="b" cm="1">
        <f t="array" ref="B636">IsESG(A636)</f>
        <v>0</v>
      </c>
      <c r="C636" s="55" t="s">
        <v>18</v>
      </c>
      <c r="D636" s="37" t="s">
        <v>18</v>
      </c>
      <c r="E636" s="55" t="s">
        <v>18</v>
      </c>
      <c r="F636" s="37" t="s">
        <v>18</v>
      </c>
      <c r="G636" s="65">
        <v>6.1885057330529403</v>
      </c>
      <c r="H636" s="66">
        <v>3</v>
      </c>
      <c r="I636" s="55">
        <v>22.3708954144365</v>
      </c>
      <c r="J636" s="37">
        <v>26</v>
      </c>
      <c r="K636" s="55">
        <v>6.5562413402191702</v>
      </c>
      <c r="L636" s="37">
        <v>12</v>
      </c>
      <c r="M636" s="55">
        <v>5.9108641683458503E-3</v>
      </c>
      <c r="N636" s="37">
        <v>18</v>
      </c>
      <c r="O636" s="55">
        <v>9.3542399646436607</v>
      </c>
      <c r="P636" s="56">
        <v>1.95525089438976</v>
      </c>
      <c r="Q636" s="56" t="s">
        <v>18</v>
      </c>
      <c r="R636" s="57">
        <v>8</v>
      </c>
      <c r="S636" s="58">
        <v>0</v>
      </c>
      <c r="T636" s="58">
        <v>0</v>
      </c>
      <c r="U636" s="14" t="s">
        <v>18</v>
      </c>
      <c r="V636" s="59">
        <v>8.8999999999999999E-3</v>
      </c>
      <c r="W636" s="59" t="s">
        <v>18</v>
      </c>
      <c r="X636" s="59">
        <v>9.1000000000000004E-3</v>
      </c>
      <c r="Y636" s="12" t="s">
        <v>30</v>
      </c>
      <c r="Z636" s="60">
        <v>24.926228973415999</v>
      </c>
      <c r="AA636" s="8">
        <v>0.70066156999946905</v>
      </c>
      <c r="AB636" s="61">
        <v>7897</v>
      </c>
      <c r="AC636" s="62">
        <v>43976</v>
      </c>
      <c r="AD636" s="12" t="s">
        <v>930</v>
      </c>
      <c r="AE636" s="16">
        <v>1</v>
      </c>
      <c r="AF636" s="14" t="s">
        <v>18</v>
      </c>
      <c r="AG636" s="39">
        <v>5.7918040300109004</v>
      </c>
    </row>
    <row r="637" spans="1:33" x14ac:dyDescent="0.25">
      <c r="A637" s="40" t="s">
        <v>932</v>
      </c>
      <c r="B637" s="40" t="b" cm="1">
        <f t="array" ref="B637">IsESG(A637)</f>
        <v>0</v>
      </c>
      <c r="C637" s="41">
        <v>1.2887807599712899</v>
      </c>
      <c r="D637" s="42">
        <v>53</v>
      </c>
      <c r="E637" s="41">
        <v>0.93481080656454496</v>
      </c>
      <c r="F637" s="42">
        <v>111</v>
      </c>
      <c r="G637" s="41">
        <v>-0.40005161970293401</v>
      </c>
      <c r="H637" s="42">
        <v>109</v>
      </c>
      <c r="I637" s="41">
        <v>11.949030293316101</v>
      </c>
      <c r="J637" s="42">
        <v>113</v>
      </c>
      <c r="K637" s="41">
        <v>3.9669544507293599</v>
      </c>
      <c r="L637" s="42">
        <v>97</v>
      </c>
      <c r="M637" s="41">
        <v>-0.54111783552864801</v>
      </c>
      <c r="N637" s="42">
        <v>68</v>
      </c>
      <c r="O637" s="41">
        <v>3.90246336053933</v>
      </c>
      <c r="P637" s="43">
        <v>2.0161677917709402</v>
      </c>
      <c r="Q637" s="43">
        <v>-1.22163887605597E-2</v>
      </c>
      <c r="R637" s="44">
        <v>8</v>
      </c>
      <c r="S637" s="45">
        <v>0</v>
      </c>
      <c r="T637" s="45">
        <v>5.0000000000000001E-3</v>
      </c>
      <c r="U637" s="46" t="s">
        <v>18</v>
      </c>
      <c r="V637" s="47">
        <v>9.4999999999999998E-3</v>
      </c>
      <c r="W637" s="47" t="s">
        <v>18</v>
      </c>
      <c r="X637" s="47">
        <v>1.0919999999999999E-2</v>
      </c>
      <c r="Y637" s="48" t="s">
        <v>30</v>
      </c>
      <c r="Z637" s="49">
        <v>653.92251063331196</v>
      </c>
      <c r="AA637" s="50">
        <v>-0.48449186999999999</v>
      </c>
      <c r="AB637" s="51">
        <v>62167</v>
      </c>
      <c r="AC637" s="52">
        <v>39975</v>
      </c>
      <c r="AD637" s="48" t="s">
        <v>65</v>
      </c>
      <c r="AE637" s="53" t="s">
        <v>56</v>
      </c>
      <c r="AF637" s="46" t="s">
        <v>18</v>
      </c>
      <c r="AG637" s="54">
        <v>-26.689270959999899</v>
      </c>
    </row>
    <row r="638" spans="1:33" x14ac:dyDescent="0.25">
      <c r="A638" s="1" t="s">
        <v>2646</v>
      </c>
      <c r="B638" s="40" t="b" cm="1">
        <f t="array" ref="B638">IsESG(A638)</f>
        <v>0</v>
      </c>
      <c r="C638" s="55">
        <v>1.2888535765540801</v>
      </c>
      <c r="D638" s="37">
        <v>52</v>
      </c>
      <c r="E638" s="55">
        <v>0.930982379646772</v>
      </c>
      <c r="F638" s="37">
        <v>112</v>
      </c>
      <c r="G638" s="55">
        <v>-0.40604060609902198</v>
      </c>
      <c r="H638" s="37">
        <v>110</v>
      </c>
      <c r="I638" s="55">
        <v>11.942041888255201</v>
      </c>
      <c r="J638" s="37">
        <v>114</v>
      </c>
      <c r="K638" s="55">
        <v>3.97311954727668</v>
      </c>
      <c r="L638" s="37">
        <v>96</v>
      </c>
      <c r="M638" s="55">
        <v>-0.54133303259278298</v>
      </c>
      <c r="N638" s="37">
        <v>69</v>
      </c>
      <c r="O638" s="55">
        <v>5.7454352534706699</v>
      </c>
      <c r="P638" s="56">
        <v>1.3682222815540499</v>
      </c>
      <c r="Q638" s="56">
        <v>-1.2203193006755699E-2</v>
      </c>
      <c r="R638" s="57">
        <v>8</v>
      </c>
      <c r="S638" s="58">
        <v>0</v>
      </c>
      <c r="T638" s="58">
        <v>5.0000000000000001E-3</v>
      </c>
      <c r="U638" s="14" t="s">
        <v>18</v>
      </c>
      <c r="V638" s="59">
        <v>9.4999999999999998E-3</v>
      </c>
      <c r="W638" s="59" t="s">
        <v>18</v>
      </c>
      <c r="X638" s="59">
        <v>1.0919999999999999E-2</v>
      </c>
      <c r="Y638" s="12" t="s">
        <v>30</v>
      </c>
      <c r="Z638" s="60" t="s">
        <v>18</v>
      </c>
      <c r="AA638" s="8" t="s">
        <v>18</v>
      </c>
      <c r="AB638" s="61" t="s">
        <v>18</v>
      </c>
      <c r="AC638" s="62">
        <v>39975</v>
      </c>
      <c r="AD638" s="12" t="s">
        <v>65</v>
      </c>
      <c r="AE638" s="16">
        <v>30000</v>
      </c>
      <c r="AF638" s="14" t="s">
        <v>18</v>
      </c>
      <c r="AG638" s="39" t="s">
        <v>18</v>
      </c>
    </row>
    <row r="639" spans="1:33" x14ac:dyDescent="0.25">
      <c r="A639" s="40" t="s">
        <v>934</v>
      </c>
      <c r="B639" s="40" t="b" cm="1">
        <f t="array" ref="B639">IsESG(A639)</f>
        <v>0</v>
      </c>
      <c r="C639" s="41">
        <v>3.7633799516584299</v>
      </c>
      <c r="D639" s="42">
        <v>31</v>
      </c>
      <c r="E639" s="41">
        <v>3.0655311479580201</v>
      </c>
      <c r="F639" s="42">
        <v>79</v>
      </c>
      <c r="G639" s="41">
        <v>-0.12355224936611001</v>
      </c>
      <c r="H639" s="42">
        <v>99</v>
      </c>
      <c r="I639" s="41">
        <v>13.975648491265</v>
      </c>
      <c r="J639" s="42">
        <v>97</v>
      </c>
      <c r="K639" s="41">
        <v>3.41018251681073</v>
      </c>
      <c r="L639" s="42">
        <v>121</v>
      </c>
      <c r="M639" s="41">
        <v>-1.5096065873742099</v>
      </c>
      <c r="N639" s="42">
        <v>132</v>
      </c>
      <c r="O639" s="41">
        <v>5.8641701832094304</v>
      </c>
      <c r="P639" s="43">
        <v>1.68730422632775</v>
      </c>
      <c r="Q639" s="43">
        <v>0.21603295438164699</v>
      </c>
      <c r="R639" s="44">
        <v>8</v>
      </c>
      <c r="S639" s="45">
        <v>0.01</v>
      </c>
      <c r="T639" s="45">
        <v>0.01</v>
      </c>
      <c r="U639" s="46" t="s">
        <v>18</v>
      </c>
      <c r="V639" s="47">
        <v>1.7999999999999999E-2</v>
      </c>
      <c r="W639" s="47" t="s">
        <v>18</v>
      </c>
      <c r="X639" s="47">
        <v>1.9099999999999999E-2</v>
      </c>
      <c r="Y639" s="48" t="s">
        <v>30</v>
      </c>
      <c r="Z639" s="49">
        <v>72.104618590000001</v>
      </c>
      <c r="AA639" s="50">
        <v>0.44239571</v>
      </c>
      <c r="AB639" s="51">
        <v>11554</v>
      </c>
      <c r="AC639" s="52">
        <v>38656</v>
      </c>
      <c r="AD639" s="48" t="s">
        <v>781</v>
      </c>
      <c r="AE639" s="53">
        <v>20</v>
      </c>
      <c r="AF639" s="46" t="s">
        <v>18</v>
      </c>
      <c r="AG639" s="54">
        <v>2.17486947</v>
      </c>
    </row>
    <row r="640" spans="1:33" hidden="1" x14ac:dyDescent="0.25">
      <c r="A640" s="1" t="s">
        <v>935</v>
      </c>
      <c r="B640" s="40" t="b" cm="1">
        <f t="array" ref="B640">IsESG(A640)</f>
        <v>0</v>
      </c>
      <c r="C640" s="55" t="s">
        <v>18</v>
      </c>
      <c r="D640" s="37" t="s">
        <v>18</v>
      </c>
      <c r="E640" s="55" t="s">
        <v>18</v>
      </c>
      <c r="F640" s="37" t="s">
        <v>18</v>
      </c>
      <c r="G640" s="55" t="s">
        <v>18</v>
      </c>
      <c r="H640" s="37" t="s">
        <v>18</v>
      </c>
      <c r="I640" s="55">
        <v>17.780061664953699</v>
      </c>
      <c r="J640" s="37">
        <v>63</v>
      </c>
      <c r="K640" s="55">
        <v>3.6166365280288999</v>
      </c>
      <c r="L640" s="37">
        <v>111</v>
      </c>
      <c r="M640" s="55">
        <v>-1.96749358426006</v>
      </c>
      <c r="N640" s="37">
        <v>140</v>
      </c>
      <c r="O640" s="55">
        <v>8.1373722592802107</v>
      </c>
      <c r="P640" s="56">
        <v>1.68347371500673</v>
      </c>
      <c r="Q640" s="56" t="s">
        <v>18</v>
      </c>
      <c r="R640" s="57">
        <v>8</v>
      </c>
      <c r="S640" s="58">
        <v>0.01</v>
      </c>
      <c r="T640" s="58">
        <v>0.01</v>
      </c>
      <c r="U640" s="14" t="s">
        <v>18</v>
      </c>
      <c r="V640" s="59">
        <v>1.7999999999999999E-2</v>
      </c>
      <c r="W640" s="59" t="s">
        <v>18</v>
      </c>
      <c r="X640" s="59">
        <v>2.0199999999999999E-2</v>
      </c>
      <c r="Y640" s="12" t="s">
        <v>30</v>
      </c>
      <c r="Z640" s="60">
        <v>8.6678190299999898</v>
      </c>
      <c r="AA640" s="8">
        <v>0.69598574999999996</v>
      </c>
      <c r="AB640" s="61">
        <v>2523</v>
      </c>
      <c r="AC640" s="62">
        <v>44704</v>
      </c>
      <c r="AD640" s="12" t="s">
        <v>936</v>
      </c>
      <c r="AE640" s="16">
        <v>20</v>
      </c>
      <c r="AF640" s="14" t="s">
        <v>18</v>
      </c>
      <c r="AG640" s="39">
        <v>3.7215462600000002</v>
      </c>
    </row>
    <row r="641" spans="1:33" x14ac:dyDescent="0.25">
      <c r="A641" s="40" t="s">
        <v>937</v>
      </c>
      <c r="B641" s="40" t="b" cm="1">
        <f t="array" ref="B641">IsESG(A641)</f>
        <v>0</v>
      </c>
      <c r="C641" s="41">
        <v>1.91041477593034</v>
      </c>
      <c r="D641" s="42">
        <v>48</v>
      </c>
      <c r="E641" s="41">
        <v>1.4504503055137099</v>
      </c>
      <c r="F641" s="42">
        <v>105</v>
      </c>
      <c r="G641" s="41">
        <v>-0.82919358282670297</v>
      </c>
      <c r="H641" s="42">
        <v>114</v>
      </c>
      <c r="I641" s="41">
        <v>7.6630778974034301</v>
      </c>
      <c r="J641" s="42">
        <v>136</v>
      </c>
      <c r="K641" s="41">
        <v>2.6570048309177898</v>
      </c>
      <c r="L641" s="42">
        <v>132</v>
      </c>
      <c r="M641" s="41">
        <v>-1.2202208018594101</v>
      </c>
      <c r="N641" s="42">
        <v>116</v>
      </c>
      <c r="O641" s="41">
        <v>3.7815548700028701</v>
      </c>
      <c r="P641" s="43">
        <v>0.947247537934089</v>
      </c>
      <c r="Q641" s="43">
        <v>9.8854915015102601E-2</v>
      </c>
      <c r="R641" s="44">
        <v>8</v>
      </c>
      <c r="S641" s="45">
        <v>5.0000000000000001E-3</v>
      </c>
      <c r="T641" s="45">
        <v>5.0000000000000001E-3</v>
      </c>
      <c r="U641" s="46" t="s">
        <v>18</v>
      </c>
      <c r="V641" s="47">
        <v>0.01</v>
      </c>
      <c r="W641" s="47" t="s">
        <v>18</v>
      </c>
      <c r="X641" s="47">
        <v>1.0200000000000001E-2</v>
      </c>
      <c r="Y641" s="48" t="s">
        <v>30</v>
      </c>
      <c r="Z641" s="49">
        <v>77.874842670000007</v>
      </c>
      <c r="AA641" s="50">
        <v>2.8734860000000001E-2</v>
      </c>
      <c r="AB641" s="51">
        <v>8189</v>
      </c>
      <c r="AC641" s="52">
        <v>38656</v>
      </c>
      <c r="AD641" s="48" t="s">
        <v>938</v>
      </c>
      <c r="AE641" s="53">
        <v>20</v>
      </c>
      <c r="AF641" s="46" t="s">
        <v>18</v>
      </c>
      <c r="AG641" s="54">
        <v>-2.0561514600000002</v>
      </c>
    </row>
    <row r="642" spans="1:33" x14ac:dyDescent="0.25">
      <c r="A642" s="1" t="s">
        <v>939</v>
      </c>
      <c r="B642" s="40" t="b" cm="1">
        <f t="array" ref="B642">IsESG(A642)</f>
        <v>0</v>
      </c>
      <c r="C642" s="65">
        <v>8.1370067210956307</v>
      </c>
      <c r="D642" s="66">
        <v>1</v>
      </c>
      <c r="E642" s="55">
        <v>9.5792576024428904</v>
      </c>
      <c r="F642" s="37">
        <v>4</v>
      </c>
      <c r="G642" s="55">
        <v>4.8455824691312204</v>
      </c>
      <c r="H642" s="37">
        <v>10</v>
      </c>
      <c r="I642" s="55">
        <v>23.304902505617701</v>
      </c>
      <c r="J642" s="37">
        <v>21</v>
      </c>
      <c r="K642" s="55">
        <v>6.8638701355266898</v>
      </c>
      <c r="L642" s="37">
        <v>5</v>
      </c>
      <c r="M642" s="55">
        <v>-0.85752696527927597</v>
      </c>
      <c r="N642" s="37">
        <v>92</v>
      </c>
      <c r="O642" s="55">
        <v>9.6591326732406309</v>
      </c>
      <c r="P642" s="56">
        <v>1.9902297440891801</v>
      </c>
      <c r="Q642" s="56">
        <v>0.57847825131798403</v>
      </c>
      <c r="R642" s="57">
        <v>8</v>
      </c>
      <c r="S642" s="58">
        <v>0</v>
      </c>
      <c r="T642" s="58">
        <v>0</v>
      </c>
      <c r="U642" s="14" t="s">
        <v>18</v>
      </c>
      <c r="V642" s="59">
        <v>0</v>
      </c>
      <c r="W642" s="59" t="s">
        <v>18</v>
      </c>
      <c r="X642" s="59">
        <v>1.11E-2</v>
      </c>
      <c r="Y642" s="12" t="s">
        <v>30</v>
      </c>
      <c r="Z642" s="60">
        <v>278.61753363999998</v>
      </c>
      <c r="AA642" s="8">
        <v>3.7894049600000002</v>
      </c>
      <c r="AB642" s="61">
        <v>85981</v>
      </c>
      <c r="AC642" s="62">
        <v>41605</v>
      </c>
      <c r="AD642" s="12" t="s">
        <v>940</v>
      </c>
      <c r="AE642" s="16">
        <v>10</v>
      </c>
      <c r="AF642" s="14" t="s">
        <v>18</v>
      </c>
      <c r="AG642" s="39">
        <v>33.197183180000003</v>
      </c>
    </row>
    <row r="643" spans="1:33" x14ac:dyDescent="0.25">
      <c r="A643" s="40" t="s">
        <v>941</v>
      </c>
      <c r="B643" s="40" t="b" cm="1">
        <f t="array" ref="B643">IsESG(A643)</f>
        <v>0</v>
      </c>
      <c r="C643" s="41">
        <v>2.5861470002358198</v>
      </c>
      <c r="D643" s="42">
        <v>44</v>
      </c>
      <c r="E643" s="41">
        <v>2.6271106754833999</v>
      </c>
      <c r="F643" s="42">
        <v>89</v>
      </c>
      <c r="G643" s="41">
        <v>0.97883690482569696</v>
      </c>
      <c r="H643" s="42">
        <v>77</v>
      </c>
      <c r="I643" s="41">
        <v>12.2681612960594</v>
      </c>
      <c r="J643" s="42">
        <v>109</v>
      </c>
      <c r="K643" s="41">
        <v>4.6927661213527996</v>
      </c>
      <c r="L643" s="42">
        <v>72</v>
      </c>
      <c r="M643" s="41">
        <v>-0.87476256806385799</v>
      </c>
      <c r="N643" s="42">
        <v>94</v>
      </c>
      <c r="O643" s="41">
        <v>4.2153912722695797</v>
      </c>
      <c r="P643" s="43">
        <v>1.94220450962334</v>
      </c>
      <c r="Q643" s="43">
        <v>0.269793170111359</v>
      </c>
      <c r="R643" s="44">
        <v>8</v>
      </c>
      <c r="S643" s="45">
        <v>0</v>
      </c>
      <c r="T643" s="45">
        <v>0</v>
      </c>
      <c r="U643" s="46" t="s">
        <v>18</v>
      </c>
      <c r="V643" s="47">
        <v>0</v>
      </c>
      <c r="W643" s="47" t="s">
        <v>18</v>
      </c>
      <c r="X643" s="47">
        <v>7.4999999999999997E-3</v>
      </c>
      <c r="Y643" s="48" t="s">
        <v>30</v>
      </c>
      <c r="Z643" s="49">
        <v>129.22003529</v>
      </c>
      <c r="AA643" s="50">
        <v>1.5131964899999999</v>
      </c>
      <c r="AB643" s="51">
        <v>20495</v>
      </c>
      <c r="AC643" s="52">
        <v>41605</v>
      </c>
      <c r="AD643" s="48" t="s">
        <v>942</v>
      </c>
      <c r="AE643" s="53">
        <v>10</v>
      </c>
      <c r="AF643" s="46" t="s">
        <v>18</v>
      </c>
      <c r="AG643" s="54">
        <v>5.7364291600000001</v>
      </c>
    </row>
    <row r="644" spans="1:33" x14ac:dyDescent="0.25">
      <c r="A644" s="1" t="s">
        <v>943</v>
      </c>
      <c r="B644" s="40" t="b" cm="1">
        <f t="array" ref="B644">IsESG(A644)</f>
        <v>0</v>
      </c>
      <c r="C644" s="55">
        <v>4.0492448685593301</v>
      </c>
      <c r="D644" s="37">
        <v>27</v>
      </c>
      <c r="E644" s="55">
        <v>4.9014556102619098</v>
      </c>
      <c r="F644" s="37">
        <v>48</v>
      </c>
      <c r="G644" s="55">
        <v>2.1525807685110498</v>
      </c>
      <c r="H644" s="37">
        <v>50</v>
      </c>
      <c r="I644" s="55">
        <v>15.267564463931301</v>
      </c>
      <c r="J644" s="37">
        <v>80</v>
      </c>
      <c r="K644" s="55">
        <v>5.4365097553893804</v>
      </c>
      <c r="L644" s="37">
        <v>41</v>
      </c>
      <c r="M644" s="55">
        <v>-0.82134785842352598</v>
      </c>
      <c r="N644" s="37">
        <v>89</v>
      </c>
      <c r="O644" s="55">
        <v>5.7269949301898198</v>
      </c>
      <c r="P644" s="56">
        <v>1.95330277799459</v>
      </c>
      <c r="Q644" s="56">
        <v>0.50649066331655002</v>
      </c>
      <c r="R644" s="57">
        <v>8</v>
      </c>
      <c r="S644" s="58">
        <v>0</v>
      </c>
      <c r="T644" s="58">
        <v>0</v>
      </c>
      <c r="U644" s="14" t="s">
        <v>18</v>
      </c>
      <c r="V644" s="59">
        <v>0</v>
      </c>
      <c r="W644" s="59" t="s">
        <v>18</v>
      </c>
      <c r="X644" s="59">
        <v>8.9999999999999993E-3</v>
      </c>
      <c r="Y644" s="12" t="s">
        <v>30</v>
      </c>
      <c r="Z644" s="60">
        <v>49.838186979999897</v>
      </c>
      <c r="AA644" s="8">
        <v>1.6027160199999999</v>
      </c>
      <c r="AB644" s="61">
        <v>6871</v>
      </c>
      <c r="AC644" s="62">
        <v>37038</v>
      </c>
      <c r="AD644" s="12" t="s">
        <v>940</v>
      </c>
      <c r="AE644" s="16">
        <v>10</v>
      </c>
      <c r="AF644" s="14" t="s">
        <v>18</v>
      </c>
      <c r="AG644" s="39">
        <v>12.66923364</v>
      </c>
    </row>
    <row r="645" spans="1:33" x14ac:dyDescent="0.25">
      <c r="A645" s="40" t="s">
        <v>944</v>
      </c>
      <c r="B645" s="40" t="b" cm="1">
        <f t="array" ref="B645">IsESG(A645)</f>
        <v>0</v>
      </c>
      <c r="C645" s="41">
        <v>5.7684613755801104</v>
      </c>
      <c r="D645" s="42">
        <v>15</v>
      </c>
      <c r="E645" s="41">
        <v>6.4689013112346903</v>
      </c>
      <c r="F645" s="42">
        <v>32</v>
      </c>
      <c r="G645" s="41">
        <v>2.9921165657739999</v>
      </c>
      <c r="H645" s="42">
        <v>30</v>
      </c>
      <c r="I645" s="41">
        <v>18.4361644385456</v>
      </c>
      <c r="J645" s="42">
        <v>57</v>
      </c>
      <c r="K645" s="41">
        <v>6.1265444082510596</v>
      </c>
      <c r="L645" s="42">
        <v>25</v>
      </c>
      <c r="M645" s="41">
        <v>-0.87382421206934002</v>
      </c>
      <c r="N645" s="42">
        <v>93</v>
      </c>
      <c r="O645" s="41">
        <v>7.5521826475862301</v>
      </c>
      <c r="P645" s="43">
        <v>1.9007955383471999</v>
      </c>
      <c r="Q645" s="43">
        <v>0.49274574649840502</v>
      </c>
      <c r="R645" s="44">
        <v>8</v>
      </c>
      <c r="S645" s="45">
        <v>0</v>
      </c>
      <c r="T645" s="45">
        <v>0</v>
      </c>
      <c r="U645" s="46" t="s">
        <v>18</v>
      </c>
      <c r="V645" s="47">
        <v>0</v>
      </c>
      <c r="W645" s="47" t="s">
        <v>18</v>
      </c>
      <c r="X645" s="47">
        <v>1.03E-2</v>
      </c>
      <c r="Y645" s="48" t="s">
        <v>30</v>
      </c>
      <c r="Z645" s="49">
        <v>306.40292262000003</v>
      </c>
      <c r="AA645" s="50">
        <v>1.3275207600000001</v>
      </c>
      <c r="AB645" s="51">
        <v>62141</v>
      </c>
      <c r="AC645" s="52">
        <v>41605</v>
      </c>
      <c r="AD645" s="48" t="s">
        <v>942</v>
      </c>
      <c r="AE645" s="53">
        <v>10</v>
      </c>
      <c r="AF645" s="46" t="s">
        <v>18</v>
      </c>
      <c r="AG645" s="54">
        <v>13.623387809999899</v>
      </c>
    </row>
    <row r="646" spans="1:33" hidden="1" x14ac:dyDescent="0.25">
      <c r="A646" s="1" t="s">
        <v>945</v>
      </c>
      <c r="B646" s="40" t="b" cm="1">
        <f t="array" ref="B646">IsESG(A646)</f>
        <v>0</v>
      </c>
      <c r="C646" s="55" t="s">
        <v>18</v>
      </c>
      <c r="D646" s="37" t="s">
        <v>18</v>
      </c>
      <c r="E646" s="55">
        <v>1.2602853717079401</v>
      </c>
      <c r="F646" s="37">
        <v>107</v>
      </c>
      <c r="G646" s="55">
        <v>0.14245118943083601</v>
      </c>
      <c r="H646" s="37">
        <v>95</v>
      </c>
      <c r="I646" s="55">
        <v>9.4950884086444791</v>
      </c>
      <c r="J646" s="37">
        <v>128</v>
      </c>
      <c r="K646" s="55">
        <v>4.0639324825184797</v>
      </c>
      <c r="L646" s="37">
        <v>93</v>
      </c>
      <c r="M646" s="55">
        <v>-0.87858146442097995</v>
      </c>
      <c r="N646" s="37">
        <v>95</v>
      </c>
      <c r="O646" s="55">
        <v>3.2579199171888802</v>
      </c>
      <c r="P646" s="56">
        <v>1.6618207902683799</v>
      </c>
      <c r="Q646" s="56">
        <v>4.9847818474789897E-2</v>
      </c>
      <c r="R646" s="57">
        <v>6</v>
      </c>
      <c r="S646" s="58">
        <v>0</v>
      </c>
      <c r="T646" s="58">
        <v>0</v>
      </c>
      <c r="U646" s="14" t="s">
        <v>18</v>
      </c>
      <c r="V646" s="59">
        <v>4.0000000000000001E-3</v>
      </c>
      <c r="W646" s="59" t="s">
        <v>18</v>
      </c>
      <c r="X646" s="59">
        <v>4.1999999999999997E-3</v>
      </c>
      <c r="Y646" s="12" t="s">
        <v>30</v>
      </c>
      <c r="Z646" s="60">
        <v>54.934322081786</v>
      </c>
      <c r="AA646" s="8">
        <v>1.28290832</v>
      </c>
      <c r="AB646" s="61">
        <v>58461</v>
      </c>
      <c r="AC646" s="62">
        <v>43263</v>
      </c>
      <c r="AD646" s="12" t="s">
        <v>283</v>
      </c>
      <c r="AE646" s="16">
        <v>0.01</v>
      </c>
      <c r="AF646" s="14" t="s">
        <v>18</v>
      </c>
      <c r="AG646" s="39">
        <v>9.4666850199999999</v>
      </c>
    </row>
    <row r="647" spans="1:33" hidden="1" x14ac:dyDescent="0.25">
      <c r="A647" s="40" t="s">
        <v>946</v>
      </c>
      <c r="B647" s="40" t="b" cm="1">
        <f t="array" ref="B647">IsESG(A647)</f>
        <v>0</v>
      </c>
      <c r="C647" s="41" t="s">
        <v>18</v>
      </c>
      <c r="D647" s="42" t="s">
        <v>18</v>
      </c>
      <c r="E647" s="63">
        <v>10.1072713196476</v>
      </c>
      <c r="F647" s="64">
        <v>1</v>
      </c>
      <c r="G647" s="41">
        <v>5.5111954677328798</v>
      </c>
      <c r="H647" s="42">
        <v>5</v>
      </c>
      <c r="I647" s="41">
        <v>24.0907605065306</v>
      </c>
      <c r="J647" s="42">
        <v>13</v>
      </c>
      <c r="K647" s="41">
        <v>7.1852538409128597</v>
      </c>
      <c r="L647" s="42">
        <v>4</v>
      </c>
      <c r="M647" s="41">
        <v>-0.78971439609569705</v>
      </c>
      <c r="N647" s="42">
        <v>85</v>
      </c>
      <c r="O647" s="41">
        <v>9.6051959588992997</v>
      </c>
      <c r="P647" s="43">
        <v>2.0832215433107102</v>
      </c>
      <c r="Q647" s="43">
        <v>0.61245497956791695</v>
      </c>
      <c r="R647" s="44">
        <v>8</v>
      </c>
      <c r="S647" s="45">
        <v>0</v>
      </c>
      <c r="T647" s="45">
        <v>0</v>
      </c>
      <c r="U647" s="46" t="s">
        <v>18</v>
      </c>
      <c r="V647" s="47">
        <v>4.0000000000000001E-3</v>
      </c>
      <c r="W647" s="47" t="s">
        <v>18</v>
      </c>
      <c r="X647" s="47">
        <v>4.1999999999999997E-3</v>
      </c>
      <c r="Y647" s="48" t="s">
        <v>30</v>
      </c>
      <c r="Z647" s="49">
        <v>40.469044331364998</v>
      </c>
      <c r="AA647" s="50">
        <v>0.41485548999999999</v>
      </c>
      <c r="AB647" s="51">
        <v>43439</v>
      </c>
      <c r="AC647" s="52">
        <v>43263</v>
      </c>
      <c r="AD647" s="48" t="s">
        <v>283</v>
      </c>
      <c r="AE647" s="53">
        <v>0.01</v>
      </c>
      <c r="AF647" s="46" t="s">
        <v>18</v>
      </c>
      <c r="AG647" s="54">
        <v>5.5058673699999998</v>
      </c>
    </row>
    <row r="648" spans="1:33" x14ac:dyDescent="0.25">
      <c r="A648" s="1" t="s">
        <v>947</v>
      </c>
      <c r="B648" s="40" t="b" cm="1">
        <f t="array" ref="B648">IsESG(A648)</f>
        <v>0</v>
      </c>
      <c r="C648" s="55">
        <v>5.3798554464007804</v>
      </c>
      <c r="D648" s="37">
        <v>18</v>
      </c>
      <c r="E648" s="55">
        <v>6.1688153580446103</v>
      </c>
      <c r="F648" s="37">
        <v>37</v>
      </c>
      <c r="G648" s="55">
        <v>4.09743360274663</v>
      </c>
      <c r="H648" s="37">
        <v>11</v>
      </c>
      <c r="I648" s="55">
        <v>19.518705924539098</v>
      </c>
      <c r="J648" s="37">
        <v>42</v>
      </c>
      <c r="K648" s="55">
        <v>4.3771746694504197</v>
      </c>
      <c r="L648" s="37">
        <v>82</v>
      </c>
      <c r="M648" s="55">
        <v>-0.59316698147594504</v>
      </c>
      <c r="N648" s="37">
        <v>74</v>
      </c>
      <c r="O648" s="55">
        <v>6.3606752928874197</v>
      </c>
      <c r="P648" s="56">
        <v>2.4270530810732001</v>
      </c>
      <c r="Q648" s="56">
        <v>0.62640319293406899</v>
      </c>
      <c r="R648" s="57">
        <v>6</v>
      </c>
      <c r="S648" s="58">
        <v>0</v>
      </c>
      <c r="T648" s="58">
        <v>5.0000000000000001E-3</v>
      </c>
      <c r="U648" s="14" t="s">
        <v>89</v>
      </c>
      <c r="V648" s="59">
        <v>4.4999999999999997E-3</v>
      </c>
      <c r="W648" s="59" t="s">
        <v>18</v>
      </c>
      <c r="X648" s="59">
        <v>5.4202650148054603E-3</v>
      </c>
      <c r="Y648" s="12" t="s">
        <v>30</v>
      </c>
      <c r="Z648" s="60">
        <v>125.26196919</v>
      </c>
      <c r="AA648" s="8">
        <v>0.94933699999999999</v>
      </c>
      <c r="AB648" s="61">
        <v>5450</v>
      </c>
      <c r="AC648" s="62">
        <v>36488</v>
      </c>
      <c r="AD648" s="12" t="s">
        <v>466</v>
      </c>
      <c r="AE648" s="16">
        <v>10</v>
      </c>
      <c r="AF648" s="14" t="s">
        <v>18</v>
      </c>
      <c r="AG648" s="39">
        <v>6.0948180000000001</v>
      </c>
    </row>
    <row r="649" spans="1:33" x14ac:dyDescent="0.25">
      <c r="A649" s="40" t="s">
        <v>948</v>
      </c>
      <c r="B649" s="40" t="b" cm="1">
        <f t="array" ref="B649">IsESG(A649)</f>
        <v>0</v>
      </c>
      <c r="C649" s="41">
        <v>2.4562650511566302</v>
      </c>
      <c r="D649" s="42">
        <v>45</v>
      </c>
      <c r="E649" s="41">
        <v>2.4511164666202401</v>
      </c>
      <c r="F649" s="42">
        <v>93</v>
      </c>
      <c r="G649" s="41">
        <v>-0.31777951701205098</v>
      </c>
      <c r="H649" s="42">
        <v>106</v>
      </c>
      <c r="I649" s="41">
        <v>12.039312039312</v>
      </c>
      <c r="J649" s="42">
        <v>111</v>
      </c>
      <c r="K649" s="41">
        <v>4.0353628974761904</v>
      </c>
      <c r="L649" s="42">
        <v>94</v>
      </c>
      <c r="M649" s="41">
        <v>-0.36870135190500902</v>
      </c>
      <c r="N649" s="42">
        <v>50</v>
      </c>
      <c r="O649" s="41">
        <v>2.8679707147304598</v>
      </c>
      <c r="P649" s="43">
        <v>2.77488979967824</v>
      </c>
      <c r="Q649" s="43">
        <v>0.30148990582507501</v>
      </c>
      <c r="R649" s="44">
        <v>8</v>
      </c>
      <c r="S649" s="45">
        <v>0.01</v>
      </c>
      <c r="T649" s="45">
        <v>0.01</v>
      </c>
      <c r="U649" s="46" t="s">
        <v>18</v>
      </c>
      <c r="V649" s="47">
        <v>6.0000000000000001E-3</v>
      </c>
      <c r="W649" s="47" t="s">
        <v>18</v>
      </c>
      <c r="X649" s="47">
        <v>1.11E-2</v>
      </c>
      <c r="Y649" s="48" t="s">
        <v>30</v>
      </c>
      <c r="Z649" s="49">
        <v>39.728803460000002</v>
      </c>
      <c r="AA649" s="50">
        <v>0.437639959999999</v>
      </c>
      <c r="AB649" s="51">
        <v>751</v>
      </c>
      <c r="AC649" s="52">
        <v>40651</v>
      </c>
      <c r="AD649" s="48" t="s">
        <v>382</v>
      </c>
      <c r="AE649" s="53">
        <v>1000</v>
      </c>
      <c r="AF649" s="46" t="s">
        <v>39</v>
      </c>
      <c r="AG649" s="54">
        <v>5.9967944799999904</v>
      </c>
    </row>
    <row r="650" spans="1:33" hidden="1" x14ac:dyDescent="0.25">
      <c r="A650" s="1" t="s">
        <v>949</v>
      </c>
      <c r="B650" s="40" t="b" cm="1">
        <f t="array" ref="B650">IsESG(A650)</f>
        <v>0</v>
      </c>
      <c r="C650" s="55" t="s">
        <v>18</v>
      </c>
      <c r="D650" s="37" t="s">
        <v>18</v>
      </c>
      <c r="E650" s="55" t="s">
        <v>18</v>
      </c>
      <c r="F650" s="37" t="s">
        <v>18</v>
      </c>
      <c r="G650" s="55">
        <v>-0.22208194929429401</v>
      </c>
      <c r="H650" s="37">
        <v>102</v>
      </c>
      <c r="I650" s="55">
        <v>12.145810997090001</v>
      </c>
      <c r="J650" s="37">
        <v>110</v>
      </c>
      <c r="K650" s="55">
        <v>4.0796019900498601</v>
      </c>
      <c r="L650" s="37">
        <v>91</v>
      </c>
      <c r="M650" s="55">
        <v>-0.367396924751628</v>
      </c>
      <c r="N650" s="37">
        <v>49</v>
      </c>
      <c r="O650" s="55">
        <v>2.8695027585064099</v>
      </c>
      <c r="P650" s="56">
        <v>2.8105223512861399</v>
      </c>
      <c r="Q650" s="56" t="s">
        <v>18</v>
      </c>
      <c r="R650" s="57">
        <v>8</v>
      </c>
      <c r="S650" s="58">
        <v>0.01</v>
      </c>
      <c r="T650" s="58">
        <v>0.01</v>
      </c>
      <c r="U650" s="14" t="s">
        <v>18</v>
      </c>
      <c r="V650" s="59">
        <v>7.0000000000000001E-3</v>
      </c>
      <c r="W650" s="59" t="s">
        <v>18</v>
      </c>
      <c r="X650" s="59">
        <v>1.01E-2</v>
      </c>
      <c r="Y650" s="12" t="s">
        <v>30</v>
      </c>
      <c r="Z650" s="60" t="s">
        <v>18</v>
      </c>
      <c r="AA650" s="8" t="s">
        <v>18</v>
      </c>
      <c r="AB650" s="61" t="s">
        <v>18</v>
      </c>
      <c r="AC650" s="62">
        <v>44322</v>
      </c>
      <c r="AD650" s="12" t="s">
        <v>382</v>
      </c>
      <c r="AE650" s="16" t="s">
        <v>129</v>
      </c>
      <c r="AF650" s="14" t="s">
        <v>39</v>
      </c>
      <c r="AG650" s="39" t="s">
        <v>18</v>
      </c>
    </row>
    <row r="651" spans="1:33" x14ac:dyDescent="0.25">
      <c r="A651" s="40" t="s">
        <v>950</v>
      </c>
      <c r="B651" s="40" t="b" cm="1">
        <f t="array" ref="B651">IsESG(A651)</f>
        <v>0</v>
      </c>
      <c r="C651" s="41">
        <v>5.0939233990864698</v>
      </c>
      <c r="D651" s="42">
        <v>20</v>
      </c>
      <c r="E651" s="41">
        <v>5.15599096368424</v>
      </c>
      <c r="F651" s="42">
        <v>43</v>
      </c>
      <c r="G651" s="41">
        <v>-1.14388020166028</v>
      </c>
      <c r="H651" s="42">
        <v>122</v>
      </c>
      <c r="I651" s="41">
        <v>20.647975077881501</v>
      </c>
      <c r="J651" s="42">
        <v>37</v>
      </c>
      <c r="K651" s="41">
        <v>5.5143853530949603</v>
      </c>
      <c r="L651" s="42">
        <v>39</v>
      </c>
      <c r="M651" s="41">
        <v>-0.56485570504265503</v>
      </c>
      <c r="N651" s="42">
        <v>73</v>
      </c>
      <c r="O651" s="41">
        <v>6.09806196824713</v>
      </c>
      <c r="P651" s="43">
        <v>2.7167591616674001</v>
      </c>
      <c r="Q651" s="43">
        <v>0.44818067047651799</v>
      </c>
      <c r="R651" s="44">
        <v>8</v>
      </c>
      <c r="S651" s="45">
        <v>0.01</v>
      </c>
      <c r="T651" s="45">
        <v>0.01</v>
      </c>
      <c r="U651" s="46" t="s">
        <v>18</v>
      </c>
      <c r="V651" s="47">
        <v>1.4E-2</v>
      </c>
      <c r="W651" s="47" t="s">
        <v>18</v>
      </c>
      <c r="X651" s="47">
        <v>2.01E-2</v>
      </c>
      <c r="Y651" s="48" t="s">
        <v>30</v>
      </c>
      <c r="Z651" s="49">
        <v>241.62020100000001</v>
      </c>
      <c r="AA651" s="50">
        <v>1.3523384000000001</v>
      </c>
      <c r="AB651" s="51">
        <v>3349</v>
      </c>
      <c r="AC651" s="52">
        <v>40651</v>
      </c>
      <c r="AD651" s="48" t="s">
        <v>382</v>
      </c>
      <c r="AE651" s="53">
        <v>1000</v>
      </c>
      <c r="AF651" s="46" t="s">
        <v>39</v>
      </c>
      <c r="AG651" s="54">
        <v>4.6799483400000002</v>
      </c>
    </row>
    <row r="652" spans="1:33" hidden="1" x14ac:dyDescent="0.25">
      <c r="A652" s="1" t="s">
        <v>951</v>
      </c>
      <c r="B652" s="40" t="b" cm="1">
        <f t="array" ref="B652">IsESG(A652)</f>
        <v>0</v>
      </c>
      <c r="C652" s="55" t="s">
        <v>18</v>
      </c>
      <c r="D652" s="37" t="s">
        <v>18</v>
      </c>
      <c r="E652" s="55" t="s">
        <v>18</v>
      </c>
      <c r="F652" s="37" t="s">
        <v>18</v>
      </c>
      <c r="G652" s="55">
        <v>-0.348990773594404</v>
      </c>
      <c r="H652" s="37">
        <v>108</v>
      </c>
      <c r="I652" s="55">
        <v>21.6143607278056</v>
      </c>
      <c r="J652" s="37">
        <v>29</v>
      </c>
      <c r="K652" s="55">
        <v>5.9355387724710296</v>
      </c>
      <c r="L652" s="37">
        <v>29</v>
      </c>
      <c r="M652" s="55">
        <v>-0.50949050949048402</v>
      </c>
      <c r="N652" s="37">
        <v>63</v>
      </c>
      <c r="O652" s="55">
        <v>6.0962105786444596</v>
      </c>
      <c r="P652" s="56">
        <v>2.8761065820127398</v>
      </c>
      <c r="Q652" s="56" t="s">
        <v>18</v>
      </c>
      <c r="R652" s="57">
        <v>8</v>
      </c>
      <c r="S652" s="58">
        <v>0.01</v>
      </c>
      <c r="T652" s="58">
        <v>0.01</v>
      </c>
      <c r="U652" s="14" t="s">
        <v>18</v>
      </c>
      <c r="V652" s="59">
        <v>6.0000000000000001E-3</v>
      </c>
      <c r="W652" s="59" t="s">
        <v>18</v>
      </c>
      <c r="X652" s="59">
        <v>1.21E-2</v>
      </c>
      <c r="Y652" s="12" t="s">
        <v>30</v>
      </c>
      <c r="Z652" s="60" t="s">
        <v>18</v>
      </c>
      <c r="AA652" s="8" t="s">
        <v>18</v>
      </c>
      <c r="AB652" s="61" t="s">
        <v>18</v>
      </c>
      <c r="AC652" s="62">
        <v>44322</v>
      </c>
      <c r="AD652" s="12" t="s">
        <v>382</v>
      </c>
      <c r="AE652" s="16" t="s">
        <v>129</v>
      </c>
      <c r="AF652" s="14" t="s">
        <v>39</v>
      </c>
      <c r="AG652" s="39" t="s">
        <v>18</v>
      </c>
    </row>
    <row r="653" spans="1:33" x14ac:dyDescent="0.25">
      <c r="A653" s="40" t="s">
        <v>952</v>
      </c>
      <c r="B653" s="40" t="b" cm="1">
        <f t="array" ref="B653">IsESG(A653)</f>
        <v>0</v>
      </c>
      <c r="C653" s="41">
        <v>6.8657132906463296</v>
      </c>
      <c r="D653" s="42">
        <v>6</v>
      </c>
      <c r="E653" s="41">
        <v>6.9547365022468499</v>
      </c>
      <c r="F653" s="42">
        <v>22</v>
      </c>
      <c r="G653" s="41">
        <v>-1.04636809372157</v>
      </c>
      <c r="H653" s="42">
        <v>118</v>
      </c>
      <c r="I653" s="41">
        <v>24.283868188671001</v>
      </c>
      <c r="J653" s="42">
        <v>11</v>
      </c>
      <c r="K653" s="41">
        <v>5.9487744423023496</v>
      </c>
      <c r="L653" s="42">
        <v>28</v>
      </c>
      <c r="M653" s="41">
        <v>-0.73965769330006603</v>
      </c>
      <c r="N653" s="42">
        <v>82</v>
      </c>
      <c r="O653" s="41">
        <v>7.5799290760160698</v>
      </c>
      <c r="P653" s="43">
        <v>2.6653097448319198</v>
      </c>
      <c r="Q653" s="43">
        <v>0.51501979122639696</v>
      </c>
      <c r="R653" s="44">
        <v>8</v>
      </c>
      <c r="S653" s="45">
        <v>0.01</v>
      </c>
      <c r="T653" s="45">
        <v>0.01</v>
      </c>
      <c r="U653" s="46" t="s">
        <v>18</v>
      </c>
      <c r="V653" s="47">
        <v>1.4E-2</v>
      </c>
      <c r="W653" s="47" t="s">
        <v>18</v>
      </c>
      <c r="X653" s="47">
        <v>2.0899999999999998E-2</v>
      </c>
      <c r="Y653" s="48" t="s">
        <v>30</v>
      </c>
      <c r="Z653" s="49">
        <v>282.925525399999</v>
      </c>
      <c r="AA653" s="50">
        <v>0.10155217</v>
      </c>
      <c r="AB653" s="51">
        <v>2468</v>
      </c>
      <c r="AC653" s="52">
        <v>40651</v>
      </c>
      <c r="AD653" s="48" t="s">
        <v>382</v>
      </c>
      <c r="AE653" s="53">
        <v>1000</v>
      </c>
      <c r="AF653" s="46" t="s">
        <v>39</v>
      </c>
      <c r="AG653" s="54">
        <v>5.51909472</v>
      </c>
    </row>
    <row r="654" spans="1:33" hidden="1" x14ac:dyDescent="0.25">
      <c r="A654" s="1" t="s">
        <v>953</v>
      </c>
      <c r="B654" s="40" t="b" cm="1">
        <f t="array" ref="B654">IsESG(A654)</f>
        <v>0</v>
      </c>
      <c r="C654" s="55" t="s">
        <v>18</v>
      </c>
      <c r="D654" s="37" t="s">
        <v>18</v>
      </c>
      <c r="E654" s="55" t="s">
        <v>18</v>
      </c>
      <c r="F654" s="37" t="s">
        <v>18</v>
      </c>
      <c r="G654" s="55">
        <v>-0.25146795164631103</v>
      </c>
      <c r="H654" s="37">
        <v>104</v>
      </c>
      <c r="I654" s="55">
        <v>25.277044854881499</v>
      </c>
      <c r="J654" s="37">
        <v>8</v>
      </c>
      <c r="K654" s="55">
        <v>6.3620071684588204</v>
      </c>
      <c r="L654" s="37">
        <v>17</v>
      </c>
      <c r="M654" s="55">
        <v>-0.67776755083259699</v>
      </c>
      <c r="N654" s="37">
        <v>78</v>
      </c>
      <c r="O654" s="55">
        <v>7.5767929850863798</v>
      </c>
      <c r="P654" s="56">
        <v>2.7974943408605299</v>
      </c>
      <c r="Q654" s="56" t="s">
        <v>18</v>
      </c>
      <c r="R654" s="57">
        <v>8</v>
      </c>
      <c r="S654" s="58">
        <v>0.01</v>
      </c>
      <c r="T654" s="58">
        <v>0.01</v>
      </c>
      <c r="U654" s="14" t="s">
        <v>18</v>
      </c>
      <c r="V654" s="59">
        <v>6.0000000000000001E-3</v>
      </c>
      <c r="W654" s="59" t="s">
        <v>18</v>
      </c>
      <c r="X654" s="59">
        <v>1.29E-2</v>
      </c>
      <c r="Y654" s="12" t="s">
        <v>30</v>
      </c>
      <c r="Z654" s="60" t="s">
        <v>18</v>
      </c>
      <c r="AA654" s="8" t="s">
        <v>18</v>
      </c>
      <c r="AB654" s="61" t="s">
        <v>18</v>
      </c>
      <c r="AC654" s="62">
        <v>44322</v>
      </c>
      <c r="AD654" s="12" t="s">
        <v>382</v>
      </c>
      <c r="AE654" s="16" t="s">
        <v>129</v>
      </c>
      <c r="AF654" s="14" t="s">
        <v>39</v>
      </c>
      <c r="AG654" s="39" t="s">
        <v>18</v>
      </c>
    </row>
    <row r="655" spans="1:33" hidden="1" x14ac:dyDescent="0.25">
      <c r="A655" s="225" t="s">
        <v>2483</v>
      </c>
      <c r="B655" s="40" t="b" cm="1">
        <f t="array" ref="B655">IsESG(A655)</f>
        <v>1</v>
      </c>
      <c r="C655" s="74" t="s">
        <v>18</v>
      </c>
      <c r="D655" s="37" t="s">
        <v>18</v>
      </c>
      <c r="E655" s="74">
        <v>8.3520456745475204</v>
      </c>
      <c r="F655" s="37">
        <v>6</v>
      </c>
      <c r="G655" s="74">
        <v>4.0533851804965302</v>
      </c>
      <c r="H655" s="37">
        <v>20</v>
      </c>
      <c r="I655" s="74">
        <v>20.996989427991199</v>
      </c>
      <c r="J655" s="37">
        <v>19</v>
      </c>
      <c r="K655" s="74">
        <v>1.5692036438435999</v>
      </c>
      <c r="L655" s="37">
        <v>18</v>
      </c>
      <c r="M655" s="74">
        <v>-3.8553546592489698</v>
      </c>
      <c r="N655" s="37">
        <v>31</v>
      </c>
      <c r="O655" s="74">
        <v>11.2502211418781</v>
      </c>
      <c r="P655" s="76">
        <v>1.5036131163495201</v>
      </c>
      <c r="Q655" s="76">
        <v>0.42700968973577502</v>
      </c>
      <c r="R655" s="77">
        <v>8</v>
      </c>
      <c r="S655" s="78">
        <v>0.05</v>
      </c>
      <c r="T655" s="78">
        <v>5.0000000000000001E-3</v>
      </c>
      <c r="U655" s="14" t="s">
        <v>18</v>
      </c>
      <c r="V655" s="79">
        <v>1.4999999999999999E-2</v>
      </c>
      <c r="W655" s="79" t="s">
        <v>18</v>
      </c>
      <c r="X655" s="79">
        <v>1.7999999999999999E-2</v>
      </c>
      <c r="Y655" s="12" t="s">
        <v>141</v>
      </c>
      <c r="Z655" s="60">
        <v>24.3</v>
      </c>
      <c r="AA655" s="8" t="s">
        <v>18</v>
      </c>
      <c r="AB655" s="80" t="s">
        <v>18</v>
      </c>
      <c r="AC655" s="62">
        <v>42719</v>
      </c>
      <c r="AD655" s="12" t="s">
        <v>1439</v>
      </c>
      <c r="AE655" s="16" t="s">
        <v>1412</v>
      </c>
      <c r="AF655" s="14" t="s">
        <v>18</v>
      </c>
      <c r="AG655" s="39" t="s">
        <v>18</v>
      </c>
    </row>
    <row r="656" spans="1:33" hidden="1" x14ac:dyDescent="0.25">
      <c r="A656" s="1" t="s">
        <v>955</v>
      </c>
      <c r="B656" s="40" t="b" cm="1">
        <f t="array" ref="B656">IsESG(A656)</f>
        <v>0</v>
      </c>
      <c r="C656" s="55" t="s">
        <v>18</v>
      </c>
      <c r="D656" s="37" t="s">
        <v>18</v>
      </c>
      <c r="E656" s="55">
        <v>6.0599108003164703</v>
      </c>
      <c r="F656" s="37">
        <v>38</v>
      </c>
      <c r="G656" s="55">
        <v>1.9651974221730399</v>
      </c>
      <c r="H656" s="37">
        <v>53</v>
      </c>
      <c r="I656" s="55">
        <v>18.653339467190801</v>
      </c>
      <c r="J656" s="37">
        <v>52</v>
      </c>
      <c r="K656" s="55">
        <v>3.9596051387657201</v>
      </c>
      <c r="L656" s="37">
        <v>98</v>
      </c>
      <c r="M656" s="55">
        <v>-1.9064676066467099</v>
      </c>
      <c r="N656" s="37">
        <v>138</v>
      </c>
      <c r="O656" s="55">
        <v>8.2046535390745703</v>
      </c>
      <c r="P656" s="56">
        <v>1.7761054797207001</v>
      </c>
      <c r="Q656" s="56">
        <v>0.37370360323177898</v>
      </c>
      <c r="R656" s="57">
        <v>8</v>
      </c>
      <c r="S656" s="58">
        <v>0.01</v>
      </c>
      <c r="T656" s="58">
        <v>0.01</v>
      </c>
      <c r="U656" s="14" t="s">
        <v>18</v>
      </c>
      <c r="V656" s="59">
        <v>1.2E-2</v>
      </c>
      <c r="W656" s="59" t="s">
        <v>18</v>
      </c>
      <c r="X656" s="59">
        <v>1.2999999999999999E-2</v>
      </c>
      <c r="Y656" s="12" t="s">
        <v>30</v>
      </c>
      <c r="Z656" s="60">
        <v>89.399905009999998</v>
      </c>
      <c r="AA656" s="8">
        <v>2.0253328599999998</v>
      </c>
      <c r="AB656" s="61">
        <v>9597</v>
      </c>
      <c r="AC656" s="62">
        <v>43616</v>
      </c>
      <c r="AD656" s="12" t="s">
        <v>936</v>
      </c>
      <c r="AE656" s="16">
        <v>50</v>
      </c>
      <c r="AF656" s="14" t="s">
        <v>34</v>
      </c>
      <c r="AG656" s="39">
        <v>13.7300198299999</v>
      </c>
    </row>
    <row r="657" spans="1:33" hidden="1" x14ac:dyDescent="0.25">
      <c r="A657" s="40" t="s">
        <v>956</v>
      </c>
      <c r="B657" s="40" t="b" cm="1">
        <f t="array" ref="B657">IsESG(A657)</f>
        <v>0</v>
      </c>
      <c r="C657" s="41" t="s">
        <v>18</v>
      </c>
      <c r="D657" s="42" t="s">
        <v>18</v>
      </c>
      <c r="E657" s="41">
        <v>1.8204432866394999</v>
      </c>
      <c r="F657" s="42">
        <v>103</v>
      </c>
      <c r="G657" s="41">
        <v>-1.13579404870191</v>
      </c>
      <c r="H657" s="42">
        <v>121</v>
      </c>
      <c r="I657" s="41">
        <v>9.4748414211775795</v>
      </c>
      <c r="J657" s="42">
        <v>129</v>
      </c>
      <c r="K657" s="41">
        <v>2.9948286119628702</v>
      </c>
      <c r="L657" s="42">
        <v>130</v>
      </c>
      <c r="M657" s="41">
        <v>-0.454702276165241</v>
      </c>
      <c r="N657" s="42">
        <v>55</v>
      </c>
      <c r="O657" s="41">
        <v>2.78557842758017</v>
      </c>
      <c r="P657" s="43">
        <v>1.9363418421618901</v>
      </c>
      <c r="Q657" s="43">
        <v>0.179472223473644</v>
      </c>
      <c r="R657" s="44">
        <v>8</v>
      </c>
      <c r="S657" s="45">
        <v>0</v>
      </c>
      <c r="T657" s="45">
        <v>5.0000000000000001E-3</v>
      </c>
      <c r="U657" s="46" t="s">
        <v>18</v>
      </c>
      <c r="V657" s="47">
        <v>3.4999999999999901E-3</v>
      </c>
      <c r="W657" s="47" t="s">
        <v>18</v>
      </c>
      <c r="X657" s="47">
        <v>1.6E-2</v>
      </c>
      <c r="Y657" s="48" t="s">
        <v>30</v>
      </c>
      <c r="Z657" s="49">
        <v>70.124950659999996</v>
      </c>
      <c r="AA657" s="50">
        <v>2.7720151</v>
      </c>
      <c r="AB657" s="51">
        <v>324</v>
      </c>
      <c r="AC657" s="52">
        <v>43066</v>
      </c>
      <c r="AD657" s="48" t="s">
        <v>936</v>
      </c>
      <c r="AE657" s="53">
        <v>1000000</v>
      </c>
      <c r="AF657" s="46" t="s">
        <v>18</v>
      </c>
      <c r="AG657" s="54">
        <v>15.93199342</v>
      </c>
    </row>
    <row r="658" spans="1:33" hidden="1" x14ac:dyDescent="0.25">
      <c r="A658" s="1" t="s">
        <v>957</v>
      </c>
      <c r="B658" s="40" t="b" cm="1">
        <f t="array" ref="B658">IsESG(A658)</f>
        <v>0</v>
      </c>
      <c r="C658" s="55" t="s">
        <v>18</v>
      </c>
      <c r="D658" s="37" t="s">
        <v>18</v>
      </c>
      <c r="E658" s="55">
        <v>1.3183161170239099</v>
      </c>
      <c r="F658" s="37">
        <v>106</v>
      </c>
      <c r="G658" s="55">
        <v>-0.69365635470220999</v>
      </c>
      <c r="H658" s="37">
        <v>113</v>
      </c>
      <c r="I658" s="55">
        <v>10.7844123445861</v>
      </c>
      <c r="J658" s="37">
        <v>121</v>
      </c>
      <c r="K658" s="55">
        <v>3.53570488474403</v>
      </c>
      <c r="L658" s="37">
        <v>117</v>
      </c>
      <c r="M658" s="55">
        <v>-0.97289034752510095</v>
      </c>
      <c r="N658" s="37">
        <v>100</v>
      </c>
      <c r="O658" s="55">
        <v>3.9865544444126599</v>
      </c>
      <c r="P658" s="56">
        <v>1.68150293212493</v>
      </c>
      <c r="Q658" s="56">
        <v>5.2826838344704002E-2</v>
      </c>
      <c r="R658" s="57">
        <v>8</v>
      </c>
      <c r="S658" s="58">
        <v>0.01</v>
      </c>
      <c r="T658" s="58">
        <v>0.01</v>
      </c>
      <c r="U658" s="14" t="s">
        <v>18</v>
      </c>
      <c r="V658" s="59">
        <v>8.0000000000000002E-3</v>
      </c>
      <c r="W658" s="59" t="s">
        <v>18</v>
      </c>
      <c r="X658" s="59">
        <v>8.9999999999999993E-3</v>
      </c>
      <c r="Y658" s="12" t="s">
        <v>30</v>
      </c>
      <c r="Z658" s="60">
        <v>138.62705265</v>
      </c>
      <c r="AA658" s="8">
        <v>0.37862449999999997</v>
      </c>
      <c r="AB658" s="61">
        <v>7702</v>
      </c>
      <c r="AC658" s="62">
        <v>43616</v>
      </c>
      <c r="AD658" s="12" t="s">
        <v>936</v>
      </c>
      <c r="AE658" s="16">
        <v>50</v>
      </c>
      <c r="AF658" s="14" t="s">
        <v>34</v>
      </c>
      <c r="AG658" s="39">
        <v>1.19591476</v>
      </c>
    </row>
    <row r="659" spans="1:33" hidden="1" x14ac:dyDescent="0.25">
      <c r="A659" s="40" t="s">
        <v>958</v>
      </c>
      <c r="B659" s="40" t="b" cm="1">
        <f t="array" ref="B659">IsESG(A659)</f>
        <v>0</v>
      </c>
      <c r="C659" s="41" t="s">
        <v>18</v>
      </c>
      <c r="D659" s="42" t="s">
        <v>18</v>
      </c>
      <c r="E659" s="41">
        <v>6.4496612943260203</v>
      </c>
      <c r="F659" s="42">
        <v>33</v>
      </c>
      <c r="G659" s="41">
        <v>1.22876039226842</v>
      </c>
      <c r="H659" s="42">
        <v>70</v>
      </c>
      <c r="I659" s="41">
        <v>17.890978992173501</v>
      </c>
      <c r="J659" s="42">
        <v>62</v>
      </c>
      <c r="K659" s="41">
        <v>4.0868281621039504</v>
      </c>
      <c r="L659" s="42">
        <v>89</v>
      </c>
      <c r="M659" s="41">
        <v>-0.54645553405469005</v>
      </c>
      <c r="N659" s="42">
        <v>72</v>
      </c>
      <c r="O659" s="41">
        <v>6.3756049051674104</v>
      </c>
      <c r="P659" s="43">
        <v>2.1660642151382401</v>
      </c>
      <c r="Q659" s="43">
        <v>0.45393996769813899</v>
      </c>
      <c r="R659" s="44">
        <v>8</v>
      </c>
      <c r="S659" s="45">
        <v>0</v>
      </c>
      <c r="T659" s="45">
        <v>5.0000000000000001E-3</v>
      </c>
      <c r="U659" s="46" t="s">
        <v>18</v>
      </c>
      <c r="V659" s="47">
        <v>3.4999999999999901E-3</v>
      </c>
      <c r="W659" s="47" t="s">
        <v>18</v>
      </c>
      <c r="X659" s="47">
        <v>1.7999999999999999E-2</v>
      </c>
      <c r="Y659" s="48" t="s">
        <v>30</v>
      </c>
      <c r="Z659" s="49">
        <v>72.494506479999998</v>
      </c>
      <c r="AA659" s="50">
        <v>5.0330307000000003</v>
      </c>
      <c r="AB659" s="51">
        <v>341</v>
      </c>
      <c r="AC659" s="52">
        <v>43066</v>
      </c>
      <c r="AD659" s="48" t="s">
        <v>936</v>
      </c>
      <c r="AE659" s="53">
        <v>1000000</v>
      </c>
      <c r="AF659" s="46" t="s">
        <v>18</v>
      </c>
      <c r="AG659" s="54">
        <v>29.177121639999999</v>
      </c>
    </row>
    <row r="660" spans="1:33" x14ac:dyDescent="0.25">
      <c r="A660" s="1" t="s">
        <v>959</v>
      </c>
      <c r="B660" s="40" t="b" cm="1">
        <f t="array" ref="B660">IsESG(A660)</f>
        <v>0</v>
      </c>
      <c r="C660" s="55">
        <v>4.9362590368539001</v>
      </c>
      <c r="D660" s="37">
        <v>21</v>
      </c>
      <c r="E660" s="55">
        <v>3.8993285346406701</v>
      </c>
      <c r="F660" s="37">
        <v>71</v>
      </c>
      <c r="G660" s="55">
        <v>0.66177171278334301</v>
      </c>
      <c r="H660" s="37">
        <v>86</v>
      </c>
      <c r="I660" s="55">
        <v>14.9527324106005</v>
      </c>
      <c r="J660" s="37">
        <v>88</v>
      </c>
      <c r="K660" s="55">
        <v>3.8172232576100602</v>
      </c>
      <c r="L660" s="37">
        <v>103</v>
      </c>
      <c r="M660" s="55">
        <v>-1.4809916828654199</v>
      </c>
      <c r="N660" s="37">
        <v>131</v>
      </c>
      <c r="O660" s="55">
        <v>5.8817505826623799</v>
      </c>
      <c r="P660" s="56">
        <v>1.8483821951608299</v>
      </c>
      <c r="Q660" s="56">
        <v>0.30079300456109598</v>
      </c>
      <c r="R660" s="57">
        <v>8</v>
      </c>
      <c r="S660" s="58">
        <v>0.01</v>
      </c>
      <c r="T660" s="58">
        <v>0.01</v>
      </c>
      <c r="U660" s="14" t="s">
        <v>18</v>
      </c>
      <c r="V660" s="59">
        <v>0.01</v>
      </c>
      <c r="W660" s="59" t="s">
        <v>18</v>
      </c>
      <c r="X660" s="59">
        <v>1.0999999999999999E-2</v>
      </c>
      <c r="Y660" s="12" t="s">
        <v>30</v>
      </c>
      <c r="Z660" s="60">
        <v>587.60820750000005</v>
      </c>
      <c r="AA660" s="8">
        <v>5.6081717599999896</v>
      </c>
      <c r="AB660" s="61">
        <v>37510</v>
      </c>
      <c r="AC660" s="62">
        <v>38012</v>
      </c>
      <c r="AD660" s="12" t="s">
        <v>781</v>
      </c>
      <c r="AE660" s="16">
        <v>50</v>
      </c>
      <c r="AF660" s="14" t="s">
        <v>34</v>
      </c>
      <c r="AG660" s="39">
        <v>31.000011099999998</v>
      </c>
    </row>
    <row r="661" spans="1:33" hidden="1" x14ac:dyDescent="0.25">
      <c r="A661" s="40" t="s">
        <v>960</v>
      </c>
      <c r="B661" s="40" t="b" cm="1">
        <f t="array" ref="B661">IsESG(A661)</f>
        <v>0</v>
      </c>
      <c r="C661" s="41" t="s">
        <v>18</v>
      </c>
      <c r="D661" s="42" t="s">
        <v>18</v>
      </c>
      <c r="E661" s="41">
        <v>4.59267640464018</v>
      </c>
      <c r="F661" s="42">
        <v>56</v>
      </c>
      <c r="G661" s="41">
        <v>0.34881150854875198</v>
      </c>
      <c r="H661" s="42">
        <v>90</v>
      </c>
      <c r="I661" s="41">
        <v>14.3391857661406</v>
      </c>
      <c r="J661" s="42">
        <v>96</v>
      </c>
      <c r="K661" s="41">
        <v>3.5824967865563702</v>
      </c>
      <c r="L661" s="42">
        <v>115</v>
      </c>
      <c r="M661" s="41">
        <v>-0.52029293931429299</v>
      </c>
      <c r="N661" s="42">
        <v>66</v>
      </c>
      <c r="O661" s="41">
        <v>4.5390810765975003</v>
      </c>
      <c r="P661" s="43">
        <v>2.2599676533206101</v>
      </c>
      <c r="Q661" s="43">
        <v>0.43796324382120599</v>
      </c>
      <c r="R661" s="44">
        <v>8</v>
      </c>
      <c r="S661" s="45">
        <v>0</v>
      </c>
      <c r="T661" s="45">
        <v>5.0000000000000001E-3</v>
      </c>
      <c r="U661" s="46" t="s">
        <v>18</v>
      </c>
      <c r="V661" s="47">
        <v>3.4999999999999901E-3</v>
      </c>
      <c r="W661" s="47" t="s">
        <v>18</v>
      </c>
      <c r="X661" s="47">
        <v>1.7000000000000001E-2</v>
      </c>
      <c r="Y661" s="48" t="s">
        <v>30</v>
      </c>
      <c r="Z661" s="49">
        <v>194.88827759999899</v>
      </c>
      <c r="AA661" s="50">
        <v>12.590051089999999</v>
      </c>
      <c r="AB661" s="51">
        <v>720</v>
      </c>
      <c r="AC661" s="52">
        <v>43066</v>
      </c>
      <c r="AD661" s="48" t="s">
        <v>936</v>
      </c>
      <c r="AE661" s="53">
        <v>1000000</v>
      </c>
      <c r="AF661" s="46" t="s">
        <v>18</v>
      </c>
      <c r="AG661" s="54">
        <v>65.097202629999998</v>
      </c>
    </row>
    <row r="662" spans="1:33" hidden="1" x14ac:dyDescent="0.25">
      <c r="A662" s="1" t="s">
        <v>961</v>
      </c>
      <c r="B662" s="40" t="b" cm="1">
        <f t="array" ref="B662">IsESG(A662)</f>
        <v>0</v>
      </c>
      <c r="C662" s="55" t="s">
        <v>18</v>
      </c>
      <c r="D662" s="37" t="s">
        <v>18</v>
      </c>
      <c r="E662" s="55">
        <v>7.3298806594841199</v>
      </c>
      <c r="F662" s="37">
        <v>12</v>
      </c>
      <c r="G662" s="55">
        <v>1.1044631719592899</v>
      </c>
      <c r="H662" s="37">
        <v>73</v>
      </c>
      <c r="I662" s="55">
        <v>23.5370828330378</v>
      </c>
      <c r="J662" s="37">
        <v>18</v>
      </c>
      <c r="K662" s="55">
        <v>4.9843563111979101</v>
      </c>
      <c r="L662" s="37">
        <v>58</v>
      </c>
      <c r="M662" s="55">
        <v>-0.34318190565384399</v>
      </c>
      <c r="N662" s="37">
        <v>47</v>
      </c>
      <c r="O662" s="55">
        <v>8.0763196024434798</v>
      </c>
      <c r="P662" s="56">
        <v>2.4090271848480098</v>
      </c>
      <c r="Q662" s="56">
        <v>0.41942057570296898</v>
      </c>
      <c r="R662" s="57">
        <v>8</v>
      </c>
      <c r="S662" s="58">
        <v>0</v>
      </c>
      <c r="T662" s="58">
        <v>5.0000000000000001E-3</v>
      </c>
      <c r="U662" s="14" t="s">
        <v>18</v>
      </c>
      <c r="V662" s="59">
        <v>3.4999999999999901E-3</v>
      </c>
      <c r="W662" s="59" t="s">
        <v>18</v>
      </c>
      <c r="X662" s="59">
        <v>1.7000000000000001E-2</v>
      </c>
      <c r="Y662" s="12" t="s">
        <v>30</v>
      </c>
      <c r="Z662" s="60">
        <v>33.688400109999897</v>
      </c>
      <c r="AA662" s="8">
        <v>3.9942924500000001</v>
      </c>
      <c r="AB662" s="61">
        <v>207</v>
      </c>
      <c r="AC662" s="62">
        <v>43066</v>
      </c>
      <c r="AD662" s="12" t="s">
        <v>936</v>
      </c>
      <c r="AE662" s="16">
        <v>1000000</v>
      </c>
      <c r="AF662" s="14" t="s">
        <v>18</v>
      </c>
      <c r="AG662" s="39">
        <v>18.856422640000002</v>
      </c>
    </row>
    <row r="663" spans="1:33" hidden="1" x14ac:dyDescent="0.25">
      <c r="A663" s="40" t="s">
        <v>962</v>
      </c>
      <c r="B663" s="40" t="b" cm="1">
        <f t="array" ref="B663">IsESG(A663)</f>
        <v>0</v>
      </c>
      <c r="C663" s="67" t="s">
        <v>18</v>
      </c>
      <c r="D663" s="42" t="s">
        <v>18</v>
      </c>
      <c r="E663" s="67" t="s">
        <v>18</v>
      </c>
      <c r="F663" s="42" t="s">
        <v>18</v>
      </c>
      <c r="G663" s="67">
        <v>2.2483464294848101</v>
      </c>
      <c r="H663" s="42">
        <v>48</v>
      </c>
      <c r="I663" s="67">
        <v>8.7953606264333093</v>
      </c>
      <c r="J663" s="42">
        <v>133</v>
      </c>
      <c r="K663" s="67">
        <v>7.1240765777602605E-2</v>
      </c>
      <c r="L663" s="42">
        <v>141</v>
      </c>
      <c r="M663" s="67">
        <v>-3.5785839142751898</v>
      </c>
      <c r="N663" s="42">
        <v>145</v>
      </c>
      <c r="O663" s="67">
        <v>6.9535842469871199</v>
      </c>
      <c r="P663" s="69">
        <v>0.67797427941502497</v>
      </c>
      <c r="Q663" s="69" t="s">
        <v>18</v>
      </c>
      <c r="R663" s="70">
        <v>8</v>
      </c>
      <c r="S663" s="71">
        <v>0.02</v>
      </c>
      <c r="T663" s="71">
        <v>0.03</v>
      </c>
      <c r="U663" s="46" t="s">
        <v>18</v>
      </c>
      <c r="V663" s="72">
        <v>1.0999999999999999E-2</v>
      </c>
      <c r="W663" s="72" t="s">
        <v>18</v>
      </c>
      <c r="X663" s="72">
        <v>1.3899999999999999E-2</v>
      </c>
      <c r="Y663" s="48" t="s">
        <v>30</v>
      </c>
      <c r="Z663" s="49">
        <v>32.223742039999998</v>
      </c>
      <c r="AA663" s="50">
        <v>0.10100000000000001</v>
      </c>
      <c r="AB663" s="73">
        <v>472</v>
      </c>
      <c r="AC663" s="52">
        <v>44286</v>
      </c>
      <c r="AD663" s="48" t="s">
        <v>287</v>
      </c>
      <c r="AE663" s="53" t="s">
        <v>68</v>
      </c>
      <c r="AF663" s="46" t="s">
        <v>18</v>
      </c>
      <c r="AG663" s="54">
        <v>-0.65086727</v>
      </c>
    </row>
    <row r="664" spans="1:33" hidden="1" x14ac:dyDescent="0.25">
      <c r="A664" s="1" t="s">
        <v>963</v>
      </c>
      <c r="B664" s="40" t="b" cm="1">
        <f t="array" ref="B664">IsESG(A664)</f>
        <v>0</v>
      </c>
      <c r="C664" s="74" t="s">
        <v>18</v>
      </c>
      <c r="D664" s="37" t="s">
        <v>18</v>
      </c>
      <c r="E664" s="74" t="s">
        <v>18</v>
      </c>
      <c r="F664" s="37" t="s">
        <v>18</v>
      </c>
      <c r="G664" s="74">
        <v>1.8393530070431601</v>
      </c>
      <c r="H664" s="37">
        <v>56</v>
      </c>
      <c r="I664" s="74">
        <v>8.3607680489659</v>
      </c>
      <c r="J664" s="37">
        <v>135</v>
      </c>
      <c r="K664" s="74">
        <v>-0.12978100754676899</v>
      </c>
      <c r="L664" s="37">
        <v>142</v>
      </c>
      <c r="M664" s="74">
        <v>-3.6111944839514898</v>
      </c>
      <c r="N664" s="37">
        <v>146</v>
      </c>
      <c r="O664" s="74">
        <v>6.95411084344485</v>
      </c>
      <c r="P664" s="76">
        <v>0.61542859872151401</v>
      </c>
      <c r="Q664" s="76" t="s">
        <v>18</v>
      </c>
      <c r="R664" s="77">
        <v>8</v>
      </c>
      <c r="S664" s="78">
        <v>0.02</v>
      </c>
      <c r="T664" s="78">
        <v>0.03</v>
      </c>
      <c r="U664" s="14" t="s">
        <v>18</v>
      </c>
      <c r="V664" s="79">
        <v>1.4999999999999999E-2</v>
      </c>
      <c r="W664" s="79" t="s">
        <v>18</v>
      </c>
      <c r="X664" s="79">
        <v>1.7899999999999999E-2</v>
      </c>
      <c r="Y664" s="12" t="s">
        <v>30</v>
      </c>
      <c r="Z664" s="60" t="s">
        <v>18</v>
      </c>
      <c r="AA664" s="8" t="s">
        <v>18</v>
      </c>
      <c r="AB664" s="80" t="s">
        <v>18</v>
      </c>
      <c r="AC664" s="62">
        <v>44286</v>
      </c>
      <c r="AD664" s="12" t="s">
        <v>287</v>
      </c>
      <c r="AE664" s="16" t="s">
        <v>205</v>
      </c>
      <c r="AF664" s="14" t="s">
        <v>18</v>
      </c>
      <c r="AG664" s="39" t="s">
        <v>18</v>
      </c>
    </row>
    <row r="665" spans="1:33" x14ac:dyDescent="0.25">
      <c r="A665" s="40" t="s">
        <v>964</v>
      </c>
      <c r="B665" s="40" t="b" cm="1">
        <f t="array" ref="B665">IsESG(A665)</f>
        <v>0</v>
      </c>
      <c r="C665" s="67">
        <v>5.9790160010709803</v>
      </c>
      <c r="D665" s="42">
        <v>14</v>
      </c>
      <c r="E665" s="67">
        <v>4.7287219490517796</v>
      </c>
      <c r="F665" s="42">
        <v>51</v>
      </c>
      <c r="G665" s="67">
        <v>3.38104907107728</v>
      </c>
      <c r="H665" s="42">
        <v>21</v>
      </c>
      <c r="I665" s="67">
        <v>15.807727411012999</v>
      </c>
      <c r="J665" s="42">
        <v>71</v>
      </c>
      <c r="K665" s="67">
        <v>5.2360942165210203</v>
      </c>
      <c r="L665" s="42">
        <v>48</v>
      </c>
      <c r="M665" s="67">
        <v>-0.47063745228263998</v>
      </c>
      <c r="N665" s="42">
        <v>57</v>
      </c>
      <c r="O665" s="67">
        <v>4.6853208556125896</v>
      </c>
      <c r="P665" s="69">
        <v>2.5028633929595099</v>
      </c>
      <c r="Q665" s="69">
        <v>0.55390069155413002</v>
      </c>
      <c r="R665" s="70">
        <v>8</v>
      </c>
      <c r="S665" s="71">
        <v>0.01</v>
      </c>
      <c r="T665" s="71">
        <v>0.02</v>
      </c>
      <c r="U665" s="46" t="s">
        <v>18</v>
      </c>
      <c r="V665" s="72">
        <v>0.01</v>
      </c>
      <c r="W665" s="72" t="s">
        <v>18</v>
      </c>
      <c r="X665" s="72">
        <v>1.77E-2</v>
      </c>
      <c r="Y665" s="48" t="s">
        <v>30</v>
      </c>
      <c r="Z665" s="49">
        <v>81.934289739999997</v>
      </c>
      <c r="AA665" s="50">
        <v>2.0495802400000001</v>
      </c>
      <c r="AB665" s="73">
        <v>1825</v>
      </c>
      <c r="AC665" s="52">
        <v>39062</v>
      </c>
      <c r="AD665" s="48" t="s">
        <v>965</v>
      </c>
      <c r="AE665" s="53">
        <v>1000</v>
      </c>
      <c r="AF665" s="46" t="s">
        <v>18</v>
      </c>
      <c r="AG665" s="54">
        <v>4.7550627799999896</v>
      </c>
    </row>
    <row r="666" spans="1:33" hidden="1" x14ac:dyDescent="0.25">
      <c r="A666" s="1" t="s">
        <v>966</v>
      </c>
      <c r="B666" s="40" t="b" cm="1">
        <f t="array" ref="B666">IsESG(A666)</f>
        <v>0</v>
      </c>
      <c r="C666" s="74" t="s">
        <v>18</v>
      </c>
      <c r="D666" s="37" t="s">
        <v>18</v>
      </c>
      <c r="E666" s="74">
        <v>3.89702615935132</v>
      </c>
      <c r="F666" s="37">
        <v>73</v>
      </c>
      <c r="G666" s="74">
        <v>2.7857472881544099</v>
      </c>
      <c r="H666" s="37">
        <v>33</v>
      </c>
      <c r="I666" s="74">
        <v>15.231992588589501</v>
      </c>
      <c r="J666" s="37">
        <v>81</v>
      </c>
      <c r="K666" s="74">
        <v>4.9722202686546</v>
      </c>
      <c r="L666" s="37">
        <v>60</v>
      </c>
      <c r="M666" s="74">
        <v>-0.51323068719589804</v>
      </c>
      <c r="N666" s="37">
        <v>65</v>
      </c>
      <c r="O666" s="74">
        <v>4.6867255145973603</v>
      </c>
      <c r="P666" s="76">
        <v>2.37926953405483</v>
      </c>
      <c r="Q666" s="76">
        <v>0.43087352023582398</v>
      </c>
      <c r="R666" s="77">
        <v>8</v>
      </c>
      <c r="S666" s="78">
        <v>0.01</v>
      </c>
      <c r="T666" s="78">
        <v>0.01</v>
      </c>
      <c r="U666" s="14" t="s">
        <v>18</v>
      </c>
      <c r="V666" s="79">
        <v>1.4999999999999999E-2</v>
      </c>
      <c r="W666" s="79" t="s">
        <v>18</v>
      </c>
      <c r="X666" s="79">
        <v>2.2700000000000001E-2</v>
      </c>
      <c r="Y666" s="12" t="s">
        <v>30</v>
      </c>
      <c r="Z666" s="60" t="s">
        <v>18</v>
      </c>
      <c r="AA666" s="8" t="s">
        <v>18</v>
      </c>
      <c r="AB666" s="80" t="s">
        <v>18</v>
      </c>
      <c r="AC666" s="62">
        <v>42271</v>
      </c>
      <c r="AD666" s="12" t="s">
        <v>965</v>
      </c>
      <c r="AE666" s="16">
        <v>1000</v>
      </c>
      <c r="AF666" s="14" t="s">
        <v>18</v>
      </c>
      <c r="AG666" s="39" t="s">
        <v>18</v>
      </c>
    </row>
    <row r="667" spans="1:33" hidden="1" x14ac:dyDescent="0.25">
      <c r="A667" s="40" t="s">
        <v>967</v>
      </c>
      <c r="B667" s="40" t="b" cm="1">
        <f t="array" ref="B667">IsESG(A667)</f>
        <v>0</v>
      </c>
      <c r="C667" s="67" t="s">
        <v>18</v>
      </c>
      <c r="D667" s="42" t="s">
        <v>18</v>
      </c>
      <c r="E667" s="67">
        <v>3.89702615935134</v>
      </c>
      <c r="F667" s="42">
        <v>72</v>
      </c>
      <c r="G667" s="67">
        <v>2.78574728815446</v>
      </c>
      <c r="H667" s="42">
        <v>32</v>
      </c>
      <c r="I667" s="67">
        <v>15.231992588589501</v>
      </c>
      <c r="J667" s="42">
        <v>81</v>
      </c>
      <c r="K667" s="67">
        <v>4.9722202686547101</v>
      </c>
      <c r="L667" s="42">
        <v>59</v>
      </c>
      <c r="M667" s="67">
        <v>-0.51323068719587495</v>
      </c>
      <c r="N667" s="42">
        <v>64</v>
      </c>
      <c r="O667" s="67">
        <v>4.6867255145973399</v>
      </c>
      <c r="P667" s="69">
        <v>2.37926953405485</v>
      </c>
      <c r="Q667" s="69">
        <v>0.43087352023582798</v>
      </c>
      <c r="R667" s="70">
        <v>8</v>
      </c>
      <c r="S667" s="71">
        <v>0.01</v>
      </c>
      <c r="T667" s="71">
        <v>0.01</v>
      </c>
      <c r="U667" s="46" t="s">
        <v>18</v>
      </c>
      <c r="V667" s="72">
        <v>1.4999999999999999E-2</v>
      </c>
      <c r="W667" s="72" t="s">
        <v>18</v>
      </c>
      <c r="X667" s="72">
        <v>2.2700000000000001E-2</v>
      </c>
      <c r="Y667" s="48" t="s">
        <v>30</v>
      </c>
      <c r="Z667" s="49" t="s">
        <v>18</v>
      </c>
      <c r="AA667" s="50" t="s">
        <v>18</v>
      </c>
      <c r="AB667" s="73" t="s">
        <v>18</v>
      </c>
      <c r="AC667" s="52">
        <v>43143</v>
      </c>
      <c r="AD667" s="48" t="s">
        <v>965</v>
      </c>
      <c r="AE667" s="53">
        <v>100</v>
      </c>
      <c r="AF667" s="46" t="s">
        <v>39</v>
      </c>
      <c r="AG667" s="54" t="s">
        <v>18</v>
      </c>
    </row>
    <row r="668" spans="1:33" x14ac:dyDescent="0.25">
      <c r="A668" s="81" t="s">
        <v>968</v>
      </c>
      <c r="B668" s="40" t="b" cm="1">
        <f t="array" ref="B668">IsESG(A668)</f>
        <v>0</v>
      </c>
      <c r="C668" s="82">
        <v>3.9008672258213601</v>
      </c>
      <c r="D668" s="83">
        <v>29</v>
      </c>
      <c r="E668" s="82">
        <v>5.3670641029574604</v>
      </c>
      <c r="F668" s="83">
        <v>40</v>
      </c>
      <c r="G668" s="82">
        <v>1.84437282940272</v>
      </c>
      <c r="H668" s="83">
        <v>55</v>
      </c>
      <c r="I668" s="82">
        <v>17.074701820464501</v>
      </c>
      <c r="J668" s="83">
        <v>66</v>
      </c>
      <c r="K668" s="82">
        <v>3.5823382393779202</v>
      </c>
      <c r="L668" s="83">
        <v>116</v>
      </c>
      <c r="M668" s="82">
        <v>-1.2443738416732799</v>
      </c>
      <c r="N668" s="83">
        <v>117</v>
      </c>
      <c r="O668" s="82">
        <v>5.5050003832457897</v>
      </c>
      <c r="P668" s="84">
        <v>2.3603436073827799</v>
      </c>
      <c r="Q668" s="84">
        <v>0.44326261028416702</v>
      </c>
      <c r="R668" s="85">
        <v>8</v>
      </c>
      <c r="S668" s="86">
        <v>0</v>
      </c>
      <c r="T668" s="86">
        <v>0</v>
      </c>
      <c r="U668" s="87" t="s">
        <v>18</v>
      </c>
      <c r="V668" s="88">
        <v>1.2500000000000001E-2</v>
      </c>
      <c r="W668" s="88" t="s">
        <v>18</v>
      </c>
      <c r="X668" s="88">
        <v>1.2500000000000001E-2</v>
      </c>
      <c r="Y668" s="89" t="s">
        <v>30</v>
      </c>
      <c r="Z668" s="90">
        <v>285.92624272</v>
      </c>
      <c r="AA668" s="91">
        <v>0.75244650000000002</v>
      </c>
      <c r="AB668" s="92">
        <v>20941</v>
      </c>
      <c r="AC668" s="93">
        <v>38687</v>
      </c>
      <c r="AD668" s="89" t="s">
        <v>180</v>
      </c>
      <c r="AE668" s="94">
        <v>50</v>
      </c>
      <c r="AF668" s="87" t="s">
        <v>18</v>
      </c>
      <c r="AG668" s="95">
        <v>10.76997501</v>
      </c>
    </row>
    <row r="669" spans="1:33" x14ac:dyDescent="0.25">
      <c r="A669" s="40" t="s">
        <v>970</v>
      </c>
      <c r="B669" s="40" t="b" cm="1">
        <f t="array" ref="B669">IsESG(A669)</f>
        <v>0</v>
      </c>
      <c r="C669" s="63">
        <v>4.8917770676164301</v>
      </c>
      <c r="D669" s="64">
        <v>1</v>
      </c>
      <c r="E669" s="63">
        <v>4.2528253789427097</v>
      </c>
      <c r="F669" s="64">
        <v>1</v>
      </c>
      <c r="G669" s="63">
        <v>-1.0828643390980099</v>
      </c>
      <c r="H669" s="64">
        <v>2</v>
      </c>
      <c r="I669" s="63">
        <v>9.1131748137562596</v>
      </c>
      <c r="J669" s="64">
        <v>1</v>
      </c>
      <c r="K669" s="63">
        <v>1.3747985209062701</v>
      </c>
      <c r="L669" s="64">
        <v>2</v>
      </c>
      <c r="M669" s="63">
        <v>-2.1416803953871999</v>
      </c>
      <c r="N669" s="64">
        <v>2</v>
      </c>
      <c r="O669" s="41">
        <v>6.31377764082933</v>
      </c>
      <c r="P669" s="43">
        <v>0.79701341142966198</v>
      </c>
      <c r="Q669" s="43">
        <v>0.38967710502001701</v>
      </c>
      <c r="R669" s="44">
        <v>8</v>
      </c>
      <c r="S669" s="45">
        <v>0</v>
      </c>
      <c r="T669" s="45">
        <v>0</v>
      </c>
      <c r="U669" s="46" t="s">
        <v>18</v>
      </c>
      <c r="V669" s="47">
        <v>1.83E-2</v>
      </c>
      <c r="W669" s="47" t="s">
        <v>18</v>
      </c>
      <c r="X669" s="47">
        <v>1.8694846992374298E-2</v>
      </c>
      <c r="Y669" s="48" t="s">
        <v>30</v>
      </c>
      <c r="Z669" s="49">
        <v>18.325305208903</v>
      </c>
      <c r="AA669" s="50">
        <v>-0.15960874</v>
      </c>
      <c r="AB669" s="51">
        <v>367</v>
      </c>
      <c r="AC669" s="52">
        <v>35004</v>
      </c>
      <c r="AD669" s="48" t="s">
        <v>971</v>
      </c>
      <c r="AE669" s="53">
        <v>1000</v>
      </c>
      <c r="AF669" s="46" t="s">
        <v>52</v>
      </c>
      <c r="AG669" s="54">
        <v>-1.73630595</v>
      </c>
    </row>
    <row r="670" spans="1:33" hidden="1" x14ac:dyDescent="0.25">
      <c r="A670" s="1" t="s">
        <v>972</v>
      </c>
      <c r="B670" s="40" t="b" cm="1">
        <f t="array" ref="B670">IsESG(A670)</f>
        <v>0</v>
      </c>
      <c r="C670" s="55" t="s">
        <v>18</v>
      </c>
      <c r="D670" s="37" t="s">
        <v>18</v>
      </c>
      <c r="E670" s="55" t="s">
        <v>18</v>
      </c>
      <c r="F670" s="37" t="s">
        <v>18</v>
      </c>
      <c r="G670" s="65">
        <v>-9.0236157846529004</v>
      </c>
      <c r="H670" s="66">
        <v>3</v>
      </c>
      <c r="I670" s="65">
        <v>3.5262815958456901</v>
      </c>
      <c r="J670" s="66">
        <v>3</v>
      </c>
      <c r="K670" s="65">
        <v>-0.46872682752043798</v>
      </c>
      <c r="L670" s="66">
        <v>3</v>
      </c>
      <c r="M670" s="65">
        <v>-3.3944624462572799</v>
      </c>
      <c r="N670" s="66">
        <v>3</v>
      </c>
      <c r="O670" s="55">
        <v>5.3978821746444501</v>
      </c>
      <c r="P670" s="56">
        <v>-0.10276766765873099</v>
      </c>
      <c r="Q670" s="56" t="s">
        <v>18</v>
      </c>
      <c r="R670" s="57">
        <v>6</v>
      </c>
      <c r="S670" s="58">
        <v>0</v>
      </c>
      <c r="T670" s="58">
        <v>0</v>
      </c>
      <c r="U670" s="14" t="s">
        <v>18</v>
      </c>
      <c r="V670" s="59">
        <v>2.5000000000000001E-3</v>
      </c>
      <c r="W670" s="59" t="s">
        <v>18</v>
      </c>
      <c r="X670" s="59">
        <v>2.60978319558625E-3</v>
      </c>
      <c r="Y670" s="12" t="s">
        <v>30</v>
      </c>
      <c r="Z670" s="60">
        <v>689.06148691072804</v>
      </c>
      <c r="AA670" s="8">
        <v>11.293985154689899</v>
      </c>
      <c r="AB670" s="61">
        <v>924</v>
      </c>
      <c r="AC670" s="62">
        <v>43788</v>
      </c>
      <c r="AD670" s="12" t="s">
        <v>973</v>
      </c>
      <c r="AE670" s="16" t="s">
        <v>75</v>
      </c>
      <c r="AF670" s="14" t="s">
        <v>18</v>
      </c>
      <c r="AG670" s="39">
        <v>33.610981493190998</v>
      </c>
    </row>
    <row r="671" spans="1:33" x14ac:dyDescent="0.25">
      <c r="A671" s="126" t="s">
        <v>974</v>
      </c>
      <c r="B671" s="40" t="b" cm="1">
        <f t="array" ref="B671">IsESG(A671)</f>
        <v>0</v>
      </c>
      <c r="C671" s="129">
        <v>2.12968011764915</v>
      </c>
      <c r="D671" s="130">
        <v>2</v>
      </c>
      <c r="E671" s="129">
        <v>1.36069039950441</v>
      </c>
      <c r="F671" s="130">
        <v>2</v>
      </c>
      <c r="G671" s="129">
        <v>-0.83463958204026401</v>
      </c>
      <c r="H671" s="130">
        <v>1</v>
      </c>
      <c r="I671" s="129">
        <v>7.7295203891561304</v>
      </c>
      <c r="J671" s="130">
        <v>2</v>
      </c>
      <c r="K671" s="129">
        <v>2.6770547289098801</v>
      </c>
      <c r="L671" s="130">
        <v>1</v>
      </c>
      <c r="M671" s="129">
        <v>-1.2249963139529001</v>
      </c>
      <c r="N671" s="130">
        <v>1</v>
      </c>
      <c r="O671" s="127">
        <v>3.7835163724900198</v>
      </c>
      <c r="P671" s="131">
        <v>0.96431749534743205</v>
      </c>
      <c r="Q671" s="131">
        <v>7.8603178327016701E-2</v>
      </c>
      <c r="R671" s="132">
        <v>8</v>
      </c>
      <c r="S671" s="133">
        <v>5.0000000000000001E-3</v>
      </c>
      <c r="T671" s="133">
        <v>5.0000000000000001E-3</v>
      </c>
      <c r="U671" s="134" t="s">
        <v>18</v>
      </c>
      <c r="V671" s="135">
        <v>0.01</v>
      </c>
      <c r="W671" s="135" t="s">
        <v>18</v>
      </c>
      <c r="X671" s="135">
        <v>0.01</v>
      </c>
      <c r="Y671" s="136" t="s">
        <v>30</v>
      </c>
      <c r="Z671" s="137">
        <v>680.39284107000003</v>
      </c>
      <c r="AA671" s="138">
        <v>-2.4665182400000001</v>
      </c>
      <c r="AB671" s="139">
        <v>32193</v>
      </c>
      <c r="AC671" s="140">
        <v>39160</v>
      </c>
      <c r="AD671" s="136" t="s">
        <v>938</v>
      </c>
      <c r="AE671" s="141">
        <v>50</v>
      </c>
      <c r="AF671" s="134" t="s">
        <v>34</v>
      </c>
      <c r="AG671" s="142">
        <v>-31.832653969999999</v>
      </c>
    </row>
    <row r="672" spans="1:33" hidden="1" x14ac:dyDescent="0.25">
      <c r="A672" s="225" t="s">
        <v>2426</v>
      </c>
      <c r="B672" s="40" t="b" cm="1">
        <f t="array" ref="B672">IsESG(A672)</f>
        <v>1</v>
      </c>
      <c r="C672" s="74" t="s">
        <v>18</v>
      </c>
      <c r="D672" s="37" t="s">
        <v>18</v>
      </c>
      <c r="E672" s="74" t="s">
        <v>18</v>
      </c>
      <c r="F672" s="37" t="s">
        <v>18</v>
      </c>
      <c r="G672" s="74" t="s">
        <v>18</v>
      </c>
      <c r="H672" s="37" t="s">
        <v>18</v>
      </c>
      <c r="I672" s="74">
        <v>20.206899626926699</v>
      </c>
      <c r="J672" s="37">
        <v>27</v>
      </c>
      <c r="K672" s="74">
        <v>-0.36896277726106103</v>
      </c>
      <c r="L672" s="37">
        <v>34</v>
      </c>
      <c r="M672" s="74">
        <v>-3.7778445375776002</v>
      </c>
      <c r="N672" s="37">
        <v>30</v>
      </c>
      <c r="O672" s="74">
        <v>11.790091203441101</v>
      </c>
      <c r="P672" s="76">
        <v>1.36774940850242</v>
      </c>
      <c r="Q672" s="76" t="s">
        <v>18</v>
      </c>
      <c r="R672" s="77">
        <v>8</v>
      </c>
      <c r="S672" s="78">
        <v>0.05</v>
      </c>
      <c r="T672" s="78">
        <v>0</v>
      </c>
      <c r="U672" s="14" t="s">
        <v>18</v>
      </c>
      <c r="V672" s="79">
        <v>0</v>
      </c>
      <c r="W672" s="79" t="s">
        <v>18</v>
      </c>
      <c r="X672" s="79">
        <v>2.5000000000000001E-3</v>
      </c>
      <c r="Y672" s="12" t="s">
        <v>1371</v>
      </c>
      <c r="Z672" s="60" t="s">
        <v>18</v>
      </c>
      <c r="AA672" s="8" t="s">
        <v>18</v>
      </c>
      <c r="AB672" s="80" t="s">
        <v>18</v>
      </c>
      <c r="AC672" s="62">
        <v>44677</v>
      </c>
      <c r="AD672" s="12" t="s">
        <v>1444</v>
      </c>
      <c r="AE672" s="16">
        <v>1250000</v>
      </c>
      <c r="AF672" s="14" t="s">
        <v>18</v>
      </c>
      <c r="AG672" s="39" t="s">
        <v>18</v>
      </c>
    </row>
    <row r="673" spans="1:33" hidden="1" x14ac:dyDescent="0.25">
      <c r="A673" s="225" t="s">
        <v>2427</v>
      </c>
      <c r="B673" s="40" t="b" cm="1">
        <f t="array" ref="B673">IsESG(A673)</f>
        <v>1</v>
      </c>
      <c r="C673" s="67" t="s">
        <v>18</v>
      </c>
      <c r="D673" s="42" t="s">
        <v>18</v>
      </c>
      <c r="E673" s="67" t="s">
        <v>18</v>
      </c>
      <c r="F673" s="42" t="s">
        <v>18</v>
      </c>
      <c r="G673" s="67" t="s">
        <v>18</v>
      </c>
      <c r="H673" s="42" t="s">
        <v>18</v>
      </c>
      <c r="I673" s="67">
        <v>16.9761792822442</v>
      </c>
      <c r="J673" s="42">
        <v>37</v>
      </c>
      <c r="K673" s="67">
        <v>-1.6881958004194999</v>
      </c>
      <c r="L673" s="42">
        <v>42</v>
      </c>
      <c r="M673" s="67">
        <v>-3.9520033456113199</v>
      </c>
      <c r="N673" s="42">
        <v>32</v>
      </c>
      <c r="O673" s="67">
        <v>11.925682015802501</v>
      </c>
      <c r="P673" s="69">
        <v>1.0812941270718399</v>
      </c>
      <c r="Q673" s="69" t="s">
        <v>18</v>
      </c>
      <c r="R673" s="70">
        <v>8</v>
      </c>
      <c r="S673" s="71">
        <v>0.05</v>
      </c>
      <c r="T673" s="71">
        <v>0</v>
      </c>
      <c r="U673" s="46" t="s">
        <v>18</v>
      </c>
      <c r="V673" s="72">
        <v>0</v>
      </c>
      <c r="W673" s="72" t="s">
        <v>18</v>
      </c>
      <c r="X673" s="72">
        <v>2.5000000000000001E-3</v>
      </c>
      <c r="Y673" s="48" t="s">
        <v>1371</v>
      </c>
      <c r="Z673" s="49" t="s">
        <v>18</v>
      </c>
      <c r="AA673" s="50" t="s">
        <v>18</v>
      </c>
      <c r="AB673" s="73" t="s">
        <v>18</v>
      </c>
      <c r="AC673" s="52">
        <v>44677</v>
      </c>
      <c r="AD673" s="48" t="s">
        <v>1444</v>
      </c>
      <c r="AE673" s="53" t="s">
        <v>1442</v>
      </c>
      <c r="AF673" s="46" t="s">
        <v>18</v>
      </c>
      <c r="AG673" s="54" t="s">
        <v>18</v>
      </c>
    </row>
    <row r="674" spans="1:33" hidden="1" x14ac:dyDescent="0.25">
      <c r="A674" s="225" t="s">
        <v>2428</v>
      </c>
      <c r="B674" s="40" t="b" cm="1">
        <f t="array" ref="B674">IsESG(A674)</f>
        <v>1</v>
      </c>
      <c r="C674" s="67" t="s">
        <v>18</v>
      </c>
      <c r="D674" s="42" t="s">
        <v>18</v>
      </c>
      <c r="E674" s="67" t="s">
        <v>18</v>
      </c>
      <c r="F674" s="42" t="s">
        <v>18</v>
      </c>
      <c r="G674" s="67" t="s">
        <v>18</v>
      </c>
      <c r="H674" s="42" t="s">
        <v>18</v>
      </c>
      <c r="I674" s="67">
        <v>35.606077333884201</v>
      </c>
      <c r="J674" s="42">
        <v>20</v>
      </c>
      <c r="K674" s="68">
        <v>15.627172120806399</v>
      </c>
      <c r="L674" s="64">
        <v>2</v>
      </c>
      <c r="M674" s="67">
        <v>-1.0525157054860099</v>
      </c>
      <c r="N674" s="42">
        <v>61</v>
      </c>
      <c r="O674" s="67">
        <v>12.5315058126026</v>
      </c>
      <c r="P674" s="69">
        <v>2.5156647930490301</v>
      </c>
      <c r="Q674" s="69" t="s">
        <v>18</v>
      </c>
      <c r="R674" s="70">
        <v>8</v>
      </c>
      <c r="S674" s="71">
        <v>0.05</v>
      </c>
      <c r="T674" s="71">
        <v>0.03</v>
      </c>
      <c r="U674" s="46" t="s">
        <v>18</v>
      </c>
      <c r="V674" s="72">
        <v>0</v>
      </c>
      <c r="W674" s="72" t="s">
        <v>18</v>
      </c>
      <c r="X674" s="72">
        <v>2E-3</v>
      </c>
      <c r="Y674" s="48" t="s">
        <v>1371</v>
      </c>
      <c r="Z674" s="49" t="s">
        <v>18</v>
      </c>
      <c r="AA674" s="50" t="s">
        <v>18</v>
      </c>
      <c r="AB674" s="73" t="s">
        <v>18</v>
      </c>
      <c r="AC674" s="52">
        <v>44677</v>
      </c>
      <c r="AD674" s="48" t="s">
        <v>1529</v>
      </c>
      <c r="AE674" s="53">
        <v>1250000</v>
      </c>
      <c r="AF674" s="46" t="s">
        <v>18</v>
      </c>
      <c r="AG674" s="54" t="s">
        <v>18</v>
      </c>
    </row>
    <row r="675" spans="1:33" x14ac:dyDescent="0.25">
      <c r="A675" s="1" t="s">
        <v>981</v>
      </c>
      <c r="B675" s="40" t="b" cm="1">
        <f t="array" ref="B675">IsESG(A675)</f>
        <v>0</v>
      </c>
      <c r="C675" s="55">
        <v>0.17528062539380301</v>
      </c>
      <c r="D675" s="37">
        <v>5</v>
      </c>
      <c r="E675" s="55">
        <v>-2.7466860088910301</v>
      </c>
      <c r="F675" s="37">
        <v>18</v>
      </c>
      <c r="G675" s="55">
        <v>-4.2255204663086401</v>
      </c>
      <c r="H675" s="37">
        <v>19</v>
      </c>
      <c r="I675" s="55">
        <v>7.5864836997516303</v>
      </c>
      <c r="J675" s="37">
        <v>15</v>
      </c>
      <c r="K675" s="55">
        <v>3.01211205639932</v>
      </c>
      <c r="L675" s="37">
        <v>10</v>
      </c>
      <c r="M675" s="55">
        <v>-1.0079399947787999</v>
      </c>
      <c r="N675" s="37">
        <v>11</v>
      </c>
      <c r="O675" s="55">
        <v>5.3069000184912403</v>
      </c>
      <c r="P675" s="56">
        <v>0.66055028930386595</v>
      </c>
      <c r="Q675" s="56">
        <v>6.8</v>
      </c>
      <c r="R675" s="57">
        <v>8</v>
      </c>
      <c r="S675" s="58">
        <v>2.5000000000000001E-3</v>
      </c>
      <c r="T675" s="58">
        <v>2.5000000000000001E-3</v>
      </c>
      <c r="U675" s="14" t="s">
        <v>18</v>
      </c>
      <c r="V675" s="59">
        <v>1.5E-3</v>
      </c>
      <c r="W675" s="59" t="s">
        <v>18</v>
      </c>
      <c r="X675" s="59">
        <v>1.5E-3</v>
      </c>
      <c r="Y675" s="12" t="s">
        <v>30</v>
      </c>
      <c r="Z675" s="60">
        <v>557.71230151999998</v>
      </c>
      <c r="AA675" s="8">
        <v>9.4216198099999993</v>
      </c>
      <c r="AB675" s="61">
        <v>2772</v>
      </c>
      <c r="AC675" s="62">
        <v>38806</v>
      </c>
      <c r="AD675" s="12" t="s">
        <v>41</v>
      </c>
      <c r="AE675" s="16">
        <v>250000</v>
      </c>
      <c r="AF675" s="14" t="s">
        <v>18</v>
      </c>
      <c r="AG675" s="39">
        <v>145.56775994</v>
      </c>
    </row>
    <row r="676" spans="1:33" hidden="1" x14ac:dyDescent="0.25">
      <c r="A676" s="40" t="s">
        <v>982</v>
      </c>
      <c r="B676" s="40" t="b" cm="1">
        <f t="array" ref="B676">IsESG(A676)</f>
        <v>0</v>
      </c>
      <c r="C676" s="41" t="s">
        <v>18</v>
      </c>
      <c r="D676" s="42" t="s">
        <v>18</v>
      </c>
      <c r="E676" s="41">
        <v>-2.6979223527857998</v>
      </c>
      <c r="F676" s="42">
        <v>15</v>
      </c>
      <c r="G676" s="41">
        <v>-4.1773882788982597</v>
      </c>
      <c r="H676" s="42">
        <v>16</v>
      </c>
      <c r="I676" s="41">
        <v>7.6408916635563404</v>
      </c>
      <c r="J676" s="42">
        <v>14</v>
      </c>
      <c r="K676" s="41">
        <v>3.0389312315953299</v>
      </c>
      <c r="L676" s="42">
        <v>9</v>
      </c>
      <c r="M676" s="41">
        <v>-1.0037445392136299</v>
      </c>
      <c r="N676" s="42">
        <v>10</v>
      </c>
      <c r="O676" s="41">
        <v>5.3069700969749301</v>
      </c>
      <c r="P676" s="43">
        <v>0.67079373753302196</v>
      </c>
      <c r="Q676" s="43">
        <v>6.8</v>
      </c>
      <c r="R676" s="44">
        <v>8</v>
      </c>
      <c r="S676" s="45">
        <v>0</v>
      </c>
      <c r="T676" s="45">
        <v>2.5000000000000001E-3</v>
      </c>
      <c r="U676" s="46" t="s">
        <v>18</v>
      </c>
      <c r="V676" s="47">
        <v>1E-3</v>
      </c>
      <c r="W676" s="47" t="s">
        <v>18</v>
      </c>
      <c r="X676" s="47">
        <v>1E-3</v>
      </c>
      <c r="Y676" s="48" t="s">
        <v>30</v>
      </c>
      <c r="Z676" s="49" t="s">
        <v>18</v>
      </c>
      <c r="AA676" s="50" t="s">
        <v>18</v>
      </c>
      <c r="AB676" s="51" t="s">
        <v>18</v>
      </c>
      <c r="AC676" s="52">
        <v>43054</v>
      </c>
      <c r="AD676" s="48" t="s">
        <v>41</v>
      </c>
      <c r="AE676" s="53" t="s">
        <v>301</v>
      </c>
      <c r="AF676" s="46" t="s">
        <v>18</v>
      </c>
      <c r="AG676" s="54" t="s">
        <v>18</v>
      </c>
    </row>
    <row r="677" spans="1:33" x14ac:dyDescent="0.25">
      <c r="A677" s="1" t="s">
        <v>983</v>
      </c>
      <c r="B677" s="40" t="b" cm="1">
        <f t="array" ref="B677">IsESG(A677)</f>
        <v>0</v>
      </c>
      <c r="C677" s="55">
        <v>-0.20483610508226199</v>
      </c>
      <c r="D677" s="37">
        <v>17</v>
      </c>
      <c r="E677" s="55">
        <v>-2.9704661757709201</v>
      </c>
      <c r="F677" s="37">
        <v>21</v>
      </c>
      <c r="G677" s="55">
        <v>-4.4559900266089096</v>
      </c>
      <c r="H677" s="37">
        <v>23</v>
      </c>
      <c r="I677" s="55">
        <v>7.8527035425729901</v>
      </c>
      <c r="J677" s="37">
        <v>9</v>
      </c>
      <c r="K677" s="55">
        <v>3.1718192627824</v>
      </c>
      <c r="L677" s="37">
        <v>8</v>
      </c>
      <c r="M677" s="55">
        <v>-0.80880251500434697</v>
      </c>
      <c r="N677" s="37">
        <v>6</v>
      </c>
      <c r="O677" s="55">
        <v>4.7911119250804504</v>
      </c>
      <c r="P677" s="56">
        <v>0.78722731681520997</v>
      </c>
      <c r="Q677" s="56">
        <v>6.47</v>
      </c>
      <c r="R677" s="57">
        <v>8</v>
      </c>
      <c r="S677" s="58">
        <v>5.0000000000000001E-3</v>
      </c>
      <c r="T677" s="58">
        <v>5.0000000000000001E-3</v>
      </c>
      <c r="U677" s="14" t="s">
        <v>18</v>
      </c>
      <c r="V677" s="59">
        <v>5.3E-3</v>
      </c>
      <c r="W677" s="59" t="s">
        <v>18</v>
      </c>
      <c r="X677" s="59">
        <v>5.3E-3</v>
      </c>
      <c r="Y677" s="12" t="s">
        <v>30</v>
      </c>
      <c r="Z677" s="60">
        <v>130.56235572</v>
      </c>
      <c r="AA677" s="8">
        <v>-2.2803609999999998E-2</v>
      </c>
      <c r="AB677" s="61">
        <v>570</v>
      </c>
      <c r="AC677" s="62">
        <v>35674</v>
      </c>
      <c r="AD677" s="12" t="s">
        <v>41</v>
      </c>
      <c r="AE677" s="16">
        <v>10</v>
      </c>
      <c r="AF677" s="14" t="s">
        <v>42</v>
      </c>
      <c r="AG677" s="39">
        <v>0.63577861000000002</v>
      </c>
    </row>
    <row r="678" spans="1:33" hidden="1" x14ac:dyDescent="0.25">
      <c r="A678" s="40" t="s">
        <v>984</v>
      </c>
      <c r="B678" s="40" t="b" cm="1">
        <f t="array" ref="B678">IsESG(A678)</f>
        <v>0</v>
      </c>
      <c r="C678" s="41" t="s">
        <v>18</v>
      </c>
      <c r="D678" s="42" t="s">
        <v>18</v>
      </c>
      <c r="E678" s="41">
        <v>-2.8959180467774499</v>
      </c>
      <c r="F678" s="42">
        <v>19</v>
      </c>
      <c r="G678" s="41">
        <v>-4.2732096050255697</v>
      </c>
      <c r="H678" s="42">
        <v>20</v>
      </c>
      <c r="I678" s="41">
        <v>8.0589404049566902</v>
      </c>
      <c r="J678" s="42">
        <v>5</v>
      </c>
      <c r="K678" s="41">
        <v>3.2708433946523701</v>
      </c>
      <c r="L678" s="42">
        <v>5</v>
      </c>
      <c r="M678" s="41">
        <v>-0.79082224424807901</v>
      </c>
      <c r="N678" s="42">
        <v>4</v>
      </c>
      <c r="O678" s="41">
        <v>4.7890944230323402</v>
      </c>
      <c r="P678" s="43">
        <v>0.83062280597245097</v>
      </c>
      <c r="Q678" s="43">
        <v>6.47</v>
      </c>
      <c r="R678" s="44">
        <v>8</v>
      </c>
      <c r="S678" s="45">
        <v>0</v>
      </c>
      <c r="T678" s="45">
        <v>5.0000000000000001E-3</v>
      </c>
      <c r="U678" s="46" t="s">
        <v>18</v>
      </c>
      <c r="V678" s="47">
        <v>3.3999999999999998E-3</v>
      </c>
      <c r="W678" s="47" t="s">
        <v>18</v>
      </c>
      <c r="X678" s="47">
        <v>3.3999999999999998E-3</v>
      </c>
      <c r="Y678" s="48" t="s">
        <v>30</v>
      </c>
      <c r="Z678" s="49" t="s">
        <v>18</v>
      </c>
      <c r="AA678" s="50" t="s">
        <v>18</v>
      </c>
      <c r="AB678" s="51" t="s">
        <v>18</v>
      </c>
      <c r="AC678" s="52">
        <v>43112</v>
      </c>
      <c r="AD678" s="48" t="s">
        <v>41</v>
      </c>
      <c r="AE678" s="53">
        <v>500</v>
      </c>
      <c r="AF678" s="46" t="s">
        <v>42</v>
      </c>
      <c r="AG678" s="54" t="s">
        <v>18</v>
      </c>
    </row>
    <row r="679" spans="1:33" hidden="1" x14ac:dyDescent="0.25">
      <c r="A679" s="1" t="s">
        <v>985</v>
      </c>
      <c r="B679" s="40" t="b" cm="1">
        <f t="array" ref="B679">IsESG(A679)</f>
        <v>0</v>
      </c>
      <c r="C679" s="55" t="s">
        <v>18</v>
      </c>
      <c r="D679" s="37" t="s">
        <v>18</v>
      </c>
      <c r="E679" s="55" t="s">
        <v>18</v>
      </c>
      <c r="F679" s="37" t="s">
        <v>18</v>
      </c>
      <c r="G679" s="55">
        <v>-4.21544855134694</v>
      </c>
      <c r="H679" s="37">
        <v>18</v>
      </c>
      <c r="I679" s="65">
        <v>8.1241405957021406</v>
      </c>
      <c r="J679" s="66">
        <v>3</v>
      </c>
      <c r="K679" s="55">
        <v>3.30166657619024</v>
      </c>
      <c r="L679" s="37">
        <v>4</v>
      </c>
      <c r="M679" s="65">
        <v>-0.78520109698742002</v>
      </c>
      <c r="N679" s="66">
        <v>3</v>
      </c>
      <c r="O679" s="55">
        <v>4.7894473340204398</v>
      </c>
      <c r="P679" s="56">
        <v>0.84417490296894904</v>
      </c>
      <c r="Q679" s="56">
        <v>6.47</v>
      </c>
      <c r="R679" s="57">
        <v>8</v>
      </c>
      <c r="S679" s="58">
        <v>0</v>
      </c>
      <c r="T679" s="58">
        <v>2.5000000000000001E-3</v>
      </c>
      <c r="U679" s="14" t="s">
        <v>18</v>
      </c>
      <c r="V679" s="59">
        <v>2.8E-3</v>
      </c>
      <c r="W679" s="59" t="s">
        <v>18</v>
      </c>
      <c r="X679" s="59">
        <v>2.8E-3</v>
      </c>
      <c r="Y679" s="12" t="s">
        <v>30</v>
      </c>
      <c r="Z679" s="60" t="s">
        <v>18</v>
      </c>
      <c r="AA679" s="8" t="s">
        <v>18</v>
      </c>
      <c r="AB679" s="61" t="s">
        <v>18</v>
      </c>
      <c r="AC679" s="62">
        <v>43790</v>
      </c>
      <c r="AD679" s="12" t="s">
        <v>41</v>
      </c>
      <c r="AE679" s="16" t="s">
        <v>75</v>
      </c>
      <c r="AF679" s="14" t="s">
        <v>18</v>
      </c>
      <c r="AG679" s="39" t="s">
        <v>18</v>
      </c>
    </row>
    <row r="680" spans="1:33" hidden="1" x14ac:dyDescent="0.25">
      <c r="A680" s="40" t="s">
        <v>986</v>
      </c>
      <c r="B680" s="40" t="b" cm="1">
        <f t="array" ref="B680">IsESG(A680)</f>
        <v>0</v>
      </c>
      <c r="C680" s="41" t="s">
        <v>18</v>
      </c>
      <c r="D680" s="42" t="s">
        <v>18</v>
      </c>
      <c r="E680" s="41" t="s">
        <v>18</v>
      </c>
      <c r="F680" s="42" t="s">
        <v>18</v>
      </c>
      <c r="G680" s="41">
        <v>-4.3595050084562299</v>
      </c>
      <c r="H680" s="42">
        <v>21</v>
      </c>
      <c r="I680" s="41">
        <v>7.9617792135570697</v>
      </c>
      <c r="J680" s="42">
        <v>7</v>
      </c>
      <c r="K680" s="41">
        <v>3.2239982584049298</v>
      </c>
      <c r="L680" s="42">
        <v>7</v>
      </c>
      <c r="M680" s="41">
        <v>-0.79812719157991097</v>
      </c>
      <c r="N680" s="42">
        <v>5</v>
      </c>
      <c r="O680" s="41">
        <v>4.7897593341278499</v>
      </c>
      <c r="P680" s="43">
        <v>0.81022230671912399</v>
      </c>
      <c r="Q680" s="43">
        <v>6.47</v>
      </c>
      <c r="R680" s="44">
        <v>8</v>
      </c>
      <c r="S680" s="45">
        <v>0</v>
      </c>
      <c r="T680" s="45">
        <v>2.5000000000000001E-3</v>
      </c>
      <c r="U680" s="46" t="s">
        <v>18</v>
      </c>
      <c r="V680" s="47">
        <v>4.3E-3</v>
      </c>
      <c r="W680" s="47" t="s">
        <v>18</v>
      </c>
      <c r="X680" s="47">
        <v>4.3E-3</v>
      </c>
      <c r="Y680" s="48" t="s">
        <v>30</v>
      </c>
      <c r="Z680" s="49" t="s">
        <v>18</v>
      </c>
      <c r="AA680" s="50" t="s">
        <v>18</v>
      </c>
      <c r="AB680" s="51" t="s">
        <v>18</v>
      </c>
      <c r="AC680" s="52">
        <v>43790</v>
      </c>
      <c r="AD680" s="48" t="s">
        <v>41</v>
      </c>
      <c r="AE680" s="53" t="s">
        <v>75</v>
      </c>
      <c r="AF680" s="46" t="s">
        <v>18</v>
      </c>
      <c r="AG680" s="54" t="s">
        <v>18</v>
      </c>
    </row>
    <row r="681" spans="1:33" x14ac:dyDescent="0.25">
      <c r="A681" s="1" t="s">
        <v>987</v>
      </c>
      <c r="B681" s="40" t="b" cm="1">
        <f t="array" ref="B681">IsESG(A681)</f>
        <v>0</v>
      </c>
      <c r="C681" s="55">
        <v>-5.9716540915655203E-2</v>
      </c>
      <c r="D681" s="37">
        <v>13</v>
      </c>
      <c r="E681" s="55">
        <v>-2.4150553878426502</v>
      </c>
      <c r="F681" s="37">
        <v>8</v>
      </c>
      <c r="G681" s="55">
        <v>-3.52489016018554</v>
      </c>
      <c r="H681" s="37">
        <v>8</v>
      </c>
      <c r="I681" s="55">
        <v>6.9663271614607902</v>
      </c>
      <c r="J681" s="37">
        <v>23</v>
      </c>
      <c r="K681" s="55">
        <v>2.45087104707655</v>
      </c>
      <c r="L681" s="37">
        <v>26</v>
      </c>
      <c r="M681" s="55">
        <v>-0.90046214652791301</v>
      </c>
      <c r="N681" s="37">
        <v>8</v>
      </c>
      <c r="O681" s="55">
        <v>4.7503990892743202</v>
      </c>
      <c r="P681" s="56">
        <v>0.60738429551000295</v>
      </c>
      <c r="Q681" s="56">
        <v>6.5</v>
      </c>
      <c r="R681" s="57">
        <v>8</v>
      </c>
      <c r="S681" s="58">
        <v>0</v>
      </c>
      <c r="T681" s="58">
        <v>0</v>
      </c>
      <c r="U681" s="14" t="s">
        <v>18</v>
      </c>
      <c r="V681" s="59">
        <v>4.0000000000000001E-3</v>
      </c>
      <c r="W681" s="59" t="s">
        <v>18</v>
      </c>
      <c r="X681" s="59">
        <v>4.1729310320000003E-3</v>
      </c>
      <c r="Y681" s="12" t="s">
        <v>30</v>
      </c>
      <c r="Z681" s="60">
        <v>39.071682729999999</v>
      </c>
      <c r="AA681" s="8">
        <v>4.3666320000000002E-2</v>
      </c>
      <c r="AB681" s="61">
        <v>116</v>
      </c>
      <c r="AC681" s="62">
        <v>38441</v>
      </c>
      <c r="AD681" s="12" t="s">
        <v>988</v>
      </c>
      <c r="AE681" s="16">
        <v>500</v>
      </c>
      <c r="AF681" s="14" t="s">
        <v>18</v>
      </c>
      <c r="AG681" s="39">
        <v>-1.01325109</v>
      </c>
    </row>
    <row r="682" spans="1:33" x14ac:dyDescent="0.25">
      <c r="A682" s="40" t="s">
        <v>989</v>
      </c>
      <c r="B682" s="40" t="b" cm="1">
        <f t="array" ref="B682">IsESG(A682)</f>
        <v>0</v>
      </c>
      <c r="C682" s="41">
        <v>-5.0666634228924097E-2</v>
      </c>
      <c r="D682" s="42">
        <v>12</v>
      </c>
      <c r="E682" s="41">
        <v>-2.5799079149437101</v>
      </c>
      <c r="F682" s="42">
        <v>12</v>
      </c>
      <c r="G682" s="41">
        <v>-3.8956864998390901</v>
      </c>
      <c r="H682" s="42">
        <v>12</v>
      </c>
      <c r="I682" s="41">
        <v>6.7193306378105797</v>
      </c>
      <c r="J682" s="42">
        <v>24</v>
      </c>
      <c r="K682" s="41">
        <v>2.50757660792457</v>
      </c>
      <c r="L682" s="42">
        <v>23</v>
      </c>
      <c r="M682" s="41">
        <v>-1.1837520829275501</v>
      </c>
      <c r="N682" s="42">
        <v>26</v>
      </c>
      <c r="O682" s="41">
        <v>5.1955616395732003</v>
      </c>
      <c r="P682" s="43">
        <v>0.50780290247826998</v>
      </c>
      <c r="Q682" s="43">
        <v>7.01</v>
      </c>
      <c r="R682" s="44">
        <v>6</v>
      </c>
      <c r="S682" s="45">
        <v>0</v>
      </c>
      <c r="T682" s="45">
        <v>0</v>
      </c>
      <c r="U682" s="46" t="s">
        <v>18</v>
      </c>
      <c r="V682" s="47">
        <v>6.4999999999999997E-3</v>
      </c>
      <c r="W682" s="47" t="s">
        <v>18</v>
      </c>
      <c r="X682" s="47">
        <v>6.5599989975550204E-3</v>
      </c>
      <c r="Y682" s="48" t="s">
        <v>30</v>
      </c>
      <c r="Z682" s="49">
        <v>142.44043246870899</v>
      </c>
      <c r="AA682" s="50">
        <v>0.11987744</v>
      </c>
      <c r="AB682" s="51">
        <v>412</v>
      </c>
      <c r="AC682" s="52">
        <v>34687</v>
      </c>
      <c r="AD682" s="48" t="s">
        <v>990</v>
      </c>
      <c r="AE682" s="53">
        <v>1000</v>
      </c>
      <c r="AF682" s="46" t="s">
        <v>52</v>
      </c>
      <c r="AG682" s="54">
        <v>28.554609760000002</v>
      </c>
    </row>
    <row r="683" spans="1:33" x14ac:dyDescent="0.25">
      <c r="A683" s="1" t="s">
        <v>2647</v>
      </c>
      <c r="B683" s="40" t="b" cm="1">
        <f t="array" ref="B683">IsESG(A683)</f>
        <v>0</v>
      </c>
      <c r="C683" s="65">
        <v>0.30008073647658201</v>
      </c>
      <c r="D683" s="66">
        <v>3</v>
      </c>
      <c r="E683" s="55">
        <v>-2.237401300253</v>
      </c>
      <c r="F683" s="37">
        <v>4</v>
      </c>
      <c r="G683" s="55">
        <v>-3.5573943704736899</v>
      </c>
      <c r="H683" s="37">
        <v>9</v>
      </c>
      <c r="I683" s="55">
        <v>7.0946618587262202</v>
      </c>
      <c r="J683" s="37">
        <v>20</v>
      </c>
      <c r="K683" s="55">
        <v>2.6897458741674298</v>
      </c>
      <c r="L683" s="37">
        <v>20</v>
      </c>
      <c r="M683" s="55">
        <v>-1.15364982133742</v>
      </c>
      <c r="N683" s="37">
        <v>24</v>
      </c>
      <c r="O683" s="55">
        <v>5.1947370871597602</v>
      </c>
      <c r="P683" s="56">
        <v>0.58013571253581897</v>
      </c>
      <c r="Q683" s="56">
        <v>7.01</v>
      </c>
      <c r="R683" s="57">
        <v>6</v>
      </c>
      <c r="S683" s="58">
        <v>0</v>
      </c>
      <c r="T683" s="58">
        <v>0</v>
      </c>
      <c r="U683" s="14" t="s">
        <v>18</v>
      </c>
      <c r="V683" s="59">
        <v>3.0000000000000001E-3</v>
      </c>
      <c r="W683" s="59" t="s">
        <v>18</v>
      </c>
      <c r="X683" s="59">
        <v>3.0000000000000001E-3</v>
      </c>
      <c r="Y683" s="12" t="s">
        <v>30</v>
      </c>
      <c r="Z683" s="60" t="s">
        <v>18</v>
      </c>
      <c r="AA683" s="8" t="s">
        <v>18</v>
      </c>
      <c r="AB683" s="61" t="s">
        <v>18</v>
      </c>
      <c r="AC683" s="62">
        <v>39505</v>
      </c>
      <c r="AD683" s="12" t="s">
        <v>990</v>
      </c>
      <c r="AE683" s="16">
        <v>5000000</v>
      </c>
      <c r="AF683" s="14" t="s">
        <v>18</v>
      </c>
      <c r="AG683" s="39" t="s">
        <v>18</v>
      </c>
    </row>
    <row r="684" spans="1:33" hidden="1" x14ac:dyDescent="0.25">
      <c r="A684" s="225" t="s">
        <v>2429</v>
      </c>
      <c r="B684" s="40" t="b" cm="1">
        <f t="array" ref="B684">IsESG(A684)</f>
        <v>1</v>
      </c>
      <c r="C684" s="74" t="s">
        <v>18</v>
      </c>
      <c r="D684" s="37" t="s">
        <v>18</v>
      </c>
      <c r="E684" s="74" t="s">
        <v>18</v>
      </c>
      <c r="F684" s="37" t="s">
        <v>18</v>
      </c>
      <c r="G684" s="74">
        <v>10.917798551225101</v>
      </c>
      <c r="H684" s="37">
        <v>11</v>
      </c>
      <c r="I684" s="74">
        <v>34.197027555863201</v>
      </c>
      <c r="J684" s="37">
        <v>27</v>
      </c>
      <c r="K684" s="74">
        <v>11.880411086367999</v>
      </c>
      <c r="L684" s="37">
        <v>20</v>
      </c>
      <c r="M684" s="74">
        <v>1.8863302726908699</v>
      </c>
      <c r="N684" s="37">
        <v>39</v>
      </c>
      <c r="O684" s="74">
        <v>13.4395011191842</v>
      </c>
      <c r="P684" s="76">
        <v>2.2408583422522601</v>
      </c>
      <c r="Q684" s="76" t="s">
        <v>18</v>
      </c>
      <c r="R684" s="77">
        <v>8</v>
      </c>
      <c r="S684" s="78">
        <v>0.05</v>
      </c>
      <c r="T684" s="78">
        <v>0.03</v>
      </c>
      <c r="U684" s="14" t="s">
        <v>18</v>
      </c>
      <c r="V684" s="79">
        <v>0</v>
      </c>
      <c r="W684" s="79" t="s">
        <v>18</v>
      </c>
      <c r="X684" s="79">
        <v>2E-3</v>
      </c>
      <c r="Y684" s="12" t="s">
        <v>1371</v>
      </c>
      <c r="Z684" s="60" t="s">
        <v>18</v>
      </c>
      <c r="AA684" s="8" t="s">
        <v>18</v>
      </c>
      <c r="AB684" s="80" t="s">
        <v>18</v>
      </c>
      <c r="AC684" s="62">
        <v>43815</v>
      </c>
      <c r="AD684" s="12" t="s">
        <v>1555</v>
      </c>
      <c r="AE684" s="16" t="s">
        <v>1548</v>
      </c>
      <c r="AF684" s="14" t="s">
        <v>18</v>
      </c>
      <c r="AG684" s="39" t="s">
        <v>18</v>
      </c>
    </row>
    <row r="685" spans="1:33" hidden="1" x14ac:dyDescent="0.25">
      <c r="A685" s="225" t="s">
        <v>2487</v>
      </c>
      <c r="B685" s="40" t="b" cm="1">
        <f t="array" ref="B685">IsESG(A685)</f>
        <v>1</v>
      </c>
      <c r="C685" s="67" t="s">
        <v>18</v>
      </c>
      <c r="D685" s="42" t="s">
        <v>18</v>
      </c>
      <c r="E685" s="67" t="s">
        <v>18</v>
      </c>
      <c r="F685" s="42" t="s">
        <v>18</v>
      </c>
      <c r="G685" s="67">
        <v>10.816059410153301</v>
      </c>
      <c r="H685" s="42">
        <v>13</v>
      </c>
      <c r="I685" s="67">
        <v>39.715348496607298</v>
      </c>
      <c r="J685" s="42">
        <v>8</v>
      </c>
      <c r="K685" s="67">
        <v>12.199827758050599</v>
      </c>
      <c r="L685" s="42">
        <v>16</v>
      </c>
      <c r="M685" s="67">
        <v>3.52726157223193</v>
      </c>
      <c r="N685" s="42">
        <v>9</v>
      </c>
      <c r="O685" s="67">
        <v>13.474577787687601</v>
      </c>
      <c r="P685" s="69">
        <v>2.6445607202577799</v>
      </c>
      <c r="Q685" s="69" t="s">
        <v>18</v>
      </c>
      <c r="R685" s="70">
        <v>8</v>
      </c>
      <c r="S685" s="71">
        <v>0.05</v>
      </c>
      <c r="T685" s="71">
        <v>5.0000000000000001E-3</v>
      </c>
      <c r="U685" s="46" t="s">
        <v>18</v>
      </c>
      <c r="V685" s="72">
        <v>1.4999999999999999E-2</v>
      </c>
      <c r="W685" s="72" t="s">
        <v>18</v>
      </c>
      <c r="X685" s="72">
        <v>1.7999999999999999E-2</v>
      </c>
      <c r="Y685" s="48" t="s">
        <v>141</v>
      </c>
      <c r="Z685" s="49" t="s">
        <v>18</v>
      </c>
      <c r="AA685" s="50" t="s">
        <v>18</v>
      </c>
      <c r="AB685" s="73" t="s">
        <v>18</v>
      </c>
      <c r="AC685" s="52">
        <v>44406</v>
      </c>
      <c r="AD685" s="48" t="s">
        <v>1558</v>
      </c>
      <c r="AE685" s="53" t="s">
        <v>1426</v>
      </c>
      <c r="AF685" s="46" t="s">
        <v>18</v>
      </c>
      <c r="AG685" s="54" t="s">
        <v>18</v>
      </c>
    </row>
    <row r="686" spans="1:33" hidden="1" x14ac:dyDescent="0.25">
      <c r="A686" s="225" t="s">
        <v>2488</v>
      </c>
      <c r="B686" s="40" t="b" cm="1">
        <f t="array" ref="B686">IsESG(A686)</f>
        <v>1</v>
      </c>
      <c r="C686" s="74" t="s">
        <v>18</v>
      </c>
      <c r="D686" s="37" t="s">
        <v>18</v>
      </c>
      <c r="E686" s="74" t="s">
        <v>18</v>
      </c>
      <c r="F686" s="37" t="s">
        <v>18</v>
      </c>
      <c r="G686" s="74">
        <v>12.047577598429701</v>
      </c>
      <c r="H686" s="37">
        <v>7</v>
      </c>
      <c r="I686" s="75">
        <v>41.261286460320797</v>
      </c>
      <c r="J686" s="66">
        <v>3</v>
      </c>
      <c r="K686" s="74">
        <v>12.812438153216</v>
      </c>
      <c r="L686" s="37">
        <v>10</v>
      </c>
      <c r="M686" s="74">
        <v>3.6258998483822098</v>
      </c>
      <c r="N686" s="37">
        <v>6</v>
      </c>
      <c r="O686" s="74">
        <v>13.466720500324699</v>
      </c>
      <c r="P686" s="76">
        <v>2.7609006292358802</v>
      </c>
      <c r="Q686" s="76" t="s">
        <v>18</v>
      </c>
      <c r="R686" s="77">
        <v>8</v>
      </c>
      <c r="S686" s="78">
        <v>0</v>
      </c>
      <c r="T686" s="78">
        <v>0</v>
      </c>
      <c r="U686" s="14" t="s">
        <v>18</v>
      </c>
      <c r="V686" s="79">
        <v>5.0000000000000001E-3</v>
      </c>
      <c r="W686" s="79" t="s">
        <v>18</v>
      </c>
      <c r="X686" s="79">
        <v>6.9999999999999897E-3</v>
      </c>
      <c r="Y686" s="12" t="s">
        <v>141</v>
      </c>
      <c r="Z686" s="60" t="s">
        <v>18</v>
      </c>
      <c r="AA686" s="8" t="s">
        <v>18</v>
      </c>
      <c r="AB686" s="80" t="s">
        <v>18</v>
      </c>
      <c r="AC686" s="62">
        <v>44406</v>
      </c>
      <c r="AD686" s="12" t="s">
        <v>1558</v>
      </c>
      <c r="AE686" s="16">
        <v>10000000</v>
      </c>
      <c r="AF686" s="14" t="s">
        <v>18</v>
      </c>
      <c r="AG686" s="39" t="s">
        <v>18</v>
      </c>
    </row>
    <row r="687" spans="1:33" hidden="1" x14ac:dyDescent="0.25">
      <c r="A687" s="1" t="s">
        <v>995</v>
      </c>
      <c r="B687" s="40" t="b" cm="1">
        <f t="array" ref="B687">IsESG(A687)</f>
        <v>0</v>
      </c>
      <c r="C687" s="55" t="s">
        <v>18</v>
      </c>
      <c r="D687" s="37" t="s">
        <v>18</v>
      </c>
      <c r="E687" s="55" t="s">
        <v>18</v>
      </c>
      <c r="F687" s="37" t="s">
        <v>18</v>
      </c>
      <c r="G687" s="55" t="s">
        <v>18</v>
      </c>
      <c r="H687" s="37" t="s">
        <v>18</v>
      </c>
      <c r="I687" s="65">
        <v>16.388256422528102</v>
      </c>
      <c r="J687" s="66">
        <v>1</v>
      </c>
      <c r="K687" s="65">
        <v>5.6391070414781401</v>
      </c>
      <c r="L687" s="66">
        <v>1</v>
      </c>
      <c r="M687" s="65">
        <v>0.58123464373465095</v>
      </c>
      <c r="N687" s="66">
        <v>1</v>
      </c>
      <c r="O687" s="55">
        <v>1.89288333767924</v>
      </c>
      <c r="P687" s="56">
        <v>6.5018518681593802</v>
      </c>
      <c r="Q687" s="56" t="s">
        <v>18</v>
      </c>
      <c r="R687" s="57">
        <v>8</v>
      </c>
      <c r="S687" s="58">
        <v>0</v>
      </c>
      <c r="T687" s="58">
        <v>0</v>
      </c>
      <c r="U687" s="14" t="s">
        <v>18</v>
      </c>
      <c r="V687" s="59">
        <v>0.01</v>
      </c>
      <c r="W687" s="59" t="s">
        <v>18</v>
      </c>
      <c r="X687" s="59" t="s">
        <v>18</v>
      </c>
      <c r="Y687" s="12" t="s">
        <v>141</v>
      </c>
      <c r="Z687" s="60">
        <v>1441.3648098399999</v>
      </c>
      <c r="AA687" s="8" t="s">
        <v>18</v>
      </c>
      <c r="AB687" s="61" t="s">
        <v>18</v>
      </c>
      <c r="AC687" s="62">
        <v>41180</v>
      </c>
      <c r="AD687" s="12" t="s">
        <v>996</v>
      </c>
      <c r="AE687" s="16">
        <v>0</v>
      </c>
      <c r="AF687" s="14" t="s">
        <v>18</v>
      </c>
      <c r="AG687" s="39" t="s">
        <v>18</v>
      </c>
    </row>
    <row r="688" spans="1:33" x14ac:dyDescent="0.25">
      <c r="A688" s="40" t="s">
        <v>997</v>
      </c>
      <c r="B688" s="40" t="b" cm="1">
        <f t="array" ref="B688">IsESG(A688)</f>
        <v>0</v>
      </c>
      <c r="C688" s="41">
        <v>-0.101542825397993</v>
      </c>
      <c r="D688" s="42">
        <v>14</v>
      </c>
      <c r="E688" s="63">
        <v>-0.238228767389803</v>
      </c>
      <c r="F688" s="64">
        <v>1</v>
      </c>
      <c r="G688" s="63">
        <v>-4.57483512746992E-2</v>
      </c>
      <c r="H688" s="64">
        <v>1</v>
      </c>
      <c r="I688" s="41">
        <v>4.0915961923440696</v>
      </c>
      <c r="J688" s="42">
        <v>25</v>
      </c>
      <c r="K688" s="41">
        <v>2.2890598862497198</v>
      </c>
      <c r="L688" s="42">
        <v>27</v>
      </c>
      <c r="M688" s="63">
        <v>-0.14240082566349099</v>
      </c>
      <c r="N688" s="64">
        <v>2</v>
      </c>
      <c r="O688" s="41">
        <v>1.1166246029620199</v>
      </c>
      <c r="P688" s="43">
        <v>9.48110500649978E-3</v>
      </c>
      <c r="Q688" s="43">
        <v>1.8652639099999999</v>
      </c>
      <c r="R688" s="44">
        <v>8</v>
      </c>
      <c r="S688" s="45">
        <v>0</v>
      </c>
      <c r="T688" s="45">
        <v>0</v>
      </c>
      <c r="U688" s="46" t="s">
        <v>18</v>
      </c>
      <c r="V688" s="47">
        <v>6.0000000000000001E-3</v>
      </c>
      <c r="W688" s="47" t="s">
        <v>18</v>
      </c>
      <c r="X688" s="47">
        <v>6.0070085440691598E-3</v>
      </c>
      <c r="Y688" s="48" t="s">
        <v>30</v>
      </c>
      <c r="Z688" s="49">
        <v>354.007788375811</v>
      </c>
      <c r="AA688" s="50">
        <v>4.1900882108299999</v>
      </c>
      <c r="AB688" s="51">
        <v>1799</v>
      </c>
      <c r="AC688" s="52">
        <v>36527</v>
      </c>
      <c r="AD688" s="48" t="s">
        <v>998</v>
      </c>
      <c r="AE688" s="53">
        <v>10</v>
      </c>
      <c r="AF688" s="46" t="s">
        <v>18</v>
      </c>
      <c r="AG688" s="54">
        <v>32.449045593906902</v>
      </c>
    </row>
    <row r="689" spans="1:33" x14ac:dyDescent="0.25">
      <c r="A689" s="1" t="s">
        <v>999</v>
      </c>
      <c r="B689" s="40" t="b" cm="1">
        <f t="array" ref="B689">IsESG(A689)</f>
        <v>0</v>
      </c>
      <c r="C689" s="55">
        <v>0.17025271919195401</v>
      </c>
      <c r="D689" s="37">
        <v>6</v>
      </c>
      <c r="E689" s="55">
        <v>-2.7128893858333099</v>
      </c>
      <c r="F689" s="37">
        <v>16</v>
      </c>
      <c r="G689" s="55">
        <v>-4.0700030429171203</v>
      </c>
      <c r="H689" s="37">
        <v>13</v>
      </c>
      <c r="I689" s="55">
        <v>7.5768924110271003</v>
      </c>
      <c r="J689" s="37">
        <v>16</v>
      </c>
      <c r="K689" s="55">
        <v>2.4717497871165</v>
      </c>
      <c r="L689" s="37">
        <v>25</v>
      </c>
      <c r="M689" s="55">
        <v>-1.3427577496620799</v>
      </c>
      <c r="N689" s="37">
        <v>29</v>
      </c>
      <c r="O689" s="55">
        <v>4.9761039778790703</v>
      </c>
      <c r="P689" s="56">
        <v>0.70253416514953404</v>
      </c>
      <c r="Q689" s="56">
        <v>7.3182401800000001</v>
      </c>
      <c r="R689" s="57">
        <v>8</v>
      </c>
      <c r="S689" s="58">
        <v>0</v>
      </c>
      <c r="T689" s="58">
        <v>0</v>
      </c>
      <c r="U689" s="14" t="s">
        <v>18</v>
      </c>
      <c r="V689" s="59">
        <v>6.0000000000000001E-3</v>
      </c>
      <c r="W689" s="59" t="s">
        <v>18</v>
      </c>
      <c r="X689" s="59">
        <v>6.0005900130300797E-3</v>
      </c>
      <c r="Y689" s="12" t="s">
        <v>30</v>
      </c>
      <c r="Z689" s="60">
        <v>1109.0188901961101</v>
      </c>
      <c r="AA689" s="8">
        <v>8.0017380481389893</v>
      </c>
      <c r="AB689" s="61">
        <v>4573</v>
      </c>
      <c r="AC689" s="62">
        <v>34316</v>
      </c>
      <c r="AD689" s="12" t="s">
        <v>1000</v>
      </c>
      <c r="AE689" s="16">
        <v>10</v>
      </c>
      <c r="AF689" s="14" t="s">
        <v>18</v>
      </c>
      <c r="AG689" s="39">
        <v>-10.235214684658899</v>
      </c>
    </row>
    <row r="690" spans="1:33" x14ac:dyDescent="0.25">
      <c r="A690" s="40" t="s">
        <v>2648</v>
      </c>
      <c r="B690" s="40" t="b" cm="1">
        <f t="array" ref="B690">IsESG(A690)</f>
        <v>0</v>
      </c>
      <c r="C690" s="63">
        <v>0.37109547630975698</v>
      </c>
      <c r="D690" s="64">
        <v>2</v>
      </c>
      <c r="E690" s="41">
        <v>-2.5176159409248098</v>
      </c>
      <c r="F690" s="42">
        <v>11</v>
      </c>
      <c r="G690" s="41">
        <v>-3.8766401880417898</v>
      </c>
      <c r="H690" s="42">
        <v>11</v>
      </c>
      <c r="I690" s="41">
        <v>7.7925120659764398</v>
      </c>
      <c r="J690" s="42">
        <v>11</v>
      </c>
      <c r="K690" s="41">
        <v>2.5773655578346499</v>
      </c>
      <c r="L690" s="42">
        <v>21</v>
      </c>
      <c r="M690" s="41">
        <v>-1.3233243967828701</v>
      </c>
      <c r="N690" s="42">
        <v>28</v>
      </c>
      <c r="O690" s="41">
        <v>4.9756161730983104</v>
      </c>
      <c r="P690" s="43">
        <v>0.74593830786484105</v>
      </c>
      <c r="Q690" s="43">
        <v>7.3182401800000001</v>
      </c>
      <c r="R690" s="44">
        <v>8</v>
      </c>
      <c r="S690" s="45">
        <v>0</v>
      </c>
      <c r="T690" s="45">
        <v>0</v>
      </c>
      <c r="U690" s="46" t="s">
        <v>18</v>
      </c>
      <c r="V690" s="47">
        <v>4.0000000000000001E-3</v>
      </c>
      <c r="W690" s="47" t="s">
        <v>18</v>
      </c>
      <c r="X690" s="47">
        <v>4.00005497116818E-3</v>
      </c>
      <c r="Y690" s="48" t="s">
        <v>30</v>
      </c>
      <c r="Z690" s="49" t="s">
        <v>18</v>
      </c>
      <c r="AA690" s="50" t="s">
        <v>18</v>
      </c>
      <c r="AB690" s="51" t="s">
        <v>18</v>
      </c>
      <c r="AC690" s="52">
        <v>39615</v>
      </c>
      <c r="AD690" s="48" t="s">
        <v>1000</v>
      </c>
      <c r="AE690" s="53">
        <v>100000</v>
      </c>
      <c r="AF690" s="46" t="s">
        <v>18</v>
      </c>
      <c r="AG690" s="54" t="s">
        <v>18</v>
      </c>
    </row>
    <row r="691" spans="1:33" hidden="1" x14ac:dyDescent="0.25">
      <c r="A691" s="1" t="s">
        <v>1002</v>
      </c>
      <c r="B691" s="40" t="b" cm="1">
        <f t="array" ref="B691">IsESG(A691)</f>
        <v>0</v>
      </c>
      <c r="C691" s="55" t="s">
        <v>18</v>
      </c>
      <c r="D691" s="37" t="s">
        <v>18</v>
      </c>
      <c r="E691" s="55" t="s">
        <v>18</v>
      </c>
      <c r="F691" s="37" t="s">
        <v>18</v>
      </c>
      <c r="G691" s="55" t="s">
        <v>18</v>
      </c>
      <c r="H691" s="37" t="s">
        <v>18</v>
      </c>
      <c r="I691" s="55" t="s">
        <v>18</v>
      </c>
      <c r="J691" s="37" t="s">
        <v>18</v>
      </c>
      <c r="K691" s="55" t="s">
        <v>18</v>
      </c>
      <c r="L691" s="37" t="s">
        <v>18</v>
      </c>
      <c r="M691" s="55">
        <v>-0.88221190795554305</v>
      </c>
      <c r="N691" s="37">
        <v>7</v>
      </c>
      <c r="O691" s="55" t="s">
        <v>18</v>
      </c>
      <c r="P691" s="56" t="s">
        <v>18</v>
      </c>
      <c r="Q691" s="56" t="s">
        <v>18</v>
      </c>
      <c r="R691" s="57">
        <v>8</v>
      </c>
      <c r="S691" s="58">
        <v>0</v>
      </c>
      <c r="T691" s="58">
        <v>0</v>
      </c>
      <c r="U691" s="14" t="s">
        <v>18</v>
      </c>
      <c r="V691" s="59">
        <v>1.5E-3</v>
      </c>
      <c r="W691" s="59" t="s">
        <v>18</v>
      </c>
      <c r="X691" s="59">
        <v>1.4999998764858599E-3</v>
      </c>
      <c r="Y691" s="12" t="s">
        <v>30</v>
      </c>
      <c r="Z691" s="60">
        <v>879.22150733148203</v>
      </c>
      <c r="AA691" s="8">
        <v>77.119658453731901</v>
      </c>
      <c r="AB691" s="61">
        <v>240</v>
      </c>
      <c r="AC691" s="62">
        <v>45429</v>
      </c>
      <c r="AD691" s="12" t="s">
        <v>1003</v>
      </c>
      <c r="AE691" s="16" t="s">
        <v>70</v>
      </c>
      <c r="AF691" s="14" t="s">
        <v>18</v>
      </c>
      <c r="AG691" s="39">
        <v>143.57647740604901</v>
      </c>
    </row>
    <row r="692" spans="1:33" hidden="1" x14ac:dyDescent="0.25">
      <c r="A692" s="40" t="s">
        <v>1004</v>
      </c>
      <c r="B692" s="40" t="b" cm="1">
        <f t="array" ref="B692">IsESG(A692)</f>
        <v>0</v>
      </c>
      <c r="C692" s="41" t="s">
        <v>18</v>
      </c>
      <c r="D692" s="42" t="s">
        <v>18</v>
      </c>
      <c r="E692" s="41" t="s">
        <v>18</v>
      </c>
      <c r="F692" s="42" t="s">
        <v>18</v>
      </c>
      <c r="G692" s="41" t="s">
        <v>18</v>
      </c>
      <c r="H692" s="42" t="s">
        <v>18</v>
      </c>
      <c r="I692" s="41" t="s">
        <v>18</v>
      </c>
      <c r="J692" s="42" t="s">
        <v>18</v>
      </c>
      <c r="K692" s="41" t="s">
        <v>18</v>
      </c>
      <c r="L692" s="42" t="s">
        <v>18</v>
      </c>
      <c r="M692" s="41">
        <v>-1.02129964473138</v>
      </c>
      <c r="N692" s="42">
        <v>14</v>
      </c>
      <c r="O692" s="41" t="s">
        <v>18</v>
      </c>
      <c r="P692" s="43" t="s">
        <v>18</v>
      </c>
      <c r="Q692" s="43" t="s">
        <v>18</v>
      </c>
      <c r="R692" s="44">
        <v>8</v>
      </c>
      <c r="S692" s="45">
        <v>0</v>
      </c>
      <c r="T692" s="45">
        <v>0</v>
      </c>
      <c r="U692" s="46" t="s">
        <v>18</v>
      </c>
      <c r="V692" s="47">
        <v>1.5E-3</v>
      </c>
      <c r="W692" s="47" t="s">
        <v>18</v>
      </c>
      <c r="X692" s="47">
        <v>1.5E-3</v>
      </c>
      <c r="Y692" s="48" t="s">
        <v>30</v>
      </c>
      <c r="Z692" s="49">
        <v>754.05630170179495</v>
      </c>
      <c r="AA692" s="50">
        <v>6.8545431155568597</v>
      </c>
      <c r="AB692" s="51">
        <v>418</v>
      </c>
      <c r="AC692" s="52">
        <v>45429</v>
      </c>
      <c r="AD692" s="48" t="s">
        <v>1005</v>
      </c>
      <c r="AE692" s="53" t="s">
        <v>159</v>
      </c>
      <c r="AF692" s="46" t="s">
        <v>18</v>
      </c>
      <c r="AG692" s="54">
        <v>76.430411069368006</v>
      </c>
    </row>
    <row r="693" spans="1:33" hidden="1" x14ac:dyDescent="0.25">
      <c r="A693" s="1" t="s">
        <v>1006</v>
      </c>
      <c r="B693" s="40" t="b" cm="1">
        <f t="array" ref="B693">IsESG(A693)</f>
        <v>0</v>
      </c>
      <c r="C693" s="55" t="s">
        <v>18</v>
      </c>
      <c r="D693" s="37" t="s">
        <v>18</v>
      </c>
      <c r="E693" s="55" t="s">
        <v>18</v>
      </c>
      <c r="F693" s="37" t="s">
        <v>18</v>
      </c>
      <c r="G693" s="55" t="s">
        <v>18</v>
      </c>
      <c r="H693" s="37" t="s">
        <v>18</v>
      </c>
      <c r="I693" s="55" t="s">
        <v>18</v>
      </c>
      <c r="J693" s="37" t="s">
        <v>18</v>
      </c>
      <c r="K693" s="55" t="s">
        <v>18</v>
      </c>
      <c r="L693" s="37" t="s">
        <v>18</v>
      </c>
      <c r="M693" s="55">
        <v>-1.0171025340285</v>
      </c>
      <c r="N693" s="37">
        <v>13</v>
      </c>
      <c r="O693" s="55" t="s">
        <v>18</v>
      </c>
      <c r="P693" s="56" t="s">
        <v>18</v>
      </c>
      <c r="Q693" s="56" t="s">
        <v>18</v>
      </c>
      <c r="R693" s="57">
        <v>8</v>
      </c>
      <c r="S693" s="58">
        <v>0</v>
      </c>
      <c r="T693" s="58">
        <v>0</v>
      </c>
      <c r="U693" s="14" t="s">
        <v>18</v>
      </c>
      <c r="V693" s="59">
        <v>1E-3</v>
      </c>
      <c r="W693" s="59" t="s">
        <v>18</v>
      </c>
      <c r="X693" s="59">
        <v>1.00000011312647E-3</v>
      </c>
      <c r="Y693" s="12" t="s">
        <v>30</v>
      </c>
      <c r="Z693" s="60" t="s">
        <v>18</v>
      </c>
      <c r="AA693" s="8" t="s">
        <v>18</v>
      </c>
      <c r="AB693" s="61" t="s">
        <v>18</v>
      </c>
      <c r="AC693" s="62">
        <v>45429</v>
      </c>
      <c r="AD693" s="12" t="s">
        <v>1005</v>
      </c>
      <c r="AE693" s="16" t="s">
        <v>541</v>
      </c>
      <c r="AF693" s="14" t="s">
        <v>18</v>
      </c>
      <c r="AG693" s="39" t="s">
        <v>18</v>
      </c>
    </row>
    <row r="694" spans="1:33" hidden="1" x14ac:dyDescent="0.25">
      <c r="A694" s="40" t="s">
        <v>1007</v>
      </c>
      <c r="B694" s="40" t="b" cm="1">
        <f t="array" ref="B694">IsESG(A694)</f>
        <v>0</v>
      </c>
      <c r="C694" s="41" t="s">
        <v>18</v>
      </c>
      <c r="D694" s="42" t="s">
        <v>18</v>
      </c>
      <c r="E694" s="41" t="s">
        <v>18</v>
      </c>
      <c r="F694" s="42" t="s">
        <v>18</v>
      </c>
      <c r="G694" s="41" t="s">
        <v>18</v>
      </c>
      <c r="H694" s="42" t="s">
        <v>18</v>
      </c>
      <c r="I694" s="41" t="s">
        <v>18</v>
      </c>
      <c r="J694" s="42" t="s">
        <v>18</v>
      </c>
      <c r="K694" s="41" t="s">
        <v>18</v>
      </c>
      <c r="L694" s="42" t="s">
        <v>18</v>
      </c>
      <c r="M694" s="41">
        <v>-2.3489552727868199</v>
      </c>
      <c r="N694" s="42">
        <v>35</v>
      </c>
      <c r="O694" s="41" t="s">
        <v>18</v>
      </c>
      <c r="P694" s="43" t="s">
        <v>18</v>
      </c>
      <c r="Q694" s="43" t="s">
        <v>18</v>
      </c>
      <c r="R694" s="44">
        <v>8</v>
      </c>
      <c r="S694" s="45">
        <v>0</v>
      </c>
      <c r="T694" s="45">
        <v>0</v>
      </c>
      <c r="U694" s="46" t="s">
        <v>18</v>
      </c>
      <c r="V694" s="47">
        <v>2E-3</v>
      </c>
      <c r="W694" s="47" t="s">
        <v>18</v>
      </c>
      <c r="X694" s="47">
        <v>1.9999981471137602E-3</v>
      </c>
      <c r="Y694" s="48" t="s">
        <v>30</v>
      </c>
      <c r="Z694" s="49">
        <v>34.240850407356099</v>
      </c>
      <c r="AA694" s="50">
        <v>-22.8455670818981</v>
      </c>
      <c r="AB694" s="51">
        <v>53</v>
      </c>
      <c r="AC694" s="52">
        <v>45429</v>
      </c>
      <c r="AD694" s="48" t="s">
        <v>1008</v>
      </c>
      <c r="AE694" s="53" t="s">
        <v>159</v>
      </c>
      <c r="AF694" s="46" t="s">
        <v>18</v>
      </c>
      <c r="AG694" s="54">
        <v>-26.832451813831302</v>
      </c>
    </row>
    <row r="695" spans="1:33" hidden="1" x14ac:dyDescent="0.25">
      <c r="A695" s="1" t="s">
        <v>1009</v>
      </c>
      <c r="B695" s="40" t="b" cm="1">
        <f t="array" ref="B695">IsESG(A695)</f>
        <v>0</v>
      </c>
      <c r="C695" s="55" t="s">
        <v>18</v>
      </c>
      <c r="D695" s="37" t="s">
        <v>18</v>
      </c>
      <c r="E695" s="55" t="s">
        <v>18</v>
      </c>
      <c r="F695" s="37" t="s">
        <v>18</v>
      </c>
      <c r="G695" s="55" t="s">
        <v>18</v>
      </c>
      <c r="H695" s="37" t="s">
        <v>18</v>
      </c>
      <c r="I695" s="55" t="s">
        <v>18</v>
      </c>
      <c r="J695" s="37" t="s">
        <v>18</v>
      </c>
      <c r="K695" s="55" t="s">
        <v>18</v>
      </c>
      <c r="L695" s="37" t="s">
        <v>18</v>
      </c>
      <c r="M695" s="55">
        <v>-2.3013739621978702</v>
      </c>
      <c r="N695" s="37">
        <v>34</v>
      </c>
      <c r="O695" s="55" t="s">
        <v>18</v>
      </c>
      <c r="P695" s="56" t="s">
        <v>18</v>
      </c>
      <c r="Q695" s="56" t="s">
        <v>18</v>
      </c>
      <c r="R695" s="57">
        <v>8</v>
      </c>
      <c r="S695" s="58">
        <v>0</v>
      </c>
      <c r="T695" s="58">
        <v>0</v>
      </c>
      <c r="U695" s="14" t="s">
        <v>18</v>
      </c>
      <c r="V695" s="59">
        <v>1.5E-3</v>
      </c>
      <c r="W695" s="59" t="s">
        <v>18</v>
      </c>
      <c r="X695" s="59">
        <v>1.5000000908699E-3</v>
      </c>
      <c r="Y695" s="12" t="s">
        <v>30</v>
      </c>
      <c r="Z695" s="60">
        <v>1124.67579634855</v>
      </c>
      <c r="AA695" s="8">
        <v>59.127102721509701</v>
      </c>
      <c r="AB695" s="61">
        <v>410</v>
      </c>
      <c r="AC695" s="62">
        <v>45429</v>
      </c>
      <c r="AD695" s="12" t="s">
        <v>1008</v>
      </c>
      <c r="AE695" s="16" t="s">
        <v>1010</v>
      </c>
      <c r="AF695" s="14" t="s">
        <v>18</v>
      </c>
      <c r="AG695" s="39">
        <v>84.598217218911003</v>
      </c>
    </row>
    <row r="696" spans="1:33" x14ac:dyDescent="0.25">
      <c r="A696" s="40" t="s">
        <v>1011</v>
      </c>
      <c r="B696" s="40" t="b" cm="1">
        <f t="array" ref="B696">IsESG(A696)</f>
        <v>0</v>
      </c>
      <c r="C696" s="63">
        <v>0.50851277116299398</v>
      </c>
      <c r="D696" s="64">
        <v>1</v>
      </c>
      <c r="E696" s="41">
        <v>-2.3670087785765102</v>
      </c>
      <c r="F696" s="42">
        <v>7</v>
      </c>
      <c r="G696" s="41">
        <v>-3.6855353708586498</v>
      </c>
      <c r="H696" s="42">
        <v>10</v>
      </c>
      <c r="I696" s="41">
        <v>8.0042676251132292</v>
      </c>
      <c r="J696" s="42">
        <v>6</v>
      </c>
      <c r="K696" s="41">
        <v>2.70006542976575</v>
      </c>
      <c r="L696" s="42">
        <v>19</v>
      </c>
      <c r="M696" s="41">
        <v>-1.2996086206312001</v>
      </c>
      <c r="N696" s="42">
        <v>27</v>
      </c>
      <c r="O696" s="41">
        <v>4.9743513751246402</v>
      </c>
      <c r="P696" s="43">
        <v>0.78869745460721197</v>
      </c>
      <c r="Q696" s="43">
        <v>7.3180293699999996</v>
      </c>
      <c r="R696" s="44">
        <v>8</v>
      </c>
      <c r="S696" s="45">
        <v>0</v>
      </c>
      <c r="T696" s="45">
        <v>0</v>
      </c>
      <c r="U696" s="46" t="s">
        <v>18</v>
      </c>
      <c r="V696" s="47">
        <v>3.0000000000000001E-3</v>
      </c>
      <c r="W696" s="47" t="s">
        <v>18</v>
      </c>
      <c r="X696" s="47">
        <v>3.0016601475754299E-3</v>
      </c>
      <c r="Y696" s="48" t="s">
        <v>30</v>
      </c>
      <c r="Z696" s="49">
        <v>1607.26771483013</v>
      </c>
      <c r="AA696" s="50">
        <v>2.9754408170870001</v>
      </c>
      <c r="AB696" s="51">
        <v>1003</v>
      </c>
      <c r="AC696" s="52">
        <v>34467</v>
      </c>
      <c r="AD696" s="48" t="s">
        <v>1012</v>
      </c>
      <c r="AE696" s="53">
        <v>1000000</v>
      </c>
      <c r="AF696" s="46" t="s">
        <v>18</v>
      </c>
      <c r="AG696" s="54">
        <v>97.250048960188906</v>
      </c>
    </row>
    <row r="697" spans="1:33" x14ac:dyDescent="0.25">
      <c r="A697" s="1" t="s">
        <v>1013</v>
      </c>
      <c r="B697" s="40" t="b" cm="1">
        <f t="array" ref="B697">IsESG(A697)</f>
        <v>0</v>
      </c>
      <c r="C697" s="55">
        <v>-0.352582788903055</v>
      </c>
      <c r="D697" s="37">
        <v>18</v>
      </c>
      <c r="E697" s="55">
        <v>-2.4409969255910902</v>
      </c>
      <c r="F697" s="37">
        <v>9</v>
      </c>
      <c r="G697" s="65">
        <v>-3.24653818891144</v>
      </c>
      <c r="H697" s="66">
        <v>3</v>
      </c>
      <c r="I697" s="55">
        <v>7.8653051300753196</v>
      </c>
      <c r="J697" s="37">
        <v>8</v>
      </c>
      <c r="K697" s="65">
        <v>3.6081270434375501</v>
      </c>
      <c r="L697" s="66">
        <v>3</v>
      </c>
      <c r="M697" s="55">
        <v>-1.6787633663914701</v>
      </c>
      <c r="N697" s="37">
        <v>32</v>
      </c>
      <c r="O697" s="55">
        <v>4.7792302138065796</v>
      </c>
      <c r="P697" s="56">
        <v>0.79182119369609605</v>
      </c>
      <c r="Q697" s="56">
        <v>7.57</v>
      </c>
      <c r="R697" s="57">
        <v>8</v>
      </c>
      <c r="S697" s="58">
        <v>0</v>
      </c>
      <c r="T697" s="58">
        <v>2.5000000000000001E-3</v>
      </c>
      <c r="U697" s="14" t="s">
        <v>18</v>
      </c>
      <c r="V697" s="59">
        <v>4.0000000000000001E-3</v>
      </c>
      <c r="W697" s="59" t="s">
        <v>18</v>
      </c>
      <c r="X697" s="59">
        <v>4.0099999999999997E-3</v>
      </c>
      <c r="Y697" s="12" t="s">
        <v>30</v>
      </c>
      <c r="Z697" s="60">
        <v>549.42412112764896</v>
      </c>
      <c r="AA697" s="8">
        <v>58.141185869999902</v>
      </c>
      <c r="AB697" s="61">
        <v>2148</v>
      </c>
      <c r="AC697" s="62">
        <v>36465</v>
      </c>
      <c r="AD697" s="12" t="s">
        <v>65</v>
      </c>
      <c r="AE697" s="16" t="s">
        <v>56</v>
      </c>
      <c r="AF697" s="14" t="s">
        <v>18</v>
      </c>
      <c r="AG697" s="39">
        <v>-124.275761329999</v>
      </c>
    </row>
    <row r="698" spans="1:33" x14ac:dyDescent="0.25">
      <c r="A698" s="40" t="s">
        <v>2649</v>
      </c>
      <c r="B698" s="40" t="b" cm="1">
        <f t="array" ref="B698">IsESG(A698)</f>
        <v>0</v>
      </c>
      <c r="C698" s="67">
        <v>-0.354749610308779</v>
      </c>
      <c r="D698" s="42">
        <v>19</v>
      </c>
      <c r="E698" s="67">
        <v>-2.4454391708012402</v>
      </c>
      <c r="F698" s="42">
        <v>10</v>
      </c>
      <c r="G698" s="67">
        <v>-3.2522584195299702</v>
      </c>
      <c r="H698" s="42">
        <v>4</v>
      </c>
      <c r="I698" s="67">
        <v>7.8439259584940801</v>
      </c>
      <c r="J698" s="42">
        <v>10</v>
      </c>
      <c r="K698" s="68">
        <v>3.6121896693728401</v>
      </c>
      <c r="L698" s="64">
        <v>2</v>
      </c>
      <c r="M698" s="67">
        <v>-1.6748548459133501</v>
      </c>
      <c r="N698" s="42">
        <v>31</v>
      </c>
      <c r="O698" s="67">
        <v>6.4622136065683202</v>
      </c>
      <c r="P698" s="69">
        <v>0.58229529853962503</v>
      </c>
      <c r="Q698" s="69">
        <v>7.57</v>
      </c>
      <c r="R698" s="70">
        <v>8</v>
      </c>
      <c r="S698" s="71">
        <v>0</v>
      </c>
      <c r="T698" s="71">
        <v>2.5000000000000001E-3</v>
      </c>
      <c r="U698" s="46" t="s">
        <v>18</v>
      </c>
      <c r="V698" s="72">
        <v>4.0000000000000001E-3</v>
      </c>
      <c r="W698" s="72" t="s">
        <v>18</v>
      </c>
      <c r="X698" s="72">
        <v>4.0099999999999997E-3</v>
      </c>
      <c r="Y698" s="48" t="s">
        <v>30</v>
      </c>
      <c r="Z698" s="49" t="s">
        <v>18</v>
      </c>
      <c r="AA698" s="50" t="s">
        <v>18</v>
      </c>
      <c r="AB698" s="73" t="s">
        <v>18</v>
      </c>
      <c r="AC698" s="52">
        <v>36465</v>
      </c>
      <c r="AD698" s="48" t="s">
        <v>65</v>
      </c>
      <c r="AE698" s="53">
        <v>30000</v>
      </c>
      <c r="AF698" s="46" t="s">
        <v>18</v>
      </c>
      <c r="AG698" s="54" t="s">
        <v>18</v>
      </c>
    </row>
    <row r="699" spans="1:33" hidden="1" x14ac:dyDescent="0.25">
      <c r="A699" s="1" t="s">
        <v>1015</v>
      </c>
      <c r="B699" s="40" t="b" cm="1">
        <f t="array" ref="B699">IsESG(A699)</f>
        <v>0</v>
      </c>
      <c r="C699" s="74" t="s">
        <v>18</v>
      </c>
      <c r="D699" s="37" t="s">
        <v>18</v>
      </c>
      <c r="E699" s="74" t="s">
        <v>18</v>
      </c>
      <c r="F699" s="37" t="s">
        <v>18</v>
      </c>
      <c r="G699" s="74" t="s">
        <v>18</v>
      </c>
      <c r="H699" s="37" t="s">
        <v>18</v>
      </c>
      <c r="I699" s="74" t="s">
        <v>18</v>
      </c>
      <c r="J699" s="37" t="s">
        <v>18</v>
      </c>
      <c r="K699" s="74" t="s">
        <v>18</v>
      </c>
      <c r="L699" s="37" t="s">
        <v>18</v>
      </c>
      <c r="M699" s="74">
        <v>-1.6787633663914701</v>
      </c>
      <c r="N699" s="37">
        <v>32</v>
      </c>
      <c r="O699" s="74" t="s">
        <v>18</v>
      </c>
      <c r="P699" s="76" t="s">
        <v>18</v>
      </c>
      <c r="Q699" s="76">
        <v>7.57</v>
      </c>
      <c r="R699" s="77">
        <v>8</v>
      </c>
      <c r="S699" s="78">
        <v>0</v>
      </c>
      <c r="T699" s="78">
        <v>2.5000000000000001E-3</v>
      </c>
      <c r="U699" s="14" t="s">
        <v>18</v>
      </c>
      <c r="V699" s="79">
        <v>3.4999999999999901E-3</v>
      </c>
      <c r="W699" s="79" t="s">
        <v>18</v>
      </c>
      <c r="X699" s="79">
        <v>3.5100000000000001E-3</v>
      </c>
      <c r="Y699" s="12" t="s">
        <v>30</v>
      </c>
      <c r="Z699" s="60" t="s">
        <v>18</v>
      </c>
      <c r="AA699" s="8" t="s">
        <v>18</v>
      </c>
      <c r="AB699" s="80" t="s">
        <v>18</v>
      </c>
      <c r="AC699" s="62">
        <v>45455</v>
      </c>
      <c r="AD699" s="12" t="s">
        <v>65</v>
      </c>
      <c r="AE699" s="16" t="s">
        <v>68</v>
      </c>
      <c r="AF699" s="14" t="s">
        <v>18</v>
      </c>
      <c r="AG699" s="39" t="s">
        <v>18</v>
      </c>
    </row>
    <row r="700" spans="1:33" x14ac:dyDescent="0.25">
      <c r="A700" s="40" t="s">
        <v>1016</v>
      </c>
      <c r="B700" s="40" t="b" cm="1">
        <f t="array" ref="B700">IsESG(A700)</f>
        <v>0</v>
      </c>
      <c r="C700" s="67">
        <v>2.2178148745655098E-2</v>
      </c>
      <c r="D700" s="42">
        <v>8</v>
      </c>
      <c r="E700" s="67">
        <v>-2.67118780617179</v>
      </c>
      <c r="F700" s="42">
        <v>13</v>
      </c>
      <c r="G700" s="67">
        <v>-4.1297411353567002</v>
      </c>
      <c r="H700" s="42">
        <v>14</v>
      </c>
      <c r="I700" s="67">
        <v>7.7528288543140702</v>
      </c>
      <c r="J700" s="42">
        <v>12</v>
      </c>
      <c r="K700" s="67">
        <v>2.73072060682679</v>
      </c>
      <c r="L700" s="42">
        <v>18</v>
      </c>
      <c r="M700" s="67">
        <v>-1.12751460090849</v>
      </c>
      <c r="N700" s="42">
        <v>20</v>
      </c>
      <c r="O700" s="67">
        <v>5.5619210436440802</v>
      </c>
      <c r="P700" s="69">
        <v>0.66017109345331604</v>
      </c>
      <c r="Q700" s="69">
        <v>7.68</v>
      </c>
      <c r="R700" s="70">
        <v>8</v>
      </c>
      <c r="S700" s="71">
        <v>0</v>
      </c>
      <c r="T700" s="71">
        <v>2.5000000000000001E-3</v>
      </c>
      <c r="U700" s="46" t="s">
        <v>18</v>
      </c>
      <c r="V700" s="72">
        <v>5.4999999999999997E-3</v>
      </c>
      <c r="W700" s="72" t="s">
        <v>18</v>
      </c>
      <c r="X700" s="72">
        <v>5.4999999999999997E-3</v>
      </c>
      <c r="Y700" s="48" t="s">
        <v>30</v>
      </c>
      <c r="Z700" s="49">
        <v>665.26689329614703</v>
      </c>
      <c r="AA700" s="50">
        <v>-9.3761615200000001</v>
      </c>
      <c r="AB700" s="73">
        <v>4120</v>
      </c>
      <c r="AC700" s="52">
        <v>40513</v>
      </c>
      <c r="AD700" s="48" t="s">
        <v>65</v>
      </c>
      <c r="AE700" s="53" t="s">
        <v>56</v>
      </c>
      <c r="AF700" s="46" t="s">
        <v>34</v>
      </c>
      <c r="AG700" s="54">
        <v>-20.00790391</v>
      </c>
    </row>
    <row r="701" spans="1:33" x14ac:dyDescent="0.25">
      <c r="A701" s="1" t="s">
        <v>2650</v>
      </c>
      <c r="B701" s="40" t="b" cm="1">
        <f t="array" ref="B701">IsESG(A701)</f>
        <v>0</v>
      </c>
      <c r="C701" s="74">
        <v>2.0470420479301501E-2</v>
      </c>
      <c r="D701" s="37">
        <v>9</v>
      </c>
      <c r="E701" s="74">
        <v>-2.6723239522635698</v>
      </c>
      <c r="F701" s="37">
        <v>14</v>
      </c>
      <c r="G701" s="74">
        <v>-4.1313230323725998</v>
      </c>
      <c r="H701" s="37">
        <v>15</v>
      </c>
      <c r="I701" s="74">
        <v>7.7480097250643301</v>
      </c>
      <c r="J701" s="37">
        <v>13</v>
      </c>
      <c r="K701" s="74">
        <v>2.7361899845120599</v>
      </c>
      <c r="L701" s="37">
        <v>17</v>
      </c>
      <c r="M701" s="74">
        <v>-1.1302943733698001</v>
      </c>
      <c r="N701" s="37">
        <v>21</v>
      </c>
      <c r="O701" s="74">
        <v>6.91314922098256</v>
      </c>
      <c r="P701" s="76">
        <v>0.53043848044011799</v>
      </c>
      <c r="Q701" s="76">
        <v>7.68</v>
      </c>
      <c r="R701" s="77">
        <v>8</v>
      </c>
      <c r="S701" s="78">
        <v>0</v>
      </c>
      <c r="T701" s="78">
        <v>2.5000000000000001E-3</v>
      </c>
      <c r="U701" s="14" t="s">
        <v>18</v>
      </c>
      <c r="V701" s="79">
        <v>5.4999999999999997E-3</v>
      </c>
      <c r="W701" s="79" t="s">
        <v>18</v>
      </c>
      <c r="X701" s="79">
        <v>5.4999999999999997E-3</v>
      </c>
      <c r="Y701" s="12" t="s">
        <v>30</v>
      </c>
      <c r="Z701" s="60" t="s">
        <v>18</v>
      </c>
      <c r="AA701" s="8" t="s">
        <v>18</v>
      </c>
      <c r="AB701" s="80" t="s">
        <v>18</v>
      </c>
      <c r="AC701" s="62">
        <v>40513</v>
      </c>
      <c r="AD701" s="12" t="s">
        <v>65</v>
      </c>
      <c r="AE701" s="16">
        <v>30000</v>
      </c>
      <c r="AF701" s="14" t="s">
        <v>18</v>
      </c>
      <c r="AG701" s="39" t="s">
        <v>18</v>
      </c>
    </row>
    <row r="702" spans="1:33" hidden="1" x14ac:dyDescent="0.25">
      <c r="A702" s="40" t="s">
        <v>1018</v>
      </c>
      <c r="B702" s="40" t="b" cm="1">
        <f t="array" ref="B702">IsESG(A702)</f>
        <v>0</v>
      </c>
      <c r="C702" s="67" t="s">
        <v>18</v>
      </c>
      <c r="D702" s="42" t="s">
        <v>18</v>
      </c>
      <c r="E702" s="67" t="s">
        <v>18</v>
      </c>
      <c r="F702" s="42" t="s">
        <v>18</v>
      </c>
      <c r="G702" s="67" t="s">
        <v>18</v>
      </c>
      <c r="H702" s="42" t="s">
        <v>18</v>
      </c>
      <c r="I702" s="67" t="s">
        <v>18</v>
      </c>
      <c r="J702" s="42" t="s">
        <v>18</v>
      </c>
      <c r="K702" s="67" t="s">
        <v>18</v>
      </c>
      <c r="L702" s="42" t="s">
        <v>18</v>
      </c>
      <c r="M702" s="67">
        <v>-1.1107507702286401</v>
      </c>
      <c r="N702" s="42">
        <v>17</v>
      </c>
      <c r="O702" s="67" t="s">
        <v>18</v>
      </c>
      <c r="P702" s="69" t="s">
        <v>18</v>
      </c>
      <c r="Q702" s="69">
        <v>7.68</v>
      </c>
      <c r="R702" s="70">
        <v>8</v>
      </c>
      <c r="S702" s="71">
        <v>0</v>
      </c>
      <c r="T702" s="71">
        <v>2.5000000000000001E-3</v>
      </c>
      <c r="U702" s="46" t="s">
        <v>18</v>
      </c>
      <c r="V702" s="72">
        <v>3.4999999999999901E-3</v>
      </c>
      <c r="W702" s="72" t="s">
        <v>18</v>
      </c>
      <c r="X702" s="72">
        <v>3.5000000000000001E-3</v>
      </c>
      <c r="Y702" s="48" t="s">
        <v>30</v>
      </c>
      <c r="Z702" s="49" t="s">
        <v>18</v>
      </c>
      <c r="AA702" s="50" t="s">
        <v>18</v>
      </c>
      <c r="AB702" s="73" t="s">
        <v>18</v>
      </c>
      <c r="AC702" s="52">
        <v>45455</v>
      </c>
      <c r="AD702" s="48" t="s">
        <v>65</v>
      </c>
      <c r="AE702" s="53" t="s">
        <v>68</v>
      </c>
      <c r="AF702" s="46" t="s">
        <v>18</v>
      </c>
      <c r="AG702" s="54" t="s">
        <v>18</v>
      </c>
    </row>
    <row r="703" spans="1:33" x14ac:dyDescent="0.25">
      <c r="A703" s="1" t="s">
        <v>1019</v>
      </c>
      <c r="B703" s="40" t="b" cm="1">
        <f t="array" ref="B703">IsESG(A703)</f>
        <v>0</v>
      </c>
      <c r="C703" s="74">
        <v>-0.18428132573898801</v>
      </c>
      <c r="D703" s="37">
        <v>16</v>
      </c>
      <c r="E703" s="74">
        <v>-3.35277778161411</v>
      </c>
      <c r="F703" s="37">
        <v>22</v>
      </c>
      <c r="G703" s="74">
        <v>-4.8924976834988803</v>
      </c>
      <c r="H703" s="37">
        <v>24</v>
      </c>
      <c r="I703" s="74">
        <v>7.33459200794666</v>
      </c>
      <c r="J703" s="37">
        <v>17</v>
      </c>
      <c r="K703" s="74">
        <v>2.8199513233580298</v>
      </c>
      <c r="L703" s="37">
        <v>15</v>
      </c>
      <c r="M703" s="74">
        <v>-1.1131676439271501</v>
      </c>
      <c r="N703" s="37">
        <v>18</v>
      </c>
      <c r="O703" s="74">
        <v>5.5421855747428896</v>
      </c>
      <c r="P703" s="76">
        <v>0.58705768813362902</v>
      </c>
      <c r="Q703" s="76">
        <v>7.67</v>
      </c>
      <c r="R703" s="77">
        <v>6</v>
      </c>
      <c r="S703" s="78">
        <v>0</v>
      </c>
      <c r="T703" s="78">
        <v>0</v>
      </c>
      <c r="U703" s="14" t="s">
        <v>18</v>
      </c>
      <c r="V703" s="79">
        <v>5.0000000000000001E-3</v>
      </c>
      <c r="W703" s="79" t="s">
        <v>18</v>
      </c>
      <c r="X703" s="79">
        <v>5.0000000000000001E-3</v>
      </c>
      <c r="Y703" s="12" t="s">
        <v>30</v>
      </c>
      <c r="Z703" s="60">
        <v>122.861323123796</v>
      </c>
      <c r="AA703" s="8">
        <v>5.3855667900000004</v>
      </c>
      <c r="AB703" s="80">
        <v>10020</v>
      </c>
      <c r="AC703" s="62">
        <v>36052</v>
      </c>
      <c r="AD703" s="12" t="s">
        <v>1020</v>
      </c>
      <c r="AE703" s="16">
        <v>10</v>
      </c>
      <c r="AF703" s="14" t="s">
        <v>18</v>
      </c>
      <c r="AG703" s="39">
        <v>-28.173093819999998</v>
      </c>
    </row>
    <row r="704" spans="1:33" hidden="1" x14ac:dyDescent="0.25">
      <c r="A704" s="40" t="s">
        <v>1021</v>
      </c>
      <c r="B704" s="40" t="b" cm="1">
        <f t="array" ref="B704">IsESG(A704)</f>
        <v>0</v>
      </c>
      <c r="C704" s="67" t="s">
        <v>18</v>
      </c>
      <c r="D704" s="42" t="s">
        <v>18</v>
      </c>
      <c r="E704" s="67" t="s">
        <v>18</v>
      </c>
      <c r="F704" s="42" t="s">
        <v>18</v>
      </c>
      <c r="G704" s="67" t="s">
        <v>18</v>
      </c>
      <c r="H704" s="42" t="s">
        <v>18</v>
      </c>
      <c r="I704" s="67" t="s">
        <v>18</v>
      </c>
      <c r="J704" s="42" t="s">
        <v>18</v>
      </c>
      <c r="K704" s="67">
        <v>2.95135927104119</v>
      </c>
      <c r="L704" s="42">
        <v>12</v>
      </c>
      <c r="M704" s="67">
        <v>-1.09042527549876</v>
      </c>
      <c r="N704" s="42">
        <v>16</v>
      </c>
      <c r="O704" s="67" t="s">
        <v>18</v>
      </c>
      <c r="P704" s="69" t="s">
        <v>18</v>
      </c>
      <c r="Q704" s="69">
        <v>7.67</v>
      </c>
      <c r="R704" s="70">
        <v>6</v>
      </c>
      <c r="S704" s="71">
        <v>0</v>
      </c>
      <c r="T704" s="71">
        <v>0</v>
      </c>
      <c r="U704" s="46" t="s">
        <v>18</v>
      </c>
      <c r="V704" s="72">
        <v>2.5000000000000001E-3</v>
      </c>
      <c r="W704" s="72" t="s">
        <v>18</v>
      </c>
      <c r="X704" s="72">
        <v>2.5000000000000001E-3</v>
      </c>
      <c r="Y704" s="48" t="s">
        <v>30</v>
      </c>
      <c r="Z704" s="49" t="s">
        <v>18</v>
      </c>
      <c r="AA704" s="50" t="s">
        <v>18</v>
      </c>
      <c r="AB704" s="73" t="s">
        <v>18</v>
      </c>
      <c r="AC704" s="52">
        <v>45405</v>
      </c>
      <c r="AD704" s="48" t="s">
        <v>1020</v>
      </c>
      <c r="AE704" s="53">
        <v>10</v>
      </c>
      <c r="AF704" s="46" t="s">
        <v>18</v>
      </c>
      <c r="AG704" s="54" t="s">
        <v>18</v>
      </c>
    </row>
    <row r="705" spans="1:33" x14ac:dyDescent="0.25">
      <c r="A705" s="1" t="s">
        <v>1022</v>
      </c>
      <c r="B705" s="40" t="b" cm="1">
        <f t="array" ref="B705">IsESG(A705)</f>
        <v>0</v>
      </c>
      <c r="C705" s="74">
        <v>1.6368613989947701E-2</v>
      </c>
      <c r="D705" s="37">
        <v>10</v>
      </c>
      <c r="E705" s="74">
        <v>-2.9149010546759802</v>
      </c>
      <c r="F705" s="37">
        <v>20</v>
      </c>
      <c r="G705" s="74">
        <v>-4.4463211205364797</v>
      </c>
      <c r="H705" s="37">
        <v>22</v>
      </c>
      <c r="I705" s="74">
        <v>7.0301291248205899</v>
      </c>
      <c r="J705" s="37">
        <v>22</v>
      </c>
      <c r="K705" s="74">
        <v>2.5570525158097102</v>
      </c>
      <c r="L705" s="37">
        <v>22</v>
      </c>
      <c r="M705" s="74">
        <v>-1.06100795755968</v>
      </c>
      <c r="N705" s="37">
        <v>15</v>
      </c>
      <c r="O705" s="74">
        <v>4.9990609732831803</v>
      </c>
      <c r="P705" s="76">
        <v>0.58993474641562105</v>
      </c>
      <c r="Q705" s="76">
        <v>6.92</v>
      </c>
      <c r="R705" s="77">
        <v>6</v>
      </c>
      <c r="S705" s="78">
        <v>0</v>
      </c>
      <c r="T705" s="78">
        <v>2E-3</v>
      </c>
      <c r="U705" s="14" t="s">
        <v>89</v>
      </c>
      <c r="V705" s="79">
        <v>2.7000000000000001E-3</v>
      </c>
      <c r="W705" s="79" t="s">
        <v>18</v>
      </c>
      <c r="X705" s="79">
        <v>2.8439104675521002E-3</v>
      </c>
      <c r="Y705" s="12" t="s">
        <v>30</v>
      </c>
      <c r="Z705" s="60">
        <v>102.93144918</v>
      </c>
      <c r="AA705" s="8">
        <v>0.98937399999999998</v>
      </c>
      <c r="AB705" s="80">
        <v>2850</v>
      </c>
      <c r="AC705" s="62">
        <v>36082</v>
      </c>
      <c r="AD705" s="12" t="s">
        <v>87</v>
      </c>
      <c r="AE705" s="16">
        <v>10</v>
      </c>
      <c r="AF705" s="14" t="s">
        <v>18</v>
      </c>
      <c r="AG705" s="39">
        <v>3.1798299999999999</v>
      </c>
    </row>
    <row r="706" spans="1:33" x14ac:dyDescent="0.25">
      <c r="A706" s="126" t="s">
        <v>1023</v>
      </c>
      <c r="B706" s="40" t="b" cm="1">
        <f t="array" ref="B706">IsESG(A706)</f>
        <v>0</v>
      </c>
      <c r="C706" s="127">
        <v>0.188944765976994</v>
      </c>
      <c r="D706" s="128">
        <v>4</v>
      </c>
      <c r="E706" s="129">
        <v>-2.1927253370486701</v>
      </c>
      <c r="F706" s="130">
        <v>3</v>
      </c>
      <c r="G706" s="127">
        <v>-3.3223389208037002</v>
      </c>
      <c r="H706" s="128">
        <v>5</v>
      </c>
      <c r="I706" s="127">
        <v>8.0720345117113901</v>
      </c>
      <c r="J706" s="128">
        <v>4</v>
      </c>
      <c r="K706" s="127">
        <v>2.9653536356614598</v>
      </c>
      <c r="L706" s="128">
        <v>11</v>
      </c>
      <c r="M706" s="127">
        <v>-1.1689635542846599</v>
      </c>
      <c r="N706" s="128">
        <v>25</v>
      </c>
      <c r="O706" s="127">
        <v>5.9565028123044197</v>
      </c>
      <c r="P706" s="131">
        <v>0.67002824983756104</v>
      </c>
      <c r="Q706" s="131">
        <v>8.4</v>
      </c>
      <c r="R706" s="132">
        <v>8</v>
      </c>
      <c r="S706" s="133">
        <v>0</v>
      </c>
      <c r="T706" s="133">
        <v>5.0000000000000001E-3</v>
      </c>
      <c r="U706" s="134" t="s">
        <v>18</v>
      </c>
      <c r="V706" s="135">
        <v>6.0000000000000001E-3</v>
      </c>
      <c r="W706" s="135" t="s">
        <v>18</v>
      </c>
      <c r="X706" s="135">
        <v>6.0000000000000001E-3</v>
      </c>
      <c r="Y706" s="136" t="s">
        <v>30</v>
      </c>
      <c r="Z706" s="137">
        <v>208.05539038999899</v>
      </c>
      <c r="AA706" s="138">
        <v>1.19778074</v>
      </c>
      <c r="AB706" s="139">
        <v>1395</v>
      </c>
      <c r="AC706" s="140">
        <v>39041</v>
      </c>
      <c r="AD706" s="136" t="s">
        <v>1024</v>
      </c>
      <c r="AE706" s="141">
        <v>50</v>
      </c>
      <c r="AF706" s="134" t="s">
        <v>18</v>
      </c>
      <c r="AG706" s="142">
        <v>-8.4427994200000001</v>
      </c>
    </row>
    <row r="707" spans="1:33" x14ac:dyDescent="0.25">
      <c r="A707" s="40" t="s">
        <v>1027</v>
      </c>
      <c r="B707" s="40" t="b" cm="1">
        <f t="array" ref="B707">IsESG(A707)</f>
        <v>0</v>
      </c>
      <c r="C707" s="63">
        <v>0.29544221678445798</v>
      </c>
      <c r="D707" s="64">
        <v>1</v>
      </c>
      <c r="E707" s="63">
        <v>-1.6884011684931099</v>
      </c>
      <c r="F707" s="64">
        <v>2</v>
      </c>
      <c r="G707" s="63">
        <v>-6.2241065942297098</v>
      </c>
      <c r="H707" s="64">
        <v>2</v>
      </c>
      <c r="I707" s="63">
        <v>5.1528384279475796</v>
      </c>
      <c r="J707" s="64">
        <v>3</v>
      </c>
      <c r="K707" s="63">
        <v>2.0338983050846902</v>
      </c>
      <c r="L707" s="64">
        <v>2</v>
      </c>
      <c r="M707" s="63">
        <v>-1.79445350734094</v>
      </c>
      <c r="N707" s="64">
        <v>2</v>
      </c>
      <c r="O707" s="41">
        <v>5.96929098601061</v>
      </c>
      <c r="P707" s="43">
        <v>0.17955718245750199</v>
      </c>
      <c r="Q707" s="43" t="s">
        <v>18</v>
      </c>
      <c r="R707" s="44">
        <v>8</v>
      </c>
      <c r="S707" s="45">
        <v>1E-3</v>
      </c>
      <c r="T707" s="45">
        <v>1E-3</v>
      </c>
      <c r="U707" s="46" t="s">
        <v>18</v>
      </c>
      <c r="V707" s="47">
        <v>6.1999999999999998E-3</v>
      </c>
      <c r="W707" s="47" t="s">
        <v>18</v>
      </c>
      <c r="X707" s="47">
        <v>6.1999999999999998E-3</v>
      </c>
      <c r="Y707" s="48" t="s">
        <v>117</v>
      </c>
      <c r="Z707" s="49" t="s">
        <v>18</v>
      </c>
      <c r="AA707" s="50" t="s">
        <v>18</v>
      </c>
      <c r="AB707" s="51" t="s">
        <v>18</v>
      </c>
      <c r="AC707" s="52">
        <v>40410</v>
      </c>
      <c r="AD707" s="48" t="s">
        <v>41</v>
      </c>
      <c r="AE707" s="53">
        <v>500</v>
      </c>
      <c r="AF707" s="46" t="s">
        <v>18</v>
      </c>
      <c r="AG707" s="54" t="s">
        <v>18</v>
      </c>
    </row>
    <row r="708" spans="1:33" hidden="1" x14ac:dyDescent="0.25">
      <c r="A708" s="1" t="s">
        <v>1028</v>
      </c>
      <c r="B708" s="40" t="b" cm="1">
        <f t="array" ref="B708">IsESG(A708)</f>
        <v>0</v>
      </c>
      <c r="C708" s="74" t="s">
        <v>18</v>
      </c>
      <c r="D708" s="37" t="s">
        <v>18</v>
      </c>
      <c r="E708" s="74" t="s">
        <v>18</v>
      </c>
      <c r="F708" s="37" t="s">
        <v>18</v>
      </c>
      <c r="G708" s="74" t="s">
        <v>18</v>
      </c>
      <c r="H708" s="37" t="s">
        <v>18</v>
      </c>
      <c r="I708" s="75">
        <v>7.2636880584892403</v>
      </c>
      <c r="J708" s="66">
        <v>2</v>
      </c>
      <c r="K708" s="75">
        <v>1.8167013145639701</v>
      </c>
      <c r="L708" s="66">
        <v>3</v>
      </c>
      <c r="M708" s="75">
        <v>-1.2315241457721999</v>
      </c>
      <c r="N708" s="66">
        <v>1</v>
      </c>
      <c r="O708" s="74">
        <v>5.4620584771343399</v>
      </c>
      <c r="P708" s="76">
        <v>0.58268850737908695</v>
      </c>
      <c r="Q708" s="76" t="s">
        <v>18</v>
      </c>
      <c r="R708" s="77">
        <v>8</v>
      </c>
      <c r="S708" s="78">
        <v>0</v>
      </c>
      <c r="T708" s="78">
        <v>0</v>
      </c>
      <c r="U708" s="14" t="s">
        <v>18</v>
      </c>
      <c r="V708" s="79">
        <v>6.0000000000000001E-3</v>
      </c>
      <c r="W708" s="79" t="s">
        <v>18</v>
      </c>
      <c r="X708" s="79" t="s">
        <v>18</v>
      </c>
      <c r="Y708" s="12" t="s">
        <v>141</v>
      </c>
      <c r="Z708" s="60">
        <v>34.221741680000001</v>
      </c>
      <c r="AA708" s="8" t="s">
        <v>18</v>
      </c>
      <c r="AB708" s="80" t="s">
        <v>18</v>
      </c>
      <c r="AC708" s="62">
        <v>32801</v>
      </c>
      <c r="AD708" s="12" t="s">
        <v>1029</v>
      </c>
      <c r="AE708" s="16">
        <v>0</v>
      </c>
      <c r="AF708" s="14" t="s">
        <v>18</v>
      </c>
      <c r="AG708" s="39" t="s">
        <v>18</v>
      </c>
    </row>
    <row r="709" spans="1:33" hidden="1" x14ac:dyDescent="0.25">
      <c r="A709" s="40" t="s">
        <v>1030</v>
      </c>
      <c r="B709" s="40" t="b" cm="1">
        <f t="array" ref="B709">IsESG(A709)</f>
        <v>0</v>
      </c>
      <c r="C709" s="67" t="s">
        <v>18</v>
      </c>
      <c r="D709" s="42" t="s">
        <v>18</v>
      </c>
      <c r="E709" s="67" t="s">
        <v>18</v>
      </c>
      <c r="F709" s="42" t="s">
        <v>18</v>
      </c>
      <c r="G709" s="67" t="s">
        <v>18</v>
      </c>
      <c r="H709" s="42" t="s">
        <v>18</v>
      </c>
      <c r="I709" s="67" t="s">
        <v>18</v>
      </c>
      <c r="J709" s="42" t="s">
        <v>18</v>
      </c>
      <c r="K709" s="67" t="s">
        <v>18</v>
      </c>
      <c r="L709" s="42" t="s">
        <v>18</v>
      </c>
      <c r="M709" s="67">
        <v>-3.4685400366622399</v>
      </c>
      <c r="N709" s="42">
        <v>4</v>
      </c>
      <c r="O709" s="67" t="s">
        <v>18</v>
      </c>
      <c r="P709" s="69" t="s">
        <v>18</v>
      </c>
      <c r="Q709" s="69" t="s">
        <v>18</v>
      </c>
      <c r="R709" s="70">
        <v>8</v>
      </c>
      <c r="S709" s="71">
        <v>0</v>
      </c>
      <c r="T709" s="71">
        <v>0</v>
      </c>
      <c r="U709" s="46" t="s">
        <v>18</v>
      </c>
      <c r="V709" s="72">
        <v>2.5000000000000001E-3</v>
      </c>
      <c r="W709" s="72" t="s">
        <v>18</v>
      </c>
      <c r="X709" s="72">
        <v>2.5000000000000001E-3</v>
      </c>
      <c r="Y709" s="48" t="s">
        <v>30</v>
      </c>
      <c r="Z709" s="49">
        <v>153.95899787709899</v>
      </c>
      <c r="AA709" s="50">
        <v>0.28585245548637001</v>
      </c>
      <c r="AB709" s="73">
        <v>14</v>
      </c>
      <c r="AC709" s="52">
        <v>45555</v>
      </c>
      <c r="AD709" s="48" t="s">
        <v>1031</v>
      </c>
      <c r="AE709" s="53" t="s">
        <v>37</v>
      </c>
      <c r="AF709" s="46" t="s">
        <v>18</v>
      </c>
      <c r="AG709" s="54">
        <v>0.62613422761938997</v>
      </c>
    </row>
    <row r="710" spans="1:33" x14ac:dyDescent="0.25">
      <c r="A710" s="81" t="s">
        <v>1032</v>
      </c>
      <c r="B710" s="40" t="b" cm="1">
        <f t="array" ref="B710">IsESG(A710)</f>
        <v>0</v>
      </c>
      <c r="C710" s="124">
        <v>-0.97113973577883606</v>
      </c>
      <c r="D710" s="125">
        <v>2</v>
      </c>
      <c r="E710" s="124">
        <v>-1.2081308009904399</v>
      </c>
      <c r="F710" s="125">
        <v>1</v>
      </c>
      <c r="G710" s="124">
        <v>-3.8220238218384601</v>
      </c>
      <c r="H710" s="125">
        <v>1</v>
      </c>
      <c r="I710" s="124">
        <v>7.6981460744059502</v>
      </c>
      <c r="J710" s="125">
        <v>1</v>
      </c>
      <c r="K710" s="124">
        <v>3.8318023435503301</v>
      </c>
      <c r="L710" s="125">
        <v>1</v>
      </c>
      <c r="M710" s="124">
        <v>-3.1250164588896201</v>
      </c>
      <c r="N710" s="125">
        <v>3</v>
      </c>
      <c r="O710" s="82">
        <v>7.2609314228408399</v>
      </c>
      <c r="P710" s="84">
        <v>0.49816428589270401</v>
      </c>
      <c r="Q710" s="84">
        <v>0</v>
      </c>
      <c r="R710" s="85">
        <v>8</v>
      </c>
      <c r="S710" s="86">
        <v>0</v>
      </c>
      <c r="T710" s="86">
        <v>0</v>
      </c>
      <c r="U710" s="87" t="s">
        <v>18</v>
      </c>
      <c r="V710" s="88">
        <v>5.0000000000000001E-3</v>
      </c>
      <c r="W710" s="88" t="s">
        <v>18</v>
      </c>
      <c r="X710" s="88">
        <v>5.0017612183161199E-3</v>
      </c>
      <c r="Y710" s="89" t="s">
        <v>30</v>
      </c>
      <c r="Z710" s="90">
        <v>192.935961747248</v>
      </c>
      <c r="AA710" s="91">
        <v>0.65777079802987004</v>
      </c>
      <c r="AB710" s="92">
        <v>2977</v>
      </c>
      <c r="AC710" s="93">
        <v>37750</v>
      </c>
      <c r="AD710" s="89" t="s">
        <v>1033</v>
      </c>
      <c r="AE710" s="94" t="s">
        <v>154</v>
      </c>
      <c r="AF710" s="87" t="s">
        <v>18</v>
      </c>
      <c r="AG710" s="95">
        <v>-0.62051987026168898</v>
      </c>
    </row>
    <row r="711" spans="1:33" x14ac:dyDescent="0.25">
      <c r="A711" s="40" t="s">
        <v>1036</v>
      </c>
      <c r="B711" s="40" t="b" cm="1">
        <f t="array" ref="B711">IsESG(A711)</f>
        <v>0</v>
      </c>
      <c r="C711" s="41">
        <v>1.0641387205931601</v>
      </c>
      <c r="D711" s="42">
        <v>10</v>
      </c>
      <c r="E711" s="41">
        <v>-1.1934358280750099</v>
      </c>
      <c r="F711" s="42">
        <v>29</v>
      </c>
      <c r="G711" s="41">
        <v>-3.31230264695433</v>
      </c>
      <c r="H711" s="42">
        <v>32</v>
      </c>
      <c r="I711" s="41">
        <v>15.0235331032316</v>
      </c>
      <c r="J711" s="42">
        <v>8</v>
      </c>
      <c r="K711" s="41">
        <v>5.2121003386715197</v>
      </c>
      <c r="L711" s="42">
        <v>11</v>
      </c>
      <c r="M711" s="41">
        <v>-2.2766048197909901</v>
      </c>
      <c r="N711" s="42">
        <v>37</v>
      </c>
      <c r="O711" s="41">
        <v>5.1267942812505796</v>
      </c>
      <c r="P711" s="43">
        <v>2.1343793305729899</v>
      </c>
      <c r="Q711" s="43">
        <v>6.84</v>
      </c>
      <c r="R711" s="44">
        <v>8</v>
      </c>
      <c r="S711" s="45">
        <v>5.0000000000000001E-3</v>
      </c>
      <c r="T711" s="45">
        <v>5.0000000000000001E-3</v>
      </c>
      <c r="U711" s="46" t="s">
        <v>18</v>
      </c>
      <c r="V711" s="47">
        <v>8.9999999999999993E-3</v>
      </c>
      <c r="W711" s="47" t="s">
        <v>18</v>
      </c>
      <c r="X711" s="47">
        <v>9.2530000000000008E-3</v>
      </c>
      <c r="Y711" s="48" t="s">
        <v>30</v>
      </c>
      <c r="Z711" s="49">
        <v>283.33530084</v>
      </c>
      <c r="AA711" s="50">
        <v>-0.51753826000000003</v>
      </c>
      <c r="AB711" s="51">
        <v>928</v>
      </c>
      <c r="AC711" s="52">
        <v>39125</v>
      </c>
      <c r="AD711" s="48" t="s">
        <v>1037</v>
      </c>
      <c r="AE711" s="53">
        <v>50</v>
      </c>
      <c r="AF711" s="46" t="s">
        <v>32</v>
      </c>
      <c r="AG711" s="54">
        <v>-0.31734733999999898</v>
      </c>
    </row>
    <row r="712" spans="1:33" x14ac:dyDescent="0.25">
      <c r="A712" s="1" t="s">
        <v>1036</v>
      </c>
      <c r="B712" s="40" t="b" cm="1">
        <f t="array" ref="B712">IsESG(A712)</f>
        <v>0</v>
      </c>
      <c r="C712" s="55">
        <v>1.36781216751509</v>
      </c>
      <c r="D712" s="37">
        <v>7</v>
      </c>
      <c r="E712" s="55">
        <v>-0.89605753848801495</v>
      </c>
      <c r="F712" s="37">
        <v>23</v>
      </c>
      <c r="G712" s="55">
        <v>-3.02146731666521</v>
      </c>
      <c r="H712" s="37">
        <v>28</v>
      </c>
      <c r="I712" s="55">
        <v>15.371762740183801</v>
      </c>
      <c r="J712" s="37">
        <v>7</v>
      </c>
      <c r="K712" s="55">
        <v>5.3681399531310099</v>
      </c>
      <c r="L712" s="37">
        <v>8</v>
      </c>
      <c r="M712" s="55">
        <v>-2.2498609636482998</v>
      </c>
      <c r="N712" s="37">
        <v>36</v>
      </c>
      <c r="O712" s="55">
        <v>5.1251931478307204</v>
      </c>
      <c r="P712" s="56">
        <v>2.2029908058649799</v>
      </c>
      <c r="Q712" s="56">
        <v>6.84</v>
      </c>
      <c r="R712" s="57">
        <v>8</v>
      </c>
      <c r="S712" s="58">
        <v>5.0000000000000001E-3</v>
      </c>
      <c r="T712" s="58">
        <v>5.0000000000000001E-3</v>
      </c>
      <c r="U712" s="14" t="s">
        <v>18</v>
      </c>
      <c r="V712" s="59">
        <v>6.0000000000000001E-3</v>
      </c>
      <c r="W712" s="59" t="s">
        <v>18</v>
      </c>
      <c r="X712" s="59">
        <v>6.2529999999999999E-3</v>
      </c>
      <c r="Y712" s="12" t="s">
        <v>30</v>
      </c>
      <c r="Z712" s="60" t="s">
        <v>18</v>
      </c>
      <c r="AA712" s="8" t="s">
        <v>18</v>
      </c>
      <c r="AB712" s="61" t="s">
        <v>18</v>
      </c>
      <c r="AC712" s="62">
        <v>39125</v>
      </c>
      <c r="AD712" s="12" t="s">
        <v>1037</v>
      </c>
      <c r="AE712" s="16">
        <v>1000000</v>
      </c>
      <c r="AF712" s="14" t="s">
        <v>18</v>
      </c>
      <c r="AG712" s="39" t="s">
        <v>18</v>
      </c>
    </row>
    <row r="713" spans="1:33" hidden="1" x14ac:dyDescent="0.25">
      <c r="A713" s="40" t="s">
        <v>1039</v>
      </c>
      <c r="B713" s="40" t="b" cm="1">
        <f t="array" ref="B713">IsESG(A713)</f>
        <v>0</v>
      </c>
      <c r="C713" s="41" t="s">
        <v>18</v>
      </c>
      <c r="D713" s="42" t="s">
        <v>18</v>
      </c>
      <c r="E713" s="41">
        <v>-0.78165117038885201</v>
      </c>
      <c r="F713" s="42">
        <v>22</v>
      </c>
      <c r="G713" s="41">
        <v>-2.9099573755111701</v>
      </c>
      <c r="H713" s="42">
        <v>27</v>
      </c>
      <c r="I713" s="41">
        <v>15.507279870580099</v>
      </c>
      <c r="J713" s="42">
        <v>6</v>
      </c>
      <c r="K713" s="41">
        <v>5.4319164645078901</v>
      </c>
      <c r="L713" s="42">
        <v>7</v>
      </c>
      <c r="M713" s="41">
        <v>-2.2396088019560199</v>
      </c>
      <c r="N713" s="42">
        <v>35</v>
      </c>
      <c r="O713" s="41">
        <v>5.1197996308549003</v>
      </c>
      <c r="P713" s="43">
        <v>2.2317807994844601</v>
      </c>
      <c r="Q713" s="43">
        <v>6.84</v>
      </c>
      <c r="R713" s="44">
        <v>8</v>
      </c>
      <c r="S713" s="45">
        <v>5.0000000000000001E-3</v>
      </c>
      <c r="T713" s="45">
        <v>5.0000000000000001E-3</v>
      </c>
      <c r="U713" s="46" t="s">
        <v>18</v>
      </c>
      <c r="V713" s="47">
        <v>4.8500000000000001E-3</v>
      </c>
      <c r="W713" s="47" t="s">
        <v>18</v>
      </c>
      <c r="X713" s="47">
        <v>5.1029999999999999E-3</v>
      </c>
      <c r="Y713" s="48" t="s">
        <v>30</v>
      </c>
      <c r="Z713" s="49" t="s">
        <v>18</v>
      </c>
      <c r="AA713" s="50" t="s">
        <v>18</v>
      </c>
      <c r="AB713" s="51" t="s">
        <v>18</v>
      </c>
      <c r="AC713" s="52">
        <v>43102</v>
      </c>
      <c r="AD713" s="48" t="s">
        <v>1037</v>
      </c>
      <c r="AE713" s="53" t="s">
        <v>37</v>
      </c>
      <c r="AF713" s="46" t="s">
        <v>18</v>
      </c>
      <c r="AG713" s="54" t="s">
        <v>18</v>
      </c>
    </row>
    <row r="714" spans="1:33" hidden="1" x14ac:dyDescent="0.25">
      <c r="A714" s="1" t="s">
        <v>1040</v>
      </c>
      <c r="B714" s="40" t="b" cm="1">
        <f t="array" ref="B714">IsESG(A714)</f>
        <v>0</v>
      </c>
      <c r="C714" s="55" t="s">
        <v>18</v>
      </c>
      <c r="D714" s="37" t="s">
        <v>18</v>
      </c>
      <c r="E714" s="55">
        <v>-0.95947923910961697</v>
      </c>
      <c r="F714" s="37">
        <v>25</v>
      </c>
      <c r="G714" s="55">
        <v>-3.0298365695686198</v>
      </c>
      <c r="H714" s="37">
        <v>30</v>
      </c>
      <c r="I714" s="55">
        <v>10.077350473907799</v>
      </c>
      <c r="J714" s="37">
        <v>21</v>
      </c>
      <c r="K714" s="55">
        <v>4.5421624418003397</v>
      </c>
      <c r="L714" s="37">
        <v>16</v>
      </c>
      <c r="M714" s="55">
        <v>-1.5300652957801</v>
      </c>
      <c r="N714" s="37">
        <v>27</v>
      </c>
      <c r="O714" s="55">
        <v>2.8180517384500701</v>
      </c>
      <c r="P714" s="56">
        <v>2.1278321596662</v>
      </c>
      <c r="Q714" s="56">
        <v>4.8499999999999996</v>
      </c>
      <c r="R714" s="57">
        <v>6</v>
      </c>
      <c r="S714" s="58">
        <v>5.0000000000000001E-3</v>
      </c>
      <c r="T714" s="58">
        <v>5.0000000000000001E-3</v>
      </c>
      <c r="U714" s="14" t="s">
        <v>18</v>
      </c>
      <c r="V714" s="59">
        <v>1.0999999999999999E-2</v>
      </c>
      <c r="W714" s="59" t="s">
        <v>18</v>
      </c>
      <c r="X714" s="59">
        <v>1.1053E-2</v>
      </c>
      <c r="Y714" s="12" t="s">
        <v>30</v>
      </c>
      <c r="Z714" s="60">
        <v>67.440881669999996</v>
      </c>
      <c r="AA714" s="8">
        <v>0.23565274</v>
      </c>
      <c r="AB714" s="61">
        <v>99</v>
      </c>
      <c r="AC714" s="62">
        <v>42801</v>
      </c>
      <c r="AD714" s="12" t="s">
        <v>1041</v>
      </c>
      <c r="AE714" s="16">
        <v>50</v>
      </c>
      <c r="AF714" s="14" t="s">
        <v>18</v>
      </c>
      <c r="AG714" s="39">
        <v>-0.10976329</v>
      </c>
    </row>
    <row r="715" spans="1:33" hidden="1" x14ac:dyDescent="0.25">
      <c r="A715" s="40" t="s">
        <v>1042</v>
      </c>
      <c r="B715" s="40" t="b" cm="1">
        <f t="array" ref="B715">IsESG(A715)</f>
        <v>0</v>
      </c>
      <c r="C715" s="41" t="s">
        <v>18</v>
      </c>
      <c r="D715" s="42" t="s">
        <v>18</v>
      </c>
      <c r="E715" s="41">
        <v>-0.96024476643775603</v>
      </c>
      <c r="F715" s="42">
        <v>26</v>
      </c>
      <c r="G715" s="41">
        <v>-3.0294169419692398</v>
      </c>
      <c r="H715" s="42">
        <v>29</v>
      </c>
      <c r="I715" s="41">
        <v>10.077033148345301</v>
      </c>
      <c r="J715" s="42">
        <v>22</v>
      </c>
      <c r="K715" s="41">
        <v>4.5460366244078196</v>
      </c>
      <c r="L715" s="42">
        <v>15</v>
      </c>
      <c r="M715" s="41">
        <v>-1.5317814497647499</v>
      </c>
      <c r="N715" s="42">
        <v>28</v>
      </c>
      <c r="O715" s="41">
        <v>2.8180252444475702</v>
      </c>
      <c r="P715" s="43">
        <v>2.1277395590862498</v>
      </c>
      <c r="Q715" s="43">
        <v>4.8499999999999996</v>
      </c>
      <c r="R715" s="44">
        <v>6</v>
      </c>
      <c r="S715" s="45">
        <v>5.0000000000000001E-3</v>
      </c>
      <c r="T715" s="45">
        <v>5.0000000000000001E-3</v>
      </c>
      <c r="U715" s="46" t="s">
        <v>18</v>
      </c>
      <c r="V715" s="47">
        <v>1.0999999999999999E-2</v>
      </c>
      <c r="W715" s="47" t="s">
        <v>18</v>
      </c>
      <c r="X715" s="47">
        <v>1.1053E-2</v>
      </c>
      <c r="Y715" s="48" t="s">
        <v>30</v>
      </c>
      <c r="Z715" s="49" t="s">
        <v>18</v>
      </c>
      <c r="AA715" s="50" t="s">
        <v>18</v>
      </c>
      <c r="AB715" s="51" t="s">
        <v>18</v>
      </c>
      <c r="AC715" s="52">
        <v>42801</v>
      </c>
      <c r="AD715" s="48" t="s">
        <v>1041</v>
      </c>
      <c r="AE715" s="53">
        <v>50</v>
      </c>
      <c r="AF715" s="46" t="s">
        <v>18</v>
      </c>
      <c r="AG715" s="54" t="s">
        <v>18</v>
      </c>
    </row>
    <row r="716" spans="1:33" hidden="1" x14ac:dyDescent="0.25">
      <c r="A716" s="1" t="s">
        <v>1043</v>
      </c>
      <c r="B716" s="40" t="b" cm="1">
        <f t="array" ref="B716">IsESG(A716)</f>
        <v>0</v>
      </c>
      <c r="C716" s="55" t="s">
        <v>18</v>
      </c>
      <c r="D716" s="37" t="s">
        <v>18</v>
      </c>
      <c r="E716" s="55">
        <v>-0.61104758227508105</v>
      </c>
      <c r="F716" s="37">
        <v>20</v>
      </c>
      <c r="G716" s="55">
        <v>-2.6878332590860698</v>
      </c>
      <c r="H716" s="37">
        <v>23</v>
      </c>
      <c r="I716" s="55">
        <v>10.4618986802893</v>
      </c>
      <c r="J716" s="37">
        <v>19</v>
      </c>
      <c r="K716" s="55">
        <v>4.7325933400605296</v>
      </c>
      <c r="L716" s="37">
        <v>14</v>
      </c>
      <c r="M716" s="55">
        <v>-1.4901290812452801</v>
      </c>
      <c r="N716" s="37">
        <v>24</v>
      </c>
      <c r="O716" s="55">
        <v>2.82130095305055</v>
      </c>
      <c r="P716" s="56">
        <v>2.2616833259703899</v>
      </c>
      <c r="Q716" s="56">
        <v>4.8499999999999996</v>
      </c>
      <c r="R716" s="57">
        <v>6</v>
      </c>
      <c r="S716" s="58">
        <v>5.0000000000000001E-3</v>
      </c>
      <c r="T716" s="58">
        <v>5.0000000000000001E-3</v>
      </c>
      <c r="U716" s="14" t="s">
        <v>18</v>
      </c>
      <c r="V716" s="59">
        <v>7.4999999999999997E-3</v>
      </c>
      <c r="W716" s="59" t="s">
        <v>18</v>
      </c>
      <c r="X716" s="59">
        <v>7.5529999999999998E-3</v>
      </c>
      <c r="Y716" s="12" t="s">
        <v>30</v>
      </c>
      <c r="Z716" s="60" t="s">
        <v>18</v>
      </c>
      <c r="AA716" s="8" t="s">
        <v>18</v>
      </c>
      <c r="AB716" s="61" t="s">
        <v>18</v>
      </c>
      <c r="AC716" s="62">
        <v>42801</v>
      </c>
      <c r="AD716" s="12" t="s">
        <v>1041</v>
      </c>
      <c r="AE716" s="16">
        <v>1000000</v>
      </c>
      <c r="AF716" s="14" t="s">
        <v>18</v>
      </c>
      <c r="AG716" s="39" t="s">
        <v>18</v>
      </c>
    </row>
    <row r="717" spans="1:33" hidden="1" x14ac:dyDescent="0.25">
      <c r="A717" s="40" t="s">
        <v>1044</v>
      </c>
      <c r="B717" s="40" t="b" cm="1">
        <f t="array" ref="B717">IsESG(A717)</f>
        <v>0</v>
      </c>
      <c r="C717" s="41" t="s">
        <v>18</v>
      </c>
      <c r="D717" s="42" t="s">
        <v>18</v>
      </c>
      <c r="E717" s="41">
        <v>-0.61008611779689303</v>
      </c>
      <c r="F717" s="42">
        <v>19</v>
      </c>
      <c r="G717" s="41">
        <v>-2.6878847388125902</v>
      </c>
      <c r="H717" s="42">
        <v>24</v>
      </c>
      <c r="I717" s="41">
        <v>10.4697472907313</v>
      </c>
      <c r="J717" s="42">
        <v>18</v>
      </c>
      <c r="K717" s="41">
        <v>4.7333583114774296</v>
      </c>
      <c r="L717" s="42">
        <v>13</v>
      </c>
      <c r="M717" s="41">
        <v>-1.49183601550568</v>
      </c>
      <c r="N717" s="42">
        <v>25</v>
      </c>
      <c r="O717" s="41">
        <v>2.8177767171782602</v>
      </c>
      <c r="P717" s="43">
        <v>2.2672974386339799</v>
      </c>
      <c r="Q717" s="43">
        <v>4.8499999999999996</v>
      </c>
      <c r="R717" s="44">
        <v>6</v>
      </c>
      <c r="S717" s="45">
        <v>5.0000000000000001E-3</v>
      </c>
      <c r="T717" s="45">
        <v>5.0000000000000001E-3</v>
      </c>
      <c r="U717" s="46" t="s">
        <v>18</v>
      </c>
      <c r="V717" s="47">
        <v>7.4999999999999997E-3</v>
      </c>
      <c r="W717" s="47" t="s">
        <v>18</v>
      </c>
      <c r="X717" s="47">
        <v>7.5529999999999998E-3</v>
      </c>
      <c r="Y717" s="48" t="s">
        <v>30</v>
      </c>
      <c r="Z717" s="49" t="s">
        <v>18</v>
      </c>
      <c r="AA717" s="50" t="s">
        <v>18</v>
      </c>
      <c r="AB717" s="51" t="s">
        <v>18</v>
      </c>
      <c r="AC717" s="52">
        <v>42801</v>
      </c>
      <c r="AD717" s="48" t="s">
        <v>1041</v>
      </c>
      <c r="AE717" s="53">
        <v>1000000</v>
      </c>
      <c r="AF717" s="46" t="s">
        <v>18</v>
      </c>
      <c r="AG717" s="54" t="s">
        <v>18</v>
      </c>
    </row>
    <row r="718" spans="1:33" x14ac:dyDescent="0.25">
      <c r="A718" s="1" t="s">
        <v>1045</v>
      </c>
      <c r="B718" s="40" t="b" cm="1">
        <f t="array" ref="B718">IsESG(A718)</f>
        <v>0</v>
      </c>
      <c r="C718" s="65">
        <v>2.5202484680406401</v>
      </c>
      <c r="D718" s="66">
        <v>3</v>
      </c>
      <c r="E718" s="55">
        <v>2.3631269200794498</v>
      </c>
      <c r="F718" s="37">
        <v>10</v>
      </c>
      <c r="G718" s="55">
        <v>4.7311255255818301</v>
      </c>
      <c r="H718" s="37">
        <v>4</v>
      </c>
      <c r="I718" s="55">
        <v>3.8070936463385099</v>
      </c>
      <c r="J718" s="37">
        <v>36</v>
      </c>
      <c r="K718" s="55">
        <v>8.8569600944876606E-2</v>
      </c>
      <c r="L718" s="37">
        <v>37</v>
      </c>
      <c r="M718" s="55">
        <v>-1.3578390960670399</v>
      </c>
      <c r="N718" s="37">
        <v>23</v>
      </c>
      <c r="O718" s="55">
        <v>3.68717239457879</v>
      </c>
      <c r="P718" s="56">
        <v>-7.4288826661528307E-2</v>
      </c>
      <c r="Q718" s="56">
        <v>3.5</v>
      </c>
      <c r="R718" s="57">
        <v>8</v>
      </c>
      <c r="S718" s="58">
        <v>5.0000000000000001E-3</v>
      </c>
      <c r="T718" s="58">
        <v>5.0000000000000001E-3</v>
      </c>
      <c r="U718" s="14" t="s">
        <v>18</v>
      </c>
      <c r="V718" s="59">
        <v>1.2E-2</v>
      </c>
      <c r="W718" s="59" t="s">
        <v>18</v>
      </c>
      <c r="X718" s="59">
        <v>1.2064999999999999E-2</v>
      </c>
      <c r="Y718" s="12" t="s">
        <v>30</v>
      </c>
      <c r="Z718" s="60">
        <v>302.07244200999997</v>
      </c>
      <c r="AA718" s="8">
        <v>-0.84797931000000004</v>
      </c>
      <c r="AB718" s="61">
        <v>1686</v>
      </c>
      <c r="AC718" s="62">
        <v>39735</v>
      </c>
      <c r="AD718" s="12" t="s">
        <v>1046</v>
      </c>
      <c r="AE718" s="16">
        <v>50</v>
      </c>
      <c r="AF718" s="14" t="s">
        <v>32</v>
      </c>
      <c r="AG718" s="39">
        <v>-12.612087280000001</v>
      </c>
    </row>
    <row r="719" spans="1:33" x14ac:dyDescent="0.25">
      <c r="A719" s="40" t="s">
        <v>2651</v>
      </c>
      <c r="B719" s="40" t="b" cm="1">
        <f t="array" ref="B719">IsESG(A719)</f>
        <v>0</v>
      </c>
      <c r="C719" s="63">
        <v>2.9311049361061099</v>
      </c>
      <c r="D719" s="64">
        <v>1</v>
      </c>
      <c r="E719" s="41">
        <v>2.7737124597115801</v>
      </c>
      <c r="F719" s="42">
        <v>9</v>
      </c>
      <c r="G719" s="63">
        <v>5.1513271564888496</v>
      </c>
      <c r="H719" s="64">
        <v>3</v>
      </c>
      <c r="I719" s="41">
        <v>4.22393080249861</v>
      </c>
      <c r="J719" s="42">
        <v>35</v>
      </c>
      <c r="K719" s="41">
        <v>0.29131600850818001</v>
      </c>
      <c r="L719" s="42">
        <v>36</v>
      </c>
      <c r="M719" s="41">
        <v>-1.32841999909016</v>
      </c>
      <c r="N719" s="42">
        <v>22</v>
      </c>
      <c r="O719" s="41">
        <v>3.6876982236667701</v>
      </c>
      <c r="P719" s="43">
        <v>3.8756274673135298E-2</v>
      </c>
      <c r="Q719" s="43">
        <v>3.5</v>
      </c>
      <c r="R719" s="44">
        <v>8</v>
      </c>
      <c r="S719" s="45">
        <v>5.0000000000000001E-3</v>
      </c>
      <c r="T719" s="45">
        <v>5.0000000000000001E-3</v>
      </c>
      <c r="U719" s="46" t="s">
        <v>18</v>
      </c>
      <c r="V719" s="47">
        <v>8.0000000000000002E-3</v>
      </c>
      <c r="W719" s="47" t="s">
        <v>18</v>
      </c>
      <c r="X719" s="47">
        <v>8.0649999999999993E-3</v>
      </c>
      <c r="Y719" s="48" t="s">
        <v>30</v>
      </c>
      <c r="Z719" s="49" t="s">
        <v>18</v>
      </c>
      <c r="AA719" s="50" t="s">
        <v>18</v>
      </c>
      <c r="AB719" s="51" t="s">
        <v>18</v>
      </c>
      <c r="AC719" s="52">
        <v>39735</v>
      </c>
      <c r="AD719" s="48" t="s">
        <v>1046</v>
      </c>
      <c r="AE719" s="53">
        <v>1000000</v>
      </c>
      <c r="AF719" s="46" t="s">
        <v>18</v>
      </c>
      <c r="AG719" s="54" t="s">
        <v>18</v>
      </c>
    </row>
    <row r="720" spans="1:33" hidden="1" x14ac:dyDescent="0.25">
      <c r="A720" s="1" t="s">
        <v>1048</v>
      </c>
      <c r="B720" s="40" t="b" cm="1">
        <f t="array" ref="B720">IsESG(A720)</f>
        <v>0</v>
      </c>
      <c r="C720" s="55" t="s">
        <v>18</v>
      </c>
      <c r="D720" s="37" t="s">
        <v>18</v>
      </c>
      <c r="E720" s="55">
        <v>3.04217656089356</v>
      </c>
      <c r="F720" s="37">
        <v>7</v>
      </c>
      <c r="G720" s="65">
        <v>5.4275219706711999</v>
      </c>
      <c r="H720" s="66">
        <v>1</v>
      </c>
      <c r="I720" s="55">
        <v>4.4991511035653504</v>
      </c>
      <c r="J720" s="37">
        <v>31</v>
      </c>
      <c r="K720" s="55">
        <v>0.42421275901454097</v>
      </c>
      <c r="L720" s="37">
        <v>34</v>
      </c>
      <c r="M720" s="55">
        <v>-1.2989095574085801</v>
      </c>
      <c r="N720" s="37">
        <v>20</v>
      </c>
      <c r="O720" s="55">
        <v>3.6906075781266301</v>
      </c>
      <c r="P720" s="56">
        <v>0.113298891167145</v>
      </c>
      <c r="Q720" s="56">
        <v>3.5</v>
      </c>
      <c r="R720" s="57">
        <v>8</v>
      </c>
      <c r="S720" s="58">
        <v>5.0000000000000001E-3</v>
      </c>
      <c r="T720" s="58">
        <v>5.0000000000000001E-3</v>
      </c>
      <c r="U720" s="14" t="s">
        <v>18</v>
      </c>
      <c r="V720" s="59">
        <v>5.4000000000000003E-3</v>
      </c>
      <c r="W720" s="59" t="s">
        <v>18</v>
      </c>
      <c r="X720" s="59">
        <v>5.4650000000000002E-3</v>
      </c>
      <c r="Y720" s="12" t="s">
        <v>30</v>
      </c>
      <c r="Z720" s="60" t="s">
        <v>18</v>
      </c>
      <c r="AA720" s="8" t="s">
        <v>18</v>
      </c>
      <c r="AB720" s="61" t="s">
        <v>18</v>
      </c>
      <c r="AC720" s="62">
        <v>43042</v>
      </c>
      <c r="AD720" s="12" t="s">
        <v>1046</v>
      </c>
      <c r="AE720" s="16" t="s">
        <v>541</v>
      </c>
      <c r="AF720" s="14" t="s">
        <v>18</v>
      </c>
      <c r="AG720" s="39" t="s">
        <v>18</v>
      </c>
    </row>
    <row r="721" spans="1:33" hidden="1" x14ac:dyDescent="0.25">
      <c r="A721" s="40" t="s">
        <v>1049</v>
      </c>
      <c r="B721" s="40" t="b" cm="1">
        <f t="array" ref="B721">IsESG(A721)</f>
        <v>0</v>
      </c>
      <c r="C721" s="41" t="s">
        <v>18</v>
      </c>
      <c r="D721" s="42" t="s">
        <v>18</v>
      </c>
      <c r="E721" s="41">
        <v>2.9432937791760798</v>
      </c>
      <c r="F721" s="42">
        <v>8</v>
      </c>
      <c r="G721" s="63">
        <v>5.3256756026357897</v>
      </c>
      <c r="H721" s="64">
        <v>2</v>
      </c>
      <c r="I721" s="41">
        <v>4.3915434857339397</v>
      </c>
      <c r="J721" s="42">
        <v>33</v>
      </c>
      <c r="K721" s="41">
        <v>0.37183936539415502</v>
      </c>
      <c r="L721" s="42">
        <v>35</v>
      </c>
      <c r="M721" s="41">
        <v>-1.3161101632951799</v>
      </c>
      <c r="N721" s="42">
        <v>21</v>
      </c>
      <c r="O721" s="41">
        <v>3.6875986403011698</v>
      </c>
      <c r="P721" s="43">
        <v>8.4210392397267506E-2</v>
      </c>
      <c r="Q721" s="43">
        <v>3.5</v>
      </c>
      <c r="R721" s="44">
        <v>8</v>
      </c>
      <c r="S721" s="45">
        <v>5.0000000000000001E-3</v>
      </c>
      <c r="T721" s="45">
        <v>5.0000000000000001E-3</v>
      </c>
      <c r="U721" s="46" t="s">
        <v>18</v>
      </c>
      <c r="V721" s="47">
        <v>6.3499999999999997E-3</v>
      </c>
      <c r="W721" s="47" t="s">
        <v>18</v>
      </c>
      <c r="X721" s="47">
        <v>6.4149999999999997E-3</v>
      </c>
      <c r="Y721" s="48" t="s">
        <v>30</v>
      </c>
      <c r="Z721" s="49" t="s">
        <v>18</v>
      </c>
      <c r="AA721" s="50" t="s">
        <v>18</v>
      </c>
      <c r="AB721" s="51" t="s">
        <v>18</v>
      </c>
      <c r="AC721" s="52">
        <v>43102</v>
      </c>
      <c r="AD721" s="48" t="s">
        <v>1046</v>
      </c>
      <c r="AE721" s="53" t="s">
        <v>37</v>
      </c>
      <c r="AF721" s="46" t="s">
        <v>18</v>
      </c>
      <c r="AG721" s="54" t="s">
        <v>18</v>
      </c>
    </row>
    <row r="722" spans="1:33" hidden="1" x14ac:dyDescent="0.25">
      <c r="A722" s="1" t="s">
        <v>1050</v>
      </c>
      <c r="B722" s="40" t="b" cm="1">
        <f t="array" ref="B722">IsESG(A722)</f>
        <v>0</v>
      </c>
      <c r="C722" s="55" t="s">
        <v>18</v>
      </c>
      <c r="D722" s="37" t="s">
        <v>18</v>
      </c>
      <c r="E722" s="55">
        <v>3.0562542008903</v>
      </c>
      <c r="F722" s="37">
        <v>5</v>
      </c>
      <c r="G722" s="55">
        <v>2.1332747634370701</v>
      </c>
      <c r="H722" s="37">
        <v>9</v>
      </c>
      <c r="I722" s="55">
        <v>5.2679792633154801</v>
      </c>
      <c r="J722" s="37">
        <v>29</v>
      </c>
      <c r="K722" s="55">
        <v>1.43850623987793</v>
      </c>
      <c r="L722" s="37">
        <v>29</v>
      </c>
      <c r="M722" s="55">
        <v>2.4043085208693</v>
      </c>
      <c r="N722" s="37">
        <v>7</v>
      </c>
      <c r="O722" s="55">
        <v>4.0630249342953402</v>
      </c>
      <c r="P722" s="56">
        <v>0.292139458969574</v>
      </c>
      <c r="Q722" s="56">
        <v>2.5</v>
      </c>
      <c r="R722" s="57">
        <v>8</v>
      </c>
      <c r="S722" s="58">
        <v>5.0000000000000001E-3</v>
      </c>
      <c r="T722" s="58">
        <v>5.0000000000000001E-3</v>
      </c>
      <c r="U722" s="14" t="s">
        <v>18</v>
      </c>
      <c r="V722" s="59">
        <v>1.49E-2</v>
      </c>
      <c r="W722" s="59" t="s">
        <v>18</v>
      </c>
      <c r="X722" s="59">
        <v>1.4969E-2</v>
      </c>
      <c r="Y722" s="12" t="s">
        <v>30</v>
      </c>
      <c r="Z722" s="60">
        <v>528.69697586999996</v>
      </c>
      <c r="AA722" s="8">
        <v>-4.5176290899999998</v>
      </c>
      <c r="AB722" s="61">
        <v>1486</v>
      </c>
      <c r="AC722" s="62">
        <v>42345</v>
      </c>
      <c r="AD722" s="12" t="s">
        <v>1051</v>
      </c>
      <c r="AE722" s="16">
        <v>50</v>
      </c>
      <c r="AF722" s="14" t="s">
        <v>32</v>
      </c>
      <c r="AG722" s="39">
        <v>45.481866269999998</v>
      </c>
    </row>
    <row r="723" spans="1:33" hidden="1" x14ac:dyDescent="0.25">
      <c r="A723" s="40" t="s">
        <v>1052</v>
      </c>
      <c r="B723" s="40" t="b" cm="1">
        <f t="array" ref="B723">IsESG(A723)</f>
        <v>0</v>
      </c>
      <c r="C723" s="41" t="s">
        <v>18</v>
      </c>
      <c r="D723" s="42" t="s">
        <v>18</v>
      </c>
      <c r="E723" s="41">
        <v>3.05413326494297</v>
      </c>
      <c r="F723" s="42">
        <v>6</v>
      </c>
      <c r="G723" s="41">
        <v>2.1295634505238801</v>
      </c>
      <c r="H723" s="42">
        <v>10</v>
      </c>
      <c r="I723" s="41">
        <v>5.2607846084472101</v>
      </c>
      <c r="J723" s="42">
        <v>30</v>
      </c>
      <c r="K723" s="41">
        <v>1.43395133256083</v>
      </c>
      <c r="L723" s="42">
        <v>30</v>
      </c>
      <c r="M723" s="41">
        <v>2.3980114051761401</v>
      </c>
      <c r="N723" s="42">
        <v>8</v>
      </c>
      <c r="O723" s="41">
        <v>4.0551758821828896</v>
      </c>
      <c r="P723" s="43">
        <v>0.29093072298052602</v>
      </c>
      <c r="Q723" s="43">
        <v>2.5</v>
      </c>
      <c r="R723" s="44">
        <v>8</v>
      </c>
      <c r="S723" s="45">
        <v>5.0000000000000001E-3</v>
      </c>
      <c r="T723" s="45">
        <v>5.0000000000000001E-3</v>
      </c>
      <c r="U723" s="46" t="s">
        <v>18</v>
      </c>
      <c r="V723" s="47">
        <v>1.49E-2</v>
      </c>
      <c r="W723" s="47" t="s">
        <v>18</v>
      </c>
      <c r="X723" s="47">
        <v>1.4969E-2</v>
      </c>
      <c r="Y723" s="48" t="s">
        <v>30</v>
      </c>
      <c r="Z723" s="49" t="s">
        <v>18</v>
      </c>
      <c r="AA723" s="50" t="s">
        <v>18</v>
      </c>
      <c r="AB723" s="51" t="s">
        <v>18</v>
      </c>
      <c r="AC723" s="52">
        <v>42345</v>
      </c>
      <c r="AD723" s="48" t="s">
        <v>1051</v>
      </c>
      <c r="AE723" s="53">
        <v>50</v>
      </c>
      <c r="AF723" s="46" t="s">
        <v>32</v>
      </c>
      <c r="AG723" s="54" t="s">
        <v>18</v>
      </c>
    </row>
    <row r="724" spans="1:33" hidden="1" x14ac:dyDescent="0.25">
      <c r="A724" s="1" t="s">
        <v>1053</v>
      </c>
      <c r="B724" s="40" t="b" cm="1">
        <f t="array" ref="B724">IsESG(A724)</f>
        <v>0</v>
      </c>
      <c r="C724" s="55" t="s">
        <v>18</v>
      </c>
      <c r="D724" s="37" t="s">
        <v>18</v>
      </c>
      <c r="E724" s="55">
        <v>3.5718800659405501</v>
      </c>
      <c r="F724" s="37">
        <v>4</v>
      </c>
      <c r="G724" s="55">
        <v>2.64615882531873</v>
      </c>
      <c r="H724" s="37">
        <v>7</v>
      </c>
      <c r="I724" s="55">
        <v>5.7919020424744803</v>
      </c>
      <c r="J724" s="37">
        <v>28</v>
      </c>
      <c r="K724" s="55">
        <v>1.6899607198320501</v>
      </c>
      <c r="L724" s="37">
        <v>27</v>
      </c>
      <c r="M724" s="55">
        <v>2.4385755038189401</v>
      </c>
      <c r="N724" s="37">
        <v>6</v>
      </c>
      <c r="O724" s="55">
        <v>4.0583540748173004</v>
      </c>
      <c r="P724" s="56">
        <v>0.42157304505791598</v>
      </c>
      <c r="Q724" s="56">
        <v>2.5</v>
      </c>
      <c r="R724" s="57">
        <v>8</v>
      </c>
      <c r="S724" s="58">
        <v>5.0000000000000001E-3</v>
      </c>
      <c r="T724" s="58">
        <v>5.0000000000000001E-3</v>
      </c>
      <c r="U724" s="14" t="s">
        <v>18</v>
      </c>
      <c r="V724" s="59">
        <v>9.9000000000000008E-3</v>
      </c>
      <c r="W724" s="59" t="s">
        <v>18</v>
      </c>
      <c r="X724" s="59">
        <v>9.9690000000000004E-3</v>
      </c>
      <c r="Y724" s="12" t="s">
        <v>30</v>
      </c>
      <c r="Z724" s="60" t="s">
        <v>18</v>
      </c>
      <c r="AA724" s="8" t="s">
        <v>18</v>
      </c>
      <c r="AB724" s="61" t="s">
        <v>18</v>
      </c>
      <c r="AC724" s="62">
        <v>42345</v>
      </c>
      <c r="AD724" s="12" t="s">
        <v>1051</v>
      </c>
      <c r="AE724" s="16">
        <v>1000000</v>
      </c>
      <c r="AF724" s="14" t="s">
        <v>18</v>
      </c>
      <c r="AG724" s="39" t="s">
        <v>18</v>
      </c>
    </row>
    <row r="725" spans="1:33" hidden="1" x14ac:dyDescent="0.25">
      <c r="A725" s="40" t="s">
        <v>1054</v>
      </c>
      <c r="B725" s="40" t="b" cm="1">
        <f t="array" ref="B725">IsESG(A725)</f>
        <v>0</v>
      </c>
      <c r="C725" s="41" t="s">
        <v>18</v>
      </c>
      <c r="D725" s="42" t="s">
        <v>18</v>
      </c>
      <c r="E725" s="63">
        <v>3.5723690824674499</v>
      </c>
      <c r="F725" s="64">
        <v>3</v>
      </c>
      <c r="G725" s="41">
        <v>2.6448425028493698</v>
      </c>
      <c r="H725" s="42">
        <v>8</v>
      </c>
      <c r="I725" s="41">
        <v>5.7943790188572599</v>
      </c>
      <c r="J725" s="42">
        <v>27</v>
      </c>
      <c r="K725" s="41">
        <v>1.6875000000001299</v>
      </c>
      <c r="L725" s="42">
        <v>28</v>
      </c>
      <c r="M725" s="41">
        <v>2.4415838813487798</v>
      </c>
      <c r="N725" s="42">
        <v>5</v>
      </c>
      <c r="O725" s="41">
        <v>4.0580989254656501</v>
      </c>
      <c r="P725" s="43">
        <v>0.42220992959902098</v>
      </c>
      <c r="Q725" s="43">
        <v>2.5</v>
      </c>
      <c r="R725" s="44">
        <v>8</v>
      </c>
      <c r="S725" s="45">
        <v>5.0000000000000001E-3</v>
      </c>
      <c r="T725" s="45">
        <v>5.0000000000000001E-3</v>
      </c>
      <c r="U725" s="46" t="s">
        <v>18</v>
      </c>
      <c r="V725" s="47">
        <v>9.9000000000000008E-3</v>
      </c>
      <c r="W725" s="47" t="s">
        <v>18</v>
      </c>
      <c r="X725" s="47">
        <v>9.9690000000000004E-3</v>
      </c>
      <c r="Y725" s="48" t="s">
        <v>30</v>
      </c>
      <c r="Z725" s="49" t="s">
        <v>18</v>
      </c>
      <c r="AA725" s="50" t="s">
        <v>18</v>
      </c>
      <c r="AB725" s="51" t="s">
        <v>18</v>
      </c>
      <c r="AC725" s="52">
        <v>42345</v>
      </c>
      <c r="AD725" s="48" t="s">
        <v>1051</v>
      </c>
      <c r="AE725" s="53">
        <v>1000000</v>
      </c>
      <c r="AF725" s="46" t="s">
        <v>18</v>
      </c>
      <c r="AG725" s="54" t="s">
        <v>18</v>
      </c>
    </row>
    <row r="726" spans="1:33" hidden="1" x14ac:dyDescent="0.25">
      <c r="A726" s="1" t="s">
        <v>1055</v>
      </c>
      <c r="B726" s="40" t="b" cm="1">
        <f t="array" ref="B726">IsESG(A726)</f>
        <v>0</v>
      </c>
      <c r="C726" s="55" t="s">
        <v>18</v>
      </c>
      <c r="D726" s="37" t="s">
        <v>18</v>
      </c>
      <c r="E726" s="65">
        <v>3.7787477904380902</v>
      </c>
      <c r="F726" s="66">
        <v>1</v>
      </c>
      <c r="G726" s="55">
        <v>2.8505165400335799</v>
      </c>
      <c r="H726" s="37">
        <v>5</v>
      </c>
      <c r="I726" s="55">
        <v>5.9973601715887801</v>
      </c>
      <c r="J726" s="37">
        <v>25</v>
      </c>
      <c r="K726" s="55">
        <v>1.79038263487281</v>
      </c>
      <c r="L726" s="37">
        <v>25</v>
      </c>
      <c r="M726" s="65">
        <v>2.45594450203328</v>
      </c>
      <c r="N726" s="66">
        <v>3</v>
      </c>
      <c r="O726" s="55">
        <v>4.0619872619197297</v>
      </c>
      <c r="P726" s="56">
        <v>0.471776667623657</v>
      </c>
      <c r="Q726" s="56">
        <v>2.5</v>
      </c>
      <c r="R726" s="57">
        <v>8</v>
      </c>
      <c r="S726" s="58">
        <v>5.0000000000000001E-3</v>
      </c>
      <c r="T726" s="58">
        <v>5.0000000000000001E-3</v>
      </c>
      <c r="U726" s="14" t="s">
        <v>18</v>
      </c>
      <c r="V726" s="59">
        <v>7.9000000000000008E-3</v>
      </c>
      <c r="W726" s="59" t="s">
        <v>18</v>
      </c>
      <c r="X726" s="59">
        <v>7.9690000000000004E-3</v>
      </c>
      <c r="Y726" s="12" t="s">
        <v>30</v>
      </c>
      <c r="Z726" s="60" t="s">
        <v>18</v>
      </c>
      <c r="AA726" s="8" t="s">
        <v>18</v>
      </c>
      <c r="AB726" s="61" t="s">
        <v>18</v>
      </c>
      <c r="AC726" s="62">
        <v>43102</v>
      </c>
      <c r="AD726" s="12" t="s">
        <v>1051</v>
      </c>
      <c r="AE726" s="16" t="s">
        <v>541</v>
      </c>
      <c r="AF726" s="14" t="s">
        <v>18</v>
      </c>
      <c r="AG726" s="39" t="s">
        <v>18</v>
      </c>
    </row>
    <row r="727" spans="1:33" hidden="1" x14ac:dyDescent="0.25">
      <c r="A727" s="40" t="s">
        <v>1056</v>
      </c>
      <c r="B727" s="40" t="b" cm="1">
        <f t="array" ref="B727">IsESG(A727)</f>
        <v>0</v>
      </c>
      <c r="C727" s="41" t="s">
        <v>18</v>
      </c>
      <c r="D727" s="42" t="s">
        <v>18</v>
      </c>
      <c r="E727" s="63">
        <v>3.6152506699532498</v>
      </c>
      <c r="F727" s="64">
        <v>2</v>
      </c>
      <c r="G727" s="41">
        <v>2.6869169015728298</v>
      </c>
      <c r="H727" s="42">
        <v>6</v>
      </c>
      <c r="I727" s="41">
        <v>5.8401468379777102</v>
      </c>
      <c r="J727" s="42">
        <v>26</v>
      </c>
      <c r="K727" s="41">
        <v>1.70768860739189</v>
      </c>
      <c r="L727" s="42">
        <v>26</v>
      </c>
      <c r="M727" s="41">
        <v>2.4469030121941402</v>
      </c>
      <c r="N727" s="42">
        <v>4</v>
      </c>
      <c r="O727" s="41">
        <v>4.0550787224291698</v>
      </c>
      <c r="P727" s="43">
        <v>0.43381093220635603</v>
      </c>
      <c r="Q727" s="43">
        <v>2.5</v>
      </c>
      <c r="R727" s="44">
        <v>8</v>
      </c>
      <c r="S727" s="45">
        <v>5.0000000000000001E-3</v>
      </c>
      <c r="T727" s="45">
        <v>5.0000000000000001E-3</v>
      </c>
      <c r="U727" s="46" t="s">
        <v>18</v>
      </c>
      <c r="V727" s="47">
        <v>9.4999999999999998E-3</v>
      </c>
      <c r="W727" s="47" t="s">
        <v>18</v>
      </c>
      <c r="X727" s="47">
        <v>9.5689999999999994E-3</v>
      </c>
      <c r="Y727" s="48" t="s">
        <v>30</v>
      </c>
      <c r="Z727" s="49" t="s">
        <v>18</v>
      </c>
      <c r="AA727" s="50" t="s">
        <v>18</v>
      </c>
      <c r="AB727" s="51" t="s">
        <v>18</v>
      </c>
      <c r="AC727" s="52">
        <v>43102</v>
      </c>
      <c r="AD727" s="48" t="s">
        <v>1051</v>
      </c>
      <c r="AE727" s="53" t="s">
        <v>37</v>
      </c>
      <c r="AF727" s="46" t="s">
        <v>18</v>
      </c>
      <c r="AG727" s="54" t="s">
        <v>18</v>
      </c>
    </row>
    <row r="728" spans="1:33" hidden="1" x14ac:dyDescent="0.25">
      <c r="A728" s="225" t="s">
        <v>2489</v>
      </c>
      <c r="B728" s="40" t="b" cm="1">
        <f t="array" ref="B728">IsESG(A728)</f>
        <v>1</v>
      </c>
      <c r="C728" s="67" t="s">
        <v>18</v>
      </c>
      <c r="D728" s="42" t="s">
        <v>18</v>
      </c>
      <c r="E728" s="67" t="s">
        <v>18</v>
      </c>
      <c r="F728" s="42" t="s">
        <v>18</v>
      </c>
      <c r="G728" s="67">
        <v>10.792864279437801</v>
      </c>
      <c r="H728" s="42">
        <v>14</v>
      </c>
      <c r="I728" s="67">
        <v>39.652043482278899</v>
      </c>
      <c r="J728" s="42">
        <v>9</v>
      </c>
      <c r="K728" s="67">
        <v>12.177971587632999</v>
      </c>
      <c r="L728" s="42">
        <v>17</v>
      </c>
      <c r="M728" s="67">
        <v>3.53548349335037</v>
      </c>
      <c r="N728" s="42">
        <v>8</v>
      </c>
      <c r="O728" s="67">
        <v>13.478754661229001</v>
      </c>
      <c r="P728" s="69">
        <v>2.6390445570885301</v>
      </c>
      <c r="Q728" s="69" t="s">
        <v>18</v>
      </c>
      <c r="R728" s="70">
        <v>8</v>
      </c>
      <c r="S728" s="71">
        <v>0.05</v>
      </c>
      <c r="T728" s="71">
        <v>5.0000000000000001E-3</v>
      </c>
      <c r="U728" s="46" t="s">
        <v>18</v>
      </c>
      <c r="V728" s="72">
        <v>1.4999999999999999E-2</v>
      </c>
      <c r="W728" s="72" t="s">
        <v>18</v>
      </c>
      <c r="X728" s="72">
        <v>1.7999999999999999E-2</v>
      </c>
      <c r="Y728" s="48" t="s">
        <v>141</v>
      </c>
      <c r="Z728" s="49" t="s">
        <v>18</v>
      </c>
      <c r="AA728" s="50" t="s">
        <v>18</v>
      </c>
      <c r="AB728" s="73" t="s">
        <v>18</v>
      </c>
      <c r="AC728" s="52">
        <v>44406</v>
      </c>
      <c r="AD728" s="48" t="s">
        <v>1558</v>
      </c>
      <c r="AE728" s="53" t="s">
        <v>1426</v>
      </c>
      <c r="AF728" s="46" t="s">
        <v>18</v>
      </c>
      <c r="AG728" s="54" t="s">
        <v>18</v>
      </c>
    </row>
    <row r="729" spans="1:33" x14ac:dyDescent="0.25">
      <c r="A729" s="40" t="s">
        <v>1059</v>
      </c>
      <c r="B729" s="40" t="b" cm="1">
        <f t="array" ref="B729">IsESG(A729)</f>
        <v>0</v>
      </c>
      <c r="C729" s="41">
        <v>1.35545515100043</v>
      </c>
      <c r="D729" s="42">
        <v>8</v>
      </c>
      <c r="E729" s="41">
        <v>-1.1248955539773</v>
      </c>
      <c r="F729" s="42">
        <v>28</v>
      </c>
      <c r="G729" s="41">
        <v>-3.1048805859661899</v>
      </c>
      <c r="H729" s="42">
        <v>31</v>
      </c>
      <c r="I729" s="63">
        <v>17.616483068135299</v>
      </c>
      <c r="J729" s="64">
        <v>3</v>
      </c>
      <c r="K729" s="41">
        <v>6.2685928935058302</v>
      </c>
      <c r="L729" s="42">
        <v>4</v>
      </c>
      <c r="M729" s="41">
        <v>-1.24557232609607</v>
      </c>
      <c r="N729" s="42">
        <v>19</v>
      </c>
      <c r="O729" s="41">
        <v>8.20573433994754</v>
      </c>
      <c r="P729" s="43">
        <v>1.64951400449448</v>
      </c>
      <c r="Q729" s="43">
        <v>6.39</v>
      </c>
      <c r="R729" s="44">
        <v>8</v>
      </c>
      <c r="S729" s="45">
        <v>5.0000000000000001E-3</v>
      </c>
      <c r="T729" s="45">
        <v>5.0000000000000001E-3</v>
      </c>
      <c r="U729" s="46" t="s">
        <v>18</v>
      </c>
      <c r="V729" s="47">
        <v>6.0000000000000001E-3</v>
      </c>
      <c r="W729" s="47" t="s">
        <v>18</v>
      </c>
      <c r="X729" s="47">
        <v>1.2999999999999999E-2</v>
      </c>
      <c r="Y729" s="48" t="s">
        <v>30</v>
      </c>
      <c r="Z729" s="49">
        <v>59.802108149999903</v>
      </c>
      <c r="AA729" s="50">
        <v>1.01383376</v>
      </c>
      <c r="AB729" s="51">
        <v>401</v>
      </c>
      <c r="AC729" s="52">
        <v>36852</v>
      </c>
      <c r="AD729" s="48" t="s">
        <v>41</v>
      </c>
      <c r="AE729" s="53">
        <v>10</v>
      </c>
      <c r="AF729" s="46" t="s">
        <v>42</v>
      </c>
      <c r="AG729" s="54">
        <v>-0.292450289999999</v>
      </c>
    </row>
    <row r="730" spans="1:33" hidden="1" x14ac:dyDescent="0.25">
      <c r="A730" s="1" t="s">
        <v>1060</v>
      </c>
      <c r="B730" s="40" t="b" cm="1">
        <f t="array" ref="B730">IsESG(A730)</f>
        <v>0</v>
      </c>
      <c r="C730" s="55" t="s">
        <v>18</v>
      </c>
      <c r="D730" s="37" t="s">
        <v>18</v>
      </c>
      <c r="E730" s="55">
        <v>-0.91666348695533795</v>
      </c>
      <c r="F730" s="37">
        <v>24</v>
      </c>
      <c r="G730" s="55">
        <v>-2.90037207592672</v>
      </c>
      <c r="H730" s="37">
        <v>26</v>
      </c>
      <c r="I730" s="65">
        <v>17.862373604227301</v>
      </c>
      <c r="J730" s="66">
        <v>2</v>
      </c>
      <c r="K730" s="65">
        <v>6.3801436140398202</v>
      </c>
      <c r="L730" s="66">
        <v>2</v>
      </c>
      <c r="M730" s="55">
        <v>-1.2273914495001701</v>
      </c>
      <c r="N730" s="37">
        <v>18</v>
      </c>
      <c r="O730" s="55">
        <v>8.2049506584742495</v>
      </c>
      <c r="P730" s="56">
        <v>1.6796401124927001</v>
      </c>
      <c r="Q730" s="56">
        <v>6.39</v>
      </c>
      <c r="R730" s="57">
        <v>8</v>
      </c>
      <c r="S730" s="58">
        <v>5.0000000000000001E-3</v>
      </c>
      <c r="T730" s="58">
        <v>5.0000000000000001E-3</v>
      </c>
      <c r="U730" s="14" t="s">
        <v>18</v>
      </c>
      <c r="V730" s="59">
        <v>3.8999999999999998E-3</v>
      </c>
      <c r="W730" s="59" t="s">
        <v>18</v>
      </c>
      <c r="X730" s="59">
        <v>1.1139067306249299E-2</v>
      </c>
      <c r="Y730" s="12" t="s">
        <v>30</v>
      </c>
      <c r="Z730" s="60" t="s">
        <v>18</v>
      </c>
      <c r="AA730" s="8" t="s">
        <v>18</v>
      </c>
      <c r="AB730" s="61" t="s">
        <v>18</v>
      </c>
      <c r="AC730" s="62">
        <v>43180</v>
      </c>
      <c r="AD730" s="12" t="s">
        <v>41</v>
      </c>
      <c r="AE730" s="16">
        <v>500</v>
      </c>
      <c r="AF730" s="14" t="s">
        <v>42</v>
      </c>
      <c r="AG730" s="39" t="s">
        <v>18</v>
      </c>
    </row>
    <row r="731" spans="1:33" x14ac:dyDescent="0.25">
      <c r="A731" s="40" t="s">
        <v>1061</v>
      </c>
      <c r="B731" s="40" t="b" cm="1">
        <f t="array" ref="B731">IsESG(A731)</f>
        <v>0</v>
      </c>
      <c r="C731" s="41">
        <v>1.9271940041862601</v>
      </c>
      <c r="D731" s="42">
        <v>5</v>
      </c>
      <c r="E731" s="41">
        <v>-0.53826144418230804</v>
      </c>
      <c r="F731" s="42">
        <v>18</v>
      </c>
      <c r="G731" s="41">
        <v>-2.52209106419174</v>
      </c>
      <c r="H731" s="42">
        <v>22</v>
      </c>
      <c r="I731" s="63">
        <v>18.3809523809525</v>
      </c>
      <c r="J731" s="64">
        <v>1</v>
      </c>
      <c r="K731" s="63">
        <v>6.60377358490571</v>
      </c>
      <c r="L731" s="64">
        <v>1</v>
      </c>
      <c r="M731" s="41">
        <v>-1.1923688394276599</v>
      </c>
      <c r="N731" s="42">
        <v>16</v>
      </c>
      <c r="O731" s="41">
        <v>8.2556456198189103</v>
      </c>
      <c r="P731" s="43">
        <v>1.7321410925625</v>
      </c>
      <c r="Q731" s="43" t="s">
        <v>18</v>
      </c>
      <c r="R731" s="44">
        <v>8</v>
      </c>
      <c r="S731" s="45">
        <v>0</v>
      </c>
      <c r="T731" s="45">
        <v>0</v>
      </c>
      <c r="U731" s="46" t="s">
        <v>18</v>
      </c>
      <c r="V731" s="47">
        <v>7.0000000000000001E-3</v>
      </c>
      <c r="W731" s="47" t="s">
        <v>18</v>
      </c>
      <c r="X731" s="47">
        <v>7.0000000000000001E-3</v>
      </c>
      <c r="Y731" s="48" t="s">
        <v>117</v>
      </c>
      <c r="Z731" s="49" t="s">
        <v>18</v>
      </c>
      <c r="AA731" s="50" t="s">
        <v>18</v>
      </c>
      <c r="AB731" s="51" t="s">
        <v>18</v>
      </c>
      <c r="AC731" s="52">
        <v>41781</v>
      </c>
      <c r="AD731" s="48" t="s">
        <v>41</v>
      </c>
      <c r="AE731" s="53" t="s">
        <v>56</v>
      </c>
      <c r="AF731" s="46" t="s">
        <v>18</v>
      </c>
      <c r="AG731" s="54" t="s">
        <v>18</v>
      </c>
    </row>
    <row r="732" spans="1:33" x14ac:dyDescent="0.25">
      <c r="A732" s="1" t="s">
        <v>1062</v>
      </c>
      <c r="B732" s="40" t="b" cm="1">
        <f t="array" ref="B732">IsESG(A732)</f>
        <v>0</v>
      </c>
      <c r="C732" s="55">
        <v>0.30083669928189199</v>
      </c>
      <c r="D732" s="37">
        <v>16</v>
      </c>
      <c r="E732" s="55">
        <v>-1.0861411064270701</v>
      </c>
      <c r="F732" s="37">
        <v>27</v>
      </c>
      <c r="G732" s="55">
        <v>1.25536117834816</v>
      </c>
      <c r="H732" s="37">
        <v>13</v>
      </c>
      <c r="I732" s="55">
        <v>4.3663471778486196</v>
      </c>
      <c r="J732" s="37">
        <v>34</v>
      </c>
      <c r="K732" s="55">
        <v>1.1351909184725599</v>
      </c>
      <c r="L732" s="37">
        <v>31</v>
      </c>
      <c r="M732" s="55">
        <v>-2.4875621890547799</v>
      </c>
      <c r="N732" s="37">
        <v>39</v>
      </c>
      <c r="O732" s="55">
        <v>7.3372120157453802</v>
      </c>
      <c r="P732" s="56">
        <v>3.8889133911594299E-2</v>
      </c>
      <c r="Q732" s="56" t="s">
        <v>18</v>
      </c>
      <c r="R732" s="57">
        <v>8</v>
      </c>
      <c r="S732" s="58">
        <v>4.4999999999999997E-3</v>
      </c>
      <c r="T732" s="58">
        <v>4.4999999999999997E-3</v>
      </c>
      <c r="U732" s="14" t="s">
        <v>18</v>
      </c>
      <c r="V732" s="59">
        <v>1.15E-2</v>
      </c>
      <c r="W732" s="59" t="s">
        <v>18</v>
      </c>
      <c r="X732" s="59">
        <v>1.15E-2</v>
      </c>
      <c r="Y732" s="12" t="s">
        <v>117</v>
      </c>
      <c r="Z732" s="60" t="s">
        <v>18</v>
      </c>
      <c r="AA732" s="8" t="s">
        <v>18</v>
      </c>
      <c r="AB732" s="61" t="s">
        <v>18</v>
      </c>
      <c r="AC732" s="62">
        <v>41295</v>
      </c>
      <c r="AD732" s="12" t="s">
        <v>41</v>
      </c>
      <c r="AE732" s="16">
        <v>500</v>
      </c>
      <c r="AF732" s="14" t="s">
        <v>42</v>
      </c>
      <c r="AG732" s="39" t="s">
        <v>18</v>
      </c>
    </row>
    <row r="733" spans="1:33" hidden="1" x14ac:dyDescent="0.25">
      <c r="A733" s="40" t="s">
        <v>1063</v>
      </c>
      <c r="B733" s="40" t="b" cm="1">
        <f t="array" ref="B733">IsESG(A733)</f>
        <v>0</v>
      </c>
      <c r="C733" s="41" t="s">
        <v>18</v>
      </c>
      <c r="D733" s="42" t="s">
        <v>18</v>
      </c>
      <c r="E733" s="41">
        <v>-0.734451718738937</v>
      </c>
      <c r="F733" s="42">
        <v>21</v>
      </c>
      <c r="G733" s="41">
        <v>1.28379699775953</v>
      </c>
      <c r="H733" s="42">
        <v>12</v>
      </c>
      <c r="I733" s="41">
        <v>4.3977055449328599</v>
      </c>
      <c r="J733" s="42">
        <v>32</v>
      </c>
      <c r="K733" s="41">
        <v>1.0175763182237201</v>
      </c>
      <c r="L733" s="42">
        <v>32</v>
      </c>
      <c r="M733" s="41">
        <v>-2.4128686327077502</v>
      </c>
      <c r="N733" s="42">
        <v>38</v>
      </c>
      <c r="O733" s="41">
        <v>11.1437236220948</v>
      </c>
      <c r="P733" s="43">
        <v>2.84192428349886E-2</v>
      </c>
      <c r="Q733" s="43" t="s">
        <v>18</v>
      </c>
      <c r="R733" s="44">
        <v>8</v>
      </c>
      <c r="S733" s="45">
        <v>0</v>
      </c>
      <c r="T733" s="45">
        <v>0</v>
      </c>
      <c r="U733" s="46" t="s">
        <v>18</v>
      </c>
      <c r="V733" s="47">
        <v>7.9000000000000008E-3</v>
      </c>
      <c r="W733" s="47" t="s">
        <v>18</v>
      </c>
      <c r="X733" s="47">
        <v>7.9000000000000008E-3</v>
      </c>
      <c r="Y733" s="48" t="s">
        <v>117</v>
      </c>
      <c r="Z733" s="49" t="s">
        <v>18</v>
      </c>
      <c r="AA733" s="50" t="s">
        <v>18</v>
      </c>
      <c r="AB733" s="51" t="s">
        <v>18</v>
      </c>
      <c r="AC733" s="52">
        <v>43054</v>
      </c>
      <c r="AD733" s="48" t="s">
        <v>41</v>
      </c>
      <c r="AE733" s="53">
        <v>500</v>
      </c>
      <c r="AF733" s="46" t="s">
        <v>42</v>
      </c>
      <c r="AG733" s="54" t="s">
        <v>18</v>
      </c>
    </row>
    <row r="734" spans="1:33" x14ac:dyDescent="0.25">
      <c r="A734" s="1" t="s">
        <v>1064</v>
      </c>
      <c r="B734" s="40" t="b" cm="1">
        <f t="array" ref="B734">IsESG(A734)</f>
        <v>0</v>
      </c>
      <c r="C734" s="55">
        <v>1.35277685714874</v>
      </c>
      <c r="D734" s="37">
        <v>9</v>
      </c>
      <c r="E734" s="55">
        <v>0.40744968214687599</v>
      </c>
      <c r="F734" s="37">
        <v>15</v>
      </c>
      <c r="G734" s="55">
        <v>-0.68522057243939305</v>
      </c>
      <c r="H734" s="37">
        <v>15</v>
      </c>
      <c r="I734" s="55">
        <v>11.5154517039251</v>
      </c>
      <c r="J734" s="37">
        <v>16</v>
      </c>
      <c r="K734" s="55">
        <v>5.0883516385362197</v>
      </c>
      <c r="L734" s="37">
        <v>12</v>
      </c>
      <c r="M734" s="55">
        <v>-0.88727211550927398</v>
      </c>
      <c r="N734" s="37">
        <v>13</v>
      </c>
      <c r="O734" s="55">
        <v>2.0597601584888898</v>
      </c>
      <c r="P734" s="56">
        <v>3.6093728272464198</v>
      </c>
      <c r="Q734" s="56">
        <v>3.6</v>
      </c>
      <c r="R734" s="57">
        <v>8</v>
      </c>
      <c r="S734" s="58">
        <v>0.01</v>
      </c>
      <c r="T734" s="58" t="s">
        <v>1065</v>
      </c>
      <c r="U734" s="14" t="s">
        <v>18</v>
      </c>
      <c r="V734" s="59">
        <v>8.9999999999999993E-3</v>
      </c>
      <c r="W734" s="59" t="s">
        <v>18</v>
      </c>
      <c r="X734" s="59">
        <v>9.1598922940000008E-3</v>
      </c>
      <c r="Y734" s="12" t="s">
        <v>30</v>
      </c>
      <c r="Z734" s="60">
        <v>130.55545751</v>
      </c>
      <c r="AA734" s="8">
        <v>2.6218950000000001E-2</v>
      </c>
      <c r="AB734" s="61">
        <v>122</v>
      </c>
      <c r="AC734" s="62">
        <v>39370</v>
      </c>
      <c r="AD734" s="12" t="s">
        <v>1066</v>
      </c>
      <c r="AE734" s="16">
        <v>500</v>
      </c>
      <c r="AF734" s="14" t="s">
        <v>18</v>
      </c>
      <c r="AG734" s="39">
        <v>-4.5027714000000003</v>
      </c>
    </row>
    <row r="735" spans="1:33" x14ac:dyDescent="0.25">
      <c r="A735" s="40" t="s">
        <v>1067</v>
      </c>
      <c r="B735" s="40" t="b" cm="1">
        <f t="array" ref="B735">IsESG(A735)</f>
        <v>0</v>
      </c>
      <c r="C735" s="63">
        <v>2.5900298736139602</v>
      </c>
      <c r="D735" s="64">
        <v>2</v>
      </c>
      <c r="E735" s="41">
        <v>0.86040377058127504</v>
      </c>
      <c r="F735" s="42">
        <v>12</v>
      </c>
      <c r="G735" s="41">
        <v>2.1106279356266802</v>
      </c>
      <c r="H735" s="42">
        <v>11</v>
      </c>
      <c r="I735" s="41">
        <v>6.4107318459286997</v>
      </c>
      <c r="J735" s="42">
        <v>24</v>
      </c>
      <c r="K735" s="41">
        <v>0.65072426497336799</v>
      </c>
      <c r="L735" s="42">
        <v>33</v>
      </c>
      <c r="M735" s="41">
        <v>-1.5553041822795</v>
      </c>
      <c r="N735" s="42">
        <v>29</v>
      </c>
      <c r="O735" s="41">
        <v>5.5451141068848102</v>
      </c>
      <c r="P735" s="43">
        <v>0.42013968401580298</v>
      </c>
      <c r="Q735" s="43">
        <v>3.6</v>
      </c>
      <c r="R735" s="44">
        <v>8</v>
      </c>
      <c r="S735" s="45">
        <v>0.01</v>
      </c>
      <c r="T735" s="45" t="s">
        <v>1065</v>
      </c>
      <c r="U735" s="46" t="s">
        <v>18</v>
      </c>
      <c r="V735" s="47">
        <v>1.2E-2</v>
      </c>
      <c r="W735" s="47" t="s">
        <v>18</v>
      </c>
      <c r="X735" s="47">
        <v>1.2159892294E-2</v>
      </c>
      <c r="Y735" s="48" t="s">
        <v>30</v>
      </c>
      <c r="Z735" s="49">
        <v>11.23800647</v>
      </c>
      <c r="AA735" s="50">
        <v>-0.10918456999999999</v>
      </c>
      <c r="AB735" s="51">
        <v>98</v>
      </c>
      <c r="AC735" s="52">
        <v>40989</v>
      </c>
      <c r="AD735" s="48" t="s">
        <v>1068</v>
      </c>
      <c r="AE735" s="53">
        <v>500</v>
      </c>
      <c r="AF735" s="46" t="s">
        <v>18</v>
      </c>
      <c r="AG735" s="54">
        <v>-1.90195318</v>
      </c>
    </row>
    <row r="736" spans="1:33" x14ac:dyDescent="0.25">
      <c r="A736" s="1" t="s">
        <v>1069</v>
      </c>
      <c r="B736" s="40" t="b" cm="1">
        <f t="array" ref="B736">IsESG(A736)</f>
        <v>0</v>
      </c>
      <c r="C736" s="55">
        <v>0.91842554434899903</v>
      </c>
      <c r="D736" s="37">
        <v>12</v>
      </c>
      <c r="E736" s="55">
        <v>5.6048804554120701E-2</v>
      </c>
      <c r="F736" s="37">
        <v>16</v>
      </c>
      <c r="G736" s="55">
        <v>-2.0977775679756498</v>
      </c>
      <c r="H736" s="37">
        <v>21</v>
      </c>
      <c r="I736" s="55">
        <v>11.809685641461201</v>
      </c>
      <c r="J736" s="37">
        <v>15</v>
      </c>
      <c r="K736" s="55">
        <v>4.2582689641513101</v>
      </c>
      <c r="L736" s="37">
        <v>19</v>
      </c>
      <c r="M736" s="55">
        <v>-1.1986725021968101</v>
      </c>
      <c r="N736" s="37">
        <v>17</v>
      </c>
      <c r="O736" s="55">
        <v>2.1034534774320699</v>
      </c>
      <c r="P736" s="56">
        <v>3.6742796392463801</v>
      </c>
      <c r="Q736" s="56">
        <v>4.38</v>
      </c>
      <c r="R736" s="57">
        <v>8</v>
      </c>
      <c r="S736" s="58">
        <v>0</v>
      </c>
      <c r="T736" s="58">
        <v>0</v>
      </c>
      <c r="U736" s="14" t="s">
        <v>18</v>
      </c>
      <c r="V736" s="59">
        <v>0.01</v>
      </c>
      <c r="W736" s="59" t="s">
        <v>18</v>
      </c>
      <c r="X736" s="59">
        <v>1.0233724072917E-2</v>
      </c>
      <c r="Y736" s="12" t="s">
        <v>30</v>
      </c>
      <c r="Z736" s="60">
        <v>120.400013143069</v>
      </c>
      <c r="AA736" s="8">
        <v>-18.99026628</v>
      </c>
      <c r="AB736" s="61">
        <v>1517</v>
      </c>
      <c r="AC736" s="62">
        <v>41557</v>
      </c>
      <c r="AD736" s="12" t="s">
        <v>1070</v>
      </c>
      <c r="AE736" s="16">
        <v>1000</v>
      </c>
      <c r="AF736" s="14" t="s">
        <v>34</v>
      </c>
      <c r="AG736" s="39">
        <v>-38.184609559999998</v>
      </c>
    </row>
    <row r="737" spans="1:33" hidden="1" x14ac:dyDescent="0.25">
      <c r="A737" s="40" t="s">
        <v>1071</v>
      </c>
      <c r="B737" s="40" t="b" cm="1">
        <f t="array" ref="B737">IsESG(A737)</f>
        <v>0</v>
      </c>
      <c r="C737" s="41" t="s">
        <v>18</v>
      </c>
      <c r="D737" s="42" t="s">
        <v>18</v>
      </c>
      <c r="E737" s="41">
        <v>0.50860221237862802</v>
      </c>
      <c r="F737" s="42">
        <v>14</v>
      </c>
      <c r="G737" s="41">
        <v>-1.65482465249424</v>
      </c>
      <c r="H737" s="42">
        <v>18</v>
      </c>
      <c r="I737" s="41">
        <v>12.3154019662084</v>
      </c>
      <c r="J737" s="42">
        <v>13</v>
      </c>
      <c r="K737" s="41">
        <v>4.4960948713633702</v>
      </c>
      <c r="L737" s="42">
        <v>17</v>
      </c>
      <c r="M737" s="41">
        <v>-1.1600906350067901</v>
      </c>
      <c r="N737" s="42">
        <v>14</v>
      </c>
      <c r="O737" s="41">
        <v>2.1024433099314801</v>
      </c>
      <c r="P737" s="43">
        <v>3.9165824686356201</v>
      </c>
      <c r="Q737" s="43">
        <v>4.38</v>
      </c>
      <c r="R737" s="44">
        <v>8</v>
      </c>
      <c r="S737" s="45">
        <v>0</v>
      </c>
      <c r="T737" s="45">
        <v>0</v>
      </c>
      <c r="U737" s="46" t="s">
        <v>18</v>
      </c>
      <c r="V737" s="47">
        <v>5.4999999999999997E-3</v>
      </c>
      <c r="W737" s="47" t="s">
        <v>18</v>
      </c>
      <c r="X737" s="47">
        <v>5.4999999999999997E-3</v>
      </c>
      <c r="Y737" s="48" t="s">
        <v>30</v>
      </c>
      <c r="Z737" s="49" t="s">
        <v>18</v>
      </c>
      <c r="AA737" s="50" t="s">
        <v>18</v>
      </c>
      <c r="AB737" s="51" t="s">
        <v>18</v>
      </c>
      <c r="AC737" s="52">
        <v>42877</v>
      </c>
      <c r="AD737" s="48" t="s">
        <v>1070</v>
      </c>
      <c r="AE737" s="53">
        <v>10000000</v>
      </c>
      <c r="AF737" s="46" t="s">
        <v>18</v>
      </c>
      <c r="AG737" s="54" t="s">
        <v>18</v>
      </c>
    </row>
    <row r="738" spans="1:33" x14ac:dyDescent="0.25">
      <c r="A738" s="1" t="s">
        <v>1072</v>
      </c>
      <c r="B738" s="40" t="b" cm="1">
        <f t="array" ref="B738">IsESG(A738)</f>
        <v>0</v>
      </c>
      <c r="C738" s="55">
        <v>0.306097018436779</v>
      </c>
      <c r="D738" s="37">
        <v>15</v>
      </c>
      <c r="E738" s="55">
        <v>-1.2140414349561399</v>
      </c>
      <c r="F738" s="37">
        <v>30</v>
      </c>
      <c r="G738" s="55">
        <v>-1.2628182938864401</v>
      </c>
      <c r="H738" s="37">
        <v>16</v>
      </c>
      <c r="I738" s="55">
        <v>12.216489827703599</v>
      </c>
      <c r="J738" s="37">
        <v>14</v>
      </c>
      <c r="K738" s="55">
        <v>4.3919224848321097</v>
      </c>
      <c r="L738" s="37">
        <v>18</v>
      </c>
      <c r="M738" s="55">
        <v>-1.16598079561042</v>
      </c>
      <c r="N738" s="37">
        <v>15</v>
      </c>
      <c r="O738" s="55">
        <v>3.1634367674608601</v>
      </c>
      <c r="P738" s="56">
        <v>2.5717221706957201</v>
      </c>
      <c r="Q738" s="56">
        <v>4.84</v>
      </c>
      <c r="R738" s="57">
        <v>6</v>
      </c>
      <c r="S738" s="58">
        <v>0</v>
      </c>
      <c r="T738" s="58">
        <v>0</v>
      </c>
      <c r="U738" s="14" t="s">
        <v>18</v>
      </c>
      <c r="V738" s="59">
        <v>6.0000000000000001E-3</v>
      </c>
      <c r="W738" s="59" t="s">
        <v>18</v>
      </c>
      <c r="X738" s="59">
        <v>1.2013331981316801E-2</v>
      </c>
      <c r="Y738" s="12" t="s">
        <v>30</v>
      </c>
      <c r="Z738" s="60">
        <v>305.38814568999999</v>
      </c>
      <c r="AA738" s="8">
        <v>12.913106000000001</v>
      </c>
      <c r="AB738" s="61">
        <v>504</v>
      </c>
      <c r="AC738" s="62">
        <v>40688</v>
      </c>
      <c r="AD738" s="12" t="s">
        <v>139</v>
      </c>
      <c r="AE738" s="16">
        <v>30</v>
      </c>
      <c r="AF738" s="14" t="s">
        <v>42</v>
      </c>
      <c r="AG738" s="39">
        <v>76.954717000000002</v>
      </c>
    </row>
    <row r="739" spans="1:33" x14ac:dyDescent="0.25">
      <c r="A739" s="40" t="s">
        <v>1073</v>
      </c>
      <c r="B739" s="40" t="b" cm="1">
        <f t="array" ref="B739">IsESG(A739)</f>
        <v>0</v>
      </c>
      <c r="C739" s="41">
        <v>2.1490626239938999</v>
      </c>
      <c r="D739" s="42">
        <v>4</v>
      </c>
      <c r="E739" s="41">
        <v>1.1613164075315601</v>
      </c>
      <c r="F739" s="42">
        <v>11</v>
      </c>
      <c r="G739" s="41">
        <v>-1.4353763939354001</v>
      </c>
      <c r="H739" s="42">
        <v>17</v>
      </c>
      <c r="I739" s="41">
        <v>14.847791337302899</v>
      </c>
      <c r="J739" s="42">
        <v>9</v>
      </c>
      <c r="K739" s="63">
        <v>6.2815951986323997</v>
      </c>
      <c r="L739" s="64">
        <v>3</v>
      </c>
      <c r="M739" s="41">
        <v>-0.60475771332125705</v>
      </c>
      <c r="N739" s="42">
        <v>11</v>
      </c>
      <c r="O739" s="41">
        <v>4.3611964273477701</v>
      </c>
      <c r="P739" s="43">
        <v>2.4687679538020899</v>
      </c>
      <c r="Q739" s="43" t="s">
        <v>18</v>
      </c>
      <c r="R739" s="44">
        <v>8</v>
      </c>
      <c r="S739" s="45">
        <v>0</v>
      </c>
      <c r="T739" s="45">
        <v>0</v>
      </c>
      <c r="U739" s="46" t="s">
        <v>18</v>
      </c>
      <c r="V739" s="47">
        <v>8.0000000000000002E-3</v>
      </c>
      <c r="W739" s="47" t="s">
        <v>18</v>
      </c>
      <c r="X739" s="47">
        <v>1.01E-2</v>
      </c>
      <c r="Y739" s="48" t="s">
        <v>141</v>
      </c>
      <c r="Z739" s="49">
        <v>75.811691749999994</v>
      </c>
      <c r="AA739" s="50">
        <v>-6.0681786002999998E-2</v>
      </c>
      <c r="AB739" s="51">
        <v>338</v>
      </c>
      <c r="AC739" s="52">
        <v>41157</v>
      </c>
      <c r="AD739" s="48" t="s">
        <v>1074</v>
      </c>
      <c r="AE739" s="53">
        <v>75000</v>
      </c>
      <c r="AF739" s="46" t="s">
        <v>18</v>
      </c>
      <c r="AG739" s="54">
        <v>-0.32231888985000001</v>
      </c>
    </row>
    <row r="740" spans="1:33" x14ac:dyDescent="0.25">
      <c r="A740" s="1" t="s">
        <v>2652</v>
      </c>
      <c r="B740" s="40" t="b" cm="1">
        <f t="array" ref="B740">IsESG(A740)</f>
        <v>0</v>
      </c>
      <c r="C740" s="55">
        <v>1.6309966552461901</v>
      </c>
      <c r="D740" s="37">
        <v>6</v>
      </c>
      <c r="E740" s="55">
        <v>0.653505741960547</v>
      </c>
      <c r="F740" s="37">
        <v>13</v>
      </c>
      <c r="G740" s="55">
        <v>-1.9309323684647299</v>
      </c>
      <c r="H740" s="37">
        <v>20</v>
      </c>
      <c r="I740" s="55">
        <v>14.265329299445201</v>
      </c>
      <c r="J740" s="37">
        <v>10</v>
      </c>
      <c r="K740" s="55">
        <v>6.0085889443470801</v>
      </c>
      <c r="L740" s="37">
        <v>5</v>
      </c>
      <c r="M740" s="55">
        <v>-0.64780064577096796</v>
      </c>
      <c r="N740" s="37">
        <v>12</v>
      </c>
      <c r="O740" s="55">
        <v>4.3609321109446304</v>
      </c>
      <c r="P740" s="56">
        <v>2.3353539296461601</v>
      </c>
      <c r="Q740" s="56" t="s">
        <v>18</v>
      </c>
      <c r="R740" s="57">
        <v>8</v>
      </c>
      <c r="S740" s="58">
        <v>0</v>
      </c>
      <c r="T740" s="58">
        <v>0</v>
      </c>
      <c r="U740" s="14" t="s">
        <v>18</v>
      </c>
      <c r="V740" s="59">
        <v>1.2E-2</v>
      </c>
      <c r="W740" s="59" t="s">
        <v>18</v>
      </c>
      <c r="X740" s="59">
        <v>1.52E-2</v>
      </c>
      <c r="Y740" s="12" t="s">
        <v>141</v>
      </c>
      <c r="Z740" s="60" t="s">
        <v>18</v>
      </c>
      <c r="AA740" s="8" t="s">
        <v>18</v>
      </c>
      <c r="AB740" s="61" t="s">
        <v>18</v>
      </c>
      <c r="AC740" s="62">
        <v>41157</v>
      </c>
      <c r="AD740" s="12" t="s">
        <v>1074</v>
      </c>
      <c r="AE740" s="16">
        <v>50</v>
      </c>
      <c r="AF740" s="14" t="s">
        <v>34</v>
      </c>
      <c r="AG740" s="39" t="s">
        <v>18</v>
      </c>
    </row>
    <row r="741" spans="1:33" hidden="1" x14ac:dyDescent="0.25">
      <c r="A741" s="40" t="s">
        <v>1076</v>
      </c>
      <c r="B741" s="40" t="b" cm="1">
        <f t="array" ref="B741">IsESG(A741)</f>
        <v>0</v>
      </c>
      <c r="C741" s="41" t="s">
        <v>18</v>
      </c>
      <c r="D741" s="42" t="s">
        <v>18</v>
      </c>
      <c r="E741" s="41" t="s">
        <v>18</v>
      </c>
      <c r="F741" s="42" t="s">
        <v>18</v>
      </c>
      <c r="G741" s="41" t="s">
        <v>18</v>
      </c>
      <c r="H741" s="42" t="s">
        <v>18</v>
      </c>
      <c r="I741" s="41">
        <v>10.7674832331394</v>
      </c>
      <c r="J741" s="42">
        <v>17</v>
      </c>
      <c r="K741" s="41">
        <v>3.7813665544988102</v>
      </c>
      <c r="L741" s="42">
        <v>20</v>
      </c>
      <c r="M741" s="63">
        <v>5.3601301052887296</v>
      </c>
      <c r="N741" s="64">
        <v>1</v>
      </c>
      <c r="O741" s="41">
        <v>11.156461832693401</v>
      </c>
      <c r="P741" s="43">
        <v>0.59933641831808104</v>
      </c>
      <c r="Q741" s="43" t="s">
        <v>18</v>
      </c>
      <c r="R741" s="44">
        <v>8</v>
      </c>
      <c r="S741" s="45">
        <v>0</v>
      </c>
      <c r="T741" s="45">
        <v>0</v>
      </c>
      <c r="U741" s="46" t="s">
        <v>18</v>
      </c>
      <c r="V741" s="47">
        <v>1.2E-2</v>
      </c>
      <c r="W741" s="47" t="s">
        <v>18</v>
      </c>
      <c r="X741" s="47" t="s">
        <v>18</v>
      </c>
      <c r="Y741" s="48" t="s">
        <v>141</v>
      </c>
      <c r="Z741" s="49">
        <v>75.811691749999994</v>
      </c>
      <c r="AA741" s="50" t="s">
        <v>18</v>
      </c>
      <c r="AB741" s="51" t="s">
        <v>18</v>
      </c>
      <c r="AC741" s="52">
        <v>40862</v>
      </c>
      <c r="AD741" s="48" t="s">
        <v>1077</v>
      </c>
      <c r="AE741" s="53" t="s">
        <v>315</v>
      </c>
      <c r="AF741" s="46" t="s">
        <v>18</v>
      </c>
      <c r="AG741" s="54" t="s">
        <v>18</v>
      </c>
    </row>
    <row r="742" spans="1:33" hidden="1" x14ac:dyDescent="0.25">
      <c r="A742" s="1" t="s">
        <v>1078</v>
      </c>
      <c r="B742" s="40" t="b" cm="1">
        <f t="array" ref="B742">IsESG(A742)</f>
        <v>0</v>
      </c>
      <c r="C742" s="55" t="s">
        <v>18</v>
      </c>
      <c r="D742" s="37" t="s">
        <v>18</v>
      </c>
      <c r="E742" s="55" t="s">
        <v>18</v>
      </c>
      <c r="F742" s="37" t="s">
        <v>18</v>
      </c>
      <c r="G742" s="55" t="s">
        <v>18</v>
      </c>
      <c r="H742" s="37" t="s">
        <v>18</v>
      </c>
      <c r="I742" s="55">
        <v>12.3932805385836</v>
      </c>
      <c r="J742" s="37">
        <v>12</v>
      </c>
      <c r="K742" s="55">
        <v>3.7713871931953098</v>
      </c>
      <c r="L742" s="37">
        <v>21</v>
      </c>
      <c r="M742" s="65">
        <v>4.4419276094225904</v>
      </c>
      <c r="N742" s="66">
        <v>2</v>
      </c>
      <c r="O742" s="55">
        <v>10.0934000808587</v>
      </c>
      <c r="P742" s="56">
        <v>0.82353529185042496</v>
      </c>
      <c r="Q742" s="56" t="s">
        <v>18</v>
      </c>
      <c r="R742" s="57">
        <v>8</v>
      </c>
      <c r="S742" s="58">
        <v>0</v>
      </c>
      <c r="T742" s="58">
        <v>0</v>
      </c>
      <c r="U742" s="14" t="s">
        <v>18</v>
      </c>
      <c r="V742" s="59">
        <v>8.9999999999999993E-3</v>
      </c>
      <c r="W742" s="59" t="s">
        <v>18</v>
      </c>
      <c r="X742" s="59" t="s">
        <v>18</v>
      </c>
      <c r="Y742" s="12" t="s">
        <v>141</v>
      </c>
      <c r="Z742" s="60">
        <v>256.68552499999998</v>
      </c>
      <c r="AA742" s="8" t="s">
        <v>18</v>
      </c>
      <c r="AB742" s="61" t="s">
        <v>18</v>
      </c>
      <c r="AC742" s="62">
        <v>43482</v>
      </c>
      <c r="AD742" s="12" t="s">
        <v>1079</v>
      </c>
      <c r="AE742" s="16" t="s">
        <v>315</v>
      </c>
      <c r="AF742" s="14" t="s">
        <v>18</v>
      </c>
      <c r="AG742" s="39" t="s">
        <v>18</v>
      </c>
    </row>
    <row r="743" spans="1:33" hidden="1" x14ac:dyDescent="0.25">
      <c r="A743" s="40" t="s">
        <v>1080</v>
      </c>
      <c r="B743" s="40" t="b" cm="1">
        <f t="array" ref="B743">IsESG(A743)</f>
        <v>0</v>
      </c>
      <c r="C743" s="41" t="s">
        <v>18</v>
      </c>
      <c r="D743" s="42" t="s">
        <v>18</v>
      </c>
      <c r="E743" s="41" t="s">
        <v>18</v>
      </c>
      <c r="F743" s="42" t="s">
        <v>18</v>
      </c>
      <c r="G743" s="41" t="s">
        <v>18</v>
      </c>
      <c r="H743" s="42" t="s">
        <v>18</v>
      </c>
      <c r="I743" s="41">
        <v>2.1863774280905801E-2</v>
      </c>
      <c r="J743" s="42">
        <v>37</v>
      </c>
      <c r="K743" s="41">
        <v>-1.3245971203663101</v>
      </c>
      <c r="L743" s="42">
        <v>38</v>
      </c>
      <c r="M743" s="41">
        <v>0.89202889186099599</v>
      </c>
      <c r="N743" s="42">
        <v>9</v>
      </c>
      <c r="O743" s="41">
        <v>8.1345349719659303</v>
      </c>
      <c r="P743" s="43">
        <v>-0.49900155287778297</v>
      </c>
      <c r="Q743" s="43" t="s">
        <v>18</v>
      </c>
      <c r="R743" s="44">
        <v>8</v>
      </c>
      <c r="S743" s="45">
        <v>0</v>
      </c>
      <c r="T743" s="45">
        <v>0</v>
      </c>
      <c r="U743" s="46" t="s">
        <v>18</v>
      </c>
      <c r="V743" s="47">
        <v>0.01</v>
      </c>
      <c r="W743" s="47" t="s">
        <v>18</v>
      </c>
      <c r="X743" s="47" t="s">
        <v>18</v>
      </c>
      <c r="Y743" s="48" t="s">
        <v>141</v>
      </c>
      <c r="Z743" s="49">
        <v>57.955709030000001</v>
      </c>
      <c r="AA743" s="50" t="s">
        <v>18</v>
      </c>
      <c r="AB743" s="51" t="s">
        <v>18</v>
      </c>
      <c r="AC743" s="52">
        <v>42303</v>
      </c>
      <c r="AD743" s="48" t="s">
        <v>1081</v>
      </c>
      <c r="AE743" s="53" t="s">
        <v>315</v>
      </c>
      <c r="AF743" s="46" t="s">
        <v>18</v>
      </c>
      <c r="AG743" s="54" t="s">
        <v>18</v>
      </c>
    </row>
    <row r="744" spans="1:33" x14ac:dyDescent="0.25">
      <c r="A744" s="1" t="s">
        <v>1082</v>
      </c>
      <c r="B744" s="40" t="b" cm="1">
        <f t="array" ref="B744">IsESG(A744)</f>
        <v>0</v>
      </c>
      <c r="C744" s="55">
        <v>0.77279448493325897</v>
      </c>
      <c r="D744" s="37">
        <v>13</v>
      </c>
      <c r="E744" s="55">
        <v>-1.79628998975999</v>
      </c>
      <c r="F744" s="37">
        <v>32</v>
      </c>
      <c r="G744" s="55">
        <v>-3.3246729086602498</v>
      </c>
      <c r="H744" s="37">
        <v>33</v>
      </c>
      <c r="I744" s="55">
        <v>16.263902363616602</v>
      </c>
      <c r="J744" s="37">
        <v>5</v>
      </c>
      <c r="K744" s="55">
        <v>5.9719650805867497</v>
      </c>
      <c r="L744" s="37">
        <v>6</v>
      </c>
      <c r="M744" s="55">
        <v>-1.4993242713561199</v>
      </c>
      <c r="N744" s="37">
        <v>26</v>
      </c>
      <c r="O744" s="55">
        <v>5.3877432961564402</v>
      </c>
      <c r="P744" s="56">
        <v>2.2612237325926698</v>
      </c>
      <c r="Q744" s="56">
        <v>7.1573769800000004</v>
      </c>
      <c r="R744" s="57">
        <v>8</v>
      </c>
      <c r="S744" s="58">
        <v>0</v>
      </c>
      <c r="T744" s="58">
        <v>0</v>
      </c>
      <c r="U744" s="14" t="s">
        <v>18</v>
      </c>
      <c r="V744" s="59">
        <v>0.01</v>
      </c>
      <c r="W744" s="59" t="s">
        <v>18</v>
      </c>
      <c r="X744" s="59">
        <v>1.00215003663031E-2</v>
      </c>
      <c r="Y744" s="12" t="s">
        <v>30</v>
      </c>
      <c r="Z744" s="60">
        <v>236.82247286184199</v>
      </c>
      <c r="AA744" s="8">
        <v>-3.244011460901</v>
      </c>
      <c r="AB744" s="61">
        <v>1988</v>
      </c>
      <c r="AC744" s="62">
        <v>38244</v>
      </c>
      <c r="AD744" s="12" t="s">
        <v>1083</v>
      </c>
      <c r="AE744" s="16">
        <v>10</v>
      </c>
      <c r="AF744" s="14" t="s">
        <v>18</v>
      </c>
      <c r="AG744" s="39">
        <v>-64.241875591294004</v>
      </c>
    </row>
    <row r="745" spans="1:33" x14ac:dyDescent="0.25">
      <c r="A745" s="40" t="s">
        <v>1084</v>
      </c>
      <c r="B745" s="40" t="b" cm="1">
        <f t="array" ref="B745">IsESG(A745)</f>
        <v>0</v>
      </c>
      <c r="C745" s="41">
        <v>0.36875580378636902</v>
      </c>
      <c r="D745" s="42">
        <v>14</v>
      </c>
      <c r="E745" s="41">
        <v>-1.59404750499919</v>
      </c>
      <c r="F745" s="42">
        <v>31</v>
      </c>
      <c r="G745" s="41">
        <v>-2.7482820686592602</v>
      </c>
      <c r="H745" s="42">
        <v>25</v>
      </c>
      <c r="I745" s="41">
        <v>16.7397755128369</v>
      </c>
      <c r="J745" s="42">
        <v>4</v>
      </c>
      <c r="K745" s="41">
        <v>5.2701995230061804</v>
      </c>
      <c r="L745" s="42">
        <v>9</v>
      </c>
      <c r="M745" s="41">
        <v>-1.8494413710814599</v>
      </c>
      <c r="N745" s="42">
        <v>31</v>
      </c>
      <c r="O745" s="41">
        <v>5.4694367693161396</v>
      </c>
      <c r="P745" s="43">
        <v>2.3144551604696901</v>
      </c>
      <c r="Q745" s="43">
        <v>6.01</v>
      </c>
      <c r="R745" s="44">
        <v>6</v>
      </c>
      <c r="S745" s="45">
        <v>7.4999999999999997E-3</v>
      </c>
      <c r="T745" s="45">
        <v>7.4999999999999997E-3</v>
      </c>
      <c r="U745" s="46" t="s">
        <v>18</v>
      </c>
      <c r="V745" s="47">
        <v>1.0500000000000001E-2</v>
      </c>
      <c r="W745" s="47" t="s">
        <v>18</v>
      </c>
      <c r="X745" s="47">
        <v>1.0529999999999999E-2</v>
      </c>
      <c r="Y745" s="48" t="s">
        <v>30</v>
      </c>
      <c r="Z745" s="49">
        <v>410.40757520487699</v>
      </c>
      <c r="AA745" s="50">
        <v>1.03194998</v>
      </c>
      <c r="AB745" s="51">
        <v>2460</v>
      </c>
      <c r="AC745" s="52">
        <v>38398</v>
      </c>
      <c r="AD745" s="48" t="s">
        <v>65</v>
      </c>
      <c r="AE745" s="53" t="s">
        <v>56</v>
      </c>
      <c r="AF745" s="46" t="s">
        <v>18</v>
      </c>
      <c r="AG745" s="54">
        <v>156.30803950999999</v>
      </c>
    </row>
    <row r="746" spans="1:33" x14ac:dyDescent="0.25">
      <c r="A746" s="1" t="s">
        <v>2653</v>
      </c>
      <c r="B746" s="40" t="b" cm="1">
        <f t="array" ref="B746">IsESG(A746)</f>
        <v>0</v>
      </c>
      <c r="C746" s="55">
        <v>6.7744179285655903E-2</v>
      </c>
      <c r="D746" s="37">
        <v>17</v>
      </c>
      <c r="E746" s="55">
        <v>-2.1839802305338401</v>
      </c>
      <c r="F746" s="37">
        <v>34</v>
      </c>
      <c r="G746" s="55">
        <v>-3.7174676084395002</v>
      </c>
      <c r="H746" s="37">
        <v>34</v>
      </c>
      <c r="I746" s="55">
        <v>13.282442748091199</v>
      </c>
      <c r="J746" s="37">
        <v>11</v>
      </c>
      <c r="K746" s="55">
        <v>5.2695581678149503</v>
      </c>
      <c r="L746" s="37">
        <v>10</v>
      </c>
      <c r="M746" s="55">
        <v>-1.8518518518518601</v>
      </c>
      <c r="N746" s="37">
        <v>32</v>
      </c>
      <c r="O746" s="55">
        <v>6.2556881159749702</v>
      </c>
      <c r="P746" s="56">
        <v>1.4708906870473999</v>
      </c>
      <c r="Q746" s="56">
        <v>6.01</v>
      </c>
      <c r="R746" s="57">
        <v>6</v>
      </c>
      <c r="S746" s="58">
        <v>7.4999999999999997E-3</v>
      </c>
      <c r="T746" s="58">
        <v>7.4999999999999997E-3</v>
      </c>
      <c r="U746" s="14" t="s">
        <v>18</v>
      </c>
      <c r="V746" s="59">
        <v>1.0500000000000001E-2</v>
      </c>
      <c r="W746" s="59" t="s">
        <v>18</v>
      </c>
      <c r="X746" s="59">
        <v>1.0529999999999999E-2</v>
      </c>
      <c r="Y746" s="12" t="s">
        <v>30</v>
      </c>
      <c r="Z746" s="60" t="s">
        <v>18</v>
      </c>
      <c r="AA746" s="8" t="s">
        <v>18</v>
      </c>
      <c r="AB746" s="61" t="s">
        <v>18</v>
      </c>
      <c r="AC746" s="62">
        <v>38398</v>
      </c>
      <c r="AD746" s="12" t="s">
        <v>65</v>
      </c>
      <c r="AE746" s="16">
        <v>30000</v>
      </c>
      <c r="AF746" s="14" t="s">
        <v>18</v>
      </c>
      <c r="AG746" s="39" t="s">
        <v>18</v>
      </c>
    </row>
    <row r="747" spans="1:33" hidden="1" x14ac:dyDescent="0.25">
      <c r="A747" s="40" t="s">
        <v>1086</v>
      </c>
      <c r="B747" s="40" t="b" cm="1">
        <f t="array" ref="B747">IsESG(A747)</f>
        <v>0</v>
      </c>
      <c r="C747" s="41" t="s">
        <v>18</v>
      </c>
      <c r="D747" s="42" t="s">
        <v>18</v>
      </c>
      <c r="E747" s="41" t="s">
        <v>18</v>
      </c>
      <c r="F747" s="42" t="s">
        <v>18</v>
      </c>
      <c r="G747" s="41" t="s">
        <v>18</v>
      </c>
      <c r="H747" s="42" t="s">
        <v>18</v>
      </c>
      <c r="I747" s="41" t="s">
        <v>18</v>
      </c>
      <c r="J747" s="42" t="s">
        <v>18</v>
      </c>
      <c r="K747" s="41" t="s">
        <v>18</v>
      </c>
      <c r="L747" s="42" t="s">
        <v>18</v>
      </c>
      <c r="M747" s="41">
        <v>-1.83859420761468</v>
      </c>
      <c r="N747" s="42">
        <v>30</v>
      </c>
      <c r="O747" s="41" t="s">
        <v>18</v>
      </c>
      <c r="P747" s="43" t="s">
        <v>18</v>
      </c>
      <c r="Q747" s="43">
        <v>6.01</v>
      </c>
      <c r="R747" s="44">
        <v>6</v>
      </c>
      <c r="S747" s="45">
        <v>7.4999999999999997E-3</v>
      </c>
      <c r="T747" s="45">
        <v>7.4999999999999997E-3</v>
      </c>
      <c r="U747" s="46" t="s">
        <v>18</v>
      </c>
      <c r="V747" s="47">
        <v>5.0000000000000001E-3</v>
      </c>
      <c r="W747" s="47" t="s">
        <v>18</v>
      </c>
      <c r="X747" s="47">
        <v>5.0299999999999997E-3</v>
      </c>
      <c r="Y747" s="48" t="s">
        <v>30</v>
      </c>
      <c r="Z747" s="49" t="s">
        <v>18</v>
      </c>
      <c r="AA747" s="50" t="s">
        <v>18</v>
      </c>
      <c r="AB747" s="51" t="s">
        <v>18</v>
      </c>
      <c r="AC747" s="52">
        <v>45455</v>
      </c>
      <c r="AD747" s="48" t="s">
        <v>65</v>
      </c>
      <c r="AE747" s="53" t="s">
        <v>68</v>
      </c>
      <c r="AF747" s="46" t="s">
        <v>18</v>
      </c>
      <c r="AG747" s="54" t="s">
        <v>18</v>
      </c>
    </row>
    <row r="748" spans="1:33" x14ac:dyDescent="0.25">
      <c r="A748" s="1" t="s">
        <v>1087</v>
      </c>
      <c r="B748" s="40" t="b" cm="1">
        <f t="array" ref="B748">IsESG(A748)</f>
        <v>0</v>
      </c>
      <c r="C748" s="55">
        <v>1.00594168812513</v>
      </c>
      <c r="D748" s="37">
        <v>11</v>
      </c>
      <c r="E748" s="55">
        <v>-0.276066571314381</v>
      </c>
      <c r="F748" s="37">
        <v>17</v>
      </c>
      <c r="G748" s="55">
        <v>0.64745652663766795</v>
      </c>
      <c r="H748" s="37">
        <v>14</v>
      </c>
      <c r="I748" s="55">
        <v>8.5085974365412405</v>
      </c>
      <c r="J748" s="37">
        <v>23</v>
      </c>
      <c r="K748" s="55">
        <v>3.5324901875273</v>
      </c>
      <c r="L748" s="37">
        <v>23</v>
      </c>
      <c r="M748" s="55">
        <v>-2.2331268416046002</v>
      </c>
      <c r="N748" s="37">
        <v>34</v>
      </c>
      <c r="O748" s="55">
        <v>4.3343068724127303</v>
      </c>
      <c r="P748" s="56">
        <v>1.0215215972573799</v>
      </c>
      <c r="Q748" s="56">
        <v>5.87</v>
      </c>
      <c r="R748" s="57">
        <v>6</v>
      </c>
      <c r="S748" s="58">
        <v>5.0000000000000001E-3</v>
      </c>
      <c r="T748" s="58">
        <v>5.0000000000000001E-3</v>
      </c>
      <c r="U748" s="14" t="s">
        <v>18</v>
      </c>
      <c r="V748" s="59">
        <v>8.9999999999999993E-3</v>
      </c>
      <c r="W748" s="59" t="s">
        <v>18</v>
      </c>
      <c r="X748" s="59">
        <v>9.1999999999999998E-3</v>
      </c>
      <c r="Y748" s="12" t="s">
        <v>30</v>
      </c>
      <c r="Z748" s="60">
        <v>156.451543473736</v>
      </c>
      <c r="AA748" s="8">
        <v>10.840569629999999</v>
      </c>
      <c r="AB748" s="61">
        <v>1760</v>
      </c>
      <c r="AC748" s="62">
        <v>39538</v>
      </c>
      <c r="AD748" s="12" t="s">
        <v>1088</v>
      </c>
      <c r="AE748" s="16">
        <v>10</v>
      </c>
      <c r="AF748" s="14" t="s">
        <v>18</v>
      </c>
      <c r="AG748" s="39">
        <v>24.366244460000001</v>
      </c>
    </row>
    <row r="749" spans="1:33" hidden="1" x14ac:dyDescent="0.25">
      <c r="A749" s="40" t="s">
        <v>1089</v>
      </c>
      <c r="B749" s="40" t="b" cm="1">
        <f t="array" ref="B749">IsESG(A749)</f>
        <v>0</v>
      </c>
      <c r="C749" s="41" t="s">
        <v>18</v>
      </c>
      <c r="D749" s="42" t="s">
        <v>18</v>
      </c>
      <c r="E749" s="41" t="s">
        <v>18</v>
      </c>
      <c r="F749" s="42" t="s">
        <v>18</v>
      </c>
      <c r="G749" s="41" t="s">
        <v>18</v>
      </c>
      <c r="H749" s="42" t="s">
        <v>18</v>
      </c>
      <c r="I749" s="41" t="s">
        <v>18</v>
      </c>
      <c r="J749" s="42" t="s">
        <v>18</v>
      </c>
      <c r="K749" s="41">
        <v>3.770953923939</v>
      </c>
      <c r="L749" s="42">
        <v>22</v>
      </c>
      <c r="M749" s="41">
        <v>-2.1926797212582998</v>
      </c>
      <c r="N749" s="42">
        <v>33</v>
      </c>
      <c r="O749" s="41" t="s">
        <v>18</v>
      </c>
      <c r="P749" s="43" t="s">
        <v>18</v>
      </c>
      <c r="Q749" s="43">
        <v>5.87</v>
      </c>
      <c r="R749" s="44">
        <v>6</v>
      </c>
      <c r="S749" s="45">
        <v>0</v>
      </c>
      <c r="T749" s="45">
        <v>0</v>
      </c>
      <c r="U749" s="46" t="s">
        <v>18</v>
      </c>
      <c r="V749" s="47">
        <v>4.4999999999999997E-3</v>
      </c>
      <c r="W749" s="47" t="s">
        <v>18</v>
      </c>
      <c r="X749" s="47">
        <v>4.7999999999999996E-3</v>
      </c>
      <c r="Y749" s="48" t="s">
        <v>30</v>
      </c>
      <c r="Z749" s="49" t="s">
        <v>18</v>
      </c>
      <c r="AA749" s="50" t="s">
        <v>18</v>
      </c>
      <c r="AB749" s="51" t="s">
        <v>18</v>
      </c>
      <c r="AC749" s="52">
        <v>45405</v>
      </c>
      <c r="AD749" s="48" t="s">
        <v>1088</v>
      </c>
      <c r="AE749" s="53">
        <v>10</v>
      </c>
      <c r="AF749" s="46" t="s">
        <v>18</v>
      </c>
      <c r="AG749" s="54" t="s">
        <v>18</v>
      </c>
    </row>
    <row r="750" spans="1:33" hidden="1" x14ac:dyDescent="0.25">
      <c r="A750" s="81" t="s">
        <v>1090</v>
      </c>
      <c r="B750" s="40" t="b" cm="1">
        <f t="array" ref="B750">IsESG(A750)</f>
        <v>0</v>
      </c>
      <c r="C750" s="82" t="s">
        <v>18</v>
      </c>
      <c r="D750" s="83" t="s">
        <v>18</v>
      </c>
      <c r="E750" s="82">
        <v>-2.1612965974824401</v>
      </c>
      <c r="F750" s="83">
        <v>33</v>
      </c>
      <c r="G750" s="82">
        <v>-1.7080085402381799</v>
      </c>
      <c r="H750" s="83">
        <v>19</v>
      </c>
      <c r="I750" s="82">
        <v>10.1761796254098</v>
      </c>
      <c r="J750" s="83">
        <v>20</v>
      </c>
      <c r="K750" s="82">
        <v>3.3361134278564402</v>
      </c>
      <c r="L750" s="83">
        <v>24</v>
      </c>
      <c r="M750" s="82">
        <v>0.17939712459253901</v>
      </c>
      <c r="N750" s="83">
        <v>10</v>
      </c>
      <c r="O750" s="82">
        <v>5.3949178510643696</v>
      </c>
      <c r="P750" s="84">
        <v>1.1297985319603601</v>
      </c>
      <c r="Q750" s="84">
        <v>5.0599999999999996</v>
      </c>
      <c r="R750" s="85">
        <v>6</v>
      </c>
      <c r="S750" s="86">
        <v>5.0000000000000001E-3</v>
      </c>
      <c r="T750" s="86">
        <v>5.0000000000000001E-3</v>
      </c>
      <c r="U750" s="87" t="s">
        <v>18</v>
      </c>
      <c r="V750" s="88">
        <v>0.01</v>
      </c>
      <c r="W750" s="88" t="s">
        <v>18</v>
      </c>
      <c r="X750" s="88">
        <v>1.4999999999999999E-2</v>
      </c>
      <c r="Y750" s="89" t="s">
        <v>30</v>
      </c>
      <c r="Z750" s="90">
        <v>3.08349319</v>
      </c>
      <c r="AA750" s="91">
        <v>6.2842190000000006E-2</v>
      </c>
      <c r="AB750" s="92">
        <v>409</v>
      </c>
      <c r="AC750" s="93">
        <v>41939</v>
      </c>
      <c r="AD750" s="89" t="s">
        <v>1091</v>
      </c>
      <c r="AE750" s="94">
        <v>50</v>
      </c>
      <c r="AF750" s="87" t="s">
        <v>34</v>
      </c>
      <c r="AG750" s="95">
        <v>-0.20546681</v>
      </c>
    </row>
    <row r="751" spans="1:33" x14ac:dyDescent="0.25">
      <c r="A751" s="40" t="s">
        <v>1094</v>
      </c>
      <c r="B751" s="40" t="b" cm="1">
        <f t="array" ref="B751">IsESG(A751)</f>
        <v>0</v>
      </c>
      <c r="C751" s="41">
        <v>1.3743628668415799</v>
      </c>
      <c r="D751" s="42">
        <v>5</v>
      </c>
      <c r="E751" s="41">
        <v>-0.28236875893567998</v>
      </c>
      <c r="F751" s="42">
        <v>16</v>
      </c>
      <c r="G751" s="41">
        <v>-1.3240731191905699</v>
      </c>
      <c r="H751" s="42">
        <v>23</v>
      </c>
      <c r="I751" s="41">
        <v>9.6076152526425993</v>
      </c>
      <c r="J751" s="42">
        <v>8</v>
      </c>
      <c r="K751" s="41">
        <v>3.8814581694203798</v>
      </c>
      <c r="L751" s="42">
        <v>12</v>
      </c>
      <c r="M751" s="41">
        <v>-0.18647313778851199</v>
      </c>
      <c r="N751" s="42">
        <v>16</v>
      </c>
      <c r="O751" s="41">
        <v>2.9772100244196502</v>
      </c>
      <c r="P751" s="43">
        <v>1.85630367024219</v>
      </c>
      <c r="Q751" s="43">
        <v>4.37</v>
      </c>
      <c r="R751" s="44">
        <v>8</v>
      </c>
      <c r="S751" s="45">
        <v>5.0000000000000001E-3</v>
      </c>
      <c r="T751" s="45">
        <v>5.0000000000000001E-3</v>
      </c>
      <c r="U751" s="46" t="s">
        <v>18</v>
      </c>
      <c r="V751" s="47">
        <v>6.4999999999999997E-3</v>
      </c>
      <c r="W751" s="47" t="s">
        <v>18</v>
      </c>
      <c r="X751" s="47">
        <v>6.5700000000000003E-3</v>
      </c>
      <c r="Y751" s="48" t="s">
        <v>30</v>
      </c>
      <c r="Z751" s="49">
        <v>642.34178309000004</v>
      </c>
      <c r="AA751" s="50">
        <v>1.6171112400000001</v>
      </c>
      <c r="AB751" s="51">
        <v>1744</v>
      </c>
      <c r="AC751" s="52">
        <v>36726</v>
      </c>
      <c r="AD751" s="48" t="s">
        <v>1095</v>
      </c>
      <c r="AE751" s="53">
        <v>50</v>
      </c>
      <c r="AF751" s="46" t="s">
        <v>32</v>
      </c>
      <c r="AG751" s="54">
        <v>84.965449729999904</v>
      </c>
    </row>
    <row r="752" spans="1:33" x14ac:dyDescent="0.25">
      <c r="A752" s="1" t="s">
        <v>2654</v>
      </c>
      <c r="B752" s="40" t="b" cm="1">
        <f t="array" ref="B752">IsESG(A752)</f>
        <v>0</v>
      </c>
      <c r="C752" s="65">
        <v>1.6481038782409601</v>
      </c>
      <c r="D752" s="66">
        <v>1</v>
      </c>
      <c r="E752" s="55">
        <v>-1.3459338864985E-2</v>
      </c>
      <c r="F752" s="37">
        <v>12</v>
      </c>
      <c r="G752" s="55">
        <v>-1.05761619096469</v>
      </c>
      <c r="H752" s="37">
        <v>18</v>
      </c>
      <c r="I752" s="55">
        <v>9.9043390941284404</v>
      </c>
      <c r="J752" s="37">
        <v>7</v>
      </c>
      <c r="K752" s="55">
        <v>4.0218098144166401</v>
      </c>
      <c r="L752" s="37">
        <v>8</v>
      </c>
      <c r="M752" s="55">
        <v>-0.16802688430149701</v>
      </c>
      <c r="N752" s="37">
        <v>13</v>
      </c>
      <c r="O752" s="55">
        <v>2.9798081940142702</v>
      </c>
      <c r="P752" s="56">
        <v>1.9542632806351701</v>
      </c>
      <c r="Q752" s="56">
        <v>4.37</v>
      </c>
      <c r="R752" s="57">
        <v>8</v>
      </c>
      <c r="S752" s="58">
        <v>5.0000000000000001E-3</v>
      </c>
      <c r="T752" s="58">
        <v>5.0000000000000001E-3</v>
      </c>
      <c r="U752" s="14" t="s">
        <v>18</v>
      </c>
      <c r="V752" s="59">
        <v>3.8E-3</v>
      </c>
      <c r="W752" s="59" t="s">
        <v>18</v>
      </c>
      <c r="X752" s="59">
        <v>3.8700000000000002E-3</v>
      </c>
      <c r="Y752" s="12" t="s">
        <v>30</v>
      </c>
      <c r="Z752" s="60" t="s">
        <v>18</v>
      </c>
      <c r="AA752" s="8" t="s">
        <v>18</v>
      </c>
      <c r="AB752" s="61" t="s">
        <v>18</v>
      </c>
      <c r="AC752" s="62">
        <v>39022</v>
      </c>
      <c r="AD752" s="12" t="s">
        <v>1095</v>
      </c>
      <c r="AE752" s="16">
        <v>1000000</v>
      </c>
      <c r="AF752" s="14" t="s">
        <v>18</v>
      </c>
      <c r="AG752" s="39" t="s">
        <v>18</v>
      </c>
    </row>
    <row r="753" spans="1:33" hidden="1" x14ac:dyDescent="0.25">
      <c r="A753" s="40" t="s">
        <v>1097</v>
      </c>
      <c r="B753" s="40" t="b" cm="1">
        <f t="array" ref="B753">IsESG(A753)</f>
        <v>0</v>
      </c>
      <c r="C753" s="41" t="s">
        <v>18</v>
      </c>
      <c r="D753" s="42" t="s">
        <v>18</v>
      </c>
      <c r="E753" s="41">
        <v>2.2751405358212198E-2</v>
      </c>
      <c r="F753" s="42">
        <v>11</v>
      </c>
      <c r="G753" s="41">
        <v>-1.0208582181361401</v>
      </c>
      <c r="H753" s="42">
        <v>17</v>
      </c>
      <c r="I753" s="41">
        <v>9.9468805332776498</v>
      </c>
      <c r="J753" s="42">
        <v>6</v>
      </c>
      <c r="K753" s="41">
        <v>4.0410013798540296</v>
      </c>
      <c r="L753" s="42">
        <v>7</v>
      </c>
      <c r="M753" s="41">
        <v>-0.16078691005394399</v>
      </c>
      <c r="N753" s="42">
        <v>11</v>
      </c>
      <c r="O753" s="41">
        <v>2.97916774882041</v>
      </c>
      <c r="P753" s="43">
        <v>1.96896303619346</v>
      </c>
      <c r="Q753" s="43">
        <v>4.37</v>
      </c>
      <c r="R753" s="44">
        <v>8</v>
      </c>
      <c r="S753" s="45">
        <v>5.0000000000000001E-3</v>
      </c>
      <c r="T753" s="45">
        <v>5.0000000000000001E-3</v>
      </c>
      <c r="U753" s="46" t="s">
        <v>18</v>
      </c>
      <c r="V753" s="47">
        <v>3.4499999999999999E-3</v>
      </c>
      <c r="W753" s="47" t="s">
        <v>18</v>
      </c>
      <c r="X753" s="47">
        <v>3.5199999999999902E-3</v>
      </c>
      <c r="Y753" s="48" t="s">
        <v>30</v>
      </c>
      <c r="Z753" s="49" t="s">
        <v>18</v>
      </c>
      <c r="AA753" s="50" t="s">
        <v>18</v>
      </c>
      <c r="AB753" s="51" t="s">
        <v>18</v>
      </c>
      <c r="AC753" s="52">
        <v>43102</v>
      </c>
      <c r="AD753" s="48" t="s">
        <v>1095</v>
      </c>
      <c r="AE753" s="53" t="s">
        <v>37</v>
      </c>
      <c r="AF753" s="46" t="s">
        <v>18</v>
      </c>
      <c r="AG753" s="54" t="s">
        <v>18</v>
      </c>
    </row>
    <row r="754" spans="1:33" x14ac:dyDescent="0.25">
      <c r="A754" s="1" t="s">
        <v>1098</v>
      </c>
      <c r="B754" s="40" t="b" cm="1">
        <f t="array" ref="B754">IsESG(A754)</f>
        <v>0</v>
      </c>
      <c r="C754" s="55">
        <v>0.60131161749234996</v>
      </c>
      <c r="D754" s="37">
        <v>17</v>
      </c>
      <c r="E754" s="55">
        <v>-0.86901896093659603</v>
      </c>
      <c r="F754" s="37">
        <v>28</v>
      </c>
      <c r="G754" s="55">
        <v>-1.77377702568368</v>
      </c>
      <c r="H754" s="37">
        <v>31</v>
      </c>
      <c r="I754" s="55">
        <v>8.5614950021730891</v>
      </c>
      <c r="J754" s="37">
        <v>26</v>
      </c>
      <c r="K754" s="55">
        <v>3.44909187718152</v>
      </c>
      <c r="L754" s="37">
        <v>31</v>
      </c>
      <c r="M754" s="55">
        <v>-0.33059735522117301</v>
      </c>
      <c r="N754" s="37">
        <v>21</v>
      </c>
      <c r="O754" s="55">
        <v>3.0296026788232702</v>
      </c>
      <c r="P754" s="56">
        <v>1.4789020607424299</v>
      </c>
      <c r="Q754" s="56">
        <v>4.18</v>
      </c>
      <c r="R754" s="57">
        <v>8</v>
      </c>
      <c r="S754" s="58">
        <v>5.0000000000000001E-3</v>
      </c>
      <c r="T754" s="58">
        <v>5.0000000000000001E-3</v>
      </c>
      <c r="U754" s="14" t="s">
        <v>18</v>
      </c>
      <c r="V754" s="59">
        <v>8.5000000000000006E-3</v>
      </c>
      <c r="W754" s="59" t="s">
        <v>18</v>
      </c>
      <c r="X754" s="59">
        <v>8.5000000000000006E-3</v>
      </c>
      <c r="Y754" s="12" t="s">
        <v>30</v>
      </c>
      <c r="Z754" s="60">
        <v>683.94426644999999</v>
      </c>
      <c r="AA754" s="8">
        <v>1.53498197</v>
      </c>
      <c r="AB754" s="61">
        <v>3623</v>
      </c>
      <c r="AC754" s="62">
        <v>36462</v>
      </c>
      <c r="AD754" s="12" t="s">
        <v>41</v>
      </c>
      <c r="AE754" s="16">
        <v>10</v>
      </c>
      <c r="AF754" s="14" t="s">
        <v>42</v>
      </c>
      <c r="AG754" s="39">
        <v>31.137970199999899</v>
      </c>
    </row>
    <row r="755" spans="1:33" hidden="1" x14ac:dyDescent="0.25">
      <c r="A755" s="40" t="s">
        <v>1099</v>
      </c>
      <c r="B755" s="40" t="b" cm="1">
        <f t="array" ref="B755">IsESG(A755)</f>
        <v>0</v>
      </c>
      <c r="C755" s="41" t="s">
        <v>18</v>
      </c>
      <c r="D755" s="42" t="s">
        <v>18</v>
      </c>
      <c r="E755" s="41">
        <v>-0.57140822173402595</v>
      </c>
      <c r="F755" s="42">
        <v>23</v>
      </c>
      <c r="G755" s="41">
        <v>-1.47856806544518</v>
      </c>
      <c r="H755" s="42">
        <v>27</v>
      </c>
      <c r="I755" s="41">
        <v>8.8841506751954995</v>
      </c>
      <c r="J755" s="42">
        <v>19</v>
      </c>
      <c r="K755" s="41">
        <v>3.6047297989631102</v>
      </c>
      <c r="L755" s="42">
        <v>24</v>
      </c>
      <c r="M755" s="41">
        <v>-0.30663656172657999</v>
      </c>
      <c r="N755" s="42">
        <v>20</v>
      </c>
      <c r="O755" s="41">
        <v>3.0274407603273001</v>
      </c>
      <c r="P755" s="43">
        <v>1.5865351953065701</v>
      </c>
      <c r="Q755" s="43">
        <v>4.18</v>
      </c>
      <c r="R755" s="44">
        <v>8</v>
      </c>
      <c r="S755" s="45">
        <v>0</v>
      </c>
      <c r="T755" s="45">
        <v>5.0000000000000001E-3</v>
      </c>
      <c r="U755" s="46" t="s">
        <v>18</v>
      </c>
      <c r="V755" s="47">
        <v>5.4999999999999997E-3</v>
      </c>
      <c r="W755" s="47" t="s">
        <v>18</v>
      </c>
      <c r="X755" s="47">
        <v>5.4999999999999997E-3</v>
      </c>
      <c r="Y755" s="48" t="s">
        <v>30</v>
      </c>
      <c r="Z755" s="49" t="s">
        <v>18</v>
      </c>
      <c r="AA755" s="50" t="s">
        <v>18</v>
      </c>
      <c r="AB755" s="51" t="s">
        <v>18</v>
      </c>
      <c r="AC755" s="52">
        <v>43054</v>
      </c>
      <c r="AD755" s="48" t="s">
        <v>41</v>
      </c>
      <c r="AE755" s="53">
        <v>500</v>
      </c>
      <c r="AF755" s="46" t="s">
        <v>42</v>
      </c>
      <c r="AG755" s="54" t="s">
        <v>18</v>
      </c>
    </row>
    <row r="756" spans="1:33" x14ac:dyDescent="0.25">
      <c r="A756" s="1" t="s">
        <v>1100</v>
      </c>
      <c r="B756" s="40" t="b" cm="1">
        <f t="array" ref="B756">IsESG(A756)</f>
        <v>0</v>
      </c>
      <c r="C756" s="55">
        <v>-0.673689371576491</v>
      </c>
      <c r="D756" s="37">
        <v>29</v>
      </c>
      <c r="E756" s="55">
        <v>-3.5293429876578202</v>
      </c>
      <c r="F756" s="37">
        <v>40</v>
      </c>
      <c r="G756" s="55">
        <v>-5.4238793644700003</v>
      </c>
      <c r="H756" s="37">
        <v>41</v>
      </c>
      <c r="I756" s="55" t="s">
        <v>18</v>
      </c>
      <c r="J756" s="37" t="s">
        <v>18</v>
      </c>
      <c r="K756" s="55" t="s">
        <v>18</v>
      </c>
      <c r="L756" s="37" t="s">
        <v>18</v>
      </c>
      <c r="M756" s="55" t="s">
        <v>18</v>
      </c>
      <c r="N756" s="37" t="s">
        <v>18</v>
      </c>
      <c r="O756" s="55" t="s">
        <v>18</v>
      </c>
      <c r="P756" s="56" t="s">
        <v>18</v>
      </c>
      <c r="Q756" s="56" t="s">
        <v>18</v>
      </c>
      <c r="R756" s="57">
        <v>8</v>
      </c>
      <c r="S756" s="58" t="s">
        <v>1101</v>
      </c>
      <c r="T756" s="58">
        <v>0</v>
      </c>
      <c r="U756" s="14" t="s">
        <v>18</v>
      </c>
      <c r="V756" s="59">
        <v>8.0000000000000002E-3</v>
      </c>
      <c r="W756" s="59" t="s">
        <v>18</v>
      </c>
      <c r="X756" s="59">
        <v>1.0999999999999999E-2</v>
      </c>
      <c r="Y756" s="12" t="s">
        <v>141</v>
      </c>
      <c r="Z756" s="60">
        <v>6.0541329099999999</v>
      </c>
      <c r="AA756" s="8" t="s">
        <v>18</v>
      </c>
      <c r="AB756" s="61" t="s">
        <v>18</v>
      </c>
      <c r="AC756" s="62">
        <v>35978</v>
      </c>
      <c r="AD756" s="12" t="s">
        <v>1102</v>
      </c>
      <c r="AE756" s="16">
        <v>5000</v>
      </c>
      <c r="AF756" s="14" t="s">
        <v>18</v>
      </c>
      <c r="AG756" s="39" t="s">
        <v>18</v>
      </c>
    </row>
    <row r="757" spans="1:33" x14ac:dyDescent="0.25">
      <c r="A757" s="40" t="s">
        <v>1103</v>
      </c>
      <c r="B757" s="40" t="b" cm="1">
        <f t="array" ref="B757">IsESG(A757)</f>
        <v>0</v>
      </c>
      <c r="C757" s="41">
        <v>1.0147629399956499</v>
      </c>
      <c r="D757" s="42">
        <v>12</v>
      </c>
      <c r="E757" s="41">
        <v>-1.0872235998748201</v>
      </c>
      <c r="F757" s="42">
        <v>30</v>
      </c>
      <c r="G757" s="41">
        <v>-2.61129792869444</v>
      </c>
      <c r="H757" s="42">
        <v>40</v>
      </c>
      <c r="I757" s="41">
        <v>8.85744087052122</v>
      </c>
      <c r="J757" s="42">
        <v>21</v>
      </c>
      <c r="K757" s="41">
        <v>3.3802379499041399</v>
      </c>
      <c r="L757" s="42">
        <v>34</v>
      </c>
      <c r="M757" s="41">
        <v>-0.72346026881662195</v>
      </c>
      <c r="N757" s="42">
        <v>48</v>
      </c>
      <c r="O757" s="41">
        <v>3.1570764777123399</v>
      </c>
      <c r="P757" s="43">
        <v>1.5129286689791299</v>
      </c>
      <c r="Q757" s="43">
        <v>4.83</v>
      </c>
      <c r="R757" s="44">
        <v>8</v>
      </c>
      <c r="S757" s="45">
        <v>0</v>
      </c>
      <c r="T757" s="45">
        <v>5.0000000000000001E-3</v>
      </c>
      <c r="U757" s="46" t="s">
        <v>18</v>
      </c>
      <c r="V757" s="47">
        <v>8.9999999999999993E-3</v>
      </c>
      <c r="W757" s="47" t="s">
        <v>18</v>
      </c>
      <c r="X757" s="47">
        <v>8.9999999999999993E-3</v>
      </c>
      <c r="Y757" s="48" t="s">
        <v>30</v>
      </c>
      <c r="Z757" s="49">
        <v>303.65894481999999</v>
      </c>
      <c r="AA757" s="50">
        <v>-1.5180737099999999</v>
      </c>
      <c r="AB757" s="51">
        <v>13166</v>
      </c>
      <c r="AC757" s="52">
        <v>36655</v>
      </c>
      <c r="AD757" s="48" t="s">
        <v>41</v>
      </c>
      <c r="AE757" s="53">
        <v>10</v>
      </c>
      <c r="AF757" s="46" t="s">
        <v>42</v>
      </c>
      <c r="AG757" s="54">
        <v>-14.49505725</v>
      </c>
    </row>
    <row r="758" spans="1:33" hidden="1" x14ac:dyDescent="0.25">
      <c r="A758" s="1" t="s">
        <v>1104</v>
      </c>
      <c r="B758" s="40" t="b" cm="1">
        <f t="array" ref="B758">IsESG(A758)</f>
        <v>0</v>
      </c>
      <c r="C758" s="55" t="s">
        <v>18</v>
      </c>
      <c r="D758" s="37" t="s">
        <v>18</v>
      </c>
      <c r="E758" s="55" t="s">
        <v>18</v>
      </c>
      <c r="F758" s="37" t="s">
        <v>18</v>
      </c>
      <c r="G758" s="55" t="s">
        <v>18</v>
      </c>
      <c r="H758" s="37" t="s">
        <v>18</v>
      </c>
      <c r="I758" s="55">
        <v>9.3464651700624994</v>
      </c>
      <c r="J758" s="37">
        <v>12</v>
      </c>
      <c r="K758" s="55">
        <v>3.6140026070692302</v>
      </c>
      <c r="L758" s="37">
        <v>21</v>
      </c>
      <c r="M758" s="55">
        <v>-0.68538420447444803</v>
      </c>
      <c r="N758" s="37">
        <v>45</v>
      </c>
      <c r="O758" s="55">
        <v>3.1556207269956502</v>
      </c>
      <c r="P758" s="56">
        <v>1.66859590184179</v>
      </c>
      <c r="Q758" s="56">
        <v>4.83</v>
      </c>
      <c r="R758" s="57">
        <v>8</v>
      </c>
      <c r="S758" s="58">
        <v>0</v>
      </c>
      <c r="T758" s="58">
        <v>5.0000000000000001E-3</v>
      </c>
      <c r="U758" s="14" t="s">
        <v>18</v>
      </c>
      <c r="V758" s="59">
        <v>4.4999999999999997E-3</v>
      </c>
      <c r="W758" s="59" t="s">
        <v>18</v>
      </c>
      <c r="X758" s="59">
        <v>4.4999999999999997E-3</v>
      </c>
      <c r="Y758" s="12" t="s">
        <v>30</v>
      </c>
      <c r="Z758" s="60" t="s">
        <v>18</v>
      </c>
      <c r="AA758" s="8" t="s">
        <v>18</v>
      </c>
      <c r="AB758" s="61" t="s">
        <v>18</v>
      </c>
      <c r="AC758" s="62">
        <v>45229</v>
      </c>
      <c r="AD758" s="12" t="s">
        <v>41</v>
      </c>
      <c r="AE758" s="16">
        <v>10</v>
      </c>
      <c r="AF758" s="14" t="s">
        <v>32</v>
      </c>
      <c r="AG758" s="39" t="s">
        <v>18</v>
      </c>
    </row>
    <row r="759" spans="1:33" x14ac:dyDescent="0.25">
      <c r="A759" s="40" t="s">
        <v>1105</v>
      </c>
      <c r="B759" s="40" t="b" cm="1">
        <f t="array" ref="B759">IsESG(A759)</f>
        <v>0</v>
      </c>
      <c r="C759" s="41">
        <v>1.29036081296856</v>
      </c>
      <c r="D759" s="42">
        <v>6</v>
      </c>
      <c r="E759" s="41">
        <v>1.2041302927444999</v>
      </c>
      <c r="F759" s="42">
        <v>4</v>
      </c>
      <c r="G759" s="41">
        <v>1.10271824144849</v>
      </c>
      <c r="H759" s="42">
        <v>4</v>
      </c>
      <c r="I759" s="41">
        <v>7.9749103942652502</v>
      </c>
      <c r="J759" s="42">
        <v>31</v>
      </c>
      <c r="K759" s="41">
        <v>3.6113499570077998</v>
      </c>
      <c r="L759" s="42">
        <v>22</v>
      </c>
      <c r="M759" s="41">
        <v>-0.165700082850017</v>
      </c>
      <c r="N759" s="42">
        <v>12</v>
      </c>
      <c r="O759" s="41">
        <v>3.2428870234564702</v>
      </c>
      <c r="P759" s="43">
        <v>1.2007513702664601</v>
      </c>
      <c r="Q759" s="43" t="s">
        <v>18</v>
      </c>
      <c r="R759" s="44">
        <v>8</v>
      </c>
      <c r="S759" s="45">
        <v>4.4999999999999997E-3</v>
      </c>
      <c r="T759" s="45">
        <v>4.4999999999999997E-3</v>
      </c>
      <c r="U759" s="46" t="s">
        <v>18</v>
      </c>
      <c r="V759" s="47">
        <v>8.0000000000000002E-3</v>
      </c>
      <c r="W759" s="47" t="s">
        <v>18</v>
      </c>
      <c r="X759" s="47">
        <v>8.0000000000000002E-3</v>
      </c>
      <c r="Y759" s="48" t="s">
        <v>117</v>
      </c>
      <c r="Z759" s="49" t="s">
        <v>18</v>
      </c>
      <c r="AA759" s="50" t="s">
        <v>18</v>
      </c>
      <c r="AB759" s="51" t="s">
        <v>18</v>
      </c>
      <c r="AC759" s="52">
        <v>41526</v>
      </c>
      <c r="AD759" s="48" t="s">
        <v>41</v>
      </c>
      <c r="AE759" s="53" t="s">
        <v>1106</v>
      </c>
      <c r="AF759" s="46" t="s">
        <v>42</v>
      </c>
      <c r="AG759" s="54" t="s">
        <v>18</v>
      </c>
    </row>
    <row r="760" spans="1:33" x14ac:dyDescent="0.25">
      <c r="A760" s="1" t="s">
        <v>1107</v>
      </c>
      <c r="B760" s="40" t="b" cm="1">
        <f t="array" ref="B760">IsESG(A760)</f>
        <v>0</v>
      </c>
      <c r="C760" s="55">
        <v>0.68341257928703403</v>
      </c>
      <c r="D760" s="37">
        <v>16</v>
      </c>
      <c r="E760" s="55">
        <v>-0.98623767695407105</v>
      </c>
      <c r="F760" s="37">
        <v>29</v>
      </c>
      <c r="G760" s="55">
        <v>-1.8251075259778899</v>
      </c>
      <c r="H760" s="37">
        <v>33</v>
      </c>
      <c r="I760" s="55">
        <v>8.8733431516937902</v>
      </c>
      <c r="J760" s="37">
        <v>20</v>
      </c>
      <c r="K760" s="55">
        <v>3.5057486739007802</v>
      </c>
      <c r="L760" s="37">
        <v>27</v>
      </c>
      <c r="M760" s="55">
        <v>-0.37836577085544798</v>
      </c>
      <c r="N760" s="37">
        <v>26</v>
      </c>
      <c r="O760" s="55">
        <v>3.2036656038004701</v>
      </c>
      <c r="P760" s="56">
        <v>1.49589076612057</v>
      </c>
      <c r="Q760" s="56" t="s">
        <v>18</v>
      </c>
      <c r="R760" s="57">
        <v>8</v>
      </c>
      <c r="S760" s="58" t="s">
        <v>1101</v>
      </c>
      <c r="T760" s="58">
        <v>0</v>
      </c>
      <c r="U760" s="14" t="s">
        <v>18</v>
      </c>
      <c r="V760" s="59">
        <v>8.0000000000000002E-3</v>
      </c>
      <c r="W760" s="59" t="s">
        <v>18</v>
      </c>
      <c r="X760" s="59">
        <v>1.0699999999999999E-2</v>
      </c>
      <c r="Y760" s="12" t="s">
        <v>141</v>
      </c>
      <c r="Z760" s="60">
        <v>4.6672808799999999</v>
      </c>
      <c r="AA760" s="8" t="s">
        <v>18</v>
      </c>
      <c r="AB760" s="61" t="s">
        <v>18</v>
      </c>
      <c r="AC760" s="62">
        <v>36936</v>
      </c>
      <c r="AD760" s="12" t="s">
        <v>1102</v>
      </c>
      <c r="AE760" s="16">
        <v>5000</v>
      </c>
      <c r="AF760" s="14" t="s">
        <v>18</v>
      </c>
      <c r="AG760" s="39" t="s">
        <v>18</v>
      </c>
    </row>
    <row r="761" spans="1:33" hidden="1" x14ac:dyDescent="0.25">
      <c r="A761" s="40" t="s">
        <v>1108</v>
      </c>
      <c r="B761" s="40" t="b" cm="1">
        <f t="array" ref="B761">IsESG(A761)</f>
        <v>0</v>
      </c>
      <c r="C761" s="41" t="s">
        <v>18</v>
      </c>
      <c r="D761" s="42" t="s">
        <v>18</v>
      </c>
      <c r="E761" s="41">
        <v>-1.14486362049444</v>
      </c>
      <c r="F761" s="42">
        <v>31</v>
      </c>
      <c r="G761" s="41">
        <v>-1.8071373393580601</v>
      </c>
      <c r="H761" s="42">
        <v>32</v>
      </c>
      <c r="I761" s="41">
        <v>8.4053846995732293</v>
      </c>
      <c r="J761" s="42">
        <v>27</v>
      </c>
      <c r="K761" s="41">
        <v>3.3062161034626598</v>
      </c>
      <c r="L761" s="42">
        <v>35</v>
      </c>
      <c r="M761" s="41">
        <v>-0.48226665327036899</v>
      </c>
      <c r="N761" s="42">
        <v>40</v>
      </c>
      <c r="O761" s="41">
        <v>3.1927620487021402</v>
      </c>
      <c r="P761" s="43">
        <v>1.3544308270954699</v>
      </c>
      <c r="Q761" s="43" t="s">
        <v>18</v>
      </c>
      <c r="R761" s="44">
        <v>9</v>
      </c>
      <c r="S761" s="45">
        <v>0.02</v>
      </c>
      <c r="T761" s="45">
        <v>0</v>
      </c>
      <c r="U761" s="46" t="s">
        <v>18</v>
      </c>
      <c r="V761" s="47">
        <v>1.0999999999999999E-2</v>
      </c>
      <c r="W761" s="47" t="s">
        <v>18</v>
      </c>
      <c r="X761" s="47">
        <v>1.0999999999999999E-2</v>
      </c>
      <c r="Y761" s="48" t="s">
        <v>141</v>
      </c>
      <c r="Z761" s="49" t="s">
        <v>18</v>
      </c>
      <c r="AA761" s="50" t="s">
        <v>18</v>
      </c>
      <c r="AB761" s="51" t="s">
        <v>18</v>
      </c>
      <c r="AC761" s="52">
        <v>42536</v>
      </c>
      <c r="AD761" s="48" t="s">
        <v>41</v>
      </c>
      <c r="AE761" s="53">
        <v>10</v>
      </c>
      <c r="AF761" s="46" t="s">
        <v>32</v>
      </c>
      <c r="AG761" s="54" t="s">
        <v>18</v>
      </c>
    </row>
    <row r="762" spans="1:33" hidden="1" x14ac:dyDescent="0.25">
      <c r="A762" s="225" t="s">
        <v>2490</v>
      </c>
      <c r="B762" s="40" t="b" cm="1">
        <f t="array" ref="B762">IsESG(A762)</f>
        <v>1</v>
      </c>
      <c r="C762" s="74" t="s">
        <v>18</v>
      </c>
      <c r="D762" s="37" t="s">
        <v>18</v>
      </c>
      <c r="E762" s="74" t="s">
        <v>18</v>
      </c>
      <c r="F762" s="37" t="s">
        <v>18</v>
      </c>
      <c r="G762" s="74" t="s">
        <v>18</v>
      </c>
      <c r="H762" s="37" t="s">
        <v>18</v>
      </c>
      <c r="I762" s="74" t="s">
        <v>18</v>
      </c>
      <c r="J762" s="37" t="s">
        <v>18</v>
      </c>
      <c r="K762" s="74" t="s">
        <v>18</v>
      </c>
      <c r="L762" s="37" t="s">
        <v>18</v>
      </c>
      <c r="M762" s="74" t="s">
        <v>18</v>
      </c>
      <c r="N762" s="37" t="s">
        <v>18</v>
      </c>
      <c r="O762" s="74" t="s">
        <v>18</v>
      </c>
      <c r="P762" s="76" t="s">
        <v>18</v>
      </c>
      <c r="Q762" s="76" t="s">
        <v>18</v>
      </c>
      <c r="R762" s="77">
        <v>8</v>
      </c>
      <c r="S762" s="78">
        <v>0.05</v>
      </c>
      <c r="T762" s="78">
        <v>5.0000000000000001E-3</v>
      </c>
      <c r="U762" s="14" t="s">
        <v>18</v>
      </c>
      <c r="V762" s="79">
        <v>1.4999999999999999E-2</v>
      </c>
      <c r="W762" s="79" t="s">
        <v>18</v>
      </c>
      <c r="X762" s="79">
        <v>1.7999999999999999E-2</v>
      </c>
      <c r="Y762" s="12" t="s">
        <v>141</v>
      </c>
      <c r="Z762" s="60" t="s">
        <v>18</v>
      </c>
      <c r="AA762" s="8" t="s">
        <v>18</v>
      </c>
      <c r="AB762" s="80" t="s">
        <v>18</v>
      </c>
      <c r="AC762" s="62">
        <v>44434</v>
      </c>
      <c r="AD762" s="12" t="s">
        <v>1558</v>
      </c>
      <c r="AE762" s="16" t="s">
        <v>1562</v>
      </c>
      <c r="AF762" s="14" t="s">
        <v>18</v>
      </c>
      <c r="AG762" s="39" t="s">
        <v>18</v>
      </c>
    </row>
    <row r="763" spans="1:33" hidden="1" x14ac:dyDescent="0.25">
      <c r="A763" s="40" t="s">
        <v>1110</v>
      </c>
      <c r="B763" s="40" t="b" cm="1">
        <f t="array" ref="B763">IsESG(A763)</f>
        <v>0</v>
      </c>
      <c r="C763" s="41" t="s">
        <v>18</v>
      </c>
      <c r="D763" s="42" t="s">
        <v>18</v>
      </c>
      <c r="E763" s="41">
        <v>-0.84647726849251803</v>
      </c>
      <c r="F763" s="42">
        <v>27</v>
      </c>
      <c r="G763" s="41">
        <v>-1.5132727627146001</v>
      </c>
      <c r="H763" s="42">
        <v>28</v>
      </c>
      <c r="I763" s="41">
        <v>8.7276785714284397</v>
      </c>
      <c r="J763" s="42">
        <v>22</v>
      </c>
      <c r="K763" s="41">
        <v>3.4621920135937598</v>
      </c>
      <c r="L763" s="42">
        <v>30</v>
      </c>
      <c r="M763" s="41">
        <v>-0.44962190884941799</v>
      </c>
      <c r="N763" s="42">
        <v>35</v>
      </c>
      <c r="O763" s="41">
        <v>3.1951311383822598</v>
      </c>
      <c r="P763" s="43">
        <v>1.4542968701280099</v>
      </c>
      <c r="Q763" s="43" t="s">
        <v>18</v>
      </c>
      <c r="R763" s="44">
        <v>9</v>
      </c>
      <c r="S763" s="45">
        <v>0</v>
      </c>
      <c r="T763" s="45">
        <v>0</v>
      </c>
      <c r="U763" s="46" t="s">
        <v>18</v>
      </c>
      <c r="V763" s="47">
        <v>8.0000000000000002E-3</v>
      </c>
      <c r="W763" s="47" t="s">
        <v>18</v>
      </c>
      <c r="X763" s="47">
        <v>8.0000000000000002E-3</v>
      </c>
      <c r="Y763" s="48" t="s">
        <v>141</v>
      </c>
      <c r="Z763" s="49" t="s">
        <v>18</v>
      </c>
      <c r="AA763" s="50" t="s">
        <v>18</v>
      </c>
      <c r="AB763" s="51" t="s">
        <v>18</v>
      </c>
      <c r="AC763" s="52">
        <v>43053</v>
      </c>
      <c r="AD763" s="48" t="s">
        <v>41</v>
      </c>
      <c r="AE763" s="53">
        <v>10</v>
      </c>
      <c r="AF763" s="46" t="s">
        <v>32</v>
      </c>
      <c r="AG763" s="54" t="s">
        <v>18</v>
      </c>
    </row>
    <row r="764" spans="1:33" x14ac:dyDescent="0.25">
      <c r="A764" s="1" t="s">
        <v>1111</v>
      </c>
      <c r="B764" s="40" t="b" cm="1">
        <f t="array" ref="B764">IsESG(A764)</f>
        <v>0</v>
      </c>
      <c r="C764" s="55">
        <v>1.13701498984932</v>
      </c>
      <c r="D764" s="37">
        <v>10</v>
      </c>
      <c r="E764" s="55">
        <v>-0.61354086495682902</v>
      </c>
      <c r="F764" s="37">
        <v>25</v>
      </c>
      <c r="G764" s="55">
        <v>-1.69101427681174</v>
      </c>
      <c r="H764" s="37">
        <v>30</v>
      </c>
      <c r="I764" s="65">
        <v>10.9735291304778</v>
      </c>
      <c r="J764" s="66">
        <v>1</v>
      </c>
      <c r="K764" s="55">
        <v>4.1217528378975699</v>
      </c>
      <c r="L764" s="37">
        <v>5</v>
      </c>
      <c r="M764" s="55">
        <v>-0.20728529315765501</v>
      </c>
      <c r="N764" s="37">
        <v>18</v>
      </c>
      <c r="O764" s="55">
        <v>2.7097775576548702</v>
      </c>
      <c r="P764" s="56">
        <v>2.5435740117400201</v>
      </c>
      <c r="Q764" s="56">
        <v>4.3</v>
      </c>
      <c r="R764" s="57">
        <v>8</v>
      </c>
      <c r="S764" s="58">
        <v>0.01</v>
      </c>
      <c r="T764" s="58" t="s">
        <v>1065</v>
      </c>
      <c r="U764" s="14" t="s">
        <v>18</v>
      </c>
      <c r="V764" s="59">
        <v>6.4999999999999997E-3</v>
      </c>
      <c r="W764" s="59" t="s">
        <v>18</v>
      </c>
      <c r="X764" s="59">
        <v>6.6527153989999997E-3</v>
      </c>
      <c r="Y764" s="12" t="s">
        <v>30</v>
      </c>
      <c r="Z764" s="60">
        <v>285.15334801999899</v>
      </c>
      <c r="AA764" s="8">
        <v>-0.31809947</v>
      </c>
      <c r="AB764" s="61">
        <v>259</v>
      </c>
      <c r="AC764" s="62">
        <v>36164</v>
      </c>
      <c r="AD764" s="12" t="s">
        <v>1066</v>
      </c>
      <c r="AE764" s="16">
        <v>500</v>
      </c>
      <c r="AF764" s="14" t="s">
        <v>18</v>
      </c>
      <c r="AG764" s="39">
        <v>-25.43319434</v>
      </c>
    </row>
    <row r="765" spans="1:33" x14ac:dyDescent="0.25">
      <c r="A765" s="40" t="s">
        <v>1112</v>
      </c>
      <c r="B765" s="40" t="b" cm="1">
        <f t="array" ref="B765">IsESG(A765)</f>
        <v>0</v>
      </c>
      <c r="C765" s="41">
        <v>0.20078859281231701</v>
      </c>
      <c r="D765" s="42">
        <v>26</v>
      </c>
      <c r="E765" s="41">
        <v>-1.5281260696280501</v>
      </c>
      <c r="F765" s="42">
        <v>38</v>
      </c>
      <c r="G765" s="41">
        <v>-2.4314260624549702</v>
      </c>
      <c r="H765" s="42">
        <v>38</v>
      </c>
      <c r="I765" s="41">
        <v>7.9864409543918899</v>
      </c>
      <c r="J765" s="42">
        <v>30</v>
      </c>
      <c r="K765" s="41">
        <v>3.5805274925217301</v>
      </c>
      <c r="L765" s="42">
        <v>26</v>
      </c>
      <c r="M765" s="41">
        <v>-0.45034362824595198</v>
      </c>
      <c r="N765" s="42">
        <v>36</v>
      </c>
      <c r="O765" s="41">
        <v>3.5049136249391202</v>
      </c>
      <c r="P765" s="43">
        <v>1.11427327891116</v>
      </c>
      <c r="Q765" s="43">
        <v>5.2</v>
      </c>
      <c r="R765" s="44">
        <v>6</v>
      </c>
      <c r="S765" s="45">
        <v>3.0000000000000001E-3</v>
      </c>
      <c r="T765" s="45">
        <v>0</v>
      </c>
      <c r="U765" s="46" t="s">
        <v>18</v>
      </c>
      <c r="V765" s="47">
        <v>4.0000000000000001E-3</v>
      </c>
      <c r="W765" s="47" t="s">
        <v>18</v>
      </c>
      <c r="X765" s="47">
        <v>4.0401999999999999E-3</v>
      </c>
      <c r="Y765" s="48" t="s">
        <v>30</v>
      </c>
      <c r="Z765" s="49">
        <v>11.124089769999999</v>
      </c>
      <c r="AA765" s="50">
        <v>0</v>
      </c>
      <c r="AB765" s="51">
        <v>49</v>
      </c>
      <c r="AC765" s="52">
        <v>38651</v>
      </c>
      <c r="AD765" s="48" t="s">
        <v>220</v>
      </c>
      <c r="AE765" s="53">
        <v>500</v>
      </c>
      <c r="AF765" s="46" t="s">
        <v>18</v>
      </c>
      <c r="AG765" s="54">
        <v>-0.28071457999999999</v>
      </c>
    </row>
    <row r="766" spans="1:33" hidden="1" x14ac:dyDescent="0.25">
      <c r="A766" s="1" t="s">
        <v>1113</v>
      </c>
      <c r="B766" s="40" t="b" cm="1">
        <f t="array" ref="B766">IsESG(A766)</f>
        <v>0</v>
      </c>
      <c r="C766" s="55" t="s">
        <v>18</v>
      </c>
      <c r="D766" s="37" t="s">
        <v>18</v>
      </c>
      <c r="E766" s="55" t="s">
        <v>18</v>
      </c>
      <c r="F766" s="37" t="s">
        <v>18</v>
      </c>
      <c r="G766" s="55">
        <v>-1.4700134804843299</v>
      </c>
      <c r="H766" s="37">
        <v>25</v>
      </c>
      <c r="I766" s="55">
        <v>9.1608956208281995</v>
      </c>
      <c r="J766" s="37">
        <v>14</v>
      </c>
      <c r="K766" s="55">
        <v>3.7178295913737802</v>
      </c>
      <c r="L766" s="37">
        <v>16</v>
      </c>
      <c r="M766" s="55">
        <v>-0.21206041642842699</v>
      </c>
      <c r="N766" s="37">
        <v>19</v>
      </c>
      <c r="O766" s="55">
        <v>2.8705883483864101</v>
      </c>
      <c r="P766" s="56">
        <v>1.76963244014179</v>
      </c>
      <c r="Q766" s="56">
        <v>4.3</v>
      </c>
      <c r="R766" s="57">
        <v>9</v>
      </c>
      <c r="S766" s="58">
        <v>0.02</v>
      </c>
      <c r="T766" s="58">
        <v>0.02</v>
      </c>
      <c r="U766" s="14" t="s">
        <v>18</v>
      </c>
      <c r="V766" s="59">
        <v>7.4999999999999997E-3</v>
      </c>
      <c r="W766" s="59" t="s">
        <v>18</v>
      </c>
      <c r="X766" s="59">
        <v>7.6042834900763596E-3</v>
      </c>
      <c r="Y766" s="12" t="s">
        <v>30</v>
      </c>
      <c r="Z766" s="60">
        <v>145.446289726337</v>
      </c>
      <c r="AA766" s="8">
        <v>9.8430740000000003E-2</v>
      </c>
      <c r="AB766" s="61">
        <v>1089</v>
      </c>
      <c r="AC766" s="62">
        <v>44060</v>
      </c>
      <c r="AD766" s="12" t="s">
        <v>1114</v>
      </c>
      <c r="AE766" s="16" t="s">
        <v>129</v>
      </c>
      <c r="AF766" s="14" t="s">
        <v>18</v>
      </c>
      <c r="AG766" s="39">
        <v>17.06434054</v>
      </c>
    </row>
    <row r="767" spans="1:33" hidden="1" x14ac:dyDescent="0.25">
      <c r="A767" s="40" t="s">
        <v>1115</v>
      </c>
      <c r="B767" s="40" t="b" cm="1">
        <f t="array" ref="B767">IsESG(A767)</f>
        <v>0</v>
      </c>
      <c r="C767" s="41" t="s">
        <v>18</v>
      </c>
      <c r="D767" s="42" t="s">
        <v>18</v>
      </c>
      <c r="E767" s="41" t="s">
        <v>18</v>
      </c>
      <c r="F767" s="42" t="s">
        <v>18</v>
      </c>
      <c r="G767" s="41">
        <v>-1.1236004030756599</v>
      </c>
      <c r="H767" s="42">
        <v>19</v>
      </c>
      <c r="I767" s="41">
        <v>9.5444783034038299</v>
      </c>
      <c r="J767" s="42">
        <v>10</v>
      </c>
      <c r="K767" s="41">
        <v>3.9003007615024701</v>
      </c>
      <c r="L767" s="42">
        <v>11</v>
      </c>
      <c r="M767" s="41">
        <v>-0.18238265520460401</v>
      </c>
      <c r="N767" s="42">
        <v>15</v>
      </c>
      <c r="O767" s="41">
        <v>2.8701448285833902</v>
      </c>
      <c r="P767" s="43">
        <v>1.90355165765968</v>
      </c>
      <c r="Q767" s="43">
        <v>4.3</v>
      </c>
      <c r="R767" s="44">
        <v>9</v>
      </c>
      <c r="S767" s="45">
        <v>0.02</v>
      </c>
      <c r="T767" s="45">
        <v>0.02</v>
      </c>
      <c r="U767" s="46" t="s">
        <v>18</v>
      </c>
      <c r="V767" s="47">
        <v>4.0000000000000001E-3</v>
      </c>
      <c r="W767" s="47" t="s">
        <v>18</v>
      </c>
      <c r="X767" s="47">
        <v>4.0000000000000001E-3</v>
      </c>
      <c r="Y767" s="48" t="s">
        <v>30</v>
      </c>
      <c r="Z767" s="49" t="s">
        <v>18</v>
      </c>
      <c r="AA767" s="50" t="s">
        <v>18</v>
      </c>
      <c r="AB767" s="51" t="s">
        <v>18</v>
      </c>
      <c r="AC767" s="52">
        <v>44060</v>
      </c>
      <c r="AD767" s="48" t="s">
        <v>1114</v>
      </c>
      <c r="AE767" s="53" t="s">
        <v>70</v>
      </c>
      <c r="AF767" s="46" t="s">
        <v>18</v>
      </c>
      <c r="AG767" s="54" t="s">
        <v>18</v>
      </c>
    </row>
    <row r="768" spans="1:33" x14ac:dyDescent="0.25">
      <c r="A768" s="1" t="s">
        <v>1116</v>
      </c>
      <c r="B768" s="40" t="b" cm="1">
        <f t="array" ref="B768">IsESG(A768)</f>
        <v>0</v>
      </c>
      <c r="C768" s="55">
        <v>0.94394971461824095</v>
      </c>
      <c r="D768" s="37">
        <v>13</v>
      </c>
      <c r="E768" s="55">
        <v>-0.487048553069868</v>
      </c>
      <c r="F768" s="37">
        <v>20</v>
      </c>
      <c r="G768" s="55">
        <v>-1.6094176584088999</v>
      </c>
      <c r="H768" s="37">
        <v>29</v>
      </c>
      <c r="I768" s="55">
        <v>9.5741835327191005</v>
      </c>
      <c r="J768" s="37">
        <v>9</v>
      </c>
      <c r="K768" s="55">
        <v>3.7739785223966198</v>
      </c>
      <c r="L768" s="37">
        <v>14</v>
      </c>
      <c r="M768" s="55">
        <v>-0.37432823579339702</v>
      </c>
      <c r="N768" s="37">
        <v>25</v>
      </c>
      <c r="O768" s="55">
        <v>3.2441978051738798</v>
      </c>
      <c r="P768" s="56">
        <v>1.6932303470300001</v>
      </c>
      <c r="Q768" s="56">
        <v>4.3499999999999996</v>
      </c>
      <c r="R768" s="57">
        <v>8</v>
      </c>
      <c r="S768" s="58">
        <v>0</v>
      </c>
      <c r="T768" s="58">
        <v>0</v>
      </c>
      <c r="U768" s="14" t="s">
        <v>18</v>
      </c>
      <c r="V768" s="59">
        <v>7.4999999999999997E-3</v>
      </c>
      <c r="W768" s="59" t="s">
        <v>18</v>
      </c>
      <c r="X768" s="59">
        <v>7.5779284947064497E-3</v>
      </c>
      <c r="Y768" s="12" t="s">
        <v>30</v>
      </c>
      <c r="Z768" s="60">
        <v>422.05969191371003</v>
      </c>
      <c r="AA768" s="8">
        <v>-12.23422978</v>
      </c>
      <c r="AB768" s="61">
        <v>483</v>
      </c>
      <c r="AC768" s="62">
        <v>37020</v>
      </c>
      <c r="AD768" s="12" t="s">
        <v>1117</v>
      </c>
      <c r="AE768" s="16">
        <v>1000</v>
      </c>
      <c r="AF768" s="14" t="s">
        <v>18</v>
      </c>
      <c r="AG768" s="39">
        <v>-67.085943839999999</v>
      </c>
    </row>
    <row r="769" spans="1:33" hidden="1" x14ac:dyDescent="0.25">
      <c r="A769" s="40" t="s">
        <v>1118</v>
      </c>
      <c r="B769" s="40" t="b" cm="1">
        <f t="array" ref="B769">IsESG(A769)</f>
        <v>0</v>
      </c>
      <c r="C769" s="41" t="s">
        <v>18</v>
      </c>
      <c r="D769" s="42" t="s">
        <v>18</v>
      </c>
      <c r="E769" s="41">
        <v>-0.137691305070264</v>
      </c>
      <c r="F769" s="42">
        <v>13</v>
      </c>
      <c r="G769" s="41">
        <v>-1.2634372440192101</v>
      </c>
      <c r="H769" s="42">
        <v>21</v>
      </c>
      <c r="I769" s="41">
        <v>9.9588767965437395</v>
      </c>
      <c r="J769" s="42">
        <v>5</v>
      </c>
      <c r="K769" s="41">
        <v>3.9575867654997898</v>
      </c>
      <c r="L769" s="42">
        <v>9</v>
      </c>
      <c r="M769" s="41">
        <v>-0.34446410420511098</v>
      </c>
      <c r="N769" s="42">
        <v>22</v>
      </c>
      <c r="O769" s="41">
        <v>3.2429191179176202</v>
      </c>
      <c r="P769" s="43">
        <v>1.81252360160236</v>
      </c>
      <c r="Q769" s="43">
        <v>4.3499999999999996</v>
      </c>
      <c r="R769" s="44">
        <v>8</v>
      </c>
      <c r="S769" s="45">
        <v>0</v>
      </c>
      <c r="T769" s="45">
        <v>0</v>
      </c>
      <c r="U769" s="46" t="s">
        <v>18</v>
      </c>
      <c r="V769" s="47">
        <v>4.0000000000000001E-3</v>
      </c>
      <c r="W769" s="47" t="s">
        <v>18</v>
      </c>
      <c r="X769" s="47">
        <v>4.0000000000000001E-3</v>
      </c>
      <c r="Y769" s="48" t="s">
        <v>30</v>
      </c>
      <c r="Z769" s="49" t="s">
        <v>18</v>
      </c>
      <c r="AA769" s="50" t="s">
        <v>18</v>
      </c>
      <c r="AB769" s="51" t="s">
        <v>18</v>
      </c>
      <c r="AC769" s="52">
        <v>42877</v>
      </c>
      <c r="AD769" s="48" t="s">
        <v>1117</v>
      </c>
      <c r="AE769" s="53">
        <v>10000000</v>
      </c>
      <c r="AF769" s="46" t="s">
        <v>18</v>
      </c>
      <c r="AG769" s="54" t="s">
        <v>18</v>
      </c>
    </row>
    <row r="770" spans="1:33" x14ac:dyDescent="0.25">
      <c r="A770" s="1" t="s">
        <v>1119</v>
      </c>
      <c r="B770" s="40" t="b" cm="1">
        <f t="array" ref="B770">IsESG(A770)</f>
        <v>0</v>
      </c>
      <c r="C770" s="65">
        <v>1.4541180191505401</v>
      </c>
      <c r="D770" s="66">
        <v>3</v>
      </c>
      <c r="E770" s="65">
        <v>1.3316439835499401</v>
      </c>
      <c r="F770" s="66">
        <v>3</v>
      </c>
      <c r="G770" s="65">
        <v>1.6451028407277599</v>
      </c>
      <c r="H770" s="66">
        <v>3</v>
      </c>
      <c r="I770" s="55">
        <v>7.1348676405788902</v>
      </c>
      <c r="J770" s="37">
        <v>37</v>
      </c>
      <c r="K770" s="55">
        <v>3.50383129216047</v>
      </c>
      <c r="L770" s="37">
        <v>28</v>
      </c>
      <c r="M770" s="65">
        <v>0.18065988399733601</v>
      </c>
      <c r="N770" s="66">
        <v>3</v>
      </c>
      <c r="O770" s="55">
        <v>1.3047918655912101</v>
      </c>
      <c r="P770" s="56">
        <v>2.3404945753279902</v>
      </c>
      <c r="Q770" s="56">
        <v>2.2200000000000002</v>
      </c>
      <c r="R770" s="57">
        <v>8</v>
      </c>
      <c r="S770" s="58">
        <v>0</v>
      </c>
      <c r="T770" s="58">
        <v>0</v>
      </c>
      <c r="U770" s="14" t="s">
        <v>18</v>
      </c>
      <c r="V770" s="59">
        <v>5.4999999999999997E-3</v>
      </c>
      <c r="W770" s="59" t="s">
        <v>18</v>
      </c>
      <c r="X770" s="59">
        <v>5.5595246065812598E-3</v>
      </c>
      <c r="Y770" s="12" t="s">
        <v>30</v>
      </c>
      <c r="Z770" s="60">
        <v>1525.25191012972</v>
      </c>
      <c r="AA770" s="8">
        <v>0.56589367000000002</v>
      </c>
      <c r="AB770" s="61">
        <v>2322</v>
      </c>
      <c r="AC770" s="62">
        <v>35674</v>
      </c>
      <c r="AD770" s="12" t="s">
        <v>1120</v>
      </c>
      <c r="AE770" s="16">
        <v>1000</v>
      </c>
      <c r="AF770" s="14" t="s">
        <v>18</v>
      </c>
      <c r="AG770" s="39">
        <v>-104.21988820999999</v>
      </c>
    </row>
    <row r="771" spans="1:33" hidden="1" x14ac:dyDescent="0.25">
      <c r="A771" s="40" t="s">
        <v>1121</v>
      </c>
      <c r="B771" s="40" t="b" cm="1">
        <f t="array" ref="B771">IsESG(A771)</f>
        <v>0</v>
      </c>
      <c r="C771" s="41" t="s">
        <v>18</v>
      </c>
      <c r="D771" s="42" t="s">
        <v>18</v>
      </c>
      <c r="E771" s="63">
        <v>1.53432317482213</v>
      </c>
      <c r="F771" s="64">
        <v>2</v>
      </c>
      <c r="G771" s="63">
        <v>1.8485861222409901</v>
      </c>
      <c r="H771" s="64">
        <v>2</v>
      </c>
      <c r="I771" s="41">
        <v>7.3516174132878396</v>
      </c>
      <c r="J771" s="42">
        <v>36</v>
      </c>
      <c r="K771" s="41">
        <v>3.6081664340704198</v>
      </c>
      <c r="L771" s="42">
        <v>23</v>
      </c>
      <c r="M771" s="63">
        <v>0.19842511239618299</v>
      </c>
      <c r="N771" s="64">
        <v>2</v>
      </c>
      <c r="O771" s="41">
        <v>1.3047861555162401</v>
      </c>
      <c r="P771" s="43">
        <v>2.50662381895313</v>
      </c>
      <c r="Q771" s="43">
        <v>2.2200000000000002</v>
      </c>
      <c r="R771" s="44">
        <v>8</v>
      </c>
      <c r="S771" s="45">
        <v>0</v>
      </c>
      <c r="T771" s="45">
        <v>0</v>
      </c>
      <c r="U771" s="46" t="s">
        <v>18</v>
      </c>
      <c r="V771" s="47">
        <v>3.5000000000000001E-3</v>
      </c>
      <c r="W771" s="47" t="s">
        <v>18</v>
      </c>
      <c r="X771" s="47" t="s">
        <v>18</v>
      </c>
      <c r="Y771" s="48" t="s">
        <v>30</v>
      </c>
      <c r="Z771" s="49" t="s">
        <v>18</v>
      </c>
      <c r="AA771" s="50" t="s">
        <v>18</v>
      </c>
      <c r="AB771" s="51" t="s">
        <v>18</v>
      </c>
      <c r="AC771" s="52">
        <v>42751</v>
      </c>
      <c r="AD771" s="48" t="s">
        <v>1120</v>
      </c>
      <c r="AE771" s="53">
        <v>10000000</v>
      </c>
      <c r="AF771" s="46" t="s">
        <v>18</v>
      </c>
      <c r="AG771" s="54" t="s">
        <v>18</v>
      </c>
    </row>
    <row r="772" spans="1:33" x14ac:dyDescent="0.25">
      <c r="A772" s="1" t="s">
        <v>1122</v>
      </c>
      <c r="B772" s="40" t="b" cm="1">
        <f t="array" ref="B772">IsESG(A772)</f>
        <v>0</v>
      </c>
      <c r="C772" s="65">
        <v>1.4609429122251101</v>
      </c>
      <c r="D772" s="66">
        <v>2</v>
      </c>
      <c r="E772" s="55">
        <v>0.29141560524776899</v>
      </c>
      <c r="F772" s="37">
        <v>8</v>
      </c>
      <c r="G772" s="55">
        <v>-0.53605269390805099</v>
      </c>
      <c r="H772" s="37">
        <v>10</v>
      </c>
      <c r="I772" s="65">
        <v>10.2929288226554</v>
      </c>
      <c r="J772" s="66">
        <v>3</v>
      </c>
      <c r="K772" s="65">
        <v>4.1735292706717297</v>
      </c>
      <c r="L772" s="66">
        <v>3</v>
      </c>
      <c r="M772" s="55">
        <v>-0.20373774509808701</v>
      </c>
      <c r="N772" s="37">
        <v>17</v>
      </c>
      <c r="O772" s="55">
        <v>2.6851839427708302</v>
      </c>
      <c r="P772" s="56">
        <v>2.31340556096684</v>
      </c>
      <c r="Q772" s="56">
        <v>4.0599999999999996</v>
      </c>
      <c r="R772" s="57">
        <v>8</v>
      </c>
      <c r="S772" s="58">
        <v>0</v>
      </c>
      <c r="T772" s="58">
        <v>0</v>
      </c>
      <c r="U772" s="14" t="s">
        <v>18</v>
      </c>
      <c r="V772" s="59">
        <v>8.5000000000000006E-3</v>
      </c>
      <c r="W772" s="59" t="s">
        <v>18</v>
      </c>
      <c r="X772" s="59">
        <v>8.6465409088821409E-3</v>
      </c>
      <c r="Y772" s="12" t="s">
        <v>30</v>
      </c>
      <c r="Z772" s="60">
        <v>276.12410427324801</v>
      </c>
      <c r="AA772" s="8">
        <v>25.524939399999901</v>
      </c>
      <c r="AB772" s="61">
        <v>1248</v>
      </c>
      <c r="AC772" s="62">
        <v>36418</v>
      </c>
      <c r="AD772" s="12" t="s">
        <v>1123</v>
      </c>
      <c r="AE772" s="16">
        <v>1000</v>
      </c>
      <c r="AF772" s="14" t="s">
        <v>52</v>
      </c>
      <c r="AG772" s="39">
        <v>61.745058169999901</v>
      </c>
    </row>
    <row r="773" spans="1:33" hidden="1" x14ac:dyDescent="0.25">
      <c r="A773" s="40" t="s">
        <v>1124</v>
      </c>
      <c r="B773" s="40" t="b" cm="1">
        <f t="array" ref="B773">IsESG(A773)</f>
        <v>0</v>
      </c>
      <c r="C773" s="41" t="s">
        <v>18</v>
      </c>
      <c r="D773" s="42" t="s">
        <v>18</v>
      </c>
      <c r="E773" s="41">
        <v>0.69378494815019998</v>
      </c>
      <c r="F773" s="42">
        <v>7</v>
      </c>
      <c r="G773" s="41">
        <v>-0.13630804300559499</v>
      </c>
      <c r="H773" s="42">
        <v>8</v>
      </c>
      <c r="I773" s="63">
        <v>10.7360879874881</v>
      </c>
      <c r="J773" s="64">
        <v>2</v>
      </c>
      <c r="K773" s="63">
        <v>4.3838456855882502</v>
      </c>
      <c r="L773" s="64">
        <v>2</v>
      </c>
      <c r="M773" s="41">
        <v>-0.17010515591453501</v>
      </c>
      <c r="N773" s="42">
        <v>14</v>
      </c>
      <c r="O773" s="41">
        <v>2.68432967311107</v>
      </c>
      <c r="P773" s="43">
        <v>2.4792329708684702</v>
      </c>
      <c r="Q773" s="43">
        <v>4.0599999999999996</v>
      </c>
      <c r="R773" s="44">
        <v>8</v>
      </c>
      <c r="S773" s="45">
        <v>0</v>
      </c>
      <c r="T773" s="45">
        <v>0</v>
      </c>
      <c r="U773" s="46" t="s">
        <v>18</v>
      </c>
      <c r="V773" s="47">
        <v>4.4999999999999997E-3</v>
      </c>
      <c r="W773" s="47" t="s">
        <v>18</v>
      </c>
      <c r="X773" s="47">
        <v>4.4999999999999997E-3</v>
      </c>
      <c r="Y773" s="48" t="s">
        <v>30</v>
      </c>
      <c r="Z773" s="49" t="s">
        <v>18</v>
      </c>
      <c r="AA773" s="50" t="s">
        <v>18</v>
      </c>
      <c r="AB773" s="51" t="s">
        <v>18</v>
      </c>
      <c r="AC773" s="52">
        <v>42877</v>
      </c>
      <c r="AD773" s="48" t="s">
        <v>1123</v>
      </c>
      <c r="AE773" s="53">
        <v>10000000</v>
      </c>
      <c r="AF773" s="46" t="s">
        <v>18</v>
      </c>
      <c r="AG773" s="54" t="s">
        <v>18</v>
      </c>
    </row>
    <row r="774" spans="1:33" hidden="1" x14ac:dyDescent="0.25">
      <c r="A774" s="225" t="s">
        <v>2491</v>
      </c>
      <c r="B774" s="40" t="b" cm="1">
        <f t="array" ref="B774">IsESG(A774)</f>
        <v>1</v>
      </c>
      <c r="C774" s="74" t="s">
        <v>18</v>
      </c>
      <c r="D774" s="37" t="s">
        <v>18</v>
      </c>
      <c r="E774" s="74">
        <v>10.5664943682276</v>
      </c>
      <c r="F774" s="37">
        <v>30</v>
      </c>
      <c r="G774" s="74">
        <v>5.1455633660057503</v>
      </c>
      <c r="H774" s="37">
        <v>36</v>
      </c>
      <c r="I774" s="74">
        <v>26.519561041085002</v>
      </c>
      <c r="J774" s="37">
        <v>44</v>
      </c>
      <c r="K774" s="74">
        <v>9.1423857593175999</v>
      </c>
      <c r="L774" s="37">
        <v>47</v>
      </c>
      <c r="M774" s="74">
        <v>0.94636460475598905</v>
      </c>
      <c r="N774" s="37">
        <v>49</v>
      </c>
      <c r="O774" s="74">
        <v>13.0020016038045</v>
      </c>
      <c r="P774" s="76">
        <v>1.7257767202004199</v>
      </c>
      <c r="Q774" s="76">
        <v>0.43179105203271301</v>
      </c>
      <c r="R774" s="77">
        <v>8</v>
      </c>
      <c r="S774" s="78">
        <v>0</v>
      </c>
      <c r="T774" s="78">
        <v>0</v>
      </c>
      <c r="U774" s="14" t="s">
        <v>18</v>
      </c>
      <c r="V774" s="79">
        <v>0</v>
      </c>
      <c r="W774" s="79" t="s">
        <v>18</v>
      </c>
      <c r="X774" s="79">
        <v>4.8999999999999998E-3</v>
      </c>
      <c r="Y774" s="12" t="s">
        <v>1371</v>
      </c>
      <c r="Z774" s="60" t="s">
        <v>18</v>
      </c>
      <c r="AA774" s="8" t="s">
        <v>18</v>
      </c>
      <c r="AB774" s="80" t="s">
        <v>18</v>
      </c>
      <c r="AC774" s="62">
        <v>42232</v>
      </c>
      <c r="AD774" s="12" t="s">
        <v>1478</v>
      </c>
      <c r="AE774" s="16" t="s">
        <v>1391</v>
      </c>
      <c r="AF774" s="14" t="s">
        <v>18</v>
      </c>
      <c r="AG774" s="39" t="s">
        <v>18</v>
      </c>
    </row>
    <row r="775" spans="1:33" hidden="1" x14ac:dyDescent="0.25">
      <c r="A775" s="225" t="s">
        <v>2430</v>
      </c>
      <c r="B775" s="40" t="b" cm="1">
        <f t="array" ref="B775">IsESG(A775)</f>
        <v>1</v>
      </c>
      <c r="C775" s="74" t="s">
        <v>18</v>
      </c>
      <c r="D775" s="37" t="s">
        <v>18</v>
      </c>
      <c r="E775" s="74" t="s">
        <v>18</v>
      </c>
      <c r="F775" s="37" t="s">
        <v>18</v>
      </c>
      <c r="G775" s="74" t="s">
        <v>18</v>
      </c>
      <c r="H775" s="37" t="s">
        <v>18</v>
      </c>
      <c r="I775" s="74">
        <v>26.468800684727199</v>
      </c>
      <c r="J775" s="37">
        <v>8</v>
      </c>
      <c r="K775" s="74">
        <v>-0.43064761360055398</v>
      </c>
      <c r="L775" s="37">
        <v>18</v>
      </c>
      <c r="M775" s="75">
        <v>2.6072849923555999</v>
      </c>
      <c r="N775" s="66">
        <v>3</v>
      </c>
      <c r="O775" s="74">
        <v>25.711593511634302</v>
      </c>
      <c r="P775" s="76">
        <v>0.87072749175839004</v>
      </c>
      <c r="Q775" s="76" t="s">
        <v>18</v>
      </c>
      <c r="R775" s="77">
        <v>8</v>
      </c>
      <c r="S775" s="78">
        <v>0.05</v>
      </c>
      <c r="T775" s="78">
        <v>0.03</v>
      </c>
      <c r="U775" s="14" t="s">
        <v>18</v>
      </c>
      <c r="V775" s="79">
        <v>0</v>
      </c>
      <c r="W775" s="79" t="s">
        <v>18</v>
      </c>
      <c r="X775" s="79">
        <v>2.5000000000000001E-3</v>
      </c>
      <c r="Y775" s="12" t="s">
        <v>1371</v>
      </c>
      <c r="Z775" s="60" t="s">
        <v>18</v>
      </c>
      <c r="AA775" s="8" t="s">
        <v>18</v>
      </c>
      <c r="AB775" s="80" t="s">
        <v>18</v>
      </c>
      <c r="AC775" s="62">
        <v>44698</v>
      </c>
      <c r="AD775" s="12" t="s">
        <v>1592</v>
      </c>
      <c r="AE775" s="16" t="s">
        <v>37</v>
      </c>
      <c r="AF775" s="14" t="s">
        <v>18</v>
      </c>
      <c r="AG775" s="39" t="s">
        <v>18</v>
      </c>
    </row>
    <row r="776" spans="1:33" hidden="1" x14ac:dyDescent="0.25">
      <c r="A776" s="1" t="s">
        <v>1127</v>
      </c>
      <c r="B776" s="40" t="b" cm="1">
        <f t="array" ref="B776">IsESG(A776)</f>
        <v>0</v>
      </c>
      <c r="C776" s="55" t="s">
        <v>18</v>
      </c>
      <c r="D776" s="37" t="s">
        <v>18</v>
      </c>
      <c r="E776" s="55" t="s">
        <v>18</v>
      </c>
      <c r="F776" s="37" t="s">
        <v>18</v>
      </c>
      <c r="G776" s="55" t="s">
        <v>18</v>
      </c>
      <c r="H776" s="37" t="s">
        <v>18</v>
      </c>
      <c r="I776" s="55">
        <v>8.9475114977361301</v>
      </c>
      <c r="J776" s="37">
        <v>18</v>
      </c>
      <c r="K776" s="55">
        <v>3.4474076738355501</v>
      </c>
      <c r="L776" s="37">
        <v>32</v>
      </c>
      <c r="M776" s="55">
        <v>-0.50405359206856504</v>
      </c>
      <c r="N776" s="37">
        <v>42</v>
      </c>
      <c r="O776" s="55">
        <v>3.0218994637473799</v>
      </c>
      <c r="P776" s="56">
        <v>1.6104116628919001</v>
      </c>
      <c r="Q776" s="56" t="s">
        <v>18</v>
      </c>
      <c r="R776" s="57">
        <v>8</v>
      </c>
      <c r="S776" s="58">
        <v>0</v>
      </c>
      <c r="T776" s="58">
        <v>0</v>
      </c>
      <c r="U776" s="14" t="s">
        <v>18</v>
      </c>
      <c r="V776" s="59">
        <v>6.0000000000000001E-3</v>
      </c>
      <c r="W776" s="59" t="s">
        <v>18</v>
      </c>
      <c r="X776" s="59" t="s">
        <v>18</v>
      </c>
      <c r="Y776" s="12" t="s">
        <v>141</v>
      </c>
      <c r="Z776" s="60">
        <v>469.20794834999998</v>
      </c>
      <c r="AA776" s="8" t="s">
        <v>18</v>
      </c>
      <c r="AB776" s="61" t="s">
        <v>18</v>
      </c>
      <c r="AC776" s="62">
        <v>37879</v>
      </c>
      <c r="AD776" s="12" t="s">
        <v>1128</v>
      </c>
      <c r="AE776" s="16">
        <v>0</v>
      </c>
      <c r="AF776" s="14" t="s">
        <v>18</v>
      </c>
      <c r="AG776" s="39" t="s">
        <v>18</v>
      </c>
    </row>
    <row r="777" spans="1:33" hidden="1" x14ac:dyDescent="0.25">
      <c r="A777" s="40" t="s">
        <v>1129</v>
      </c>
      <c r="B777" s="40" t="b" cm="1">
        <f t="array" ref="B777">IsESG(A777)</f>
        <v>0</v>
      </c>
      <c r="C777" s="41" t="s">
        <v>18</v>
      </c>
      <c r="D777" s="42" t="s">
        <v>18</v>
      </c>
      <c r="E777" s="41" t="s">
        <v>18</v>
      </c>
      <c r="F777" s="42" t="s">
        <v>18</v>
      </c>
      <c r="G777" s="41" t="s">
        <v>18</v>
      </c>
      <c r="H777" s="42" t="s">
        <v>18</v>
      </c>
      <c r="I777" s="41">
        <v>8.6968012540326196</v>
      </c>
      <c r="J777" s="42">
        <v>23</v>
      </c>
      <c r="K777" s="41">
        <v>3.26770144726289</v>
      </c>
      <c r="L777" s="42">
        <v>38</v>
      </c>
      <c r="M777" s="41">
        <v>-0.40734535337089101</v>
      </c>
      <c r="N777" s="42">
        <v>28</v>
      </c>
      <c r="O777" s="41">
        <v>3.06796341581502</v>
      </c>
      <c r="P777" s="43">
        <v>1.5045133436103399</v>
      </c>
      <c r="Q777" s="43" t="s">
        <v>18</v>
      </c>
      <c r="R777" s="44">
        <v>8</v>
      </c>
      <c r="S777" s="45">
        <v>0</v>
      </c>
      <c r="T777" s="45">
        <v>0</v>
      </c>
      <c r="U777" s="46" t="s">
        <v>18</v>
      </c>
      <c r="V777" s="47">
        <v>6.0000000000000001E-3</v>
      </c>
      <c r="W777" s="47" t="s">
        <v>18</v>
      </c>
      <c r="X777" s="47" t="s">
        <v>18</v>
      </c>
      <c r="Y777" s="48" t="s">
        <v>141</v>
      </c>
      <c r="Z777" s="49">
        <v>1812.8751651600001</v>
      </c>
      <c r="AA777" s="50" t="s">
        <v>18</v>
      </c>
      <c r="AB777" s="51" t="s">
        <v>18</v>
      </c>
      <c r="AC777" s="52">
        <v>43475</v>
      </c>
      <c r="AD777" s="48" t="s">
        <v>1130</v>
      </c>
      <c r="AE777" s="53">
        <v>0</v>
      </c>
      <c r="AF777" s="46" t="s">
        <v>18</v>
      </c>
      <c r="AG777" s="54" t="s">
        <v>18</v>
      </c>
    </row>
    <row r="778" spans="1:33" x14ac:dyDescent="0.25">
      <c r="A778" s="1" t="s">
        <v>1131</v>
      </c>
      <c r="B778" s="40" t="b" cm="1">
        <f t="array" ref="B778">IsESG(A778)</f>
        <v>0</v>
      </c>
      <c r="C778" s="55">
        <v>0.58592301286373105</v>
      </c>
      <c r="D778" s="37">
        <v>18</v>
      </c>
      <c r="E778" s="55">
        <v>-1.5056273128709301</v>
      </c>
      <c r="F778" s="37">
        <v>37</v>
      </c>
      <c r="G778" s="55">
        <v>-2.5450446025987299</v>
      </c>
      <c r="H778" s="37">
        <v>39</v>
      </c>
      <c r="I778" s="55">
        <v>6.1145108987072003</v>
      </c>
      <c r="J778" s="37">
        <v>43</v>
      </c>
      <c r="K778" s="55">
        <v>2.7620256503249001</v>
      </c>
      <c r="L778" s="37">
        <v>45</v>
      </c>
      <c r="M778" s="55">
        <v>-0.60906097784581004</v>
      </c>
      <c r="N778" s="37">
        <v>43</v>
      </c>
      <c r="O778" s="55">
        <v>3.16339908644601</v>
      </c>
      <c r="P778" s="56">
        <v>0.64282168828759301</v>
      </c>
      <c r="Q778" s="56" t="s">
        <v>18</v>
      </c>
      <c r="R778" s="57">
        <v>8</v>
      </c>
      <c r="S778" s="58">
        <v>0</v>
      </c>
      <c r="T778" s="58">
        <v>0</v>
      </c>
      <c r="U778" s="14" t="s">
        <v>18</v>
      </c>
      <c r="V778" s="59">
        <v>6.0000000000000001E-3</v>
      </c>
      <c r="W778" s="59" t="s">
        <v>18</v>
      </c>
      <c r="X778" s="59">
        <v>8.5000000000000006E-3</v>
      </c>
      <c r="Y778" s="12" t="s">
        <v>141</v>
      </c>
      <c r="Z778" s="60">
        <v>5237.8969557800001</v>
      </c>
      <c r="AA778" s="8">
        <v>-5.439646068E-3</v>
      </c>
      <c r="AB778" s="61">
        <v>202</v>
      </c>
      <c r="AC778" s="62">
        <v>35251</v>
      </c>
      <c r="AD778" s="12" t="s">
        <v>1132</v>
      </c>
      <c r="AE778" s="16">
        <v>50</v>
      </c>
      <c r="AF778" s="14" t="s">
        <v>18</v>
      </c>
      <c r="AG778" s="39">
        <v>-0.86919464134499902</v>
      </c>
    </row>
    <row r="779" spans="1:33" hidden="1" x14ac:dyDescent="0.25">
      <c r="A779" s="40" t="s">
        <v>1133</v>
      </c>
      <c r="B779" s="40" t="b" cm="1">
        <f t="array" ref="B779">IsESG(A779)</f>
        <v>0</v>
      </c>
      <c r="C779" s="41" t="s">
        <v>18</v>
      </c>
      <c r="D779" s="42" t="s">
        <v>18</v>
      </c>
      <c r="E779" s="41" t="s">
        <v>18</v>
      </c>
      <c r="F779" s="42" t="s">
        <v>18</v>
      </c>
      <c r="G779" s="41" t="s">
        <v>18</v>
      </c>
      <c r="H779" s="42" t="s">
        <v>18</v>
      </c>
      <c r="I779" s="41">
        <v>4.7258948464004202</v>
      </c>
      <c r="J779" s="42">
        <v>45</v>
      </c>
      <c r="K779" s="41">
        <v>0.94338390316932497</v>
      </c>
      <c r="L779" s="42">
        <v>48</v>
      </c>
      <c r="M779" s="41">
        <v>-0.76331564591606205</v>
      </c>
      <c r="N779" s="42">
        <v>49</v>
      </c>
      <c r="O779" s="41">
        <v>3.6173384840987701</v>
      </c>
      <c r="P779" s="43">
        <v>0.17827623596870601</v>
      </c>
      <c r="Q779" s="43" t="s">
        <v>18</v>
      </c>
      <c r="R779" s="44">
        <v>8</v>
      </c>
      <c r="S779" s="45">
        <v>0</v>
      </c>
      <c r="T779" s="45">
        <v>0</v>
      </c>
      <c r="U779" s="46" t="s">
        <v>18</v>
      </c>
      <c r="V779" s="47">
        <v>6.9999999999999897E-3</v>
      </c>
      <c r="W779" s="47" t="s">
        <v>18</v>
      </c>
      <c r="X779" s="47" t="s">
        <v>18</v>
      </c>
      <c r="Y779" s="48" t="s">
        <v>141</v>
      </c>
      <c r="Z779" s="49">
        <v>454.75135893999999</v>
      </c>
      <c r="AA779" s="50" t="s">
        <v>18</v>
      </c>
      <c r="AB779" s="51" t="s">
        <v>18</v>
      </c>
      <c r="AC779" s="52">
        <v>43494</v>
      </c>
      <c r="AD779" s="48" t="s">
        <v>1031</v>
      </c>
      <c r="AE779" s="53">
        <v>0</v>
      </c>
      <c r="AF779" s="46" t="s">
        <v>18</v>
      </c>
      <c r="AG779" s="54" t="s">
        <v>18</v>
      </c>
    </row>
    <row r="780" spans="1:33" x14ac:dyDescent="0.25">
      <c r="A780" s="1" t="s">
        <v>1134</v>
      </c>
      <c r="B780" s="40" t="b" cm="1">
        <f t="array" ref="B780">IsESG(A780)</f>
        <v>0</v>
      </c>
      <c r="C780" s="55">
        <v>1.0259946125991299</v>
      </c>
      <c r="D780" s="37">
        <v>11</v>
      </c>
      <c r="E780" s="55">
        <v>-0.36667353883753601</v>
      </c>
      <c r="F780" s="37">
        <v>19</v>
      </c>
      <c r="G780" s="55">
        <v>-0.78233368174498397</v>
      </c>
      <c r="H780" s="37">
        <v>13</v>
      </c>
      <c r="I780" s="55">
        <v>9.1422100505084796</v>
      </c>
      <c r="J780" s="37">
        <v>15</v>
      </c>
      <c r="K780" s="55">
        <v>3.6538885563991599</v>
      </c>
      <c r="L780" s="37">
        <v>20</v>
      </c>
      <c r="M780" s="55">
        <v>-0.46150455670926899</v>
      </c>
      <c r="N780" s="37">
        <v>37</v>
      </c>
      <c r="O780" s="55">
        <v>3.0948583816041899</v>
      </c>
      <c r="P780" s="56">
        <v>1.6353577673736699</v>
      </c>
      <c r="Q780" s="56">
        <v>4.5551016999999998</v>
      </c>
      <c r="R780" s="57">
        <v>8</v>
      </c>
      <c r="S780" s="58">
        <v>0</v>
      </c>
      <c r="T780" s="58">
        <v>0</v>
      </c>
      <c r="U780" s="14" t="s">
        <v>18</v>
      </c>
      <c r="V780" s="59">
        <v>6.0000000000000001E-3</v>
      </c>
      <c r="W780" s="59" t="s">
        <v>18</v>
      </c>
      <c r="X780" s="59">
        <v>5.9965191971491499E-3</v>
      </c>
      <c r="Y780" s="12" t="s">
        <v>30</v>
      </c>
      <c r="Z780" s="60">
        <v>2799.5233517687502</v>
      </c>
      <c r="AA780" s="8">
        <v>12.638572293989199</v>
      </c>
      <c r="AB780" s="61">
        <v>4540</v>
      </c>
      <c r="AC780" s="62">
        <v>39356</v>
      </c>
      <c r="AD780" s="12" t="s">
        <v>1135</v>
      </c>
      <c r="AE780" s="16">
        <v>10</v>
      </c>
      <c r="AF780" s="14" t="s">
        <v>18</v>
      </c>
      <c r="AG780" s="39">
        <v>117.38483400038101</v>
      </c>
    </row>
    <row r="781" spans="1:33" x14ac:dyDescent="0.25">
      <c r="A781" s="40" t="s">
        <v>2655</v>
      </c>
      <c r="B781" s="40" t="b" cm="1">
        <f t="array" ref="B781">IsESG(A781)</f>
        <v>0</v>
      </c>
      <c r="C781" s="41">
        <v>1.2282731060548799</v>
      </c>
      <c r="D781" s="42">
        <v>8</v>
      </c>
      <c r="E781" s="41">
        <v>-0.16698417105714899</v>
      </c>
      <c r="F781" s="42">
        <v>14</v>
      </c>
      <c r="G781" s="41">
        <v>-0.58317254901076798</v>
      </c>
      <c r="H781" s="42">
        <v>11</v>
      </c>
      <c r="I781" s="41">
        <v>9.3601596733121397</v>
      </c>
      <c r="J781" s="42">
        <v>11</v>
      </c>
      <c r="K781" s="41">
        <v>3.7581841610364801</v>
      </c>
      <c r="L781" s="42">
        <v>15</v>
      </c>
      <c r="M781" s="41">
        <v>-0.44484357378551298</v>
      </c>
      <c r="N781" s="42">
        <v>32</v>
      </c>
      <c r="O781" s="41">
        <v>3.0952810282083298</v>
      </c>
      <c r="P781" s="43">
        <v>1.70554798351779</v>
      </c>
      <c r="Q781" s="43">
        <v>4.5551016999999998</v>
      </c>
      <c r="R781" s="44">
        <v>8</v>
      </c>
      <c r="S781" s="45">
        <v>0</v>
      </c>
      <c r="T781" s="45">
        <v>0</v>
      </c>
      <c r="U781" s="46" t="s">
        <v>18</v>
      </c>
      <c r="V781" s="47">
        <v>4.0000000000000001E-3</v>
      </c>
      <c r="W781" s="47" t="s">
        <v>18</v>
      </c>
      <c r="X781" s="47">
        <v>4.0016954809598999E-3</v>
      </c>
      <c r="Y781" s="48" t="s">
        <v>30</v>
      </c>
      <c r="Z781" s="49" t="s">
        <v>18</v>
      </c>
      <c r="AA781" s="50" t="s">
        <v>18</v>
      </c>
      <c r="AB781" s="51" t="s">
        <v>18</v>
      </c>
      <c r="AC781" s="52">
        <v>36591</v>
      </c>
      <c r="AD781" s="48" t="s">
        <v>1135</v>
      </c>
      <c r="AE781" s="53">
        <v>100000</v>
      </c>
      <c r="AF781" s="46" t="s">
        <v>18</v>
      </c>
      <c r="AG781" s="54" t="s">
        <v>18</v>
      </c>
    </row>
    <row r="782" spans="1:33" x14ac:dyDescent="0.25">
      <c r="A782" s="1" t="s">
        <v>2656</v>
      </c>
      <c r="B782" s="40" t="b" cm="1">
        <f t="array" ref="B782">IsESG(A782)</f>
        <v>0</v>
      </c>
      <c r="C782" s="55">
        <v>1.25009404021698</v>
      </c>
      <c r="D782" s="37">
        <v>7</v>
      </c>
      <c r="E782" s="65">
        <v>1.7259451908682999</v>
      </c>
      <c r="F782" s="66">
        <v>1</v>
      </c>
      <c r="G782" s="65">
        <v>2.4138841363686199</v>
      </c>
      <c r="H782" s="66">
        <v>1</v>
      </c>
      <c r="I782" s="55">
        <v>9.0194230769230508</v>
      </c>
      <c r="J782" s="37">
        <v>16</v>
      </c>
      <c r="K782" s="55">
        <v>3.11846870526435</v>
      </c>
      <c r="L782" s="37">
        <v>40</v>
      </c>
      <c r="M782" s="65">
        <v>0.745236201756727</v>
      </c>
      <c r="N782" s="66">
        <v>1</v>
      </c>
      <c r="O782" s="55">
        <v>1.19311249307038</v>
      </c>
      <c r="P782" s="56">
        <v>4.1391015083446598</v>
      </c>
      <c r="Q782" s="56">
        <v>4.5551016999999998</v>
      </c>
      <c r="R782" s="57">
        <v>8</v>
      </c>
      <c r="S782" s="58">
        <v>0</v>
      </c>
      <c r="T782" s="58">
        <v>0</v>
      </c>
      <c r="U782" s="14" t="s">
        <v>18</v>
      </c>
      <c r="V782" s="59">
        <v>4.0000000000000001E-3</v>
      </c>
      <c r="W782" s="59" t="s">
        <v>18</v>
      </c>
      <c r="X782" s="59">
        <v>4.0452219904891298E-3</v>
      </c>
      <c r="Y782" s="12" t="s">
        <v>30</v>
      </c>
      <c r="Z782" s="60" t="s">
        <v>18</v>
      </c>
      <c r="AA782" s="8" t="s">
        <v>18</v>
      </c>
      <c r="AB782" s="61" t="s">
        <v>18</v>
      </c>
      <c r="AC782" s="62">
        <v>41897</v>
      </c>
      <c r="AD782" s="12" t="s">
        <v>1135</v>
      </c>
      <c r="AE782" s="16">
        <v>10000000</v>
      </c>
      <c r="AF782" s="14" t="s">
        <v>18</v>
      </c>
      <c r="AG782" s="39" t="s">
        <v>18</v>
      </c>
    </row>
    <row r="783" spans="1:33" x14ac:dyDescent="0.25">
      <c r="A783" s="40" t="s">
        <v>1138</v>
      </c>
      <c r="B783" s="40" t="b" cm="1">
        <f t="array" ref="B783">IsESG(A783)</f>
        <v>0</v>
      </c>
      <c r="C783" s="41">
        <v>0.32282216308225897</v>
      </c>
      <c r="D783" s="42">
        <v>24</v>
      </c>
      <c r="E783" s="41">
        <v>-1.4436659580901701</v>
      </c>
      <c r="F783" s="42">
        <v>36</v>
      </c>
      <c r="G783" s="41">
        <v>-2.3112602062977201</v>
      </c>
      <c r="H783" s="42">
        <v>36</v>
      </c>
      <c r="I783" s="41">
        <v>6.5124836322317998</v>
      </c>
      <c r="J783" s="42">
        <v>42</v>
      </c>
      <c r="K783" s="41">
        <v>2.88862820900634</v>
      </c>
      <c r="L783" s="42">
        <v>44</v>
      </c>
      <c r="M783" s="41">
        <v>-0.69820799873411199</v>
      </c>
      <c r="N783" s="42">
        <v>47</v>
      </c>
      <c r="O783" s="41">
        <v>3.3101738219620098</v>
      </c>
      <c r="P783" s="43">
        <v>0.73454579903603601</v>
      </c>
      <c r="Q783" s="43">
        <v>5.0375972000000004</v>
      </c>
      <c r="R783" s="44">
        <v>8</v>
      </c>
      <c r="S783" s="45">
        <v>0</v>
      </c>
      <c r="T783" s="45">
        <v>0</v>
      </c>
      <c r="U783" s="46" t="s">
        <v>18</v>
      </c>
      <c r="V783" s="47">
        <v>6.0000000000000001E-3</v>
      </c>
      <c r="W783" s="47" t="s">
        <v>18</v>
      </c>
      <c r="X783" s="47">
        <v>5.9997063014274703E-3</v>
      </c>
      <c r="Y783" s="48" t="s">
        <v>30</v>
      </c>
      <c r="Z783" s="49">
        <v>47.045691301657499</v>
      </c>
      <c r="AA783" s="50">
        <v>-9.4188029040999904E-2</v>
      </c>
      <c r="AB783" s="51">
        <v>428</v>
      </c>
      <c r="AC783" s="52">
        <v>40637</v>
      </c>
      <c r="AD783" s="48" t="s">
        <v>1139</v>
      </c>
      <c r="AE783" s="53">
        <v>50000</v>
      </c>
      <c r="AF783" s="46" t="s">
        <v>18</v>
      </c>
      <c r="AG783" s="54">
        <v>-4.4566948998999996</v>
      </c>
    </row>
    <row r="784" spans="1:33" x14ac:dyDescent="0.25">
      <c r="A784" s="1" t="s">
        <v>2657</v>
      </c>
      <c r="B784" s="40" t="b" cm="1">
        <f t="array" ref="B784">IsESG(A784)</f>
        <v>0</v>
      </c>
      <c r="C784" s="55">
        <v>0.52371153326080599</v>
      </c>
      <c r="D784" s="37">
        <v>20</v>
      </c>
      <c r="E784" s="55">
        <v>-1.2460545908838401</v>
      </c>
      <c r="F784" s="37">
        <v>33</v>
      </c>
      <c r="G784" s="55">
        <v>-2.1149567591521601</v>
      </c>
      <c r="H784" s="37">
        <v>34</v>
      </c>
      <c r="I784" s="55">
        <v>6.7257864570660502</v>
      </c>
      <c r="J784" s="37">
        <v>40</v>
      </c>
      <c r="K784" s="55">
        <v>2.9922560232038098</v>
      </c>
      <c r="L784" s="37">
        <v>43</v>
      </c>
      <c r="M784" s="55">
        <v>-0.68124024846872799</v>
      </c>
      <c r="N784" s="37">
        <v>44</v>
      </c>
      <c r="O784" s="55">
        <v>3.3093118547320199</v>
      </c>
      <c r="P784" s="56">
        <v>0.79919246536215904</v>
      </c>
      <c r="Q784" s="56">
        <v>5.0375972000000004</v>
      </c>
      <c r="R784" s="57">
        <v>8</v>
      </c>
      <c r="S784" s="58">
        <v>0</v>
      </c>
      <c r="T784" s="58">
        <v>0</v>
      </c>
      <c r="U784" s="14" t="s">
        <v>18</v>
      </c>
      <c r="V784" s="59">
        <v>4.0000000000000001E-3</v>
      </c>
      <c r="W784" s="59" t="s">
        <v>18</v>
      </c>
      <c r="X784" s="59">
        <v>4.0054446684543799E-3</v>
      </c>
      <c r="Y784" s="12" t="s">
        <v>30</v>
      </c>
      <c r="Z784" s="60" t="s">
        <v>18</v>
      </c>
      <c r="AA784" s="8" t="s">
        <v>18</v>
      </c>
      <c r="AB784" s="61" t="s">
        <v>18</v>
      </c>
      <c r="AC784" s="62">
        <v>40637</v>
      </c>
      <c r="AD784" s="12" t="s">
        <v>1139</v>
      </c>
      <c r="AE784" s="16">
        <v>250000</v>
      </c>
      <c r="AF784" s="14" t="s">
        <v>18</v>
      </c>
      <c r="AG784" s="39" t="s">
        <v>18</v>
      </c>
    </row>
    <row r="785" spans="1:33" hidden="1" x14ac:dyDescent="0.25">
      <c r="A785" s="40" t="s">
        <v>1141</v>
      </c>
      <c r="B785" s="40" t="b" cm="1">
        <f t="array" ref="B785">IsESG(A785)</f>
        <v>0</v>
      </c>
      <c r="C785" s="41" t="s">
        <v>18</v>
      </c>
      <c r="D785" s="42" t="s">
        <v>18</v>
      </c>
      <c r="E785" s="41" t="s">
        <v>18</v>
      </c>
      <c r="F785" s="42" t="s">
        <v>18</v>
      </c>
      <c r="G785" s="41" t="s">
        <v>18</v>
      </c>
      <c r="H785" s="42" t="s">
        <v>18</v>
      </c>
      <c r="I785" s="41" t="s">
        <v>18</v>
      </c>
      <c r="J785" s="42" t="s">
        <v>18</v>
      </c>
      <c r="K785" s="41" t="s">
        <v>18</v>
      </c>
      <c r="L785" s="42" t="s">
        <v>18</v>
      </c>
      <c r="M785" s="41">
        <v>-1.06566768050089</v>
      </c>
      <c r="N785" s="42">
        <v>53</v>
      </c>
      <c r="O785" s="41" t="s">
        <v>18</v>
      </c>
      <c r="P785" s="43" t="s">
        <v>18</v>
      </c>
      <c r="Q785" s="43" t="s">
        <v>18</v>
      </c>
      <c r="R785" s="44">
        <v>8</v>
      </c>
      <c r="S785" s="45">
        <v>0</v>
      </c>
      <c r="T785" s="45">
        <v>0</v>
      </c>
      <c r="U785" s="46" t="s">
        <v>18</v>
      </c>
      <c r="V785" s="47">
        <v>1.5E-3</v>
      </c>
      <c r="W785" s="47" t="s">
        <v>18</v>
      </c>
      <c r="X785" s="47">
        <v>1.5E-3</v>
      </c>
      <c r="Y785" s="48" t="s">
        <v>30</v>
      </c>
      <c r="Z785" s="49">
        <v>792.13800884794205</v>
      </c>
      <c r="AA785" s="50">
        <v>8.3640959072106291</v>
      </c>
      <c r="AB785" s="51">
        <v>11</v>
      </c>
      <c r="AC785" s="52">
        <v>45555</v>
      </c>
      <c r="AD785" s="48" t="s">
        <v>1005</v>
      </c>
      <c r="AE785" s="53" t="s">
        <v>70</v>
      </c>
      <c r="AF785" s="46" t="s">
        <v>18</v>
      </c>
      <c r="AG785" s="54">
        <v>-6.3398845831373896</v>
      </c>
    </row>
    <row r="786" spans="1:33" hidden="1" x14ac:dyDescent="0.25">
      <c r="A786" s="1" t="s">
        <v>1142</v>
      </c>
      <c r="B786" s="40" t="b" cm="1">
        <f t="array" ref="B786">IsESG(A786)</f>
        <v>0</v>
      </c>
      <c r="C786" s="55" t="s">
        <v>18</v>
      </c>
      <c r="D786" s="37" t="s">
        <v>18</v>
      </c>
      <c r="E786" s="55" t="s">
        <v>18</v>
      </c>
      <c r="F786" s="37" t="s">
        <v>18</v>
      </c>
      <c r="G786" s="55" t="s">
        <v>18</v>
      </c>
      <c r="H786" s="37" t="s">
        <v>18</v>
      </c>
      <c r="I786" s="55" t="s">
        <v>18</v>
      </c>
      <c r="J786" s="37" t="s">
        <v>18</v>
      </c>
      <c r="K786" s="55" t="s">
        <v>18</v>
      </c>
      <c r="L786" s="37" t="s">
        <v>18</v>
      </c>
      <c r="M786" s="55">
        <v>-0.92568521062884601</v>
      </c>
      <c r="N786" s="37">
        <v>50</v>
      </c>
      <c r="O786" s="55" t="s">
        <v>18</v>
      </c>
      <c r="P786" s="56" t="s">
        <v>18</v>
      </c>
      <c r="Q786" s="56" t="s">
        <v>18</v>
      </c>
      <c r="R786" s="57">
        <v>8</v>
      </c>
      <c r="S786" s="58">
        <v>0</v>
      </c>
      <c r="T786" s="58">
        <v>0</v>
      </c>
      <c r="U786" s="14" t="s">
        <v>18</v>
      </c>
      <c r="V786" s="59">
        <v>1.5E-3</v>
      </c>
      <c r="W786" s="59" t="s">
        <v>18</v>
      </c>
      <c r="X786" s="59">
        <v>1.5E-3</v>
      </c>
      <c r="Y786" s="12" t="s">
        <v>30</v>
      </c>
      <c r="Z786" s="60">
        <v>305.22133482601703</v>
      </c>
      <c r="AA786" s="8">
        <v>-10.3104744807214</v>
      </c>
      <c r="AB786" s="61">
        <v>409</v>
      </c>
      <c r="AC786" s="62">
        <v>45555</v>
      </c>
      <c r="AD786" s="12" t="s">
        <v>1003</v>
      </c>
      <c r="AE786" s="16" t="s">
        <v>70</v>
      </c>
      <c r="AF786" s="14" t="s">
        <v>18</v>
      </c>
      <c r="AG786" s="39">
        <v>9.8606646217832097</v>
      </c>
    </row>
    <row r="787" spans="1:33" hidden="1" x14ac:dyDescent="0.25">
      <c r="A787" s="40" t="s">
        <v>1143</v>
      </c>
      <c r="B787" s="40" t="b" cm="1">
        <f t="array" ref="B787">IsESG(A787)</f>
        <v>0</v>
      </c>
      <c r="C787" s="41" t="s">
        <v>18</v>
      </c>
      <c r="D787" s="42" t="s">
        <v>18</v>
      </c>
      <c r="E787" s="41" t="s">
        <v>18</v>
      </c>
      <c r="F787" s="42" t="s">
        <v>18</v>
      </c>
      <c r="G787" s="41" t="s">
        <v>18</v>
      </c>
      <c r="H787" s="42" t="s">
        <v>18</v>
      </c>
      <c r="I787" s="41">
        <v>7.9526287508322202</v>
      </c>
      <c r="J787" s="42">
        <v>33</v>
      </c>
      <c r="K787" s="63">
        <v>4.54744681311014</v>
      </c>
      <c r="L787" s="64">
        <v>1</v>
      </c>
      <c r="M787" s="41">
        <v>-3.0704237690018399</v>
      </c>
      <c r="N787" s="42">
        <v>55</v>
      </c>
      <c r="O787" s="41">
        <v>6.3821145348612101</v>
      </c>
      <c r="P787" s="43">
        <v>0.60663583714356895</v>
      </c>
      <c r="Q787" s="43" t="s">
        <v>18</v>
      </c>
      <c r="R787" s="44">
        <v>8</v>
      </c>
      <c r="S787" s="45">
        <v>0</v>
      </c>
      <c r="T787" s="45">
        <v>0</v>
      </c>
      <c r="U787" s="46" t="s">
        <v>18</v>
      </c>
      <c r="V787" s="47">
        <v>5.0000000000000001E-3</v>
      </c>
      <c r="W787" s="47" t="s">
        <v>18</v>
      </c>
      <c r="X787" s="47">
        <v>5.0475767970144898E-3</v>
      </c>
      <c r="Y787" s="48" t="s">
        <v>30</v>
      </c>
      <c r="Z787" s="49">
        <v>114.875637589684</v>
      </c>
      <c r="AA787" s="50">
        <v>1.01443112683E-2</v>
      </c>
      <c r="AB787" s="51">
        <v>119</v>
      </c>
      <c r="AC787" s="52">
        <v>44539</v>
      </c>
      <c r="AD787" s="48" t="s">
        <v>1144</v>
      </c>
      <c r="AE787" s="53" t="s">
        <v>154</v>
      </c>
      <c r="AF787" s="46" t="s">
        <v>39</v>
      </c>
      <c r="AG787" s="54">
        <v>4.2758383286851398</v>
      </c>
    </row>
    <row r="788" spans="1:33" x14ac:dyDescent="0.25">
      <c r="A788" s="1" t="s">
        <v>1145</v>
      </c>
      <c r="B788" s="40" t="b" cm="1">
        <f t="array" ref="B788">IsESG(A788)</f>
        <v>0</v>
      </c>
      <c r="C788" s="55">
        <v>0.50002245776805598</v>
      </c>
      <c r="D788" s="37">
        <v>21</v>
      </c>
      <c r="E788" s="55">
        <v>-1.3093462750494</v>
      </c>
      <c r="F788" s="37">
        <v>34</v>
      </c>
      <c r="G788" s="55">
        <v>-2.4076715355726899</v>
      </c>
      <c r="H788" s="37">
        <v>37</v>
      </c>
      <c r="I788" s="55">
        <v>7.9869898956245402</v>
      </c>
      <c r="J788" s="37">
        <v>29</v>
      </c>
      <c r="K788" s="55">
        <v>2.99515232812006</v>
      </c>
      <c r="L788" s="37">
        <v>42</v>
      </c>
      <c r="M788" s="55">
        <v>-1.04387918215882</v>
      </c>
      <c r="N788" s="37">
        <v>52</v>
      </c>
      <c r="O788" s="55">
        <v>3.2984400617332099</v>
      </c>
      <c r="P788" s="56">
        <v>1.1841902430512901</v>
      </c>
      <c r="Q788" s="56">
        <v>0</v>
      </c>
      <c r="R788" s="57">
        <v>6</v>
      </c>
      <c r="S788" s="58">
        <v>0</v>
      </c>
      <c r="T788" s="58">
        <v>0</v>
      </c>
      <c r="U788" s="14" t="s">
        <v>18</v>
      </c>
      <c r="V788" s="59">
        <v>7.0000000000000001E-3</v>
      </c>
      <c r="W788" s="59" t="s">
        <v>18</v>
      </c>
      <c r="X788" s="59">
        <v>7.2035742300817496E-3</v>
      </c>
      <c r="Y788" s="12" t="s">
        <v>30</v>
      </c>
      <c r="Z788" s="60">
        <v>188.57903272443099</v>
      </c>
      <c r="AA788" s="8">
        <v>0.59938152659600297</v>
      </c>
      <c r="AB788" s="61">
        <v>23515</v>
      </c>
      <c r="AC788" s="62">
        <v>40189</v>
      </c>
      <c r="AD788" s="12" t="s">
        <v>899</v>
      </c>
      <c r="AE788" s="16">
        <v>10</v>
      </c>
      <c r="AF788" s="14" t="s">
        <v>34</v>
      </c>
      <c r="AG788" s="39">
        <v>10.3034584279399</v>
      </c>
    </row>
    <row r="789" spans="1:33" hidden="1" x14ac:dyDescent="0.25">
      <c r="A789" s="225" t="s">
        <v>2431</v>
      </c>
      <c r="B789" s="40" t="b" cm="1">
        <f t="array" ref="B789">IsESG(A789)</f>
        <v>1</v>
      </c>
      <c r="C789" s="67" t="s">
        <v>18</v>
      </c>
      <c r="D789" s="42" t="s">
        <v>18</v>
      </c>
      <c r="E789" s="67" t="s">
        <v>18</v>
      </c>
      <c r="F789" s="42" t="s">
        <v>18</v>
      </c>
      <c r="G789" s="67" t="s">
        <v>18</v>
      </c>
      <c r="H789" s="42" t="s">
        <v>18</v>
      </c>
      <c r="I789" s="67">
        <v>26.769189347132698</v>
      </c>
      <c r="J789" s="42">
        <v>7</v>
      </c>
      <c r="K789" s="67">
        <v>2.72148569552022</v>
      </c>
      <c r="L789" s="42">
        <v>11</v>
      </c>
      <c r="M789" s="68">
        <v>2.61269989170211</v>
      </c>
      <c r="N789" s="64">
        <v>2</v>
      </c>
      <c r="O789" s="67">
        <v>24.1560299825416</v>
      </c>
      <c r="P789" s="69">
        <v>0.939234634428741</v>
      </c>
      <c r="Q789" s="69" t="s">
        <v>18</v>
      </c>
      <c r="R789" s="70">
        <v>8</v>
      </c>
      <c r="S789" s="71">
        <v>0.05</v>
      </c>
      <c r="T789" s="71">
        <v>0.03</v>
      </c>
      <c r="U789" s="46" t="s">
        <v>18</v>
      </c>
      <c r="V789" s="72">
        <v>0</v>
      </c>
      <c r="W789" s="72" t="s">
        <v>18</v>
      </c>
      <c r="X789" s="72">
        <v>2.5000000000000001E-3</v>
      </c>
      <c r="Y789" s="48" t="s">
        <v>1371</v>
      </c>
      <c r="Z789" s="49" t="s">
        <v>18</v>
      </c>
      <c r="AA789" s="50" t="s">
        <v>18</v>
      </c>
      <c r="AB789" s="73" t="s">
        <v>18</v>
      </c>
      <c r="AC789" s="52">
        <v>44782</v>
      </c>
      <c r="AD789" s="48" t="s">
        <v>1592</v>
      </c>
      <c r="AE789" s="53" t="s">
        <v>1594</v>
      </c>
      <c r="AF789" s="46" t="s">
        <v>18</v>
      </c>
      <c r="AG789" s="54" t="s">
        <v>18</v>
      </c>
    </row>
    <row r="790" spans="1:33" hidden="1" x14ac:dyDescent="0.25">
      <c r="A790" s="225" t="s">
        <v>2432</v>
      </c>
      <c r="B790" s="40" t="b" cm="1">
        <f t="array" ref="B790">IsESG(A790)</f>
        <v>1</v>
      </c>
      <c r="C790" s="74" t="s">
        <v>18</v>
      </c>
      <c r="D790" s="37" t="s">
        <v>18</v>
      </c>
      <c r="E790" s="74" t="s">
        <v>18</v>
      </c>
      <c r="F790" s="37" t="s">
        <v>18</v>
      </c>
      <c r="G790" s="74" t="s">
        <v>18</v>
      </c>
      <c r="H790" s="37" t="s">
        <v>18</v>
      </c>
      <c r="I790" s="74">
        <v>18.614587727160401</v>
      </c>
      <c r="J790" s="37">
        <v>14</v>
      </c>
      <c r="K790" s="74">
        <v>-0.184229661778534</v>
      </c>
      <c r="L790" s="37">
        <v>16</v>
      </c>
      <c r="M790" s="74">
        <v>-1.7022303243011501</v>
      </c>
      <c r="N790" s="37">
        <v>13</v>
      </c>
      <c r="O790" s="74">
        <v>22.317074540444899</v>
      </c>
      <c r="P790" s="76">
        <v>0.65123134054111098</v>
      </c>
      <c r="Q790" s="76" t="s">
        <v>18</v>
      </c>
      <c r="R790" s="77">
        <v>8</v>
      </c>
      <c r="S790" s="78">
        <v>0.05</v>
      </c>
      <c r="T790" s="78">
        <v>0.03</v>
      </c>
      <c r="U790" s="14" t="s">
        <v>18</v>
      </c>
      <c r="V790" s="79">
        <v>0</v>
      </c>
      <c r="W790" s="79" t="s">
        <v>18</v>
      </c>
      <c r="X790" s="79">
        <v>2.5000000000000001E-3</v>
      </c>
      <c r="Y790" s="12" t="s">
        <v>1371</v>
      </c>
      <c r="Z790" s="60" t="s">
        <v>18</v>
      </c>
      <c r="AA790" s="8" t="s">
        <v>18</v>
      </c>
      <c r="AB790" s="80" t="s">
        <v>18</v>
      </c>
      <c r="AC790" s="62">
        <v>44841</v>
      </c>
      <c r="AD790" s="12" t="s">
        <v>1592</v>
      </c>
      <c r="AE790" s="16" t="s">
        <v>37</v>
      </c>
      <c r="AF790" s="14" t="s">
        <v>18</v>
      </c>
      <c r="AG790" s="39" t="s">
        <v>18</v>
      </c>
    </row>
    <row r="791" spans="1:33" hidden="1" x14ac:dyDescent="0.25">
      <c r="A791" s="225" t="s">
        <v>2433</v>
      </c>
      <c r="B791" s="40" t="b" cm="1">
        <f t="array" ref="B791">IsESG(A791)</f>
        <v>1</v>
      </c>
      <c r="C791" s="67" t="s">
        <v>18</v>
      </c>
      <c r="D791" s="42" t="s">
        <v>18</v>
      </c>
      <c r="E791" s="67" t="s">
        <v>18</v>
      </c>
      <c r="F791" s="42" t="s">
        <v>18</v>
      </c>
      <c r="G791" s="67" t="s">
        <v>18</v>
      </c>
      <c r="H791" s="42" t="s">
        <v>18</v>
      </c>
      <c r="I791" s="67">
        <v>19.386517032846999</v>
      </c>
      <c r="J791" s="42">
        <v>13</v>
      </c>
      <c r="K791" s="67">
        <v>0.37511581122136001</v>
      </c>
      <c r="L791" s="42">
        <v>14</v>
      </c>
      <c r="M791" s="67">
        <v>-1.1799010426118299</v>
      </c>
      <c r="N791" s="42">
        <v>7</v>
      </c>
      <c r="O791" s="67">
        <v>24.601092289753701</v>
      </c>
      <c r="P791" s="69">
        <v>0.62214748415830101</v>
      </c>
      <c r="Q791" s="69" t="s">
        <v>18</v>
      </c>
      <c r="R791" s="70">
        <v>8</v>
      </c>
      <c r="S791" s="71">
        <v>0.05</v>
      </c>
      <c r="T791" s="71">
        <v>0.03</v>
      </c>
      <c r="U791" s="46" t="s">
        <v>18</v>
      </c>
      <c r="V791" s="72">
        <v>0</v>
      </c>
      <c r="W791" s="72" t="s">
        <v>18</v>
      </c>
      <c r="X791" s="72">
        <v>2.5000000000000001E-3</v>
      </c>
      <c r="Y791" s="48" t="s">
        <v>1371</v>
      </c>
      <c r="Z791" s="49" t="s">
        <v>18</v>
      </c>
      <c r="AA791" s="50" t="s">
        <v>18</v>
      </c>
      <c r="AB791" s="73" t="s">
        <v>18</v>
      </c>
      <c r="AC791" s="52">
        <v>44649</v>
      </c>
      <c r="AD791" s="48" t="s">
        <v>1592</v>
      </c>
      <c r="AE791" s="53" t="s">
        <v>1600</v>
      </c>
      <c r="AF791" s="46" t="s">
        <v>18</v>
      </c>
      <c r="AG791" s="54" t="s">
        <v>18</v>
      </c>
    </row>
    <row r="792" spans="1:33" x14ac:dyDescent="0.25">
      <c r="A792" s="1" t="s">
        <v>1149</v>
      </c>
      <c r="B792" s="40" t="b" cm="1">
        <f t="array" ref="B792">IsESG(A792)</f>
        <v>0</v>
      </c>
      <c r="C792" s="55">
        <v>0.353868917426791</v>
      </c>
      <c r="D792" s="37">
        <v>22</v>
      </c>
      <c r="E792" s="55">
        <v>0.74617035893025296</v>
      </c>
      <c r="F792" s="37">
        <v>6</v>
      </c>
      <c r="G792" s="55">
        <v>0.76300510461986204</v>
      </c>
      <c r="H792" s="37">
        <v>6</v>
      </c>
      <c r="I792" s="55">
        <v>5.6408649326229199</v>
      </c>
      <c r="J792" s="37">
        <v>44</v>
      </c>
      <c r="K792" s="55">
        <v>2.74306613837242</v>
      </c>
      <c r="L792" s="37">
        <v>47</v>
      </c>
      <c r="M792" s="55">
        <v>0</v>
      </c>
      <c r="N792" s="37">
        <v>4</v>
      </c>
      <c r="O792" s="55">
        <v>0.67706577225919695</v>
      </c>
      <c r="P792" s="56">
        <v>2.3038464493449902</v>
      </c>
      <c r="Q792" s="56">
        <v>1.35</v>
      </c>
      <c r="R792" s="57">
        <v>8</v>
      </c>
      <c r="S792" s="58">
        <v>0</v>
      </c>
      <c r="T792" s="58">
        <v>5.0000000000000001E-3</v>
      </c>
      <c r="U792" s="14" t="s">
        <v>18</v>
      </c>
      <c r="V792" s="59">
        <v>6.0000000000000001E-3</v>
      </c>
      <c r="W792" s="59" t="s">
        <v>18</v>
      </c>
      <c r="X792" s="59">
        <v>6.0099999999999997E-3</v>
      </c>
      <c r="Y792" s="12" t="s">
        <v>30</v>
      </c>
      <c r="Z792" s="60">
        <v>225.58141337125701</v>
      </c>
      <c r="AA792" s="8">
        <v>5.1940627099999999</v>
      </c>
      <c r="AB792" s="61">
        <v>10531</v>
      </c>
      <c r="AC792" s="62">
        <v>35011</v>
      </c>
      <c r="AD792" s="12" t="s">
        <v>65</v>
      </c>
      <c r="AE792" s="16" t="s">
        <v>56</v>
      </c>
      <c r="AF792" s="14" t="s">
        <v>18</v>
      </c>
      <c r="AG792" s="39">
        <v>2.8465809100000001</v>
      </c>
    </row>
    <row r="793" spans="1:33" x14ac:dyDescent="0.25">
      <c r="A793" s="40" t="s">
        <v>2658</v>
      </c>
      <c r="B793" s="40" t="b" cm="1">
        <f t="array" ref="B793">IsESG(A793)</f>
        <v>0</v>
      </c>
      <c r="C793" s="41">
        <v>4.76514166303676E-2</v>
      </c>
      <c r="D793" s="42">
        <v>27</v>
      </c>
      <c r="E793" s="41">
        <v>0.13591609857008799</v>
      </c>
      <c r="F793" s="42">
        <v>9</v>
      </c>
      <c r="G793" s="41">
        <v>-0.26145664383158101</v>
      </c>
      <c r="H793" s="42">
        <v>9</v>
      </c>
      <c r="I793" s="41">
        <v>2.42232754081108</v>
      </c>
      <c r="J793" s="42">
        <v>46</v>
      </c>
      <c r="K793" s="41">
        <v>2.7469624933967598</v>
      </c>
      <c r="L793" s="42">
        <v>46</v>
      </c>
      <c r="M793" s="41">
        <v>0</v>
      </c>
      <c r="N793" s="42">
        <v>4</v>
      </c>
      <c r="O793" s="41">
        <v>3.1249772708522898</v>
      </c>
      <c r="P793" s="43">
        <v>-0.53078204180572497</v>
      </c>
      <c r="Q793" s="43">
        <v>1.35</v>
      </c>
      <c r="R793" s="44">
        <v>8</v>
      </c>
      <c r="S793" s="45">
        <v>0</v>
      </c>
      <c r="T793" s="45">
        <v>5.0000000000000001E-3</v>
      </c>
      <c r="U793" s="46" t="s">
        <v>18</v>
      </c>
      <c r="V793" s="47">
        <v>6.0000000000000001E-3</v>
      </c>
      <c r="W793" s="47" t="s">
        <v>18</v>
      </c>
      <c r="X793" s="47">
        <v>6.0099999999999997E-3</v>
      </c>
      <c r="Y793" s="48" t="s">
        <v>30</v>
      </c>
      <c r="Z793" s="49" t="s">
        <v>18</v>
      </c>
      <c r="AA793" s="50" t="s">
        <v>18</v>
      </c>
      <c r="AB793" s="51" t="s">
        <v>18</v>
      </c>
      <c r="AC793" s="52">
        <v>35011</v>
      </c>
      <c r="AD793" s="48" t="s">
        <v>65</v>
      </c>
      <c r="AE793" s="53">
        <v>30000</v>
      </c>
      <c r="AF793" s="46" t="s">
        <v>18</v>
      </c>
      <c r="AG793" s="54" t="s">
        <v>18</v>
      </c>
    </row>
    <row r="794" spans="1:33" hidden="1" x14ac:dyDescent="0.25">
      <c r="A794" s="1" t="s">
        <v>1151</v>
      </c>
      <c r="B794" s="40" t="b" cm="1">
        <f t="array" ref="B794">IsESG(A794)</f>
        <v>0</v>
      </c>
      <c r="C794" s="55" t="s">
        <v>18</v>
      </c>
      <c r="D794" s="37" t="s">
        <v>18</v>
      </c>
      <c r="E794" s="55" t="s">
        <v>18</v>
      </c>
      <c r="F794" s="37" t="s">
        <v>18</v>
      </c>
      <c r="G794" s="55" t="s">
        <v>18</v>
      </c>
      <c r="H794" s="37" t="s">
        <v>18</v>
      </c>
      <c r="I794" s="55" t="s">
        <v>18</v>
      </c>
      <c r="J794" s="37" t="s">
        <v>18</v>
      </c>
      <c r="K794" s="55" t="s">
        <v>18</v>
      </c>
      <c r="L794" s="37" t="s">
        <v>18</v>
      </c>
      <c r="M794" s="55">
        <v>0</v>
      </c>
      <c r="N794" s="37">
        <v>4</v>
      </c>
      <c r="O794" s="55" t="s">
        <v>18</v>
      </c>
      <c r="P794" s="56" t="s">
        <v>18</v>
      </c>
      <c r="Q794" s="56">
        <v>1.35</v>
      </c>
      <c r="R794" s="57">
        <v>8</v>
      </c>
      <c r="S794" s="58">
        <v>0</v>
      </c>
      <c r="T794" s="58">
        <v>5.0000000000000001E-3</v>
      </c>
      <c r="U794" s="14" t="s">
        <v>18</v>
      </c>
      <c r="V794" s="59">
        <v>3.4999999999999901E-3</v>
      </c>
      <c r="W794" s="59" t="s">
        <v>18</v>
      </c>
      <c r="X794" s="59">
        <v>3.5100000000000001E-3</v>
      </c>
      <c r="Y794" s="12" t="s">
        <v>30</v>
      </c>
      <c r="Z794" s="60" t="s">
        <v>18</v>
      </c>
      <c r="AA794" s="8" t="s">
        <v>18</v>
      </c>
      <c r="AB794" s="61" t="s">
        <v>18</v>
      </c>
      <c r="AC794" s="62">
        <v>45455</v>
      </c>
      <c r="AD794" s="12" t="s">
        <v>65</v>
      </c>
      <c r="AE794" s="16" t="s">
        <v>68</v>
      </c>
      <c r="AF794" s="14" t="s">
        <v>18</v>
      </c>
      <c r="AG794" s="39" t="s">
        <v>18</v>
      </c>
    </row>
    <row r="795" spans="1:33" x14ac:dyDescent="0.25">
      <c r="A795" s="40" t="s">
        <v>1152</v>
      </c>
      <c r="B795" s="40" t="b" cm="1">
        <f t="array" ref="B795">IsESG(A795)</f>
        <v>0</v>
      </c>
      <c r="C795" s="41">
        <v>0.90945328483504895</v>
      </c>
      <c r="D795" s="42">
        <v>14</v>
      </c>
      <c r="E795" s="41">
        <v>-0.50328108120790604</v>
      </c>
      <c r="F795" s="42">
        <v>21</v>
      </c>
      <c r="G795" s="41">
        <v>-0.956514697171995</v>
      </c>
      <c r="H795" s="42">
        <v>15</v>
      </c>
      <c r="I795" s="41">
        <v>8.5723240871335307</v>
      </c>
      <c r="J795" s="42">
        <v>24</v>
      </c>
      <c r="K795" s="41">
        <v>3.7022253268135601</v>
      </c>
      <c r="L795" s="42">
        <v>17</v>
      </c>
      <c r="M795" s="41">
        <v>-0.44546630262976</v>
      </c>
      <c r="N795" s="42">
        <v>34</v>
      </c>
      <c r="O795" s="41">
        <v>3.24688255862233</v>
      </c>
      <c r="P795" s="43">
        <v>1.3832698438617499</v>
      </c>
      <c r="Q795" s="43">
        <v>4.3499999999999996</v>
      </c>
      <c r="R795" s="44">
        <v>8</v>
      </c>
      <c r="S795" s="45">
        <v>2.5000000000000001E-3</v>
      </c>
      <c r="T795" s="45">
        <v>2.5000000000000001E-3</v>
      </c>
      <c r="U795" s="46" t="s">
        <v>18</v>
      </c>
      <c r="V795" s="47">
        <v>6.3E-3</v>
      </c>
      <c r="W795" s="47" t="s">
        <v>18</v>
      </c>
      <c r="X795" s="47">
        <v>6.3800000000000003E-3</v>
      </c>
      <c r="Y795" s="48" t="s">
        <v>30</v>
      </c>
      <c r="Z795" s="49">
        <v>1703.16302035021</v>
      </c>
      <c r="AA795" s="50">
        <v>15.955818130000001</v>
      </c>
      <c r="AB795" s="51">
        <v>7696</v>
      </c>
      <c r="AC795" s="52">
        <v>36871</v>
      </c>
      <c r="AD795" s="48" t="s">
        <v>65</v>
      </c>
      <c r="AE795" s="53" t="s">
        <v>56</v>
      </c>
      <c r="AF795" s="46" t="s">
        <v>18</v>
      </c>
      <c r="AG795" s="54">
        <v>148.54340195999899</v>
      </c>
    </row>
    <row r="796" spans="1:33" x14ac:dyDescent="0.25">
      <c r="A796" s="1" t="s">
        <v>2659</v>
      </c>
      <c r="B796" s="40" t="b" cm="1">
        <f t="array" ref="B796">IsESG(A796)</f>
        <v>0</v>
      </c>
      <c r="C796" s="55">
        <v>0.90821354245507102</v>
      </c>
      <c r="D796" s="37">
        <v>15</v>
      </c>
      <c r="E796" s="55">
        <v>-0.506842322542011</v>
      </c>
      <c r="F796" s="37">
        <v>22</v>
      </c>
      <c r="G796" s="55">
        <v>-0.96088797191509201</v>
      </c>
      <c r="H796" s="37">
        <v>16</v>
      </c>
      <c r="I796" s="55">
        <v>8.5620186417474304</v>
      </c>
      <c r="J796" s="37">
        <v>25</v>
      </c>
      <c r="K796" s="55">
        <v>3.6996079219866198</v>
      </c>
      <c r="L796" s="37">
        <v>18</v>
      </c>
      <c r="M796" s="55">
        <v>-0.44397258951833701</v>
      </c>
      <c r="N796" s="37">
        <v>31</v>
      </c>
      <c r="O796" s="55">
        <v>5.3761004719900702</v>
      </c>
      <c r="P796" s="56">
        <v>0.83350549489603398</v>
      </c>
      <c r="Q796" s="56">
        <v>4.3499999999999996</v>
      </c>
      <c r="R796" s="57">
        <v>8</v>
      </c>
      <c r="S796" s="58">
        <v>2.5000000000000001E-3</v>
      </c>
      <c r="T796" s="58">
        <v>2.5000000000000001E-3</v>
      </c>
      <c r="U796" s="14" t="s">
        <v>18</v>
      </c>
      <c r="V796" s="59">
        <v>6.3E-3</v>
      </c>
      <c r="W796" s="59" t="s">
        <v>18</v>
      </c>
      <c r="X796" s="59">
        <v>6.3800000000000003E-3</v>
      </c>
      <c r="Y796" s="12" t="s">
        <v>30</v>
      </c>
      <c r="Z796" s="60" t="s">
        <v>18</v>
      </c>
      <c r="AA796" s="8" t="s">
        <v>18</v>
      </c>
      <c r="AB796" s="61" t="s">
        <v>18</v>
      </c>
      <c r="AC796" s="62">
        <v>36871</v>
      </c>
      <c r="AD796" s="12" t="s">
        <v>65</v>
      </c>
      <c r="AE796" s="16">
        <v>30000</v>
      </c>
      <c r="AF796" s="14" t="s">
        <v>18</v>
      </c>
      <c r="AG796" s="39" t="s">
        <v>18</v>
      </c>
    </row>
    <row r="797" spans="1:33" hidden="1" x14ac:dyDescent="0.25">
      <c r="A797" s="40" t="s">
        <v>1154</v>
      </c>
      <c r="B797" s="40" t="b" cm="1">
        <f t="array" ref="B797">IsESG(A797)</f>
        <v>0</v>
      </c>
      <c r="C797" s="67" t="s">
        <v>18</v>
      </c>
      <c r="D797" s="42" t="s">
        <v>18</v>
      </c>
      <c r="E797" s="67" t="s">
        <v>18</v>
      </c>
      <c r="F797" s="42" t="s">
        <v>18</v>
      </c>
      <c r="G797" s="67" t="s">
        <v>18</v>
      </c>
      <c r="H797" s="42" t="s">
        <v>18</v>
      </c>
      <c r="I797" s="67" t="s">
        <v>18</v>
      </c>
      <c r="J797" s="42" t="s">
        <v>18</v>
      </c>
      <c r="K797" s="67" t="s">
        <v>18</v>
      </c>
      <c r="L797" s="42" t="s">
        <v>18</v>
      </c>
      <c r="M797" s="67">
        <v>-0.43109642189967901</v>
      </c>
      <c r="N797" s="42">
        <v>30</v>
      </c>
      <c r="O797" s="67" t="s">
        <v>18</v>
      </c>
      <c r="P797" s="69" t="s">
        <v>18</v>
      </c>
      <c r="Q797" s="69">
        <v>4.3499999999999996</v>
      </c>
      <c r="R797" s="70">
        <v>8</v>
      </c>
      <c r="S797" s="71">
        <v>2.5000000000000001E-3</v>
      </c>
      <c r="T797" s="71">
        <v>2.5000000000000001E-3</v>
      </c>
      <c r="U797" s="46" t="s">
        <v>18</v>
      </c>
      <c r="V797" s="72">
        <v>3.4999999999999901E-3</v>
      </c>
      <c r="W797" s="72" t="s">
        <v>18</v>
      </c>
      <c r="X797" s="72">
        <v>3.5799999999999998E-3</v>
      </c>
      <c r="Y797" s="48" t="s">
        <v>30</v>
      </c>
      <c r="Z797" s="49" t="s">
        <v>18</v>
      </c>
      <c r="AA797" s="50" t="s">
        <v>18</v>
      </c>
      <c r="AB797" s="73" t="s">
        <v>18</v>
      </c>
      <c r="AC797" s="52">
        <v>45455</v>
      </c>
      <c r="AD797" s="48" t="s">
        <v>65</v>
      </c>
      <c r="AE797" s="53" t="s">
        <v>68</v>
      </c>
      <c r="AF797" s="46" t="s">
        <v>18</v>
      </c>
      <c r="AG797" s="54" t="s">
        <v>18</v>
      </c>
    </row>
    <row r="798" spans="1:33" x14ac:dyDescent="0.25">
      <c r="A798" s="1" t="s">
        <v>1155</v>
      </c>
      <c r="B798" s="40" t="b" cm="1">
        <f t="array" ref="B798">IsESG(A798)</f>
        <v>0</v>
      </c>
      <c r="C798" s="74">
        <v>0.340776112367424</v>
      </c>
      <c r="D798" s="37">
        <v>23</v>
      </c>
      <c r="E798" s="74">
        <v>-0.20254670490436</v>
      </c>
      <c r="F798" s="37">
        <v>15</v>
      </c>
      <c r="G798" s="74">
        <v>0.10786944508844799</v>
      </c>
      <c r="H798" s="37">
        <v>7</v>
      </c>
      <c r="I798" s="74">
        <v>6.6553417262001</v>
      </c>
      <c r="J798" s="37">
        <v>41</v>
      </c>
      <c r="K798" s="74">
        <v>3.4005880716214199</v>
      </c>
      <c r="L798" s="37">
        <v>33</v>
      </c>
      <c r="M798" s="74">
        <v>-1.0000864005529899</v>
      </c>
      <c r="N798" s="37">
        <v>51</v>
      </c>
      <c r="O798" s="74">
        <v>3.07454793338868</v>
      </c>
      <c r="P798" s="76">
        <v>0.83730435327192798</v>
      </c>
      <c r="Q798" s="76">
        <v>5.14</v>
      </c>
      <c r="R798" s="77">
        <v>6</v>
      </c>
      <c r="S798" s="78">
        <v>0</v>
      </c>
      <c r="T798" s="78">
        <v>0</v>
      </c>
      <c r="U798" s="14" t="s">
        <v>18</v>
      </c>
      <c r="V798" s="79">
        <v>1.5E-3</v>
      </c>
      <c r="W798" s="79" t="s">
        <v>18</v>
      </c>
      <c r="X798" s="79">
        <v>6.1999999999999998E-3</v>
      </c>
      <c r="Y798" s="12" t="s">
        <v>30</v>
      </c>
      <c r="Z798" s="60">
        <v>32.425624700523997</v>
      </c>
      <c r="AA798" s="8">
        <v>1.2012726299999901</v>
      </c>
      <c r="AB798" s="80">
        <v>1131</v>
      </c>
      <c r="AC798" s="62">
        <v>39160</v>
      </c>
      <c r="AD798" s="12" t="s">
        <v>1156</v>
      </c>
      <c r="AE798" s="16">
        <v>10</v>
      </c>
      <c r="AF798" s="14" t="s">
        <v>18</v>
      </c>
      <c r="AG798" s="39">
        <v>-1.7037288399999999</v>
      </c>
    </row>
    <row r="799" spans="1:33" hidden="1" x14ac:dyDescent="0.25">
      <c r="A799" s="225" t="s">
        <v>2434</v>
      </c>
      <c r="B799" s="40" t="b" cm="1">
        <f t="array" ref="B799">IsESG(A799)</f>
        <v>1</v>
      </c>
      <c r="C799" s="74" t="s">
        <v>18</v>
      </c>
      <c r="D799" s="37" t="s">
        <v>18</v>
      </c>
      <c r="E799" s="74" t="s">
        <v>18</v>
      </c>
      <c r="F799" s="37" t="s">
        <v>18</v>
      </c>
      <c r="G799" s="74" t="s">
        <v>18</v>
      </c>
      <c r="H799" s="37" t="s">
        <v>18</v>
      </c>
      <c r="I799" s="74">
        <v>17.5636575357446</v>
      </c>
      <c r="J799" s="37">
        <v>16</v>
      </c>
      <c r="K799" s="74">
        <v>-0.38125119342317099</v>
      </c>
      <c r="L799" s="37">
        <v>17</v>
      </c>
      <c r="M799" s="74">
        <v>-1.9108799458200501</v>
      </c>
      <c r="N799" s="37">
        <v>15</v>
      </c>
      <c r="O799" s="74">
        <v>24.566737392789101</v>
      </c>
      <c r="P799" s="76">
        <v>0.54881720608417195</v>
      </c>
      <c r="Q799" s="76" t="s">
        <v>18</v>
      </c>
      <c r="R799" s="77">
        <v>8</v>
      </c>
      <c r="S799" s="78">
        <v>0.05</v>
      </c>
      <c r="T799" s="78">
        <v>0.03</v>
      </c>
      <c r="U799" s="14" t="s">
        <v>18</v>
      </c>
      <c r="V799" s="79">
        <v>0</v>
      </c>
      <c r="W799" s="79" t="s">
        <v>18</v>
      </c>
      <c r="X799" s="79">
        <v>2.5000000000000001E-3</v>
      </c>
      <c r="Y799" s="12" t="s">
        <v>1371</v>
      </c>
      <c r="Z799" s="60" t="s">
        <v>18</v>
      </c>
      <c r="AA799" s="8" t="s">
        <v>18</v>
      </c>
      <c r="AB799" s="80" t="s">
        <v>18</v>
      </c>
      <c r="AC799" s="62">
        <v>44649</v>
      </c>
      <c r="AD799" s="12" t="s">
        <v>1592</v>
      </c>
      <c r="AE799" s="16" t="s">
        <v>1600</v>
      </c>
      <c r="AF799" s="14" t="s">
        <v>18</v>
      </c>
      <c r="AG799" s="39" t="s">
        <v>18</v>
      </c>
    </row>
    <row r="800" spans="1:33" hidden="1" x14ac:dyDescent="0.25">
      <c r="A800" s="225" t="s">
        <v>2435</v>
      </c>
      <c r="B800" s="40" t="b" cm="1">
        <f t="array" ref="B800">IsESG(A800)</f>
        <v>1</v>
      </c>
      <c r="C800" s="74" t="s">
        <v>18</v>
      </c>
      <c r="D800" s="37" t="s">
        <v>18</v>
      </c>
      <c r="E800" s="74" t="s">
        <v>18</v>
      </c>
      <c r="F800" s="37" t="s">
        <v>18</v>
      </c>
      <c r="G800" s="74" t="s">
        <v>18</v>
      </c>
      <c r="H800" s="37" t="s">
        <v>18</v>
      </c>
      <c r="I800" s="75">
        <v>35.988815128211101</v>
      </c>
      <c r="J800" s="66">
        <v>1</v>
      </c>
      <c r="K800" s="75">
        <v>12.603913636759501</v>
      </c>
      <c r="L800" s="66">
        <v>2</v>
      </c>
      <c r="M800" s="75">
        <v>-1.0904260971203801</v>
      </c>
      <c r="N800" s="66">
        <v>2</v>
      </c>
      <c r="O800" s="74">
        <v>12.316840620693901</v>
      </c>
      <c r="P800" s="76">
        <v>2.5905836369572799</v>
      </c>
      <c r="Q800" s="76" t="s">
        <v>18</v>
      </c>
      <c r="R800" s="77">
        <v>8</v>
      </c>
      <c r="S800" s="78">
        <v>0.05</v>
      </c>
      <c r="T800" s="78">
        <v>0.03</v>
      </c>
      <c r="U800" s="14" t="s">
        <v>18</v>
      </c>
      <c r="V800" s="79">
        <v>0</v>
      </c>
      <c r="W800" s="79" t="s">
        <v>18</v>
      </c>
      <c r="X800" s="79">
        <v>2E-3</v>
      </c>
      <c r="Y800" s="12" t="s">
        <v>141</v>
      </c>
      <c r="Z800" s="60" t="s">
        <v>18</v>
      </c>
      <c r="AA800" s="8" t="s">
        <v>18</v>
      </c>
      <c r="AB800" s="80" t="s">
        <v>18</v>
      </c>
      <c r="AC800" s="62">
        <v>44649</v>
      </c>
      <c r="AD800" s="12" t="s">
        <v>1529</v>
      </c>
      <c r="AE800" s="16" t="s">
        <v>1442</v>
      </c>
      <c r="AF800" s="14" t="s">
        <v>18</v>
      </c>
      <c r="AG800" s="39" t="s">
        <v>18</v>
      </c>
    </row>
    <row r="801" spans="1:33" x14ac:dyDescent="0.25">
      <c r="A801" s="40" t="s">
        <v>1160</v>
      </c>
      <c r="B801" s="40" t="b" cm="1">
        <f t="array" ref="B801">IsESG(A801)</f>
        <v>0</v>
      </c>
      <c r="C801" s="67">
        <v>0.28108457753133198</v>
      </c>
      <c r="D801" s="42">
        <v>25</v>
      </c>
      <c r="E801" s="67">
        <v>-1.31175546470448</v>
      </c>
      <c r="F801" s="42">
        <v>35</v>
      </c>
      <c r="G801" s="67">
        <v>-2.18734865862521</v>
      </c>
      <c r="H801" s="42">
        <v>35</v>
      </c>
      <c r="I801" s="67">
        <v>6.9077522737116901</v>
      </c>
      <c r="J801" s="42">
        <v>39</v>
      </c>
      <c r="K801" s="67">
        <v>3.0097543164153899</v>
      </c>
      <c r="L801" s="42">
        <v>41</v>
      </c>
      <c r="M801" s="67">
        <v>-0.50382910116886204</v>
      </c>
      <c r="N801" s="42">
        <v>41</v>
      </c>
      <c r="O801" s="67">
        <v>3.3439234656983401</v>
      </c>
      <c r="P801" s="69">
        <v>0.84533720507589905</v>
      </c>
      <c r="Q801" s="69">
        <v>4.6100000000000003</v>
      </c>
      <c r="R801" s="70">
        <v>6</v>
      </c>
      <c r="S801" s="71">
        <v>0</v>
      </c>
      <c r="T801" s="71">
        <v>2E-3</v>
      </c>
      <c r="U801" s="46" t="s">
        <v>89</v>
      </c>
      <c r="V801" s="72">
        <v>3.2000000000000002E-3</v>
      </c>
      <c r="W801" s="72" t="s">
        <v>18</v>
      </c>
      <c r="X801" s="72">
        <v>3.3591096486935098E-3</v>
      </c>
      <c r="Y801" s="48" t="s">
        <v>30</v>
      </c>
      <c r="Z801" s="49">
        <v>80.72777644</v>
      </c>
      <c r="AA801" s="50">
        <v>-0.14260100000000001</v>
      </c>
      <c r="AB801" s="73">
        <v>2734</v>
      </c>
      <c r="AC801" s="52">
        <v>37148</v>
      </c>
      <c r="AD801" s="48" t="s">
        <v>87</v>
      </c>
      <c r="AE801" s="53">
        <v>10</v>
      </c>
      <c r="AF801" s="46" t="s">
        <v>18</v>
      </c>
      <c r="AG801" s="54">
        <v>7.9228199999999998</v>
      </c>
    </row>
    <row r="802" spans="1:33" x14ac:dyDescent="0.25">
      <c r="A802" s="1" t="s">
        <v>1161</v>
      </c>
      <c r="B802" s="40" t="b" cm="1">
        <f t="array" ref="B802">IsESG(A802)</f>
        <v>0</v>
      </c>
      <c r="C802" s="74">
        <v>0.533414802507858</v>
      </c>
      <c r="D802" s="37">
        <v>19</v>
      </c>
      <c r="E802" s="74">
        <v>-0.75898383562886795</v>
      </c>
      <c r="F802" s="37">
        <v>26</v>
      </c>
      <c r="G802" s="74">
        <v>-1.33069340943176</v>
      </c>
      <c r="H802" s="37">
        <v>24</v>
      </c>
      <c r="I802" s="74">
        <v>7.7838337632001702</v>
      </c>
      <c r="J802" s="37">
        <v>34</v>
      </c>
      <c r="K802" s="74">
        <v>3.2901179872219402</v>
      </c>
      <c r="L802" s="37">
        <v>37</v>
      </c>
      <c r="M802" s="74">
        <v>-0.69161874656713496</v>
      </c>
      <c r="N802" s="37">
        <v>46</v>
      </c>
      <c r="O802" s="74">
        <v>3.4556495435155199</v>
      </c>
      <c r="P802" s="76">
        <v>1.0715277574712101</v>
      </c>
      <c r="Q802" s="76">
        <v>6.09</v>
      </c>
      <c r="R802" s="77">
        <v>8</v>
      </c>
      <c r="S802" s="78">
        <v>5.0000000000000001E-3</v>
      </c>
      <c r="T802" s="78">
        <v>5.0000000000000001E-3</v>
      </c>
      <c r="U802" s="14" t="s">
        <v>18</v>
      </c>
      <c r="V802" s="79">
        <v>8.0000000000000002E-3</v>
      </c>
      <c r="W802" s="79" t="s">
        <v>18</v>
      </c>
      <c r="X802" s="79">
        <v>8.0000000000000002E-3</v>
      </c>
      <c r="Y802" s="12" t="s">
        <v>30</v>
      </c>
      <c r="Z802" s="60">
        <v>189.41315763999901</v>
      </c>
      <c r="AA802" s="8">
        <v>6.41952371</v>
      </c>
      <c r="AB802" s="80">
        <v>3483</v>
      </c>
      <c r="AC802" s="62">
        <v>39874</v>
      </c>
      <c r="AD802" s="12" t="s">
        <v>1162</v>
      </c>
      <c r="AE802" s="16">
        <v>50</v>
      </c>
      <c r="AF802" s="14" t="s">
        <v>34</v>
      </c>
      <c r="AG802" s="39">
        <v>-4.2275511200000002</v>
      </c>
    </row>
    <row r="803" spans="1:33" x14ac:dyDescent="0.25">
      <c r="A803" s="40" t="s">
        <v>1163</v>
      </c>
      <c r="B803" s="40" t="b" cm="1">
        <f t="array" ref="B803">IsESG(A803)</f>
        <v>0</v>
      </c>
      <c r="C803" s="67">
        <v>1.39900375587966</v>
      </c>
      <c r="D803" s="42">
        <v>4</v>
      </c>
      <c r="E803" s="67">
        <v>0.86455086463683695</v>
      </c>
      <c r="F803" s="42">
        <v>5</v>
      </c>
      <c r="G803" s="67">
        <v>0.80739506606035605</v>
      </c>
      <c r="H803" s="42">
        <v>5</v>
      </c>
      <c r="I803" s="67">
        <v>7.1258907363420603</v>
      </c>
      <c r="J803" s="42">
        <v>38</v>
      </c>
      <c r="K803" s="67">
        <v>3.2627361190612199</v>
      </c>
      <c r="L803" s="42">
        <v>39</v>
      </c>
      <c r="M803" s="67">
        <v>-5.5401662049891998E-2</v>
      </c>
      <c r="N803" s="42">
        <v>9</v>
      </c>
      <c r="O803" s="67">
        <v>1.45724505003225</v>
      </c>
      <c r="P803" s="69">
        <v>2.08947793581053</v>
      </c>
      <c r="Q803" s="69">
        <v>2.54</v>
      </c>
      <c r="R803" s="70">
        <v>8</v>
      </c>
      <c r="S803" s="71">
        <v>0</v>
      </c>
      <c r="T803" s="71">
        <v>0</v>
      </c>
      <c r="U803" s="46" t="s">
        <v>18</v>
      </c>
      <c r="V803" s="72">
        <v>6.8999999999999999E-3</v>
      </c>
      <c r="W803" s="72" t="s">
        <v>18</v>
      </c>
      <c r="X803" s="72">
        <v>6.8999999999999999E-3</v>
      </c>
      <c r="Y803" s="48" t="s">
        <v>30</v>
      </c>
      <c r="Z803" s="49">
        <v>314.22492571999999</v>
      </c>
      <c r="AA803" s="50">
        <v>5.97606093</v>
      </c>
      <c r="AB803" s="73">
        <v>24324</v>
      </c>
      <c r="AC803" s="52">
        <v>36091</v>
      </c>
      <c r="AD803" s="48" t="s">
        <v>1164</v>
      </c>
      <c r="AE803" s="53">
        <v>50</v>
      </c>
      <c r="AF803" s="46" t="s">
        <v>18</v>
      </c>
      <c r="AG803" s="54">
        <v>25.623056649999999</v>
      </c>
    </row>
    <row r="804" spans="1:33" hidden="1" x14ac:dyDescent="0.25">
      <c r="A804" s="225" t="s">
        <v>2436</v>
      </c>
      <c r="B804" s="40" t="b" cm="1">
        <f t="array" ref="B804">IsESG(A804)</f>
        <v>1</v>
      </c>
      <c r="C804" s="67" t="s">
        <v>18</v>
      </c>
      <c r="D804" s="42" t="s">
        <v>18</v>
      </c>
      <c r="E804" s="67" t="s">
        <v>18</v>
      </c>
      <c r="F804" s="42" t="s">
        <v>18</v>
      </c>
      <c r="G804" s="67" t="s">
        <v>18</v>
      </c>
      <c r="H804" s="42" t="s">
        <v>18</v>
      </c>
      <c r="I804" s="67">
        <v>19.115334355791401</v>
      </c>
      <c r="J804" s="42">
        <v>8</v>
      </c>
      <c r="K804" s="67">
        <v>6.6703722263561103</v>
      </c>
      <c r="L804" s="42">
        <v>8</v>
      </c>
      <c r="M804" s="67">
        <v>-2.98929089694973</v>
      </c>
      <c r="N804" s="42">
        <v>8</v>
      </c>
      <c r="O804" s="67">
        <v>14.2121993962652</v>
      </c>
      <c r="P804" s="69">
        <v>1.05784647255312</v>
      </c>
      <c r="Q804" s="69" t="s">
        <v>18</v>
      </c>
      <c r="R804" s="70">
        <v>8</v>
      </c>
      <c r="S804" s="71">
        <v>0.05</v>
      </c>
      <c r="T804" s="71">
        <v>0.03</v>
      </c>
      <c r="U804" s="46" t="s">
        <v>18</v>
      </c>
      <c r="V804" s="72">
        <v>0</v>
      </c>
      <c r="W804" s="72" t="s">
        <v>18</v>
      </c>
      <c r="X804" s="72">
        <v>3.0000000000000001E-3</v>
      </c>
      <c r="Y804" s="48" t="s">
        <v>1371</v>
      </c>
      <c r="Z804" s="49" t="s">
        <v>18</v>
      </c>
      <c r="AA804" s="50" t="s">
        <v>18</v>
      </c>
      <c r="AB804" s="73" t="s">
        <v>18</v>
      </c>
      <c r="AC804" s="52">
        <v>44607</v>
      </c>
      <c r="AD804" s="48" t="s">
        <v>1629</v>
      </c>
      <c r="AE804" s="53" t="s">
        <v>1600</v>
      </c>
      <c r="AF804" s="46" t="s">
        <v>18</v>
      </c>
      <c r="AG804" s="54" t="s">
        <v>18</v>
      </c>
    </row>
    <row r="805" spans="1:33" hidden="1" x14ac:dyDescent="0.25">
      <c r="A805" s="225" t="s">
        <v>2437</v>
      </c>
      <c r="B805" s="40" t="b" cm="1">
        <f t="array" ref="B805">IsESG(A805)</f>
        <v>1</v>
      </c>
      <c r="C805" s="74" t="s">
        <v>18</v>
      </c>
      <c r="D805" s="37" t="s">
        <v>18</v>
      </c>
      <c r="E805" s="74" t="s">
        <v>18</v>
      </c>
      <c r="F805" s="37" t="s">
        <v>18</v>
      </c>
      <c r="G805" s="74" t="s">
        <v>18</v>
      </c>
      <c r="H805" s="37" t="s">
        <v>18</v>
      </c>
      <c r="I805" s="74">
        <v>21.711650110338699</v>
      </c>
      <c r="J805" s="37">
        <v>4</v>
      </c>
      <c r="K805" s="74">
        <v>8.2530277413154192</v>
      </c>
      <c r="L805" s="37">
        <v>7</v>
      </c>
      <c r="M805" s="74">
        <v>-2.1511462379469299</v>
      </c>
      <c r="N805" s="37">
        <v>5</v>
      </c>
      <c r="O805" s="74">
        <v>14.2951923824525</v>
      </c>
      <c r="P805" s="76">
        <v>1.2333265815121099</v>
      </c>
      <c r="Q805" s="76" t="s">
        <v>18</v>
      </c>
      <c r="R805" s="77">
        <v>8</v>
      </c>
      <c r="S805" s="78">
        <v>0.05</v>
      </c>
      <c r="T805" s="78">
        <v>0.03</v>
      </c>
      <c r="U805" s="14" t="s">
        <v>18</v>
      </c>
      <c r="V805" s="79">
        <v>0</v>
      </c>
      <c r="W805" s="79" t="s">
        <v>18</v>
      </c>
      <c r="X805" s="79">
        <v>3.0000000000000001E-3</v>
      </c>
      <c r="Y805" s="12" t="s">
        <v>1371</v>
      </c>
      <c r="Z805" s="60" t="s">
        <v>18</v>
      </c>
      <c r="AA805" s="8" t="s">
        <v>18</v>
      </c>
      <c r="AB805" s="80" t="s">
        <v>18</v>
      </c>
      <c r="AC805" s="62">
        <v>44607</v>
      </c>
      <c r="AD805" s="12" t="s">
        <v>1629</v>
      </c>
      <c r="AE805" s="16" t="s">
        <v>1600</v>
      </c>
      <c r="AF805" s="14" t="s">
        <v>18</v>
      </c>
      <c r="AG805" s="39" t="s">
        <v>18</v>
      </c>
    </row>
    <row r="806" spans="1:33" hidden="1" x14ac:dyDescent="0.25">
      <c r="A806" s="226" t="s">
        <v>2438</v>
      </c>
      <c r="B806" s="40" t="b" cm="1">
        <f t="array" ref="B806">IsESG(A806)</f>
        <v>1</v>
      </c>
      <c r="C806" s="82" t="s">
        <v>18</v>
      </c>
      <c r="D806" s="83" t="s">
        <v>18</v>
      </c>
      <c r="E806" s="82">
        <v>3.9143857324610698</v>
      </c>
      <c r="F806" s="83">
        <v>11</v>
      </c>
      <c r="G806" s="82">
        <v>-0.644919319993986</v>
      </c>
      <c r="H806" s="83">
        <v>14</v>
      </c>
      <c r="I806" s="82">
        <v>19.736475592348899</v>
      </c>
      <c r="J806" s="83">
        <v>15</v>
      </c>
      <c r="K806" s="82">
        <v>6.0098559877662199</v>
      </c>
      <c r="L806" s="83">
        <v>14</v>
      </c>
      <c r="M806" s="82">
        <v>-1.3728443920954401</v>
      </c>
      <c r="N806" s="83">
        <v>15</v>
      </c>
      <c r="O806" s="82">
        <v>13.876205835702599</v>
      </c>
      <c r="P806" s="84">
        <v>1.12822384018244</v>
      </c>
      <c r="Q806" s="84">
        <v>0.167561732653569</v>
      </c>
      <c r="R806" s="85">
        <v>8</v>
      </c>
      <c r="S806" s="86">
        <v>0.05</v>
      </c>
      <c r="T806" s="86">
        <v>0.03</v>
      </c>
      <c r="U806" s="87" t="s">
        <v>18</v>
      </c>
      <c r="V806" s="88">
        <v>0</v>
      </c>
      <c r="W806" s="88" t="s">
        <v>18</v>
      </c>
      <c r="X806" s="88">
        <v>3.0000000000000001E-3</v>
      </c>
      <c r="Y806" s="89" t="s">
        <v>1371</v>
      </c>
      <c r="Z806" s="90" t="s">
        <v>18</v>
      </c>
      <c r="AA806" s="91" t="s">
        <v>18</v>
      </c>
      <c r="AB806" s="92" t="s">
        <v>18</v>
      </c>
      <c r="AC806" s="93">
        <v>43440</v>
      </c>
      <c r="AD806" s="89" t="s">
        <v>1676</v>
      </c>
      <c r="AE806" s="94" t="s">
        <v>1600</v>
      </c>
      <c r="AF806" s="87" t="s">
        <v>18</v>
      </c>
      <c r="AG806" s="95" t="s">
        <v>18</v>
      </c>
    </row>
    <row r="807" spans="1:33" x14ac:dyDescent="0.25">
      <c r="A807" s="40" t="s">
        <v>1170</v>
      </c>
      <c r="B807" s="40" t="b" cm="1">
        <f t="array" ref="B807">IsESG(A807)</f>
        <v>0</v>
      </c>
      <c r="C807" s="41">
        <v>1.6030404199538399</v>
      </c>
      <c r="D807" s="42">
        <v>5</v>
      </c>
      <c r="E807" s="41">
        <v>0.39634169277276099</v>
      </c>
      <c r="F807" s="42">
        <v>8</v>
      </c>
      <c r="G807" s="41">
        <v>-0.55594037659311102</v>
      </c>
      <c r="H807" s="42">
        <v>8</v>
      </c>
      <c r="I807" s="41">
        <v>9.3199162558249498</v>
      </c>
      <c r="J807" s="42">
        <v>16</v>
      </c>
      <c r="K807" s="41">
        <v>3.2663476874003901</v>
      </c>
      <c r="L807" s="42">
        <v>18</v>
      </c>
      <c r="M807" s="41">
        <v>-0.55903673669978005</v>
      </c>
      <c r="N807" s="42">
        <v>10</v>
      </c>
      <c r="O807" s="41">
        <v>2.5602967023188001</v>
      </c>
      <c r="P807" s="43">
        <v>2.0462108527693799</v>
      </c>
      <c r="Q807" s="43">
        <v>4.8</v>
      </c>
      <c r="R807" s="44">
        <v>8</v>
      </c>
      <c r="S807" s="45">
        <v>5.0000000000000001E-3</v>
      </c>
      <c r="T807" s="45">
        <v>5.0000000000000001E-3</v>
      </c>
      <c r="U807" s="46" t="s">
        <v>18</v>
      </c>
      <c r="V807" s="47">
        <v>7.0000000000000001E-3</v>
      </c>
      <c r="W807" s="47" t="s">
        <v>18</v>
      </c>
      <c r="X807" s="47">
        <v>1.1665E-2</v>
      </c>
      <c r="Y807" s="48" t="s">
        <v>30</v>
      </c>
      <c r="Z807" s="49">
        <v>241.74182206999899</v>
      </c>
      <c r="AA807" s="50">
        <v>11.5733806</v>
      </c>
      <c r="AB807" s="51">
        <v>3934</v>
      </c>
      <c r="AC807" s="52">
        <v>39149</v>
      </c>
      <c r="AD807" s="48" t="s">
        <v>801</v>
      </c>
      <c r="AE807" s="53">
        <v>50</v>
      </c>
      <c r="AF807" s="46" t="s">
        <v>32</v>
      </c>
      <c r="AG807" s="54">
        <v>59.036302730000003</v>
      </c>
    </row>
    <row r="808" spans="1:33" x14ac:dyDescent="0.25">
      <c r="A808" s="1" t="s">
        <v>2660</v>
      </c>
      <c r="B808" s="40" t="b" cm="1">
        <f t="array" ref="B808">IsESG(A808)</f>
        <v>0</v>
      </c>
      <c r="C808" s="65">
        <v>2.0100906662998401</v>
      </c>
      <c r="D808" s="66">
        <v>3</v>
      </c>
      <c r="E808" s="55">
        <v>0.79817741198397996</v>
      </c>
      <c r="F808" s="37">
        <v>6</v>
      </c>
      <c r="G808" s="55">
        <v>-0.156848000368392</v>
      </c>
      <c r="H808" s="37">
        <v>6</v>
      </c>
      <c r="I808" s="55">
        <v>9.7548647965633108</v>
      </c>
      <c r="J808" s="37">
        <v>13</v>
      </c>
      <c r="K808" s="55">
        <v>3.4725117636549498</v>
      </c>
      <c r="L808" s="37">
        <v>17</v>
      </c>
      <c r="M808" s="55">
        <v>-0.52679798442506398</v>
      </c>
      <c r="N808" s="37">
        <v>9</v>
      </c>
      <c r="O808" s="55">
        <v>2.5628337788726698</v>
      </c>
      <c r="P808" s="56">
        <v>2.2138991167146802</v>
      </c>
      <c r="Q808" s="56">
        <v>4.8</v>
      </c>
      <c r="R808" s="57">
        <v>8</v>
      </c>
      <c r="S808" s="58">
        <v>5.0000000000000001E-3</v>
      </c>
      <c r="T808" s="58">
        <v>5.0000000000000001E-3</v>
      </c>
      <c r="U808" s="14" t="s">
        <v>18</v>
      </c>
      <c r="V808" s="59">
        <v>3.0000000000000001E-3</v>
      </c>
      <c r="W808" s="59" t="s">
        <v>18</v>
      </c>
      <c r="X808" s="59">
        <v>7.6649999999999999E-3</v>
      </c>
      <c r="Y808" s="12" t="s">
        <v>30</v>
      </c>
      <c r="Z808" s="60" t="s">
        <v>18</v>
      </c>
      <c r="AA808" s="8" t="s">
        <v>18</v>
      </c>
      <c r="AB808" s="61" t="s">
        <v>18</v>
      </c>
      <c r="AC808" s="62">
        <v>39149</v>
      </c>
      <c r="AD808" s="12" t="s">
        <v>801</v>
      </c>
      <c r="AE808" s="16">
        <v>300000</v>
      </c>
      <c r="AF808" s="14" t="s">
        <v>18</v>
      </c>
      <c r="AG808" s="39" t="s">
        <v>18</v>
      </c>
    </row>
    <row r="809" spans="1:33" x14ac:dyDescent="0.25">
      <c r="A809" s="40" t="s">
        <v>1172</v>
      </c>
      <c r="B809" s="40" t="b" cm="1">
        <f t="array" ref="B809">IsESG(A809)</f>
        <v>0</v>
      </c>
      <c r="C809" s="41">
        <v>1.7114936129996701</v>
      </c>
      <c r="D809" s="42">
        <v>4</v>
      </c>
      <c r="E809" s="41">
        <v>1.2035002574337801</v>
      </c>
      <c r="F809" s="42">
        <v>4</v>
      </c>
      <c r="G809" s="63">
        <v>1.3778688520440701</v>
      </c>
      <c r="H809" s="64">
        <v>2</v>
      </c>
      <c r="I809" s="41">
        <v>8.8004757401197704</v>
      </c>
      <c r="J809" s="42">
        <v>18</v>
      </c>
      <c r="K809" s="41">
        <v>3.83247863247861</v>
      </c>
      <c r="L809" s="42">
        <v>14</v>
      </c>
      <c r="M809" s="41">
        <v>0.11471443358099701</v>
      </c>
      <c r="N809" s="42">
        <v>5</v>
      </c>
      <c r="O809" s="41">
        <v>1.28511578878078</v>
      </c>
      <c r="P809" s="43">
        <v>3.67240557161522</v>
      </c>
      <c r="Q809" s="43">
        <v>2.12</v>
      </c>
      <c r="R809" s="44">
        <v>8</v>
      </c>
      <c r="S809" s="45">
        <v>0</v>
      </c>
      <c r="T809" s="45">
        <v>0</v>
      </c>
      <c r="U809" s="46" t="s">
        <v>18</v>
      </c>
      <c r="V809" s="47">
        <v>7.4999999999999997E-3</v>
      </c>
      <c r="W809" s="47" t="s">
        <v>18</v>
      </c>
      <c r="X809" s="47">
        <v>7.52434540202536E-3</v>
      </c>
      <c r="Y809" s="48" t="s">
        <v>30</v>
      </c>
      <c r="Z809" s="49">
        <v>1177.2146608414901</v>
      </c>
      <c r="AA809" s="50">
        <v>49.735579369999897</v>
      </c>
      <c r="AB809" s="51">
        <v>2497</v>
      </c>
      <c r="AC809" s="52">
        <v>39188</v>
      </c>
      <c r="AD809" s="48" t="s">
        <v>1117</v>
      </c>
      <c r="AE809" s="53">
        <v>1000</v>
      </c>
      <c r="AF809" s="46" t="s">
        <v>18</v>
      </c>
      <c r="AG809" s="54">
        <v>84.610317479999907</v>
      </c>
    </row>
    <row r="810" spans="1:33" x14ac:dyDescent="0.25">
      <c r="A810" s="1" t="s">
        <v>2661</v>
      </c>
      <c r="B810" s="40" t="b" cm="1">
        <f t="array" ref="B810">IsESG(A810)</f>
        <v>0</v>
      </c>
      <c r="C810" s="65">
        <v>2.0588276626231301</v>
      </c>
      <c r="D810" s="66">
        <v>2</v>
      </c>
      <c r="E810" s="65">
        <v>1.5587569392080101</v>
      </c>
      <c r="F810" s="66">
        <v>3</v>
      </c>
      <c r="G810" s="65">
        <v>1.7344303110244199</v>
      </c>
      <c r="H810" s="66">
        <v>1</v>
      </c>
      <c r="I810" s="55">
        <v>9.1831149612470799</v>
      </c>
      <c r="J810" s="37">
        <v>17</v>
      </c>
      <c r="K810" s="55">
        <v>4.0163512295609403</v>
      </c>
      <c r="L810" s="37">
        <v>12</v>
      </c>
      <c r="M810" s="55">
        <v>0.14503083454708801</v>
      </c>
      <c r="N810" s="37">
        <v>4</v>
      </c>
      <c r="O810" s="55">
        <v>1.28521875897264</v>
      </c>
      <c r="P810" s="56">
        <v>3.96983437130576</v>
      </c>
      <c r="Q810" s="56">
        <v>2.12</v>
      </c>
      <c r="R810" s="57">
        <v>8</v>
      </c>
      <c r="S810" s="58">
        <v>0</v>
      </c>
      <c r="T810" s="58">
        <v>0</v>
      </c>
      <c r="U810" s="14" t="s">
        <v>18</v>
      </c>
      <c r="V810" s="59">
        <v>4.0000000000000001E-3</v>
      </c>
      <c r="W810" s="59" t="s">
        <v>18</v>
      </c>
      <c r="X810" s="59">
        <v>4.0000000000000001E-3</v>
      </c>
      <c r="Y810" s="12" t="s">
        <v>30</v>
      </c>
      <c r="Z810" s="60" t="s">
        <v>18</v>
      </c>
      <c r="AA810" s="8" t="s">
        <v>18</v>
      </c>
      <c r="AB810" s="61" t="s">
        <v>18</v>
      </c>
      <c r="AC810" s="62">
        <v>39188</v>
      </c>
      <c r="AD810" s="12" t="s">
        <v>1117</v>
      </c>
      <c r="AE810" s="16">
        <v>5000000</v>
      </c>
      <c r="AF810" s="14" t="s">
        <v>18</v>
      </c>
      <c r="AG810" s="39" t="s">
        <v>18</v>
      </c>
    </row>
    <row r="811" spans="1:33" hidden="1" x14ac:dyDescent="0.25">
      <c r="A811" s="225" t="s">
        <v>2439</v>
      </c>
      <c r="B811" s="40" t="b" cm="1">
        <f t="array" ref="B811">IsESG(A811)</f>
        <v>1</v>
      </c>
      <c r="C811" s="67" t="s">
        <v>18</v>
      </c>
      <c r="D811" s="42" t="s">
        <v>18</v>
      </c>
      <c r="E811" s="67" t="s">
        <v>18</v>
      </c>
      <c r="F811" s="42" t="s">
        <v>18</v>
      </c>
      <c r="G811" s="67" t="s">
        <v>18</v>
      </c>
      <c r="H811" s="42" t="s">
        <v>18</v>
      </c>
      <c r="I811" s="67">
        <v>17.097802428760598</v>
      </c>
      <c r="J811" s="42">
        <v>22</v>
      </c>
      <c r="K811" s="67">
        <v>4.2723061921177496</v>
      </c>
      <c r="L811" s="42">
        <v>22</v>
      </c>
      <c r="M811" s="67">
        <v>-2.1462714690451001</v>
      </c>
      <c r="N811" s="42">
        <v>26</v>
      </c>
      <c r="O811" s="67">
        <v>13.796424476626701</v>
      </c>
      <c r="P811" s="69">
        <v>0.94349032922135501</v>
      </c>
      <c r="Q811" s="69" t="s">
        <v>18</v>
      </c>
      <c r="R811" s="70">
        <v>8</v>
      </c>
      <c r="S811" s="71">
        <v>0.05</v>
      </c>
      <c r="T811" s="71">
        <v>0.03</v>
      </c>
      <c r="U811" s="46" t="s">
        <v>18</v>
      </c>
      <c r="V811" s="72">
        <v>0</v>
      </c>
      <c r="W811" s="72" t="s">
        <v>18</v>
      </c>
      <c r="X811" s="72">
        <v>3.0000000000000001E-3</v>
      </c>
      <c r="Y811" s="48" t="s">
        <v>1371</v>
      </c>
      <c r="Z811" s="49" t="s">
        <v>18</v>
      </c>
      <c r="AA811" s="50" t="s">
        <v>18</v>
      </c>
      <c r="AB811" s="73" t="s">
        <v>18</v>
      </c>
      <c r="AC811" s="52">
        <v>44454</v>
      </c>
      <c r="AD811" s="48" t="s">
        <v>1676</v>
      </c>
      <c r="AE811" s="53" t="s">
        <v>1600</v>
      </c>
      <c r="AF811" s="46" t="s">
        <v>18</v>
      </c>
      <c r="AG811" s="54" t="s">
        <v>18</v>
      </c>
    </row>
    <row r="812" spans="1:33" hidden="1" x14ac:dyDescent="0.25">
      <c r="A812" s="1" t="s">
        <v>1175</v>
      </c>
      <c r="B812" s="40" t="b" cm="1">
        <f t="array" ref="B812">IsESG(A812)</f>
        <v>0</v>
      </c>
      <c r="C812" s="55" t="s">
        <v>18</v>
      </c>
      <c r="D812" s="37" t="s">
        <v>18</v>
      </c>
      <c r="E812" s="55" t="s">
        <v>18</v>
      </c>
      <c r="F812" s="37" t="s">
        <v>18</v>
      </c>
      <c r="G812" s="55" t="s">
        <v>18</v>
      </c>
      <c r="H812" s="37" t="s">
        <v>18</v>
      </c>
      <c r="I812" s="65">
        <v>14.3048079594776</v>
      </c>
      <c r="J812" s="66">
        <v>1</v>
      </c>
      <c r="K812" s="55">
        <v>3.9662902925199299</v>
      </c>
      <c r="L812" s="37">
        <v>13</v>
      </c>
      <c r="M812" s="65">
        <v>4.69588181688058</v>
      </c>
      <c r="N812" s="66">
        <v>1</v>
      </c>
      <c r="O812" s="55">
        <v>10.201453336760199</v>
      </c>
      <c r="P812" s="56">
        <v>1.0021904002056501</v>
      </c>
      <c r="Q812" s="56" t="s">
        <v>18</v>
      </c>
      <c r="R812" s="57">
        <v>8</v>
      </c>
      <c r="S812" s="58">
        <v>0</v>
      </c>
      <c r="T812" s="58">
        <v>0</v>
      </c>
      <c r="U812" s="14" t="s">
        <v>18</v>
      </c>
      <c r="V812" s="59">
        <v>0.01</v>
      </c>
      <c r="W812" s="59" t="s">
        <v>18</v>
      </c>
      <c r="X812" s="59" t="s">
        <v>18</v>
      </c>
      <c r="Y812" s="12" t="s">
        <v>141</v>
      </c>
      <c r="Z812" s="60">
        <v>335.876155769999</v>
      </c>
      <c r="AA812" s="8" t="s">
        <v>18</v>
      </c>
      <c r="AB812" s="61" t="s">
        <v>18</v>
      </c>
      <c r="AC812" s="62">
        <v>41059</v>
      </c>
      <c r="AD812" s="12" t="s">
        <v>1176</v>
      </c>
      <c r="AE812" s="16" t="s">
        <v>315</v>
      </c>
      <c r="AF812" s="14" t="s">
        <v>18</v>
      </c>
      <c r="AG812" s="39" t="s">
        <v>18</v>
      </c>
    </row>
    <row r="813" spans="1:33" hidden="1" x14ac:dyDescent="0.25">
      <c r="A813" s="40" t="s">
        <v>1177</v>
      </c>
      <c r="B813" s="40" t="b" cm="1">
        <f t="array" ref="B813">IsESG(A813)</f>
        <v>0</v>
      </c>
      <c r="C813" s="41" t="s">
        <v>18</v>
      </c>
      <c r="D813" s="42" t="s">
        <v>18</v>
      </c>
      <c r="E813" s="41" t="s">
        <v>18</v>
      </c>
      <c r="F813" s="42" t="s">
        <v>18</v>
      </c>
      <c r="G813" s="41" t="s">
        <v>18</v>
      </c>
      <c r="H813" s="42" t="s">
        <v>18</v>
      </c>
      <c r="I813" s="41">
        <v>10.6788889017326</v>
      </c>
      <c r="J813" s="42">
        <v>9</v>
      </c>
      <c r="K813" s="41">
        <v>3.2537474388007301</v>
      </c>
      <c r="L813" s="42">
        <v>19</v>
      </c>
      <c r="M813" s="41">
        <v>-3.6118185936477301</v>
      </c>
      <c r="N813" s="42">
        <v>20</v>
      </c>
      <c r="O813" s="41">
        <v>8.0690712608382995</v>
      </c>
      <c r="P813" s="43">
        <v>0.81767521084162498</v>
      </c>
      <c r="Q813" s="43" t="s">
        <v>18</v>
      </c>
      <c r="R813" s="44">
        <v>6</v>
      </c>
      <c r="S813" s="45">
        <v>0</v>
      </c>
      <c r="T813" s="45">
        <v>0</v>
      </c>
      <c r="U813" s="46" t="s">
        <v>18</v>
      </c>
      <c r="V813" s="47">
        <v>0.01</v>
      </c>
      <c r="W813" s="47" t="s">
        <v>18</v>
      </c>
      <c r="X813" s="47" t="s">
        <v>18</v>
      </c>
      <c r="Y813" s="48" t="s">
        <v>141</v>
      </c>
      <c r="Z813" s="49">
        <v>66.403521130000001</v>
      </c>
      <c r="AA813" s="50" t="s">
        <v>18</v>
      </c>
      <c r="AB813" s="51" t="s">
        <v>18</v>
      </c>
      <c r="AC813" s="52">
        <v>44217</v>
      </c>
      <c r="AD813" s="48" t="s">
        <v>1178</v>
      </c>
      <c r="AE813" s="53">
        <v>0</v>
      </c>
      <c r="AF813" s="46" t="s">
        <v>18</v>
      </c>
      <c r="AG813" s="54" t="s">
        <v>18</v>
      </c>
    </row>
    <row r="814" spans="1:33" hidden="1" x14ac:dyDescent="0.25">
      <c r="A814" s="1" t="s">
        <v>1179</v>
      </c>
      <c r="B814" s="40" t="b" cm="1">
        <f t="array" ref="B814">IsESG(A814)</f>
        <v>0</v>
      </c>
      <c r="C814" s="55" t="s">
        <v>18</v>
      </c>
      <c r="D814" s="37" t="s">
        <v>18</v>
      </c>
      <c r="E814" s="55" t="s">
        <v>18</v>
      </c>
      <c r="F814" s="37" t="s">
        <v>18</v>
      </c>
      <c r="G814" s="55" t="s">
        <v>18</v>
      </c>
      <c r="H814" s="37" t="s">
        <v>18</v>
      </c>
      <c r="I814" s="65">
        <v>12.469077750434</v>
      </c>
      <c r="J814" s="66">
        <v>2</v>
      </c>
      <c r="K814" s="65">
        <v>5.97739248230386</v>
      </c>
      <c r="L814" s="66">
        <v>1</v>
      </c>
      <c r="M814" s="55">
        <v>-6.2855576178473598</v>
      </c>
      <c r="N814" s="37">
        <v>22</v>
      </c>
      <c r="O814" s="55">
        <v>13.571732005325799</v>
      </c>
      <c r="P814" s="56">
        <v>0.61805437875665903</v>
      </c>
      <c r="Q814" s="56" t="s">
        <v>18</v>
      </c>
      <c r="R814" s="57">
        <v>8</v>
      </c>
      <c r="S814" s="58">
        <v>0</v>
      </c>
      <c r="T814" s="58">
        <v>0</v>
      </c>
      <c r="U814" s="14" t="s">
        <v>18</v>
      </c>
      <c r="V814" s="59">
        <v>6.0000000000000001E-3</v>
      </c>
      <c r="W814" s="59" t="s">
        <v>18</v>
      </c>
      <c r="X814" s="59" t="s">
        <v>18</v>
      </c>
      <c r="Y814" s="12" t="s">
        <v>141</v>
      </c>
      <c r="Z814" s="60">
        <v>273.30785058999999</v>
      </c>
      <c r="AA814" s="8" t="s">
        <v>18</v>
      </c>
      <c r="AB814" s="61" t="s">
        <v>18</v>
      </c>
      <c r="AC814" s="62">
        <v>37879</v>
      </c>
      <c r="AD814" s="12" t="s">
        <v>1180</v>
      </c>
      <c r="AE814" s="16">
        <v>0</v>
      </c>
      <c r="AF814" s="14" t="s">
        <v>18</v>
      </c>
      <c r="AG814" s="39" t="s">
        <v>18</v>
      </c>
    </row>
    <row r="815" spans="1:33" x14ac:dyDescent="0.25">
      <c r="A815" s="40" t="s">
        <v>1181</v>
      </c>
      <c r="B815" s="40" t="b" cm="1">
        <f t="array" ref="B815">IsESG(A815)</f>
        <v>0</v>
      </c>
      <c r="C815" s="63">
        <v>3.11918104235329</v>
      </c>
      <c r="D815" s="64">
        <v>1</v>
      </c>
      <c r="E815" s="41">
        <v>0.53256184813652496</v>
      </c>
      <c r="F815" s="42">
        <v>7</v>
      </c>
      <c r="G815" s="41">
        <v>-0.50642573422010595</v>
      </c>
      <c r="H815" s="42">
        <v>7</v>
      </c>
      <c r="I815" s="41">
        <v>10.8599508599507</v>
      </c>
      <c r="J815" s="42">
        <v>8</v>
      </c>
      <c r="K815" s="41">
        <v>4.2702082024394601</v>
      </c>
      <c r="L815" s="42">
        <v>8</v>
      </c>
      <c r="M815" s="63">
        <v>0.45012766371916801</v>
      </c>
      <c r="N815" s="64">
        <v>3</v>
      </c>
      <c r="O815" s="41">
        <v>6.9984980083847796</v>
      </c>
      <c r="P815" s="43">
        <v>0.96862805341923897</v>
      </c>
      <c r="Q815" s="43" t="s">
        <v>18</v>
      </c>
      <c r="R815" s="44">
        <v>8</v>
      </c>
      <c r="S815" s="45">
        <v>0</v>
      </c>
      <c r="T815" s="45">
        <v>0</v>
      </c>
      <c r="U815" s="46" t="s">
        <v>18</v>
      </c>
      <c r="V815" s="47">
        <v>7.0000000000000001E-3</v>
      </c>
      <c r="W815" s="47" t="s">
        <v>18</v>
      </c>
      <c r="X815" s="47">
        <v>1.01E-2</v>
      </c>
      <c r="Y815" s="48" t="s">
        <v>141</v>
      </c>
      <c r="Z815" s="49">
        <v>1456.25986696</v>
      </c>
      <c r="AA815" s="50">
        <v>1.733884981681</v>
      </c>
      <c r="AB815" s="51">
        <v>526</v>
      </c>
      <c r="AC815" s="52">
        <v>40224</v>
      </c>
      <c r="AD815" s="48" t="s">
        <v>142</v>
      </c>
      <c r="AE815" s="53">
        <v>50</v>
      </c>
      <c r="AF815" s="46" t="s">
        <v>34</v>
      </c>
      <c r="AG815" s="54">
        <v>4.8901919425949902</v>
      </c>
    </row>
    <row r="816" spans="1:33" x14ac:dyDescent="0.25">
      <c r="A816" s="1" t="s">
        <v>2662</v>
      </c>
      <c r="B816" s="40" t="b" cm="1">
        <f t="array" ref="B816">IsESG(A816)</f>
        <v>0</v>
      </c>
      <c r="C816" s="55">
        <v>-0.138829875227686</v>
      </c>
      <c r="D816" s="37">
        <v>8</v>
      </c>
      <c r="E816" s="55">
        <v>-1.7007358002731701</v>
      </c>
      <c r="F816" s="37">
        <v>14</v>
      </c>
      <c r="G816" s="55">
        <v>-4.6872390921678102</v>
      </c>
      <c r="H816" s="37">
        <v>13</v>
      </c>
      <c r="I816" s="55">
        <v>11.500757153104299</v>
      </c>
      <c r="J816" s="37">
        <v>6</v>
      </c>
      <c r="K816" s="65">
        <v>4.8557203276406504</v>
      </c>
      <c r="L816" s="66">
        <v>3</v>
      </c>
      <c r="M816" s="55">
        <v>-2.5572139303483299</v>
      </c>
      <c r="N816" s="37">
        <v>15</v>
      </c>
      <c r="O816" s="55">
        <v>6.0874904559091298</v>
      </c>
      <c r="P816" s="56">
        <v>1.21885165153259</v>
      </c>
      <c r="Q816" s="56" t="s">
        <v>18</v>
      </c>
      <c r="R816" s="57">
        <v>8</v>
      </c>
      <c r="S816" s="58">
        <v>0</v>
      </c>
      <c r="T816" s="58">
        <v>0</v>
      </c>
      <c r="U816" s="14" t="s">
        <v>18</v>
      </c>
      <c r="V816" s="59">
        <v>7.0000000000000001E-3</v>
      </c>
      <c r="W816" s="59" t="s">
        <v>18</v>
      </c>
      <c r="X816" s="59">
        <v>1.0200000000000001E-2</v>
      </c>
      <c r="Y816" s="12" t="s">
        <v>141</v>
      </c>
      <c r="Z816" s="60" t="s">
        <v>18</v>
      </c>
      <c r="AA816" s="8" t="s">
        <v>18</v>
      </c>
      <c r="AB816" s="61" t="s">
        <v>18</v>
      </c>
      <c r="AC816" s="62">
        <v>40224</v>
      </c>
      <c r="AD816" s="12" t="s">
        <v>142</v>
      </c>
      <c r="AE816" s="16">
        <v>50</v>
      </c>
      <c r="AF816" s="14" t="s">
        <v>34</v>
      </c>
      <c r="AG816" s="39" t="s">
        <v>18</v>
      </c>
    </row>
    <row r="817" spans="1:33" hidden="1" x14ac:dyDescent="0.25">
      <c r="A817" s="40" t="s">
        <v>1183</v>
      </c>
      <c r="B817" s="40" t="b" cm="1">
        <f t="array" ref="B817">IsESG(A817)</f>
        <v>0</v>
      </c>
      <c r="C817" s="41" t="s">
        <v>18</v>
      </c>
      <c r="D817" s="42" t="s">
        <v>18</v>
      </c>
      <c r="E817" s="41" t="s">
        <v>18</v>
      </c>
      <c r="F817" s="42" t="s">
        <v>18</v>
      </c>
      <c r="G817" s="41" t="s">
        <v>18</v>
      </c>
      <c r="H817" s="42" t="s">
        <v>18</v>
      </c>
      <c r="I817" s="41">
        <v>5.8033350347963299</v>
      </c>
      <c r="J817" s="42">
        <v>21</v>
      </c>
      <c r="K817" s="41">
        <v>1.70709126515626</v>
      </c>
      <c r="L817" s="42">
        <v>21</v>
      </c>
      <c r="M817" s="63">
        <v>3.1556784180739301</v>
      </c>
      <c r="N817" s="64">
        <v>2</v>
      </c>
      <c r="O817" s="41">
        <v>10.256317654420601</v>
      </c>
      <c r="P817" s="43">
        <v>0.167928269735623</v>
      </c>
      <c r="Q817" s="43" t="s">
        <v>18</v>
      </c>
      <c r="R817" s="44">
        <v>8</v>
      </c>
      <c r="S817" s="45">
        <v>0</v>
      </c>
      <c r="T817" s="45">
        <v>0</v>
      </c>
      <c r="U817" s="46" t="s">
        <v>18</v>
      </c>
      <c r="V817" s="47">
        <v>1.0999999999999999E-2</v>
      </c>
      <c r="W817" s="47" t="s">
        <v>18</v>
      </c>
      <c r="X817" s="47" t="s">
        <v>18</v>
      </c>
      <c r="Y817" s="48" t="s">
        <v>141</v>
      </c>
      <c r="Z817" s="49">
        <v>249.10415259999999</v>
      </c>
      <c r="AA817" s="50" t="s">
        <v>18</v>
      </c>
      <c r="AB817" s="51" t="s">
        <v>18</v>
      </c>
      <c r="AC817" s="52">
        <v>41177</v>
      </c>
      <c r="AD817" s="48" t="s">
        <v>1184</v>
      </c>
      <c r="AE817" s="53">
        <v>0</v>
      </c>
      <c r="AF817" s="46" t="s">
        <v>18</v>
      </c>
      <c r="AG817" s="54" t="s">
        <v>18</v>
      </c>
    </row>
    <row r="818" spans="1:33" hidden="1" x14ac:dyDescent="0.25">
      <c r="A818" s="1" t="s">
        <v>1185</v>
      </c>
      <c r="B818" s="40" t="b" cm="1">
        <f t="array" ref="B818">IsESG(A818)</f>
        <v>0</v>
      </c>
      <c r="C818" s="55" t="s">
        <v>18</v>
      </c>
      <c r="D818" s="37" t="s">
        <v>18</v>
      </c>
      <c r="E818" s="55">
        <v>-2.7930628510083801</v>
      </c>
      <c r="F818" s="37">
        <v>17</v>
      </c>
      <c r="G818" s="55">
        <v>-7.1935960438018602</v>
      </c>
      <c r="H818" s="37">
        <v>17</v>
      </c>
      <c r="I818" s="55">
        <v>10.4514500845266</v>
      </c>
      <c r="J818" s="37">
        <v>10</v>
      </c>
      <c r="K818" s="55">
        <v>3.5412833495948699</v>
      </c>
      <c r="L818" s="37">
        <v>16</v>
      </c>
      <c r="M818" s="55">
        <v>-2.1138632196692302</v>
      </c>
      <c r="N818" s="37">
        <v>14</v>
      </c>
      <c r="O818" s="55">
        <v>8.8886855730015597</v>
      </c>
      <c r="P818" s="56">
        <v>0.71669097472022403</v>
      </c>
      <c r="Q818" s="56" t="s">
        <v>18</v>
      </c>
      <c r="R818" s="57">
        <v>8</v>
      </c>
      <c r="S818" s="58">
        <v>0</v>
      </c>
      <c r="T818" s="58">
        <v>0</v>
      </c>
      <c r="U818" s="14" t="s">
        <v>18</v>
      </c>
      <c r="V818" s="59">
        <v>7.4999999999999997E-3</v>
      </c>
      <c r="W818" s="59" t="s">
        <v>18</v>
      </c>
      <c r="X818" s="59">
        <v>7.7952493572977597E-3</v>
      </c>
      <c r="Y818" s="12" t="s">
        <v>30</v>
      </c>
      <c r="Z818" s="60">
        <v>31.945833795431501</v>
      </c>
      <c r="AA818" s="8">
        <v>1.0462117186435</v>
      </c>
      <c r="AB818" s="61">
        <v>6857</v>
      </c>
      <c r="AC818" s="62">
        <v>43564</v>
      </c>
      <c r="AD818" s="12" t="s">
        <v>1186</v>
      </c>
      <c r="AE818" s="16" t="s">
        <v>165</v>
      </c>
      <c r="AF818" s="14" t="s">
        <v>39</v>
      </c>
      <c r="AG818" s="39">
        <v>0.98980049375956902</v>
      </c>
    </row>
    <row r="819" spans="1:33" hidden="1" x14ac:dyDescent="0.25">
      <c r="A819" s="40" t="s">
        <v>1187</v>
      </c>
      <c r="B819" s="40" t="b" cm="1">
        <f t="array" ref="B819">IsESG(A819)</f>
        <v>0</v>
      </c>
      <c r="C819" s="41" t="s">
        <v>18</v>
      </c>
      <c r="D819" s="42" t="s">
        <v>18</v>
      </c>
      <c r="E819" s="41">
        <v>4.9055710350809301E-2</v>
      </c>
      <c r="F819" s="42">
        <v>10</v>
      </c>
      <c r="G819" s="41">
        <v>-1.5556008011965501</v>
      </c>
      <c r="H819" s="42">
        <v>11</v>
      </c>
      <c r="I819" s="41">
        <v>11.1014843107865</v>
      </c>
      <c r="J819" s="42">
        <v>7</v>
      </c>
      <c r="K819" s="41">
        <v>4.5247580327486903</v>
      </c>
      <c r="L819" s="42">
        <v>6</v>
      </c>
      <c r="M819" s="41">
        <v>-1.1299498230339</v>
      </c>
      <c r="N819" s="42">
        <v>12</v>
      </c>
      <c r="O819" s="41">
        <v>3.48681361419768</v>
      </c>
      <c r="P819" s="43">
        <v>2.0134356837916201</v>
      </c>
      <c r="Q819" s="43">
        <v>0</v>
      </c>
      <c r="R819" s="44">
        <v>6</v>
      </c>
      <c r="S819" s="45">
        <v>0</v>
      </c>
      <c r="T819" s="45">
        <v>0</v>
      </c>
      <c r="U819" s="46" t="s">
        <v>18</v>
      </c>
      <c r="V819" s="47">
        <v>2E-3</v>
      </c>
      <c r="W819" s="47" t="s">
        <v>18</v>
      </c>
      <c r="X819" s="47">
        <v>2.0226819386152E-3</v>
      </c>
      <c r="Y819" s="48" t="s">
        <v>30</v>
      </c>
      <c r="Z819" s="49">
        <v>811.17387563840998</v>
      </c>
      <c r="AA819" s="50">
        <v>0.44082197748700103</v>
      </c>
      <c r="AB819" s="51">
        <v>813</v>
      </c>
      <c r="AC819" s="52">
        <v>42067</v>
      </c>
      <c r="AD819" s="48" t="s">
        <v>1188</v>
      </c>
      <c r="AE819" s="53">
        <v>100000</v>
      </c>
      <c r="AF819" s="46" t="s">
        <v>18</v>
      </c>
      <c r="AG819" s="54">
        <v>5.2533739317770101</v>
      </c>
    </row>
    <row r="820" spans="1:33" hidden="1" x14ac:dyDescent="0.25">
      <c r="A820" s="1" t="s">
        <v>1189</v>
      </c>
      <c r="B820" s="40" t="b" cm="1">
        <f t="array" ref="B820">IsESG(A820)</f>
        <v>0</v>
      </c>
      <c r="C820" s="55" t="s">
        <v>18</v>
      </c>
      <c r="D820" s="37" t="s">
        <v>18</v>
      </c>
      <c r="E820" s="55">
        <v>-2.1691891195750101</v>
      </c>
      <c r="F820" s="37">
        <v>16</v>
      </c>
      <c r="G820" s="55">
        <v>-6.5948911791668099</v>
      </c>
      <c r="H820" s="37">
        <v>16</v>
      </c>
      <c r="I820" s="65">
        <v>11.8070326628104</v>
      </c>
      <c r="J820" s="66">
        <v>3</v>
      </c>
      <c r="K820" s="65">
        <v>5.0751879512114604</v>
      </c>
      <c r="L820" s="66">
        <v>2</v>
      </c>
      <c r="M820" s="55">
        <v>-3.5624576095902101</v>
      </c>
      <c r="N820" s="37">
        <v>19</v>
      </c>
      <c r="O820" s="55">
        <v>7.6998396856839797</v>
      </c>
      <c r="P820" s="56">
        <v>1.00340054091575</v>
      </c>
      <c r="Q820" s="56" t="s">
        <v>18</v>
      </c>
      <c r="R820" s="57">
        <v>8</v>
      </c>
      <c r="S820" s="58">
        <v>0</v>
      </c>
      <c r="T820" s="58">
        <v>0</v>
      </c>
      <c r="U820" s="14" t="s">
        <v>18</v>
      </c>
      <c r="V820" s="59">
        <v>7.4999999999999997E-3</v>
      </c>
      <c r="W820" s="59" t="s">
        <v>18</v>
      </c>
      <c r="X820" s="59">
        <v>7.9033294185170706E-3</v>
      </c>
      <c r="Y820" s="12" t="s">
        <v>30</v>
      </c>
      <c r="Z820" s="60">
        <v>343.049408533791</v>
      </c>
      <c r="AA820" s="8">
        <v>-0.28800588669242</v>
      </c>
      <c r="AB820" s="61">
        <v>16449</v>
      </c>
      <c r="AC820" s="62">
        <v>43564</v>
      </c>
      <c r="AD820" s="12" t="s">
        <v>1186</v>
      </c>
      <c r="AE820" s="16" t="s">
        <v>154</v>
      </c>
      <c r="AF820" s="14" t="s">
        <v>39</v>
      </c>
      <c r="AG820" s="39">
        <v>12.3393806572338</v>
      </c>
    </row>
    <row r="821" spans="1:33" x14ac:dyDescent="0.25">
      <c r="A821" s="40" t="s">
        <v>1190</v>
      </c>
      <c r="B821" s="40" t="b" cm="1">
        <f t="array" ref="B821">IsESG(A821)</f>
        <v>0</v>
      </c>
      <c r="C821" s="41">
        <v>-1.6287430294834799</v>
      </c>
      <c r="D821" s="42">
        <v>10</v>
      </c>
      <c r="E821" s="41">
        <v>-1.3512271196035399</v>
      </c>
      <c r="F821" s="42">
        <v>13</v>
      </c>
      <c r="G821" s="41">
        <v>-5.4478169427809204</v>
      </c>
      <c r="H821" s="42">
        <v>14</v>
      </c>
      <c r="I821" s="41">
        <v>6.7455642291569502</v>
      </c>
      <c r="J821" s="42">
        <v>20</v>
      </c>
      <c r="K821" s="41">
        <v>2.0858799506283798</v>
      </c>
      <c r="L821" s="42">
        <v>20</v>
      </c>
      <c r="M821" s="41">
        <v>-1.94671509213755</v>
      </c>
      <c r="N821" s="42">
        <v>13</v>
      </c>
      <c r="O821" s="41">
        <v>7.71245742256691</v>
      </c>
      <c r="P821" s="43">
        <v>0.34548714189718899</v>
      </c>
      <c r="Q821" s="43">
        <v>0</v>
      </c>
      <c r="R821" s="44">
        <v>8</v>
      </c>
      <c r="S821" s="45">
        <v>0</v>
      </c>
      <c r="T821" s="45">
        <v>0</v>
      </c>
      <c r="U821" s="46" t="s">
        <v>18</v>
      </c>
      <c r="V821" s="47">
        <v>4.0000000000000001E-3</v>
      </c>
      <c r="W821" s="47" t="s">
        <v>18</v>
      </c>
      <c r="X821" s="47">
        <v>4.0292668796265097E-3</v>
      </c>
      <c r="Y821" s="48" t="s">
        <v>30</v>
      </c>
      <c r="Z821" s="49">
        <v>341.54107137321802</v>
      </c>
      <c r="AA821" s="50">
        <v>14.1118999390683</v>
      </c>
      <c r="AB821" s="51">
        <v>75</v>
      </c>
      <c r="AC821" s="52">
        <v>41592</v>
      </c>
      <c r="AD821" s="48" t="s">
        <v>1191</v>
      </c>
      <c r="AE821" s="53" t="s">
        <v>165</v>
      </c>
      <c r="AF821" s="46" t="s">
        <v>18</v>
      </c>
      <c r="AG821" s="54">
        <v>55.9702986249793</v>
      </c>
    </row>
    <row r="822" spans="1:33" x14ac:dyDescent="0.25">
      <c r="A822" s="1" t="s">
        <v>1192</v>
      </c>
      <c r="B822" s="40" t="b" cm="1">
        <f t="array" ref="B822">IsESG(A822)</f>
        <v>0</v>
      </c>
      <c r="C822" s="55">
        <v>-1.5728329741371101</v>
      </c>
      <c r="D822" s="37">
        <v>9</v>
      </c>
      <c r="E822" s="55">
        <v>-1.84630445349099</v>
      </c>
      <c r="F822" s="37">
        <v>15</v>
      </c>
      <c r="G822" s="55">
        <v>-5.7109208881077702</v>
      </c>
      <c r="H822" s="37">
        <v>15</v>
      </c>
      <c r="I822" s="55">
        <v>9.5109477497855792</v>
      </c>
      <c r="J822" s="37">
        <v>14</v>
      </c>
      <c r="K822" s="55">
        <v>4.4840311430885498</v>
      </c>
      <c r="L822" s="37">
        <v>7</v>
      </c>
      <c r="M822" s="55">
        <v>-4.0121430766091599</v>
      </c>
      <c r="N822" s="37">
        <v>21</v>
      </c>
      <c r="O822" s="55">
        <v>7.2421582795982404</v>
      </c>
      <c r="P822" s="56">
        <v>0.74976798116268994</v>
      </c>
      <c r="Q822" s="56">
        <v>0</v>
      </c>
      <c r="R822" s="57">
        <v>6</v>
      </c>
      <c r="S822" s="58">
        <v>0</v>
      </c>
      <c r="T822" s="58">
        <v>0</v>
      </c>
      <c r="U822" s="14" t="s">
        <v>18</v>
      </c>
      <c r="V822" s="59">
        <v>6.4999999999999997E-3</v>
      </c>
      <c r="W822" s="59" t="s">
        <v>18</v>
      </c>
      <c r="X822" s="59">
        <v>7.0566750097647499E-3</v>
      </c>
      <c r="Y822" s="12" t="s">
        <v>30</v>
      </c>
      <c r="Z822" s="60">
        <v>2220.7347576724801</v>
      </c>
      <c r="AA822" s="8">
        <v>-18.5745940288345</v>
      </c>
      <c r="AB822" s="61">
        <v>75535</v>
      </c>
      <c r="AC822" s="62">
        <v>40301</v>
      </c>
      <c r="AD822" s="12" t="s">
        <v>1193</v>
      </c>
      <c r="AE822" s="16" t="s">
        <v>154</v>
      </c>
      <c r="AF822" s="14" t="s">
        <v>39</v>
      </c>
      <c r="AG822" s="39">
        <v>-193.37949402582299</v>
      </c>
    </row>
    <row r="823" spans="1:33" hidden="1" x14ac:dyDescent="0.25">
      <c r="A823" s="225" t="s">
        <v>2516</v>
      </c>
      <c r="B823" s="40" t="b" cm="1">
        <f t="array" ref="B823">IsESG(A823)</f>
        <v>1</v>
      </c>
      <c r="C823" s="67" t="s">
        <v>18</v>
      </c>
      <c r="D823" s="42" t="s">
        <v>18</v>
      </c>
      <c r="E823" s="67" t="s">
        <v>18</v>
      </c>
      <c r="F823" s="42" t="s">
        <v>18</v>
      </c>
      <c r="G823" s="67" t="s">
        <v>18</v>
      </c>
      <c r="H823" s="42" t="s">
        <v>18</v>
      </c>
      <c r="I823" s="67">
        <v>9.2164880097249799</v>
      </c>
      <c r="J823" s="42">
        <v>35</v>
      </c>
      <c r="K823" s="67">
        <v>3.9659162634126002</v>
      </c>
      <c r="L823" s="42">
        <v>23</v>
      </c>
      <c r="M823" s="67">
        <v>-3.4297439906194298</v>
      </c>
      <c r="N823" s="42">
        <v>39</v>
      </c>
      <c r="O823" s="67">
        <v>11.2018502750573</v>
      </c>
      <c r="P823" s="69">
        <v>0.45844914245367002</v>
      </c>
      <c r="Q823" s="69" t="s">
        <v>18</v>
      </c>
      <c r="R823" s="70">
        <v>9</v>
      </c>
      <c r="S823" s="71">
        <v>0.05</v>
      </c>
      <c r="T823" s="71">
        <v>5.0000000000000001E-3</v>
      </c>
      <c r="U823" s="46" t="s">
        <v>18</v>
      </c>
      <c r="V823" s="72">
        <v>1.4999999999999999E-2</v>
      </c>
      <c r="W823" s="72" t="s">
        <v>18</v>
      </c>
      <c r="X823" s="72">
        <v>1.7999999999999999E-2</v>
      </c>
      <c r="Y823" s="48" t="s">
        <v>141</v>
      </c>
      <c r="Z823" s="49" t="s">
        <v>18</v>
      </c>
      <c r="AA823" s="50" t="s">
        <v>18</v>
      </c>
      <c r="AB823" s="73" t="s">
        <v>18</v>
      </c>
      <c r="AC823" s="52">
        <v>45138</v>
      </c>
      <c r="AD823" s="48" t="s">
        <v>1681</v>
      </c>
      <c r="AE823" s="53" t="s">
        <v>1562</v>
      </c>
      <c r="AF823" s="46" t="s">
        <v>18</v>
      </c>
      <c r="AG823" s="54" t="s">
        <v>18</v>
      </c>
    </row>
    <row r="824" spans="1:33" hidden="1" x14ac:dyDescent="0.25">
      <c r="A824" s="1" t="s">
        <v>1196</v>
      </c>
      <c r="B824" s="40" t="b" cm="1">
        <f t="array" ref="B824">IsESG(A824)</f>
        <v>0</v>
      </c>
      <c r="C824" s="55" t="s">
        <v>18</v>
      </c>
      <c r="D824" s="37" t="s">
        <v>18</v>
      </c>
      <c r="E824" s="65">
        <v>1.7825059557553899</v>
      </c>
      <c r="F824" s="66">
        <v>1</v>
      </c>
      <c r="G824" s="65">
        <v>1.3592325969797401</v>
      </c>
      <c r="H824" s="66">
        <v>3</v>
      </c>
      <c r="I824" s="55">
        <v>11.5188415336515</v>
      </c>
      <c r="J824" s="37">
        <v>4</v>
      </c>
      <c r="K824" s="55">
        <v>4.8340938974398204</v>
      </c>
      <c r="L824" s="37">
        <v>5</v>
      </c>
      <c r="M824" s="55">
        <v>-2.65728239011783</v>
      </c>
      <c r="N824" s="37">
        <v>18</v>
      </c>
      <c r="O824" s="55">
        <v>5.9479692399538102</v>
      </c>
      <c r="P824" s="56">
        <v>1.25048262295295</v>
      </c>
      <c r="Q824" s="56" t="s">
        <v>18</v>
      </c>
      <c r="R824" s="57">
        <v>8</v>
      </c>
      <c r="S824" s="58">
        <v>2.5000000000000001E-3</v>
      </c>
      <c r="T824" s="58">
        <v>2.5000000000000001E-3</v>
      </c>
      <c r="U824" s="14" t="s">
        <v>18</v>
      </c>
      <c r="V824" s="59">
        <v>5.0000000000000001E-3</v>
      </c>
      <c r="W824" s="59" t="s">
        <v>18</v>
      </c>
      <c r="X824" s="59">
        <v>5.0899999999999999E-3</v>
      </c>
      <c r="Y824" s="12" t="s">
        <v>30</v>
      </c>
      <c r="Z824" s="60">
        <v>212.67405441431899</v>
      </c>
      <c r="AA824" s="8">
        <v>-2.7436657999999898</v>
      </c>
      <c r="AB824" s="61">
        <v>2580</v>
      </c>
      <c r="AC824" s="62">
        <v>42171</v>
      </c>
      <c r="AD824" s="12" t="s">
        <v>65</v>
      </c>
      <c r="AE824" s="16" t="s">
        <v>56</v>
      </c>
      <c r="AF824" s="14" t="s">
        <v>18</v>
      </c>
      <c r="AG824" s="39">
        <v>-167.3119418</v>
      </c>
    </row>
    <row r="825" spans="1:33" hidden="1" x14ac:dyDescent="0.25">
      <c r="A825" s="40" t="s">
        <v>1197</v>
      </c>
      <c r="B825" s="40" t="b" cm="1">
        <f t="array" ref="B825">IsESG(A825)</f>
        <v>0</v>
      </c>
      <c r="C825" s="41" t="s">
        <v>18</v>
      </c>
      <c r="D825" s="42" t="s">
        <v>18</v>
      </c>
      <c r="E825" s="63">
        <v>1.7808863714091101</v>
      </c>
      <c r="F825" s="64">
        <v>2</v>
      </c>
      <c r="G825" s="41">
        <v>1.3564202021505201</v>
      </c>
      <c r="H825" s="42">
        <v>4</v>
      </c>
      <c r="I825" s="41">
        <v>11.504320176954501</v>
      </c>
      <c r="J825" s="42">
        <v>5</v>
      </c>
      <c r="K825" s="41">
        <v>4.8403094624082703</v>
      </c>
      <c r="L825" s="42">
        <v>4</v>
      </c>
      <c r="M825" s="41">
        <v>-2.6524221771965402</v>
      </c>
      <c r="N825" s="42">
        <v>16</v>
      </c>
      <c r="O825" s="41">
        <v>7.4203972215424701</v>
      </c>
      <c r="P825" s="43">
        <v>1.00039264719859</v>
      </c>
      <c r="Q825" s="43" t="s">
        <v>18</v>
      </c>
      <c r="R825" s="44">
        <v>8</v>
      </c>
      <c r="S825" s="45">
        <v>2.5000000000000001E-3</v>
      </c>
      <c r="T825" s="45">
        <v>2.5000000000000001E-3</v>
      </c>
      <c r="U825" s="46" t="s">
        <v>18</v>
      </c>
      <c r="V825" s="47">
        <v>5.0000000000000001E-3</v>
      </c>
      <c r="W825" s="47" t="s">
        <v>18</v>
      </c>
      <c r="X825" s="47">
        <v>5.0899999999999999E-3</v>
      </c>
      <c r="Y825" s="48" t="s">
        <v>30</v>
      </c>
      <c r="Z825" s="49" t="s">
        <v>18</v>
      </c>
      <c r="AA825" s="50" t="s">
        <v>18</v>
      </c>
      <c r="AB825" s="51" t="s">
        <v>18</v>
      </c>
      <c r="AC825" s="52">
        <v>42171</v>
      </c>
      <c r="AD825" s="48" t="s">
        <v>65</v>
      </c>
      <c r="AE825" s="53">
        <v>30000</v>
      </c>
      <c r="AF825" s="46" t="s">
        <v>18</v>
      </c>
      <c r="AG825" s="54" t="s">
        <v>18</v>
      </c>
    </row>
    <row r="826" spans="1:33" hidden="1" x14ac:dyDescent="0.25">
      <c r="A826" s="1" t="s">
        <v>1198</v>
      </c>
      <c r="B826" s="40" t="b" cm="1">
        <f t="array" ref="B826">IsESG(A826)</f>
        <v>0</v>
      </c>
      <c r="C826" s="55" t="s">
        <v>18</v>
      </c>
      <c r="D826" s="37" t="s">
        <v>18</v>
      </c>
      <c r="E826" s="55" t="s">
        <v>18</v>
      </c>
      <c r="F826" s="37" t="s">
        <v>18</v>
      </c>
      <c r="G826" s="55" t="s">
        <v>18</v>
      </c>
      <c r="H826" s="37" t="s">
        <v>18</v>
      </c>
      <c r="I826" s="55" t="s">
        <v>18</v>
      </c>
      <c r="J826" s="37" t="s">
        <v>18</v>
      </c>
      <c r="K826" s="55" t="s">
        <v>18</v>
      </c>
      <c r="L826" s="37" t="s">
        <v>18</v>
      </c>
      <c r="M826" s="55">
        <v>-2.65728239011781</v>
      </c>
      <c r="N826" s="37">
        <v>17</v>
      </c>
      <c r="O826" s="55" t="s">
        <v>18</v>
      </c>
      <c r="P826" s="56" t="s">
        <v>18</v>
      </c>
      <c r="Q826" s="56" t="s">
        <v>18</v>
      </c>
      <c r="R826" s="57">
        <v>8</v>
      </c>
      <c r="S826" s="58">
        <v>2.5000000000000001E-3</v>
      </c>
      <c r="T826" s="58">
        <v>2.5000000000000001E-3</v>
      </c>
      <c r="U826" s="14" t="s">
        <v>18</v>
      </c>
      <c r="V826" s="59">
        <v>3.4999999999999901E-3</v>
      </c>
      <c r="W826" s="59" t="s">
        <v>18</v>
      </c>
      <c r="X826" s="59">
        <v>3.5899999999999999E-3</v>
      </c>
      <c r="Y826" s="12" t="s">
        <v>30</v>
      </c>
      <c r="Z826" s="60" t="s">
        <v>18</v>
      </c>
      <c r="AA826" s="8" t="s">
        <v>18</v>
      </c>
      <c r="AB826" s="61" t="s">
        <v>18</v>
      </c>
      <c r="AC826" s="62">
        <v>45455</v>
      </c>
      <c r="AD826" s="12" t="s">
        <v>65</v>
      </c>
      <c r="AE826" s="16" t="s">
        <v>68</v>
      </c>
      <c r="AF826" s="14" t="s">
        <v>18</v>
      </c>
      <c r="AG826" s="39" t="s">
        <v>18</v>
      </c>
    </row>
    <row r="827" spans="1:33" x14ac:dyDescent="0.25">
      <c r="A827" s="40" t="s">
        <v>1199</v>
      </c>
      <c r="B827" s="40" t="b" cm="1">
        <f t="array" ref="B827">IsESG(A827)</f>
        <v>0</v>
      </c>
      <c r="C827" s="67">
        <v>1.5962009857925099</v>
      </c>
      <c r="D827" s="42">
        <v>6</v>
      </c>
      <c r="E827" s="67">
        <v>0.33733666596296102</v>
      </c>
      <c r="F827" s="42">
        <v>9</v>
      </c>
      <c r="G827" s="67">
        <v>-0.72862333118432998</v>
      </c>
      <c r="H827" s="42">
        <v>9</v>
      </c>
      <c r="I827" s="67">
        <v>8.7073007367716606</v>
      </c>
      <c r="J827" s="42">
        <v>19</v>
      </c>
      <c r="K827" s="67">
        <v>3.70607028753999</v>
      </c>
      <c r="L827" s="42">
        <v>15</v>
      </c>
      <c r="M827" s="67">
        <v>6.1652281134394402E-2</v>
      </c>
      <c r="N827" s="42">
        <v>7</v>
      </c>
      <c r="O827" s="67">
        <v>2.0151418239572498</v>
      </c>
      <c r="P827" s="69">
        <v>2.2957646576240398</v>
      </c>
      <c r="Q827" s="69">
        <v>3.07</v>
      </c>
      <c r="R827" s="70">
        <v>6</v>
      </c>
      <c r="S827" s="71">
        <v>5.0000000000000001E-3</v>
      </c>
      <c r="T827" s="71">
        <v>5.0000000000000001E-3</v>
      </c>
      <c r="U827" s="46" t="s">
        <v>18</v>
      </c>
      <c r="V827" s="72">
        <v>0.01</v>
      </c>
      <c r="W827" s="72" t="s">
        <v>18</v>
      </c>
      <c r="X827" s="72">
        <v>1.5299999999999999E-2</v>
      </c>
      <c r="Y827" s="48" t="s">
        <v>30</v>
      </c>
      <c r="Z827" s="49">
        <v>10.919622710000001</v>
      </c>
      <c r="AA827" s="50">
        <v>7.7881080000000005E-2</v>
      </c>
      <c r="AB827" s="73">
        <v>1748</v>
      </c>
      <c r="AC827" s="52">
        <v>39353</v>
      </c>
      <c r="AD827" s="48" t="s">
        <v>781</v>
      </c>
      <c r="AE827" s="53">
        <v>20</v>
      </c>
      <c r="AF827" s="46" t="s">
        <v>32</v>
      </c>
      <c r="AG827" s="54">
        <v>-9.1518719999999901E-2</v>
      </c>
    </row>
    <row r="828" spans="1:33" x14ac:dyDescent="0.25">
      <c r="A828" s="81" t="s">
        <v>1200</v>
      </c>
      <c r="B828" s="40" t="b" cm="1">
        <f t="array" ref="B828">IsESG(A828)</f>
        <v>0</v>
      </c>
      <c r="C828" s="82">
        <v>1.36618944212503</v>
      </c>
      <c r="D828" s="83">
        <v>7</v>
      </c>
      <c r="E828" s="82">
        <v>1.1665599948877701</v>
      </c>
      <c r="F828" s="83">
        <v>5</v>
      </c>
      <c r="G828" s="82">
        <v>-0.14669290401603199</v>
      </c>
      <c r="H828" s="83">
        <v>5</v>
      </c>
      <c r="I828" s="82">
        <v>9.4457274826789099</v>
      </c>
      <c r="J828" s="83">
        <v>15</v>
      </c>
      <c r="K828" s="82">
        <v>4.0756940758770401</v>
      </c>
      <c r="L828" s="83">
        <v>11</v>
      </c>
      <c r="M828" s="82">
        <v>7.7432070955918406E-2</v>
      </c>
      <c r="N828" s="83">
        <v>6</v>
      </c>
      <c r="O828" s="82">
        <v>2.0080478240048198</v>
      </c>
      <c r="P828" s="84">
        <v>2.6716087442325098</v>
      </c>
      <c r="Q828" s="84">
        <v>3.07</v>
      </c>
      <c r="R828" s="85">
        <v>6</v>
      </c>
      <c r="S828" s="86">
        <v>5.0000000000000001E-3</v>
      </c>
      <c r="T828" s="86">
        <v>5.0000000000000001E-3</v>
      </c>
      <c r="U828" s="87" t="s">
        <v>18</v>
      </c>
      <c r="V828" s="88">
        <v>4.0000000000000001E-3</v>
      </c>
      <c r="W828" s="88" t="s">
        <v>18</v>
      </c>
      <c r="X828" s="88">
        <v>8.9999999999999993E-3</v>
      </c>
      <c r="Y828" s="89" t="s">
        <v>30</v>
      </c>
      <c r="Z828" s="90">
        <v>80.994537039999997</v>
      </c>
      <c r="AA828" s="91">
        <v>8.3738655000000008</v>
      </c>
      <c r="AB828" s="92">
        <v>2344</v>
      </c>
      <c r="AC828" s="93">
        <v>39391</v>
      </c>
      <c r="AD828" s="89" t="s">
        <v>781</v>
      </c>
      <c r="AE828" s="94">
        <v>50</v>
      </c>
      <c r="AF828" s="87" t="s">
        <v>34</v>
      </c>
      <c r="AG828" s="95">
        <v>28.208206969999999</v>
      </c>
    </row>
    <row r="829" spans="1:33" hidden="1" x14ac:dyDescent="0.25">
      <c r="A829" s="40" t="s">
        <v>1203</v>
      </c>
      <c r="B829" s="40" t="b" cm="1">
        <f t="array" ref="B829">IsESG(A829)</f>
        <v>0</v>
      </c>
      <c r="C829" s="41" t="s">
        <v>18</v>
      </c>
      <c r="D829" s="42" t="s">
        <v>18</v>
      </c>
      <c r="E829" s="41">
        <v>2.5798698063525798</v>
      </c>
      <c r="F829" s="42">
        <v>10</v>
      </c>
      <c r="G829" s="41">
        <v>2.4457090005577302</v>
      </c>
      <c r="H829" s="42">
        <v>9</v>
      </c>
      <c r="I829" s="41">
        <v>12.3837335947717</v>
      </c>
      <c r="J829" s="42">
        <v>15</v>
      </c>
      <c r="K829" s="41">
        <v>4.4578442984818603</v>
      </c>
      <c r="L829" s="42">
        <v>22</v>
      </c>
      <c r="M829" s="41">
        <v>0.60147257077673899</v>
      </c>
      <c r="N829" s="42">
        <v>11</v>
      </c>
      <c r="O829" s="41">
        <v>1.88606412318435</v>
      </c>
      <c r="P829" s="43">
        <v>4.4021431379136802</v>
      </c>
      <c r="Q829" s="43">
        <v>2.67</v>
      </c>
      <c r="R829" s="44">
        <v>8</v>
      </c>
      <c r="S829" s="45">
        <v>5.0000000000000001E-3</v>
      </c>
      <c r="T829" s="45">
        <v>5.0000000000000001E-3</v>
      </c>
      <c r="U829" s="46" t="s">
        <v>18</v>
      </c>
      <c r="V829" s="47">
        <v>8.0000000000000002E-3</v>
      </c>
      <c r="W829" s="47" t="s">
        <v>18</v>
      </c>
      <c r="X829" s="47">
        <v>8.0770000000000008E-3</v>
      </c>
      <c r="Y829" s="48" t="s">
        <v>30</v>
      </c>
      <c r="Z829" s="49">
        <v>289.93486053999999</v>
      </c>
      <c r="AA829" s="50">
        <v>1.2838587100000001</v>
      </c>
      <c r="AB829" s="51">
        <v>1000</v>
      </c>
      <c r="AC829" s="52">
        <v>43753</v>
      </c>
      <c r="AD829" s="48" t="s">
        <v>1204</v>
      </c>
      <c r="AE829" s="53">
        <v>50</v>
      </c>
      <c r="AF829" s="46" t="s">
        <v>32</v>
      </c>
      <c r="AG829" s="54">
        <v>1.4117232500000001</v>
      </c>
    </row>
    <row r="830" spans="1:33" hidden="1" x14ac:dyDescent="0.25">
      <c r="A830" s="1" t="s">
        <v>1205</v>
      </c>
      <c r="B830" s="40" t="b" cm="1">
        <f t="array" ref="B830">IsESG(A830)</f>
        <v>0</v>
      </c>
      <c r="C830" s="55" t="s">
        <v>18</v>
      </c>
      <c r="D830" s="37" t="s">
        <v>18</v>
      </c>
      <c r="E830" s="55">
        <v>2.5800566977683701</v>
      </c>
      <c r="F830" s="37">
        <v>9</v>
      </c>
      <c r="G830" s="55">
        <v>2.4459511176231499</v>
      </c>
      <c r="H830" s="37">
        <v>8</v>
      </c>
      <c r="I830" s="55">
        <v>12.3855949064863</v>
      </c>
      <c r="J830" s="37">
        <v>14</v>
      </c>
      <c r="K830" s="55">
        <v>4.45677300046236</v>
      </c>
      <c r="L830" s="37">
        <v>23</v>
      </c>
      <c r="M830" s="55">
        <v>0.60557485083265705</v>
      </c>
      <c r="N830" s="37">
        <v>9</v>
      </c>
      <c r="O830" s="55">
        <v>1.8886400930501599</v>
      </c>
      <c r="P830" s="56">
        <v>4.3971244599831696</v>
      </c>
      <c r="Q830" s="56">
        <v>2.67</v>
      </c>
      <c r="R830" s="57">
        <v>8</v>
      </c>
      <c r="S830" s="58">
        <v>5.0000000000000001E-3</v>
      </c>
      <c r="T830" s="58">
        <v>5.0000000000000001E-3</v>
      </c>
      <c r="U830" s="14" t="s">
        <v>18</v>
      </c>
      <c r="V830" s="59">
        <v>8.0000000000000002E-3</v>
      </c>
      <c r="W830" s="59" t="s">
        <v>18</v>
      </c>
      <c r="X830" s="59">
        <v>8.0770000000000008E-3</v>
      </c>
      <c r="Y830" s="12" t="s">
        <v>30</v>
      </c>
      <c r="Z830" s="60" t="s">
        <v>18</v>
      </c>
      <c r="AA830" s="8" t="s">
        <v>18</v>
      </c>
      <c r="AB830" s="61" t="s">
        <v>18</v>
      </c>
      <c r="AC830" s="62">
        <v>43753</v>
      </c>
      <c r="AD830" s="12" t="s">
        <v>1204</v>
      </c>
      <c r="AE830" s="16">
        <v>50</v>
      </c>
      <c r="AF830" s="14" t="s">
        <v>32</v>
      </c>
      <c r="AG830" s="39" t="s">
        <v>18</v>
      </c>
    </row>
    <row r="831" spans="1:33" hidden="1" x14ac:dyDescent="0.25">
      <c r="A831" s="40" t="s">
        <v>1206</v>
      </c>
      <c r="B831" s="40" t="b" cm="1">
        <f t="array" ref="B831">IsESG(A831)</f>
        <v>0</v>
      </c>
      <c r="C831" s="41" t="s">
        <v>18</v>
      </c>
      <c r="D831" s="42" t="s">
        <v>18</v>
      </c>
      <c r="E831" s="41">
        <v>2.7862737319274502</v>
      </c>
      <c r="F831" s="42">
        <v>4</v>
      </c>
      <c r="G831" s="41">
        <v>2.6546473867965901</v>
      </c>
      <c r="H831" s="42">
        <v>5</v>
      </c>
      <c r="I831" s="41">
        <v>12.619478653819399</v>
      </c>
      <c r="J831" s="42">
        <v>13</v>
      </c>
      <c r="K831" s="41">
        <v>4.5667947076397803</v>
      </c>
      <c r="L831" s="42">
        <v>19</v>
      </c>
      <c r="M831" s="41">
        <v>0.62634767429923199</v>
      </c>
      <c r="N831" s="42">
        <v>6</v>
      </c>
      <c r="O831" s="41">
        <v>1.89318407521776</v>
      </c>
      <c r="P831" s="43">
        <v>4.5101104580159097</v>
      </c>
      <c r="Q831" s="43">
        <v>2.67</v>
      </c>
      <c r="R831" s="44">
        <v>8</v>
      </c>
      <c r="S831" s="45">
        <v>5.0000000000000001E-3</v>
      </c>
      <c r="T831" s="45">
        <v>5.0000000000000001E-3</v>
      </c>
      <c r="U831" s="46" t="s">
        <v>18</v>
      </c>
      <c r="V831" s="47">
        <v>6.0000000000000001E-3</v>
      </c>
      <c r="W831" s="47" t="s">
        <v>18</v>
      </c>
      <c r="X831" s="47">
        <v>6.0769999999999999E-3</v>
      </c>
      <c r="Y831" s="48" t="s">
        <v>30</v>
      </c>
      <c r="Z831" s="49" t="s">
        <v>18</v>
      </c>
      <c r="AA831" s="50" t="s">
        <v>18</v>
      </c>
      <c r="AB831" s="51" t="s">
        <v>18</v>
      </c>
      <c r="AC831" s="52">
        <v>43753</v>
      </c>
      <c r="AD831" s="48" t="s">
        <v>1204</v>
      </c>
      <c r="AE831" s="53" t="s">
        <v>68</v>
      </c>
      <c r="AF831" s="46" t="s">
        <v>18</v>
      </c>
      <c r="AG831" s="54" t="s">
        <v>18</v>
      </c>
    </row>
    <row r="832" spans="1:33" hidden="1" x14ac:dyDescent="0.25">
      <c r="A832" s="1" t="s">
        <v>1207</v>
      </c>
      <c r="B832" s="40" t="b" cm="1">
        <f t="array" ref="B832">IsESG(A832)</f>
        <v>0</v>
      </c>
      <c r="C832" s="55" t="s">
        <v>18</v>
      </c>
      <c r="D832" s="37" t="s">
        <v>18</v>
      </c>
      <c r="E832" s="55">
        <v>2.7859913709008701</v>
      </c>
      <c r="F832" s="37">
        <v>5</v>
      </c>
      <c r="G832" s="55">
        <v>2.65255605099272</v>
      </c>
      <c r="H832" s="37">
        <v>6</v>
      </c>
      <c r="I832" s="55">
        <v>12.6221257278201</v>
      </c>
      <c r="J832" s="37">
        <v>12</v>
      </c>
      <c r="K832" s="55">
        <v>4.5629466739967901</v>
      </c>
      <c r="L832" s="37">
        <v>20</v>
      </c>
      <c r="M832" s="55">
        <v>0.62604708579494495</v>
      </c>
      <c r="N832" s="37">
        <v>7</v>
      </c>
      <c r="O832" s="55">
        <v>1.89293013961223</v>
      </c>
      <c r="P832" s="56">
        <v>4.5121138872770103</v>
      </c>
      <c r="Q832" s="56">
        <v>2.67</v>
      </c>
      <c r="R832" s="57">
        <v>8</v>
      </c>
      <c r="S832" s="58">
        <v>5.0000000000000001E-3</v>
      </c>
      <c r="T832" s="58">
        <v>5.0000000000000001E-3</v>
      </c>
      <c r="U832" s="14" t="s">
        <v>18</v>
      </c>
      <c r="V832" s="59">
        <v>6.0000000000000001E-3</v>
      </c>
      <c r="W832" s="59" t="s">
        <v>18</v>
      </c>
      <c r="X832" s="59">
        <v>6.0769999999999999E-3</v>
      </c>
      <c r="Y832" s="12" t="s">
        <v>30</v>
      </c>
      <c r="Z832" s="60" t="s">
        <v>18</v>
      </c>
      <c r="AA832" s="8" t="s">
        <v>18</v>
      </c>
      <c r="AB832" s="61" t="s">
        <v>18</v>
      </c>
      <c r="AC832" s="62">
        <v>43753</v>
      </c>
      <c r="AD832" s="12" t="s">
        <v>1204</v>
      </c>
      <c r="AE832" s="16" t="s">
        <v>68</v>
      </c>
      <c r="AF832" s="14" t="s">
        <v>18</v>
      </c>
      <c r="AG832" s="39" t="s">
        <v>18</v>
      </c>
    </row>
    <row r="833" spans="1:33" hidden="1" x14ac:dyDescent="0.25">
      <c r="A833" s="40" t="s">
        <v>1208</v>
      </c>
      <c r="B833" s="40" t="b" cm="1">
        <f t="array" ref="B833">IsESG(A833)</f>
        <v>0</v>
      </c>
      <c r="C833" s="41" t="s">
        <v>18</v>
      </c>
      <c r="D833" s="42" t="s">
        <v>18</v>
      </c>
      <c r="E833" s="63">
        <v>2.9920347318995901</v>
      </c>
      <c r="F833" s="64">
        <v>3</v>
      </c>
      <c r="G833" s="41">
        <v>2.8596396479986201</v>
      </c>
      <c r="H833" s="42">
        <v>4</v>
      </c>
      <c r="I833" s="41">
        <v>12.8536465981401</v>
      </c>
      <c r="J833" s="42">
        <v>11</v>
      </c>
      <c r="K833" s="41">
        <v>4.6762916553164597</v>
      </c>
      <c r="L833" s="42">
        <v>17</v>
      </c>
      <c r="M833" s="41">
        <v>0.64606251091328104</v>
      </c>
      <c r="N833" s="42">
        <v>4</v>
      </c>
      <c r="O833" s="41">
        <v>1.8882709501898101</v>
      </c>
      <c r="P833" s="43">
        <v>4.6458572272309198</v>
      </c>
      <c r="Q833" s="43">
        <v>2.67</v>
      </c>
      <c r="R833" s="44">
        <v>8</v>
      </c>
      <c r="S833" s="45">
        <v>5.0000000000000001E-3</v>
      </c>
      <c r="T833" s="45">
        <v>5.0000000000000001E-3</v>
      </c>
      <c r="U833" s="46" t="s">
        <v>18</v>
      </c>
      <c r="V833" s="47">
        <v>4.0000000000000001E-3</v>
      </c>
      <c r="W833" s="47" t="s">
        <v>18</v>
      </c>
      <c r="X833" s="47">
        <v>4.0769999999999999E-3</v>
      </c>
      <c r="Y833" s="48" t="s">
        <v>30</v>
      </c>
      <c r="Z833" s="49" t="s">
        <v>18</v>
      </c>
      <c r="AA833" s="50" t="s">
        <v>18</v>
      </c>
      <c r="AB833" s="51" t="s">
        <v>18</v>
      </c>
      <c r="AC833" s="52">
        <v>43753</v>
      </c>
      <c r="AD833" s="48" t="s">
        <v>1204</v>
      </c>
      <c r="AE833" s="53" t="s">
        <v>37</v>
      </c>
      <c r="AF833" s="46" t="s">
        <v>18</v>
      </c>
      <c r="AG833" s="54" t="s">
        <v>18</v>
      </c>
    </row>
    <row r="834" spans="1:33" x14ac:dyDescent="0.25">
      <c r="A834" s="1" t="s">
        <v>1209</v>
      </c>
      <c r="B834" s="40" t="b" cm="1">
        <f t="array" ref="B834">IsESG(A834)</f>
        <v>0</v>
      </c>
      <c r="C834" s="65">
        <v>3.45362954459089</v>
      </c>
      <c r="D834" s="66">
        <v>3</v>
      </c>
      <c r="E834" s="55">
        <v>2.0725696336521602</v>
      </c>
      <c r="F834" s="37">
        <v>13</v>
      </c>
      <c r="G834" s="55">
        <v>1.8011042555541701</v>
      </c>
      <c r="H834" s="37">
        <v>14</v>
      </c>
      <c r="I834" s="55">
        <v>11.5360959575831</v>
      </c>
      <c r="J834" s="37">
        <v>20</v>
      </c>
      <c r="K834" s="55">
        <v>4.4327015918923296</v>
      </c>
      <c r="L834" s="37">
        <v>24</v>
      </c>
      <c r="M834" s="55">
        <v>0.61370284745390002</v>
      </c>
      <c r="N834" s="37">
        <v>8</v>
      </c>
      <c r="O834" s="55">
        <v>0.91227894987416003</v>
      </c>
      <c r="P834" s="56">
        <v>8.1719375432053099</v>
      </c>
      <c r="Q834" s="56">
        <v>1.4</v>
      </c>
      <c r="R834" s="57">
        <v>8</v>
      </c>
      <c r="S834" s="58">
        <v>0.01</v>
      </c>
      <c r="T834" s="58">
        <v>0.01</v>
      </c>
      <c r="U834" s="14" t="s">
        <v>18</v>
      </c>
      <c r="V834" s="59">
        <v>8.0000000000000002E-3</v>
      </c>
      <c r="W834" s="59" t="s">
        <v>18</v>
      </c>
      <c r="X834" s="59">
        <v>8.0750000000000006E-3</v>
      </c>
      <c r="Y834" s="12" t="s">
        <v>30</v>
      </c>
      <c r="Z834" s="60">
        <v>180.22818681000001</v>
      </c>
      <c r="AA834" s="8">
        <v>1.76439832</v>
      </c>
      <c r="AB834" s="61">
        <v>1152</v>
      </c>
      <c r="AC834" s="62">
        <v>41891</v>
      </c>
      <c r="AD834" s="12" t="s">
        <v>1210</v>
      </c>
      <c r="AE834" s="16">
        <v>100</v>
      </c>
      <c r="AF834" s="14" t="s">
        <v>39</v>
      </c>
      <c r="AG834" s="39">
        <v>46.958222409999998</v>
      </c>
    </row>
    <row r="835" spans="1:33" hidden="1" x14ac:dyDescent="0.25">
      <c r="A835" s="40" t="s">
        <v>1211</v>
      </c>
      <c r="B835" s="40" t="b" cm="1">
        <f t="array" ref="B835">IsESG(A835)</f>
        <v>0</v>
      </c>
      <c r="C835" s="41" t="s">
        <v>18</v>
      </c>
      <c r="D835" s="42" t="s">
        <v>18</v>
      </c>
      <c r="E835" s="41" t="s">
        <v>18</v>
      </c>
      <c r="F835" s="42" t="s">
        <v>18</v>
      </c>
      <c r="G835" s="41" t="s">
        <v>18</v>
      </c>
      <c r="H835" s="42" t="s">
        <v>18</v>
      </c>
      <c r="I835" s="41" t="s">
        <v>18</v>
      </c>
      <c r="J835" s="42" t="s">
        <v>18</v>
      </c>
      <c r="K835" s="41" t="s">
        <v>18</v>
      </c>
      <c r="L835" s="42" t="s">
        <v>18</v>
      </c>
      <c r="M835" s="41">
        <v>0.63094544748589698</v>
      </c>
      <c r="N835" s="42">
        <v>5</v>
      </c>
      <c r="O835" s="41" t="s">
        <v>18</v>
      </c>
      <c r="P835" s="43" t="s">
        <v>18</v>
      </c>
      <c r="Q835" s="43">
        <v>1.4</v>
      </c>
      <c r="R835" s="44">
        <v>8</v>
      </c>
      <c r="S835" s="45">
        <v>5.0000000000000001E-3</v>
      </c>
      <c r="T835" s="45">
        <v>5.0000000000000001E-3</v>
      </c>
      <c r="U835" s="46" t="s">
        <v>18</v>
      </c>
      <c r="V835" s="47">
        <v>5.5999999999999999E-3</v>
      </c>
      <c r="W835" s="47" t="s">
        <v>18</v>
      </c>
      <c r="X835" s="47">
        <v>8.0999999999999996E-3</v>
      </c>
      <c r="Y835" s="48" t="s">
        <v>30</v>
      </c>
      <c r="Z835" s="49" t="s">
        <v>18</v>
      </c>
      <c r="AA835" s="50" t="s">
        <v>18</v>
      </c>
      <c r="AB835" s="51" t="s">
        <v>18</v>
      </c>
      <c r="AC835" s="52">
        <v>45457</v>
      </c>
      <c r="AD835" s="48" t="s">
        <v>1210</v>
      </c>
      <c r="AE835" s="53" t="s">
        <v>205</v>
      </c>
      <c r="AF835" s="46" t="s">
        <v>18</v>
      </c>
      <c r="AG835" s="54" t="s">
        <v>18</v>
      </c>
    </row>
    <row r="836" spans="1:33" hidden="1" x14ac:dyDescent="0.25">
      <c r="A836" s="1" t="s">
        <v>1212</v>
      </c>
      <c r="B836" s="40" t="b" cm="1">
        <f t="array" ref="B836">IsESG(A836)</f>
        <v>0</v>
      </c>
      <c r="C836" s="55" t="s">
        <v>18</v>
      </c>
      <c r="D836" s="37" t="s">
        <v>18</v>
      </c>
      <c r="E836" s="55">
        <v>2.6457329562603298</v>
      </c>
      <c r="F836" s="37">
        <v>8</v>
      </c>
      <c r="G836" s="55">
        <v>1.3692893903426999</v>
      </c>
      <c r="H836" s="37">
        <v>16</v>
      </c>
      <c r="I836" s="55">
        <v>2.5465053277948302</v>
      </c>
      <c r="J836" s="37">
        <v>31</v>
      </c>
      <c r="K836" s="55">
        <v>2.0305480682839101</v>
      </c>
      <c r="L836" s="37">
        <v>33</v>
      </c>
      <c r="M836" s="55">
        <v>8.8136788295423096E-2</v>
      </c>
      <c r="N836" s="37">
        <v>30</v>
      </c>
      <c r="O836" s="55">
        <v>1.9635245727763</v>
      </c>
      <c r="P836" s="56">
        <v>-0.78150487684807302</v>
      </c>
      <c r="Q836" s="56" t="s">
        <v>18</v>
      </c>
      <c r="R836" s="57">
        <v>6</v>
      </c>
      <c r="S836" s="58">
        <v>0.01</v>
      </c>
      <c r="T836" s="58">
        <v>0.01</v>
      </c>
      <c r="U836" s="14" t="s">
        <v>18</v>
      </c>
      <c r="V836" s="59">
        <v>7.0000000000000001E-3</v>
      </c>
      <c r="W836" s="59" t="s">
        <v>18</v>
      </c>
      <c r="X836" s="59">
        <v>2.6200000000000001E-2</v>
      </c>
      <c r="Y836" s="12" t="s">
        <v>30</v>
      </c>
      <c r="Z836" s="60">
        <v>24.787285789999999</v>
      </c>
      <c r="AA836" s="8">
        <v>6.5876440000000105E-2</v>
      </c>
      <c r="AB836" s="61">
        <v>581</v>
      </c>
      <c r="AC836" s="62">
        <v>43556</v>
      </c>
      <c r="AD836" s="12" t="s">
        <v>734</v>
      </c>
      <c r="AE836" s="16" t="s">
        <v>129</v>
      </c>
      <c r="AF836" s="14" t="s">
        <v>39</v>
      </c>
      <c r="AG836" s="39">
        <v>8.7556539499999992</v>
      </c>
    </row>
    <row r="837" spans="1:33" hidden="1" x14ac:dyDescent="0.25">
      <c r="A837" s="40" t="s">
        <v>1213</v>
      </c>
      <c r="B837" s="40" t="b" cm="1">
        <f t="array" ref="B837">IsESG(A837)</f>
        <v>0</v>
      </c>
      <c r="C837" s="41" t="s">
        <v>18</v>
      </c>
      <c r="D837" s="42" t="s">
        <v>18</v>
      </c>
      <c r="E837" s="41" t="s">
        <v>18</v>
      </c>
      <c r="F837" s="42" t="s">
        <v>18</v>
      </c>
      <c r="G837" s="41" t="s">
        <v>18</v>
      </c>
      <c r="H837" s="42" t="s">
        <v>18</v>
      </c>
      <c r="I837" s="41" t="s">
        <v>18</v>
      </c>
      <c r="J837" s="42" t="s">
        <v>18</v>
      </c>
      <c r="K837" s="41">
        <v>2.1364452423697302</v>
      </c>
      <c r="L837" s="42">
        <v>32</v>
      </c>
      <c r="M837" s="41">
        <v>0.105578039767717</v>
      </c>
      <c r="N837" s="42">
        <v>29</v>
      </c>
      <c r="O837" s="41" t="s">
        <v>18</v>
      </c>
      <c r="P837" s="43" t="s">
        <v>18</v>
      </c>
      <c r="Q837" s="43" t="s">
        <v>18</v>
      </c>
      <c r="R837" s="44">
        <v>6</v>
      </c>
      <c r="S837" s="45">
        <v>0.01</v>
      </c>
      <c r="T837" s="45">
        <v>0.01</v>
      </c>
      <c r="U837" s="46" t="s">
        <v>18</v>
      </c>
      <c r="V837" s="47">
        <v>5.0000000000000001E-3</v>
      </c>
      <c r="W837" s="47" t="s">
        <v>18</v>
      </c>
      <c r="X837" s="47" t="s">
        <v>18</v>
      </c>
      <c r="Y837" s="48" t="s">
        <v>30</v>
      </c>
      <c r="Z837" s="49" t="s">
        <v>18</v>
      </c>
      <c r="AA837" s="50" t="s">
        <v>18</v>
      </c>
      <c r="AB837" s="51" t="s">
        <v>18</v>
      </c>
      <c r="AC837" s="52">
        <v>45245</v>
      </c>
      <c r="AD837" s="48" t="s">
        <v>734</v>
      </c>
      <c r="AE837" s="53" t="s">
        <v>129</v>
      </c>
      <c r="AF837" s="46" t="s">
        <v>39</v>
      </c>
      <c r="AG837" s="54" t="s">
        <v>18</v>
      </c>
    </row>
    <row r="838" spans="1:33" x14ac:dyDescent="0.25">
      <c r="A838" s="1" t="s">
        <v>1214</v>
      </c>
      <c r="B838" s="40" t="b" cm="1">
        <f t="array" ref="B838">IsESG(A838)</f>
        <v>0</v>
      </c>
      <c r="C838" s="55">
        <v>1.9324194868062401</v>
      </c>
      <c r="D838" s="37">
        <v>12</v>
      </c>
      <c r="E838" s="55">
        <v>0.56595179567842102</v>
      </c>
      <c r="F838" s="37">
        <v>23</v>
      </c>
      <c r="G838" s="55">
        <v>-0.628781002530443</v>
      </c>
      <c r="H838" s="37">
        <v>25</v>
      </c>
      <c r="I838" s="55">
        <v>9.7251493516748493</v>
      </c>
      <c r="J838" s="37">
        <v>30</v>
      </c>
      <c r="K838" s="55">
        <v>4.6865663886940201</v>
      </c>
      <c r="L838" s="37">
        <v>16</v>
      </c>
      <c r="M838" s="55">
        <v>0.39263167860008602</v>
      </c>
      <c r="N838" s="37">
        <v>19</v>
      </c>
      <c r="O838" s="55">
        <v>2.2593758080786102</v>
      </c>
      <c r="P838" s="56">
        <v>2.49809702939331</v>
      </c>
      <c r="Q838" s="56">
        <v>1.98</v>
      </c>
      <c r="R838" s="57">
        <v>8</v>
      </c>
      <c r="S838" s="58">
        <v>0.01</v>
      </c>
      <c r="T838" s="58">
        <v>0.01</v>
      </c>
      <c r="U838" s="14" t="s">
        <v>18</v>
      </c>
      <c r="V838" s="59">
        <v>9.4999999999999998E-3</v>
      </c>
      <c r="W838" s="59" t="s">
        <v>18</v>
      </c>
      <c r="X838" s="59">
        <v>9.4999999999999998E-3</v>
      </c>
      <c r="Y838" s="12" t="s">
        <v>30</v>
      </c>
      <c r="Z838" s="60">
        <v>147.18631078000001</v>
      </c>
      <c r="AA838" s="8">
        <v>-0.38597340000000002</v>
      </c>
      <c r="AB838" s="61">
        <v>807</v>
      </c>
      <c r="AC838" s="62">
        <v>38694</v>
      </c>
      <c r="AD838" s="12" t="s">
        <v>41</v>
      </c>
      <c r="AE838" s="16">
        <v>10</v>
      </c>
      <c r="AF838" s="14" t="s">
        <v>42</v>
      </c>
      <c r="AG838" s="39">
        <v>4.89430111999999</v>
      </c>
    </row>
    <row r="839" spans="1:33" hidden="1" x14ac:dyDescent="0.25">
      <c r="A839" s="40" t="s">
        <v>1215</v>
      </c>
      <c r="B839" s="40" t="b" cm="1">
        <f t="array" ref="B839">IsESG(A839)</f>
        <v>0</v>
      </c>
      <c r="C839" s="41" t="s">
        <v>18</v>
      </c>
      <c r="D839" s="42" t="s">
        <v>18</v>
      </c>
      <c r="E839" s="41">
        <v>0.89877426630746704</v>
      </c>
      <c r="F839" s="42">
        <v>21</v>
      </c>
      <c r="G839" s="41">
        <v>-0.29914576582018498</v>
      </c>
      <c r="H839" s="42">
        <v>24</v>
      </c>
      <c r="I839" s="41">
        <v>10.0868636671664</v>
      </c>
      <c r="J839" s="42">
        <v>28</v>
      </c>
      <c r="K839" s="41">
        <v>4.8597052293910004</v>
      </c>
      <c r="L839" s="42">
        <v>14</v>
      </c>
      <c r="M839" s="41">
        <v>0.42147459913082203</v>
      </c>
      <c r="N839" s="42">
        <v>17</v>
      </c>
      <c r="O839" s="41">
        <v>2.2595948127466099</v>
      </c>
      <c r="P839" s="43">
        <v>2.6579341907037</v>
      </c>
      <c r="Q839" s="43">
        <v>1.98</v>
      </c>
      <c r="R839" s="44">
        <v>8</v>
      </c>
      <c r="S839" s="45">
        <v>0</v>
      </c>
      <c r="T839" s="45">
        <v>0.01</v>
      </c>
      <c r="U839" s="46" t="s">
        <v>18</v>
      </c>
      <c r="V839" s="47">
        <v>6.1999999999999998E-3</v>
      </c>
      <c r="W839" s="47" t="s">
        <v>18</v>
      </c>
      <c r="X839" s="47">
        <v>6.1999999999999998E-3</v>
      </c>
      <c r="Y839" s="48" t="s">
        <v>30</v>
      </c>
      <c r="Z839" s="49" t="s">
        <v>18</v>
      </c>
      <c r="AA839" s="50" t="s">
        <v>18</v>
      </c>
      <c r="AB839" s="51" t="s">
        <v>18</v>
      </c>
      <c r="AC839" s="52">
        <v>43054</v>
      </c>
      <c r="AD839" s="48" t="s">
        <v>41</v>
      </c>
      <c r="AE839" s="53">
        <v>500</v>
      </c>
      <c r="AF839" s="46" t="s">
        <v>42</v>
      </c>
      <c r="AG839" s="54" t="s">
        <v>18</v>
      </c>
    </row>
    <row r="840" spans="1:33" x14ac:dyDescent="0.25">
      <c r="A840" s="1" t="s">
        <v>1216</v>
      </c>
      <c r="B840" s="40" t="b" cm="1">
        <f t="array" ref="B840">IsESG(A840)</f>
        <v>0</v>
      </c>
      <c r="C840" s="55">
        <v>1.39008620238971</v>
      </c>
      <c r="D840" s="37">
        <v>14</v>
      </c>
      <c r="E840" s="55">
        <v>0.85240980503653496</v>
      </c>
      <c r="F840" s="37">
        <v>22</v>
      </c>
      <c r="G840" s="55">
        <v>0.66038981540097397</v>
      </c>
      <c r="H840" s="37">
        <v>23</v>
      </c>
      <c r="I840" s="55">
        <v>9.9518798754998805</v>
      </c>
      <c r="J840" s="37">
        <v>29</v>
      </c>
      <c r="K840" s="55">
        <v>4.3140934837630303</v>
      </c>
      <c r="L840" s="37">
        <v>27</v>
      </c>
      <c r="M840" s="55">
        <v>-0.18708548594938901</v>
      </c>
      <c r="N840" s="37">
        <v>34</v>
      </c>
      <c r="O840" s="55">
        <v>1.81803122671201</v>
      </c>
      <c r="P840" s="56">
        <v>3.2292462483645199</v>
      </c>
      <c r="Q840" s="56">
        <v>2.14</v>
      </c>
      <c r="R840" s="57">
        <v>8</v>
      </c>
      <c r="S840" s="58">
        <v>0</v>
      </c>
      <c r="T840" s="58">
        <v>5.0000000000000001E-3</v>
      </c>
      <c r="U840" s="14" t="s">
        <v>18</v>
      </c>
      <c r="V840" s="59">
        <v>9.4999999999999998E-3</v>
      </c>
      <c r="W840" s="59" t="s">
        <v>18</v>
      </c>
      <c r="X840" s="59">
        <v>9.4999999999999998E-3</v>
      </c>
      <c r="Y840" s="12" t="s">
        <v>30</v>
      </c>
      <c r="Z840" s="60">
        <v>186.11462463999999</v>
      </c>
      <c r="AA840" s="8">
        <v>-3.5989470099999998</v>
      </c>
      <c r="AB840" s="61">
        <v>2710</v>
      </c>
      <c r="AC840" s="62">
        <v>36083</v>
      </c>
      <c r="AD840" s="12" t="s">
        <v>41</v>
      </c>
      <c r="AE840" s="16">
        <v>10</v>
      </c>
      <c r="AF840" s="14" t="s">
        <v>42</v>
      </c>
      <c r="AG840" s="39">
        <v>40.178235020000002</v>
      </c>
    </row>
    <row r="841" spans="1:33" hidden="1" x14ac:dyDescent="0.25">
      <c r="A841" s="40" t="s">
        <v>1217</v>
      </c>
      <c r="B841" s="40" t="b" cm="1">
        <f t="array" ref="B841">IsESG(A841)</f>
        <v>0</v>
      </c>
      <c r="C841" s="41" t="s">
        <v>18</v>
      </c>
      <c r="D841" s="42" t="s">
        <v>18</v>
      </c>
      <c r="E841" s="41">
        <v>1.2228605031049999</v>
      </c>
      <c r="F841" s="42">
        <v>19</v>
      </c>
      <c r="G841" s="41">
        <v>1.02177300806889</v>
      </c>
      <c r="H841" s="42">
        <v>20</v>
      </c>
      <c r="I841" s="41">
        <v>10.314762670957199</v>
      </c>
      <c r="J841" s="42">
        <v>26</v>
      </c>
      <c r="K841" s="41">
        <v>4.4872649686623802</v>
      </c>
      <c r="L841" s="42">
        <v>21</v>
      </c>
      <c r="M841" s="41">
        <v>-0.15927624872577001</v>
      </c>
      <c r="N841" s="42">
        <v>33</v>
      </c>
      <c r="O841" s="41">
        <v>1.8180962763895201</v>
      </c>
      <c r="P841" s="43">
        <v>3.42872563718463</v>
      </c>
      <c r="Q841" s="43">
        <v>2.14</v>
      </c>
      <c r="R841" s="44">
        <v>8</v>
      </c>
      <c r="S841" s="45">
        <v>0</v>
      </c>
      <c r="T841" s="45">
        <v>5.0000000000000001E-3</v>
      </c>
      <c r="U841" s="46" t="s">
        <v>18</v>
      </c>
      <c r="V841" s="47">
        <v>6.1999999999999998E-3</v>
      </c>
      <c r="W841" s="47" t="s">
        <v>18</v>
      </c>
      <c r="X841" s="47">
        <v>7.1890410958904104E-3</v>
      </c>
      <c r="Y841" s="48" t="s">
        <v>30</v>
      </c>
      <c r="Z841" s="49">
        <v>186.11462463999999</v>
      </c>
      <c r="AA841" s="50">
        <v>-3.5989470099999998</v>
      </c>
      <c r="AB841" s="51">
        <v>2710</v>
      </c>
      <c r="AC841" s="52">
        <v>43054</v>
      </c>
      <c r="AD841" s="48" t="s">
        <v>41</v>
      </c>
      <c r="AE841" s="53">
        <v>500</v>
      </c>
      <c r="AF841" s="46" t="s">
        <v>42</v>
      </c>
      <c r="AG841" s="54">
        <v>40.178235020000002</v>
      </c>
    </row>
    <row r="842" spans="1:33" x14ac:dyDescent="0.25">
      <c r="A842" s="1" t="s">
        <v>1218</v>
      </c>
      <c r="B842" s="40" t="b" cm="1">
        <f t="array" ref="B842">IsESG(A842)</f>
        <v>0</v>
      </c>
      <c r="C842" s="55">
        <v>2.86153130755828</v>
      </c>
      <c r="D842" s="37">
        <v>8</v>
      </c>
      <c r="E842" s="55">
        <v>1.68592657292023</v>
      </c>
      <c r="F842" s="37">
        <v>16</v>
      </c>
      <c r="G842" s="55">
        <v>1.4156898166491401</v>
      </c>
      <c r="H842" s="37">
        <v>15</v>
      </c>
      <c r="I842" s="55">
        <v>13.252341763858301</v>
      </c>
      <c r="J842" s="37">
        <v>9</v>
      </c>
      <c r="K842" s="55">
        <v>5.1897388838828498</v>
      </c>
      <c r="L842" s="37">
        <v>10</v>
      </c>
      <c r="M842" s="55">
        <v>0.50224012722788203</v>
      </c>
      <c r="N842" s="37">
        <v>14</v>
      </c>
      <c r="O842" s="55">
        <v>2.3152088994884399</v>
      </c>
      <c r="P842" s="56">
        <v>3.9613412027978301</v>
      </c>
      <c r="Q842" s="56">
        <v>2.9</v>
      </c>
      <c r="R842" s="57">
        <v>8</v>
      </c>
      <c r="S842" s="58">
        <v>0.01</v>
      </c>
      <c r="T842" s="58" t="s">
        <v>222</v>
      </c>
      <c r="U842" s="14" t="s">
        <v>18</v>
      </c>
      <c r="V842" s="59">
        <v>8.9999999999999993E-3</v>
      </c>
      <c r="W842" s="59" t="s">
        <v>18</v>
      </c>
      <c r="X842" s="59">
        <v>9.164110344E-3</v>
      </c>
      <c r="Y842" s="12" t="s">
        <v>30</v>
      </c>
      <c r="Z842" s="60">
        <v>132.00643062999899</v>
      </c>
      <c r="AA842" s="8">
        <v>0.218888359999999</v>
      </c>
      <c r="AB842" s="61">
        <v>428</v>
      </c>
      <c r="AC842" s="62">
        <v>36966</v>
      </c>
      <c r="AD842" s="12" t="s">
        <v>988</v>
      </c>
      <c r="AE842" s="16">
        <v>500</v>
      </c>
      <c r="AF842" s="14" t="s">
        <v>18</v>
      </c>
      <c r="AG842" s="39">
        <v>-1.8679094699999901</v>
      </c>
    </row>
    <row r="843" spans="1:33" hidden="1" x14ac:dyDescent="0.25">
      <c r="A843" s="40" t="s">
        <v>1219</v>
      </c>
      <c r="B843" s="40" t="b" cm="1">
        <f t="array" ref="B843">IsESG(A843)</f>
        <v>0</v>
      </c>
      <c r="C843" s="41" t="s">
        <v>18</v>
      </c>
      <c r="D843" s="42" t="s">
        <v>18</v>
      </c>
      <c r="E843" s="41" t="s">
        <v>18</v>
      </c>
      <c r="F843" s="42" t="s">
        <v>18</v>
      </c>
      <c r="G843" s="41">
        <v>2.05235554916869</v>
      </c>
      <c r="H843" s="42">
        <v>11</v>
      </c>
      <c r="I843" s="41">
        <v>10.5658052950411</v>
      </c>
      <c r="J843" s="42">
        <v>24</v>
      </c>
      <c r="K843" s="41">
        <v>4.17858981788308</v>
      </c>
      <c r="L843" s="42">
        <v>29</v>
      </c>
      <c r="M843" s="41">
        <v>0.41094338872236202</v>
      </c>
      <c r="N843" s="42">
        <v>18</v>
      </c>
      <c r="O843" s="41">
        <v>1.47081205316051</v>
      </c>
      <c r="P843" s="43">
        <v>4.4089902063801496</v>
      </c>
      <c r="Q843" s="43">
        <v>2.91</v>
      </c>
      <c r="R843" s="44">
        <v>8</v>
      </c>
      <c r="S843" s="45">
        <v>0.01</v>
      </c>
      <c r="T843" s="45">
        <v>5.0000000000000001E-3</v>
      </c>
      <c r="U843" s="46" t="s">
        <v>18</v>
      </c>
      <c r="V843" s="47">
        <v>9.4999999999999998E-3</v>
      </c>
      <c r="W843" s="47" t="s">
        <v>18</v>
      </c>
      <c r="X843" s="47">
        <v>1.01E-2</v>
      </c>
      <c r="Y843" s="48" t="s">
        <v>30</v>
      </c>
      <c r="Z843" s="49">
        <v>68.975811300000004</v>
      </c>
      <c r="AA843" s="50">
        <v>2.6850198999999999</v>
      </c>
      <c r="AB843" s="51">
        <v>645</v>
      </c>
      <c r="AC843" s="52">
        <v>43892</v>
      </c>
      <c r="AD843" s="48" t="s">
        <v>1220</v>
      </c>
      <c r="AE843" s="53" t="s">
        <v>129</v>
      </c>
      <c r="AF843" s="46" t="s">
        <v>39</v>
      </c>
      <c r="AG843" s="54">
        <v>21.558197190000001</v>
      </c>
    </row>
    <row r="844" spans="1:33" x14ac:dyDescent="0.25">
      <c r="A844" s="1" t="s">
        <v>1221</v>
      </c>
      <c r="B844" s="40" t="b" cm="1">
        <f t="array" ref="B844">IsESG(A844)</f>
        <v>0</v>
      </c>
      <c r="C844" s="55">
        <v>3.1230586708569099</v>
      </c>
      <c r="D844" s="37">
        <v>5</v>
      </c>
      <c r="E844" s="55">
        <v>2.2178210712352402</v>
      </c>
      <c r="F844" s="37">
        <v>11</v>
      </c>
      <c r="G844" s="55">
        <v>2.4817868811574502</v>
      </c>
      <c r="H844" s="37">
        <v>7</v>
      </c>
      <c r="I844" s="55">
        <v>13.3168517383581</v>
      </c>
      <c r="J844" s="37">
        <v>8</v>
      </c>
      <c r="K844" s="55">
        <v>5.5846456121333201</v>
      </c>
      <c r="L844" s="37">
        <v>5</v>
      </c>
      <c r="M844" s="55">
        <v>0.492842272048932</v>
      </c>
      <c r="N844" s="37">
        <v>15</v>
      </c>
      <c r="O844" s="55">
        <v>1.9953465514948601</v>
      </c>
      <c r="P844" s="56">
        <v>4.6286908778870401</v>
      </c>
      <c r="Q844" s="56">
        <v>2.5099999999999998</v>
      </c>
      <c r="R844" s="57">
        <v>8</v>
      </c>
      <c r="S844" s="58">
        <v>0</v>
      </c>
      <c r="T844" s="58">
        <v>0</v>
      </c>
      <c r="U844" s="14" t="s">
        <v>18</v>
      </c>
      <c r="V844" s="59">
        <v>9.4999999999999998E-3</v>
      </c>
      <c r="W844" s="59" t="s">
        <v>18</v>
      </c>
      <c r="X844" s="59">
        <v>9.6718294900625407E-3</v>
      </c>
      <c r="Y844" s="12" t="s">
        <v>30</v>
      </c>
      <c r="Z844" s="60">
        <v>780.22284775296896</v>
      </c>
      <c r="AA844" s="8">
        <v>10.35375311</v>
      </c>
      <c r="AB844" s="61">
        <v>2771</v>
      </c>
      <c r="AC844" s="62">
        <v>36964</v>
      </c>
      <c r="AD844" s="12" t="s">
        <v>1222</v>
      </c>
      <c r="AE844" s="16">
        <v>1000</v>
      </c>
      <c r="AF844" s="14" t="s">
        <v>52</v>
      </c>
      <c r="AG844" s="39">
        <v>86.852350150000007</v>
      </c>
    </row>
    <row r="845" spans="1:33" hidden="1" x14ac:dyDescent="0.25">
      <c r="A845" s="40" t="s">
        <v>1223</v>
      </c>
      <c r="B845" s="40" t="b" cm="1">
        <f t="array" ref="B845">IsESG(A845)</f>
        <v>0</v>
      </c>
      <c r="C845" s="41" t="s">
        <v>18</v>
      </c>
      <c r="D845" s="42" t="s">
        <v>18</v>
      </c>
      <c r="E845" s="41">
        <v>2.6793291870421201</v>
      </c>
      <c r="F845" s="42">
        <v>7</v>
      </c>
      <c r="G845" s="63">
        <v>2.94517875669013</v>
      </c>
      <c r="H845" s="64">
        <v>2</v>
      </c>
      <c r="I845" s="41">
        <v>13.829495614034901</v>
      </c>
      <c r="J845" s="42">
        <v>6</v>
      </c>
      <c r="K845" s="41">
        <v>5.8240386003957703</v>
      </c>
      <c r="L845" s="42">
        <v>4</v>
      </c>
      <c r="M845" s="41">
        <v>0.53100058910397996</v>
      </c>
      <c r="N845" s="42">
        <v>12</v>
      </c>
      <c r="O845" s="41">
        <v>1.9966606776175899</v>
      </c>
      <c r="P845" s="43">
        <v>4.8823950739773299</v>
      </c>
      <c r="Q845" s="43">
        <v>2.5099999999999998</v>
      </c>
      <c r="R845" s="44">
        <v>8</v>
      </c>
      <c r="S845" s="45">
        <v>0</v>
      </c>
      <c r="T845" s="45">
        <v>0</v>
      </c>
      <c r="U845" s="46" t="s">
        <v>18</v>
      </c>
      <c r="V845" s="47">
        <v>5.0000000000000001E-3</v>
      </c>
      <c r="W845" s="47" t="s">
        <v>18</v>
      </c>
      <c r="X845" s="47">
        <v>5.0000000000000001E-3</v>
      </c>
      <c r="Y845" s="48" t="s">
        <v>30</v>
      </c>
      <c r="Z845" s="49" t="s">
        <v>18</v>
      </c>
      <c r="AA845" s="50" t="s">
        <v>18</v>
      </c>
      <c r="AB845" s="51" t="s">
        <v>18</v>
      </c>
      <c r="AC845" s="52">
        <v>42751</v>
      </c>
      <c r="AD845" s="48" t="s">
        <v>1222</v>
      </c>
      <c r="AE845" s="53">
        <v>10000000</v>
      </c>
      <c r="AF845" s="46" t="s">
        <v>18</v>
      </c>
      <c r="AG845" s="54" t="s">
        <v>18</v>
      </c>
    </row>
    <row r="846" spans="1:33" hidden="1" x14ac:dyDescent="0.25">
      <c r="A846" s="225" t="s">
        <v>2517</v>
      </c>
      <c r="B846" s="40" t="b" cm="1">
        <f t="array" ref="B846">IsESG(A846)</f>
        <v>1</v>
      </c>
      <c r="C846" s="74" t="s">
        <v>18</v>
      </c>
      <c r="D846" s="37" t="s">
        <v>18</v>
      </c>
      <c r="E846" s="74" t="s">
        <v>18</v>
      </c>
      <c r="F846" s="37" t="s">
        <v>18</v>
      </c>
      <c r="G846" s="74" t="s">
        <v>18</v>
      </c>
      <c r="H846" s="37" t="s">
        <v>18</v>
      </c>
      <c r="I846" s="74">
        <v>9.1922244894108101</v>
      </c>
      <c r="J846" s="37">
        <v>36</v>
      </c>
      <c r="K846" s="74">
        <v>3.9428192094127201</v>
      </c>
      <c r="L846" s="37">
        <v>24</v>
      </c>
      <c r="M846" s="74">
        <v>-3.43642611683845</v>
      </c>
      <c r="N846" s="37">
        <v>40</v>
      </c>
      <c r="O846" s="74">
        <v>11.2018632579627</v>
      </c>
      <c r="P846" s="76">
        <v>0.456282585715998</v>
      </c>
      <c r="Q846" s="76" t="s">
        <v>18</v>
      </c>
      <c r="R846" s="77">
        <v>9</v>
      </c>
      <c r="S846" s="78">
        <v>0.05</v>
      </c>
      <c r="T846" s="78">
        <v>5.0000000000000001E-3</v>
      </c>
      <c r="U846" s="14" t="s">
        <v>18</v>
      </c>
      <c r="V846" s="79">
        <v>1.4999999999999999E-2</v>
      </c>
      <c r="W846" s="79" t="s">
        <v>18</v>
      </c>
      <c r="X846" s="79">
        <v>1.7999999999999999E-2</v>
      </c>
      <c r="Y846" s="12" t="s">
        <v>141</v>
      </c>
      <c r="Z846" s="60" t="s">
        <v>18</v>
      </c>
      <c r="AA846" s="8" t="s">
        <v>18</v>
      </c>
      <c r="AB846" s="80" t="s">
        <v>18</v>
      </c>
      <c r="AC846" s="62">
        <v>45138</v>
      </c>
      <c r="AD846" s="12" t="s">
        <v>1681</v>
      </c>
      <c r="AE846" s="16" t="s">
        <v>1562</v>
      </c>
      <c r="AF846" s="14" t="s">
        <v>18</v>
      </c>
      <c r="AG846" s="39" t="s">
        <v>18</v>
      </c>
    </row>
    <row r="847" spans="1:33" hidden="1" x14ac:dyDescent="0.25">
      <c r="A847" s="225" t="s">
        <v>2518</v>
      </c>
      <c r="B847" s="40" t="b" cm="1">
        <f t="array" ref="B847">IsESG(A847)</f>
        <v>1</v>
      </c>
      <c r="C847" s="67" t="s">
        <v>18</v>
      </c>
      <c r="D847" s="42" t="s">
        <v>18</v>
      </c>
      <c r="E847" s="67" t="s">
        <v>18</v>
      </c>
      <c r="F847" s="42" t="s">
        <v>18</v>
      </c>
      <c r="G847" s="67" t="s">
        <v>18</v>
      </c>
      <c r="H847" s="42" t="s">
        <v>18</v>
      </c>
      <c r="I847" s="67">
        <v>8.8984564938509898</v>
      </c>
      <c r="J847" s="42">
        <v>38</v>
      </c>
      <c r="K847" s="67">
        <v>3.6761997226560901</v>
      </c>
      <c r="L847" s="42">
        <v>27</v>
      </c>
      <c r="M847" s="67">
        <v>-3.36055134645567</v>
      </c>
      <c r="N847" s="42">
        <v>37</v>
      </c>
      <c r="O847" s="67">
        <v>11.253297083559699</v>
      </c>
      <c r="P847" s="69">
        <v>0.42809206056226701</v>
      </c>
      <c r="Q847" s="69" t="s">
        <v>18</v>
      </c>
      <c r="R847" s="70">
        <v>9</v>
      </c>
      <c r="S847" s="71">
        <v>0.05</v>
      </c>
      <c r="T847" s="71">
        <v>5.0000000000000001E-3</v>
      </c>
      <c r="U847" s="46" t="s">
        <v>18</v>
      </c>
      <c r="V847" s="72">
        <v>1.4999999999999999E-2</v>
      </c>
      <c r="W847" s="72" t="s">
        <v>18</v>
      </c>
      <c r="X847" s="72">
        <v>1.7999999999999999E-2</v>
      </c>
      <c r="Y847" s="48" t="s">
        <v>141</v>
      </c>
      <c r="Z847" s="49" t="s">
        <v>18</v>
      </c>
      <c r="AA847" s="50" t="s">
        <v>18</v>
      </c>
      <c r="AB847" s="73" t="s">
        <v>18</v>
      </c>
      <c r="AC847" s="52">
        <v>45138</v>
      </c>
      <c r="AD847" s="48" t="s">
        <v>1681</v>
      </c>
      <c r="AE847" s="53" t="s">
        <v>1562</v>
      </c>
      <c r="AF847" s="46" t="s">
        <v>18</v>
      </c>
      <c r="AG847" s="54" t="s">
        <v>18</v>
      </c>
    </row>
    <row r="848" spans="1:33" hidden="1" x14ac:dyDescent="0.25">
      <c r="A848" s="225" t="s">
        <v>2519</v>
      </c>
      <c r="B848" s="40" t="b" cm="1">
        <f t="array" ref="B848">IsESG(A848)</f>
        <v>1</v>
      </c>
      <c r="C848" s="74" t="s">
        <v>18</v>
      </c>
      <c r="D848" s="37" t="s">
        <v>18</v>
      </c>
      <c r="E848" s="74" t="s">
        <v>18</v>
      </c>
      <c r="F848" s="37" t="s">
        <v>18</v>
      </c>
      <c r="G848" s="74" t="s">
        <v>18</v>
      </c>
      <c r="H848" s="37" t="s">
        <v>18</v>
      </c>
      <c r="I848" s="74">
        <v>9.0959628878651806</v>
      </c>
      <c r="J848" s="37">
        <v>37</v>
      </c>
      <c r="K848" s="74">
        <v>3.7847184335986199</v>
      </c>
      <c r="L848" s="37">
        <v>26</v>
      </c>
      <c r="M848" s="74">
        <v>-3.3675420173690802</v>
      </c>
      <c r="N848" s="37">
        <v>38</v>
      </c>
      <c r="O848" s="74">
        <v>11.251151367288299</v>
      </c>
      <c r="P848" s="76">
        <v>0.44572802968548902</v>
      </c>
      <c r="Q848" s="76" t="s">
        <v>18</v>
      </c>
      <c r="R848" s="77">
        <v>9</v>
      </c>
      <c r="S848" s="78">
        <v>0.05</v>
      </c>
      <c r="T848" s="78">
        <v>5.0000000000000001E-3</v>
      </c>
      <c r="U848" s="14" t="s">
        <v>18</v>
      </c>
      <c r="V848" s="79">
        <v>1.4999999999999999E-2</v>
      </c>
      <c r="W848" s="79" t="s">
        <v>18</v>
      </c>
      <c r="X848" s="79">
        <v>1.7999999999999999E-2</v>
      </c>
      <c r="Y848" s="12" t="s">
        <v>141</v>
      </c>
      <c r="Z848" s="60" t="s">
        <v>18</v>
      </c>
      <c r="AA848" s="8" t="s">
        <v>18</v>
      </c>
      <c r="AB848" s="80" t="s">
        <v>18</v>
      </c>
      <c r="AC848" s="62">
        <v>45138</v>
      </c>
      <c r="AD848" s="12" t="s">
        <v>1681</v>
      </c>
      <c r="AE848" s="16" t="s">
        <v>1562</v>
      </c>
      <c r="AF848" s="14" t="s">
        <v>18</v>
      </c>
      <c r="AG848" s="39" t="s">
        <v>18</v>
      </c>
    </row>
    <row r="849" spans="1:33" x14ac:dyDescent="0.25">
      <c r="A849" s="40" t="s">
        <v>1227</v>
      </c>
      <c r="B849" s="40" t="b" cm="1">
        <f t="array" ref="B849">IsESG(A849)</f>
        <v>0</v>
      </c>
      <c r="C849" s="41">
        <v>1.7102140881482399</v>
      </c>
      <c r="D849" s="42">
        <v>13</v>
      </c>
      <c r="E849" s="41">
        <v>0.53582270424816703</v>
      </c>
      <c r="F849" s="42">
        <v>24</v>
      </c>
      <c r="G849" s="41">
        <v>0.71093850022763105</v>
      </c>
      <c r="H849" s="42">
        <v>22</v>
      </c>
      <c r="I849" s="41">
        <v>11.1390337123325</v>
      </c>
      <c r="J849" s="42">
        <v>21</v>
      </c>
      <c r="K849" s="41">
        <v>3.9792379758151601</v>
      </c>
      <c r="L849" s="42">
        <v>31</v>
      </c>
      <c r="M849" s="41">
        <v>0.28643864896436</v>
      </c>
      <c r="N849" s="42">
        <v>27</v>
      </c>
      <c r="O849" s="41">
        <v>2.1146537826399898</v>
      </c>
      <c r="P849" s="43">
        <v>3.3376737190002701</v>
      </c>
      <c r="Q849" s="43" t="s">
        <v>18</v>
      </c>
      <c r="R849" s="44">
        <v>8</v>
      </c>
      <c r="S849" s="45">
        <v>0</v>
      </c>
      <c r="T849" s="45">
        <v>0</v>
      </c>
      <c r="U849" s="46" t="s">
        <v>18</v>
      </c>
      <c r="V849" s="47">
        <v>0.01</v>
      </c>
      <c r="W849" s="47" t="s">
        <v>18</v>
      </c>
      <c r="X849" s="47">
        <v>1.23E-2</v>
      </c>
      <c r="Y849" s="48" t="s">
        <v>141</v>
      </c>
      <c r="Z849" s="49">
        <v>677.84291192000001</v>
      </c>
      <c r="AA849" s="50">
        <v>0.27593650525299901</v>
      </c>
      <c r="AB849" s="51">
        <v>857</v>
      </c>
      <c r="AC849" s="52">
        <v>40961</v>
      </c>
      <c r="AD849" s="48" t="s">
        <v>1135</v>
      </c>
      <c r="AE849" s="53">
        <v>50</v>
      </c>
      <c r="AF849" s="46" t="s">
        <v>34</v>
      </c>
      <c r="AG849" s="54">
        <v>7.3786853916929998</v>
      </c>
    </row>
    <row r="850" spans="1:33" x14ac:dyDescent="0.25">
      <c r="A850" s="1" t="s">
        <v>2663</v>
      </c>
      <c r="B850" s="40" t="b" cm="1">
        <f t="array" ref="B850">IsESG(A850)</f>
        <v>0</v>
      </c>
      <c r="C850" s="55">
        <v>2.3353694087879999</v>
      </c>
      <c r="D850" s="37">
        <v>11</v>
      </c>
      <c r="E850" s="55">
        <v>1.1515367419437901</v>
      </c>
      <c r="F850" s="37">
        <v>20</v>
      </c>
      <c r="G850" s="55">
        <v>1.3314389225702099</v>
      </c>
      <c r="H850" s="37">
        <v>18</v>
      </c>
      <c r="I850" s="55">
        <v>11.829310488826501</v>
      </c>
      <c r="J850" s="37">
        <v>19</v>
      </c>
      <c r="K850" s="55">
        <v>4.3022486703488498</v>
      </c>
      <c r="L850" s="37">
        <v>28</v>
      </c>
      <c r="M850" s="55">
        <v>0.338758056627397</v>
      </c>
      <c r="N850" s="37">
        <v>23</v>
      </c>
      <c r="O850" s="55">
        <v>2.1153404160857798</v>
      </c>
      <c r="P850" s="56">
        <v>3.6629097958301302</v>
      </c>
      <c r="Q850" s="56" t="s">
        <v>18</v>
      </c>
      <c r="R850" s="57">
        <v>8</v>
      </c>
      <c r="S850" s="58">
        <v>0</v>
      </c>
      <c r="T850" s="58">
        <v>0</v>
      </c>
      <c r="U850" s="14" t="s">
        <v>18</v>
      </c>
      <c r="V850" s="59">
        <v>5.0000000000000001E-3</v>
      </c>
      <c r="W850" s="59" t="s">
        <v>18</v>
      </c>
      <c r="X850" s="59">
        <v>6.3E-3</v>
      </c>
      <c r="Y850" s="12" t="s">
        <v>141</v>
      </c>
      <c r="Z850" s="60" t="s">
        <v>18</v>
      </c>
      <c r="AA850" s="8" t="s">
        <v>18</v>
      </c>
      <c r="AB850" s="61" t="s">
        <v>18</v>
      </c>
      <c r="AC850" s="62">
        <v>40961</v>
      </c>
      <c r="AD850" s="12" t="s">
        <v>1135</v>
      </c>
      <c r="AE850" s="16">
        <v>75000</v>
      </c>
      <c r="AF850" s="14" t="s">
        <v>18</v>
      </c>
      <c r="AG850" s="39" t="s">
        <v>18</v>
      </c>
    </row>
    <row r="851" spans="1:33" hidden="1" x14ac:dyDescent="0.25">
      <c r="A851" s="40" t="s">
        <v>1229</v>
      </c>
      <c r="B851" s="40" t="b" cm="1">
        <f t="array" ref="B851">IsESG(A851)</f>
        <v>0</v>
      </c>
      <c r="C851" s="41" t="s">
        <v>18</v>
      </c>
      <c r="D851" s="42" t="s">
        <v>18</v>
      </c>
      <c r="E851" s="41" t="s">
        <v>18</v>
      </c>
      <c r="F851" s="42" t="s">
        <v>18</v>
      </c>
      <c r="G851" s="41" t="s">
        <v>18</v>
      </c>
      <c r="H851" s="42" t="s">
        <v>18</v>
      </c>
      <c r="I851" s="41">
        <v>13.5937294636351</v>
      </c>
      <c r="J851" s="42">
        <v>7</v>
      </c>
      <c r="K851" s="41">
        <v>5.3272990145299897</v>
      </c>
      <c r="L851" s="42">
        <v>9</v>
      </c>
      <c r="M851" s="63">
        <v>0.66788967510860098</v>
      </c>
      <c r="N851" s="64">
        <v>1</v>
      </c>
      <c r="O851" s="41">
        <v>2.4843107848417598</v>
      </c>
      <c r="P851" s="43">
        <v>3.82911838746071</v>
      </c>
      <c r="Q851" s="43" t="s">
        <v>18</v>
      </c>
      <c r="R851" s="44">
        <v>8</v>
      </c>
      <c r="S851" s="45">
        <v>0</v>
      </c>
      <c r="T851" s="45">
        <v>0</v>
      </c>
      <c r="U851" s="46" t="s">
        <v>18</v>
      </c>
      <c r="V851" s="47">
        <v>0.01</v>
      </c>
      <c r="W851" s="47" t="s">
        <v>18</v>
      </c>
      <c r="X851" s="47" t="s">
        <v>18</v>
      </c>
      <c r="Y851" s="48" t="s">
        <v>141</v>
      </c>
      <c r="Z851" s="49">
        <v>2890.4864331099998</v>
      </c>
      <c r="AA851" s="50" t="s">
        <v>18</v>
      </c>
      <c r="AB851" s="51" t="s">
        <v>18</v>
      </c>
      <c r="AC851" s="52">
        <v>38721</v>
      </c>
      <c r="AD851" s="48" t="s">
        <v>1230</v>
      </c>
      <c r="AE851" s="53">
        <v>0</v>
      </c>
      <c r="AF851" s="46" t="s">
        <v>18</v>
      </c>
      <c r="AG851" s="54" t="s">
        <v>18</v>
      </c>
    </row>
    <row r="852" spans="1:33" hidden="1" x14ac:dyDescent="0.25">
      <c r="A852" s="1" t="s">
        <v>1231</v>
      </c>
      <c r="B852" s="40" t="b" cm="1">
        <f t="array" ref="B852">IsESG(A852)</f>
        <v>0</v>
      </c>
      <c r="C852" s="74" t="s">
        <v>18</v>
      </c>
      <c r="D852" s="37" t="s">
        <v>18</v>
      </c>
      <c r="E852" s="74" t="s">
        <v>18</v>
      </c>
      <c r="F852" s="37" t="s">
        <v>18</v>
      </c>
      <c r="G852" s="74" t="s">
        <v>18</v>
      </c>
      <c r="H852" s="37" t="s">
        <v>18</v>
      </c>
      <c r="I852" s="75">
        <v>15.308302094654399</v>
      </c>
      <c r="J852" s="66">
        <v>3</v>
      </c>
      <c r="K852" s="75">
        <v>7.1348571174264697</v>
      </c>
      <c r="L852" s="66">
        <v>3</v>
      </c>
      <c r="M852" s="74">
        <v>0.51795854740954705</v>
      </c>
      <c r="N852" s="37">
        <v>13</v>
      </c>
      <c r="O852" s="74">
        <v>2.51809366104556</v>
      </c>
      <c r="P852" s="76">
        <v>4.4586477902343304</v>
      </c>
      <c r="Q852" s="76" t="s">
        <v>18</v>
      </c>
      <c r="R852" s="77">
        <v>8</v>
      </c>
      <c r="S852" s="78">
        <v>0</v>
      </c>
      <c r="T852" s="78">
        <v>0</v>
      </c>
      <c r="U852" s="14" t="s">
        <v>18</v>
      </c>
      <c r="V852" s="79">
        <v>0.01</v>
      </c>
      <c r="W852" s="79" t="s">
        <v>18</v>
      </c>
      <c r="X852" s="79" t="s">
        <v>18</v>
      </c>
      <c r="Y852" s="12" t="s">
        <v>141</v>
      </c>
      <c r="Z852" s="60">
        <v>279.73163355999998</v>
      </c>
      <c r="AA852" s="8" t="s">
        <v>18</v>
      </c>
      <c r="AB852" s="80" t="s">
        <v>18</v>
      </c>
      <c r="AC852" s="62">
        <v>43713</v>
      </c>
      <c r="AD852" s="12" t="s">
        <v>1232</v>
      </c>
      <c r="AE852" s="16">
        <v>0</v>
      </c>
      <c r="AF852" s="14" t="s">
        <v>18</v>
      </c>
      <c r="AG852" s="39" t="s">
        <v>18</v>
      </c>
    </row>
    <row r="853" spans="1:33" hidden="1" x14ac:dyDescent="0.25">
      <c r="A853" s="40" t="s">
        <v>1233</v>
      </c>
      <c r="B853" s="40" t="b" cm="1">
        <f t="array" ref="B853">IsESG(A853)</f>
        <v>0</v>
      </c>
      <c r="C853" s="67" t="s">
        <v>18</v>
      </c>
      <c r="D853" s="42" t="s">
        <v>18</v>
      </c>
      <c r="E853" s="67" t="s">
        <v>18</v>
      </c>
      <c r="F853" s="42" t="s">
        <v>18</v>
      </c>
      <c r="G853" s="67" t="s">
        <v>18</v>
      </c>
      <c r="H853" s="42" t="s">
        <v>18</v>
      </c>
      <c r="I853" s="68">
        <v>16.9042908229547</v>
      </c>
      <c r="J853" s="64">
        <v>1</v>
      </c>
      <c r="K853" s="68">
        <v>7.2344496640564397</v>
      </c>
      <c r="L853" s="64">
        <v>1</v>
      </c>
      <c r="M853" s="67">
        <v>0.60355623328442998</v>
      </c>
      <c r="N853" s="42">
        <v>10</v>
      </c>
      <c r="O853" s="67">
        <v>2.7623219216588302</v>
      </c>
      <c r="P853" s="69">
        <v>4.6422110924795703</v>
      </c>
      <c r="Q853" s="69" t="s">
        <v>18</v>
      </c>
      <c r="R853" s="70">
        <v>8</v>
      </c>
      <c r="S853" s="71">
        <v>0</v>
      </c>
      <c r="T853" s="71">
        <v>0</v>
      </c>
      <c r="U853" s="46" t="s">
        <v>18</v>
      </c>
      <c r="V853" s="72">
        <v>0.01</v>
      </c>
      <c r="W853" s="72" t="s">
        <v>18</v>
      </c>
      <c r="X853" s="72" t="s">
        <v>18</v>
      </c>
      <c r="Y853" s="48" t="s">
        <v>141</v>
      </c>
      <c r="Z853" s="49">
        <v>998.93725203999998</v>
      </c>
      <c r="AA853" s="50" t="s">
        <v>18</v>
      </c>
      <c r="AB853" s="73" t="s">
        <v>18</v>
      </c>
      <c r="AC853" s="52">
        <v>43480</v>
      </c>
      <c r="AD853" s="48" t="s">
        <v>1234</v>
      </c>
      <c r="AE853" s="53">
        <v>0</v>
      </c>
      <c r="AF853" s="46" t="s">
        <v>18</v>
      </c>
      <c r="AG853" s="54" t="s">
        <v>18</v>
      </c>
    </row>
    <row r="854" spans="1:33" hidden="1" x14ac:dyDescent="0.25">
      <c r="A854" s="1" t="s">
        <v>1235</v>
      </c>
      <c r="B854" s="40" t="b" cm="1">
        <f t="array" ref="B854">IsESG(A854)</f>
        <v>0</v>
      </c>
      <c r="C854" s="74" t="s">
        <v>18</v>
      </c>
      <c r="D854" s="37" t="s">
        <v>18</v>
      </c>
      <c r="E854" s="74" t="s">
        <v>18</v>
      </c>
      <c r="F854" s="37" t="s">
        <v>18</v>
      </c>
      <c r="G854" s="74" t="s">
        <v>18</v>
      </c>
      <c r="H854" s="37" t="s">
        <v>18</v>
      </c>
      <c r="I854" s="74">
        <v>12.208450789380199</v>
      </c>
      <c r="J854" s="37">
        <v>16</v>
      </c>
      <c r="K854" s="74">
        <v>4.3913479399890498</v>
      </c>
      <c r="L854" s="37">
        <v>26</v>
      </c>
      <c r="M854" s="74">
        <v>0.46438518189719702</v>
      </c>
      <c r="N854" s="37">
        <v>16</v>
      </c>
      <c r="O854" s="74">
        <v>3.3251237815847099</v>
      </c>
      <c r="P854" s="76">
        <v>2.4442522943540701</v>
      </c>
      <c r="Q854" s="76" t="s">
        <v>18</v>
      </c>
      <c r="R854" s="77">
        <v>8</v>
      </c>
      <c r="S854" s="78">
        <v>0</v>
      </c>
      <c r="T854" s="78">
        <v>0</v>
      </c>
      <c r="U854" s="14" t="s">
        <v>18</v>
      </c>
      <c r="V854" s="79">
        <v>1.2E-2</v>
      </c>
      <c r="W854" s="79" t="s">
        <v>18</v>
      </c>
      <c r="X854" s="79" t="s">
        <v>18</v>
      </c>
      <c r="Y854" s="12" t="s">
        <v>141</v>
      </c>
      <c r="Z854" s="60">
        <v>84.940512729999995</v>
      </c>
      <c r="AA854" s="8" t="s">
        <v>18</v>
      </c>
      <c r="AB854" s="80" t="s">
        <v>18</v>
      </c>
      <c r="AC854" s="62">
        <v>43908</v>
      </c>
      <c r="AD854" s="12" t="s">
        <v>1230</v>
      </c>
      <c r="AE854" s="16">
        <v>0</v>
      </c>
      <c r="AF854" s="14" t="s">
        <v>18</v>
      </c>
      <c r="AG854" s="39" t="s">
        <v>18</v>
      </c>
    </row>
    <row r="855" spans="1:33" hidden="1" x14ac:dyDescent="0.25">
      <c r="A855" s="40" t="s">
        <v>1236</v>
      </c>
      <c r="B855" s="40" t="b" cm="1">
        <f t="array" ref="B855">IsESG(A855)</f>
        <v>0</v>
      </c>
      <c r="C855" s="67" t="s">
        <v>18</v>
      </c>
      <c r="D855" s="42" t="s">
        <v>18</v>
      </c>
      <c r="E855" s="67">
        <v>-2.1463811910349002</v>
      </c>
      <c r="F855" s="42">
        <v>25</v>
      </c>
      <c r="G855" s="67">
        <v>-6.9660042066212</v>
      </c>
      <c r="H855" s="42">
        <v>26</v>
      </c>
      <c r="I855" s="67">
        <v>13.2334227488648</v>
      </c>
      <c r="J855" s="42">
        <v>10</v>
      </c>
      <c r="K855" s="67">
        <v>5.5706768982764299</v>
      </c>
      <c r="L855" s="42">
        <v>6</v>
      </c>
      <c r="M855" s="67">
        <v>-4.0689628913169802</v>
      </c>
      <c r="N855" s="42">
        <v>35</v>
      </c>
      <c r="O855" s="67">
        <v>8.3249761322279099</v>
      </c>
      <c r="P855" s="69">
        <v>1.0993921479490101</v>
      </c>
      <c r="Q855" s="69" t="s">
        <v>18</v>
      </c>
      <c r="R855" s="70">
        <v>6</v>
      </c>
      <c r="S855" s="71">
        <v>0</v>
      </c>
      <c r="T855" s="71">
        <v>0</v>
      </c>
      <c r="U855" s="46" t="s">
        <v>18</v>
      </c>
      <c r="V855" s="72">
        <v>5.0000000000000001E-3</v>
      </c>
      <c r="W855" s="72" t="s">
        <v>18</v>
      </c>
      <c r="X855" s="72">
        <v>6.3523095106754798E-3</v>
      </c>
      <c r="Y855" s="48" t="s">
        <v>30</v>
      </c>
      <c r="Z855" s="49">
        <v>599.00036274377806</v>
      </c>
      <c r="AA855" s="50">
        <v>-1.05282269388835</v>
      </c>
      <c r="AB855" s="73">
        <v>3220</v>
      </c>
      <c r="AC855" s="52">
        <v>42815</v>
      </c>
      <c r="AD855" s="48" t="s">
        <v>1237</v>
      </c>
      <c r="AE855" s="53" t="s">
        <v>154</v>
      </c>
      <c r="AF855" s="46" t="s">
        <v>18</v>
      </c>
      <c r="AG855" s="54">
        <v>-51.3429185059275</v>
      </c>
    </row>
    <row r="856" spans="1:33" x14ac:dyDescent="0.25">
      <c r="A856" s="1" t="s">
        <v>1238</v>
      </c>
      <c r="B856" s="40" t="b" cm="1">
        <f t="array" ref="B856">IsESG(A856)</f>
        <v>0</v>
      </c>
      <c r="C856" s="75">
        <v>4.0099308794393496</v>
      </c>
      <c r="D856" s="66">
        <v>1</v>
      </c>
      <c r="E856" s="74">
        <v>2.68989897261662</v>
      </c>
      <c r="F856" s="37">
        <v>6</v>
      </c>
      <c r="G856" s="74">
        <v>2.2566995077143202</v>
      </c>
      <c r="H856" s="37">
        <v>10</v>
      </c>
      <c r="I856" s="75">
        <v>15.664752388801</v>
      </c>
      <c r="J856" s="66">
        <v>2</v>
      </c>
      <c r="K856" s="75">
        <v>7.1660389969279503</v>
      </c>
      <c r="L856" s="66">
        <v>2</v>
      </c>
      <c r="M856" s="74">
        <v>0.32737519995607001</v>
      </c>
      <c r="N856" s="37">
        <v>26</v>
      </c>
      <c r="O856" s="74">
        <v>2.8470985178688002</v>
      </c>
      <c r="P856" s="76">
        <v>4.0686133475428603</v>
      </c>
      <c r="Q856" s="76">
        <v>4.5530343100000001</v>
      </c>
      <c r="R856" s="77">
        <v>8</v>
      </c>
      <c r="S856" s="78">
        <v>0</v>
      </c>
      <c r="T856" s="78">
        <v>0</v>
      </c>
      <c r="U856" s="14" t="s">
        <v>18</v>
      </c>
      <c r="V856" s="79">
        <v>0.01</v>
      </c>
      <c r="W856" s="79" t="s">
        <v>18</v>
      </c>
      <c r="X856" s="79">
        <v>9.99786226839138E-3</v>
      </c>
      <c r="Y856" s="12" t="s">
        <v>30</v>
      </c>
      <c r="Z856" s="60">
        <v>90.857342129507998</v>
      </c>
      <c r="AA856" s="8">
        <v>1.0421083127540001</v>
      </c>
      <c r="AB856" s="80">
        <v>1517</v>
      </c>
      <c r="AC856" s="62">
        <v>38495</v>
      </c>
      <c r="AD856" s="12" t="s">
        <v>1239</v>
      </c>
      <c r="AE856" s="16">
        <v>10</v>
      </c>
      <c r="AF856" s="14" t="s">
        <v>18</v>
      </c>
      <c r="AG856" s="39">
        <v>5.4848409024959999</v>
      </c>
    </row>
    <row r="857" spans="1:33" x14ac:dyDescent="0.25">
      <c r="A857" s="40" t="s">
        <v>1240</v>
      </c>
      <c r="B857" s="40" t="b" cm="1">
        <f t="array" ref="B857">IsESG(A857)</f>
        <v>0</v>
      </c>
      <c r="C857" s="67">
        <v>2.98768819074539</v>
      </c>
      <c r="D857" s="42">
        <v>6</v>
      </c>
      <c r="E857" s="67">
        <v>1.8853141064266901</v>
      </c>
      <c r="F857" s="42">
        <v>14</v>
      </c>
      <c r="G857" s="67">
        <v>1.9951649041883399</v>
      </c>
      <c r="H857" s="42">
        <v>12</v>
      </c>
      <c r="I857" s="67">
        <v>11.901637750886801</v>
      </c>
      <c r="J857" s="42">
        <v>17</v>
      </c>
      <c r="K857" s="67">
        <v>4.8686068224256198</v>
      </c>
      <c r="L857" s="42">
        <v>12</v>
      </c>
      <c r="M857" s="67">
        <v>0.37051567063333102</v>
      </c>
      <c r="N857" s="42">
        <v>21</v>
      </c>
      <c r="O857" s="67">
        <v>2.6563519675018799</v>
      </c>
      <c r="P857" s="69">
        <v>2.94412355340509</v>
      </c>
      <c r="Q857" s="69">
        <v>2.54</v>
      </c>
      <c r="R857" s="70">
        <v>8</v>
      </c>
      <c r="S857" s="71">
        <v>5.0000000000000001E-3</v>
      </c>
      <c r="T857" s="71">
        <v>5.0000000000000001E-3</v>
      </c>
      <c r="U857" s="46" t="s">
        <v>18</v>
      </c>
      <c r="V857" s="72">
        <v>8.0000000000000002E-3</v>
      </c>
      <c r="W857" s="72" t="s">
        <v>18</v>
      </c>
      <c r="X857" s="72">
        <v>8.1899999999999994E-3</v>
      </c>
      <c r="Y857" s="48" t="s">
        <v>30</v>
      </c>
      <c r="Z857" s="49">
        <v>738.22828143839399</v>
      </c>
      <c r="AA857" s="50">
        <v>12.535081310000001</v>
      </c>
      <c r="AB857" s="73">
        <v>5268</v>
      </c>
      <c r="AC857" s="52">
        <v>38271</v>
      </c>
      <c r="AD857" s="48" t="s">
        <v>65</v>
      </c>
      <c r="AE857" s="53" t="s">
        <v>56</v>
      </c>
      <c r="AF857" s="46" t="s">
        <v>34</v>
      </c>
      <c r="AG857" s="54">
        <v>83.487620779999901</v>
      </c>
    </row>
    <row r="858" spans="1:33" x14ac:dyDescent="0.25">
      <c r="A858" s="1" t="s">
        <v>2664</v>
      </c>
      <c r="B858" s="40" t="b" cm="1">
        <f t="array" ref="B858">IsESG(A858)</f>
        <v>0</v>
      </c>
      <c r="C858" s="74">
        <v>2.9856891600300299</v>
      </c>
      <c r="D858" s="37">
        <v>7</v>
      </c>
      <c r="E858" s="74">
        <v>1.8836000575312699</v>
      </c>
      <c r="F858" s="37">
        <v>15</v>
      </c>
      <c r="G858" s="74">
        <v>1.99446937173082</v>
      </c>
      <c r="H858" s="37">
        <v>13</v>
      </c>
      <c r="I858" s="74">
        <v>11.894270179293899</v>
      </c>
      <c r="J858" s="37">
        <v>18</v>
      </c>
      <c r="K858" s="74">
        <v>4.8629160727760397</v>
      </c>
      <c r="L858" s="37">
        <v>13</v>
      </c>
      <c r="M858" s="74">
        <v>0.36915175347083101</v>
      </c>
      <c r="N858" s="37">
        <v>22</v>
      </c>
      <c r="O858" s="74">
        <v>5.1026457295863299</v>
      </c>
      <c r="P858" s="76">
        <v>1.5312175753766799</v>
      </c>
      <c r="Q858" s="76">
        <v>2.54</v>
      </c>
      <c r="R858" s="77">
        <v>8</v>
      </c>
      <c r="S858" s="78">
        <v>5.0000000000000001E-3</v>
      </c>
      <c r="T858" s="78">
        <v>5.0000000000000001E-3</v>
      </c>
      <c r="U858" s="14" t="s">
        <v>18</v>
      </c>
      <c r="V858" s="79">
        <v>8.0000000000000002E-3</v>
      </c>
      <c r="W858" s="79" t="s">
        <v>18</v>
      </c>
      <c r="X858" s="79">
        <v>8.1899999999999994E-3</v>
      </c>
      <c r="Y858" s="12" t="s">
        <v>30</v>
      </c>
      <c r="Z858" s="60" t="s">
        <v>18</v>
      </c>
      <c r="AA858" s="8" t="s">
        <v>18</v>
      </c>
      <c r="AB858" s="80" t="s">
        <v>18</v>
      </c>
      <c r="AC858" s="62">
        <v>38271</v>
      </c>
      <c r="AD858" s="12" t="s">
        <v>65</v>
      </c>
      <c r="AE858" s="16">
        <v>30000</v>
      </c>
      <c r="AF858" s="14" t="s">
        <v>18</v>
      </c>
      <c r="AG858" s="39" t="s">
        <v>18</v>
      </c>
    </row>
    <row r="859" spans="1:33" hidden="1" x14ac:dyDescent="0.25">
      <c r="A859" s="40" t="s">
        <v>1242</v>
      </c>
      <c r="B859" s="40" t="b" cm="1">
        <f t="array" ref="B859">IsESG(A859)</f>
        <v>0</v>
      </c>
      <c r="C859" s="67" t="s">
        <v>18</v>
      </c>
      <c r="D859" s="42" t="s">
        <v>18</v>
      </c>
      <c r="E859" s="67" t="s">
        <v>18</v>
      </c>
      <c r="F859" s="42" t="s">
        <v>18</v>
      </c>
      <c r="G859" s="67" t="s">
        <v>18</v>
      </c>
      <c r="H859" s="42" t="s">
        <v>18</v>
      </c>
      <c r="I859" s="67" t="s">
        <v>18</v>
      </c>
      <c r="J859" s="42" t="s">
        <v>18</v>
      </c>
      <c r="K859" s="67" t="s">
        <v>18</v>
      </c>
      <c r="L859" s="42" t="s">
        <v>18</v>
      </c>
      <c r="M859" s="67">
        <v>0.37487467852315098</v>
      </c>
      <c r="N859" s="42">
        <v>20</v>
      </c>
      <c r="O859" s="67" t="s">
        <v>18</v>
      </c>
      <c r="P859" s="69" t="s">
        <v>18</v>
      </c>
      <c r="Q859" s="69">
        <v>2.54</v>
      </c>
      <c r="R859" s="70">
        <v>8</v>
      </c>
      <c r="S859" s="71">
        <v>5.0000000000000001E-3</v>
      </c>
      <c r="T859" s="71">
        <v>5.0000000000000001E-3</v>
      </c>
      <c r="U859" s="46" t="s">
        <v>18</v>
      </c>
      <c r="V859" s="72">
        <v>5.0000000000000001E-3</v>
      </c>
      <c r="W859" s="72" t="s">
        <v>18</v>
      </c>
      <c r="X859" s="72">
        <v>5.1900000000000002E-3</v>
      </c>
      <c r="Y859" s="48" t="s">
        <v>30</v>
      </c>
      <c r="Z859" s="49" t="s">
        <v>18</v>
      </c>
      <c r="AA859" s="50" t="s">
        <v>18</v>
      </c>
      <c r="AB859" s="73" t="s">
        <v>18</v>
      </c>
      <c r="AC859" s="52">
        <v>45455</v>
      </c>
      <c r="AD859" s="48" t="s">
        <v>65</v>
      </c>
      <c r="AE859" s="53" t="s">
        <v>68</v>
      </c>
      <c r="AF859" s="46" t="s">
        <v>18</v>
      </c>
      <c r="AG859" s="54" t="s">
        <v>18</v>
      </c>
    </row>
    <row r="860" spans="1:33" hidden="1" x14ac:dyDescent="0.25">
      <c r="A860" s="225" t="s">
        <v>2493</v>
      </c>
      <c r="B860" s="40" t="b" cm="1">
        <f t="array" ref="B860">IsESG(A860)</f>
        <v>1</v>
      </c>
      <c r="C860" s="67" t="s">
        <v>18</v>
      </c>
      <c r="D860" s="42" t="s">
        <v>18</v>
      </c>
      <c r="E860" s="67" t="s">
        <v>18</v>
      </c>
      <c r="F860" s="42" t="s">
        <v>18</v>
      </c>
      <c r="G860" s="67">
        <v>-4.2826112394385003</v>
      </c>
      <c r="H860" s="42">
        <v>21</v>
      </c>
      <c r="I860" s="67">
        <v>13.872482447634701</v>
      </c>
      <c r="J860" s="42">
        <v>25</v>
      </c>
      <c r="K860" s="67">
        <v>5.8123457934866796</v>
      </c>
      <c r="L860" s="42">
        <v>15</v>
      </c>
      <c r="M860" s="67">
        <v>-2.11037527593819</v>
      </c>
      <c r="N860" s="42">
        <v>24</v>
      </c>
      <c r="O860" s="67">
        <v>13.7627511929061</v>
      </c>
      <c r="P860" s="69">
        <v>0.711447366384937</v>
      </c>
      <c r="Q860" s="69" t="s">
        <v>18</v>
      </c>
      <c r="R860" s="70">
        <v>8</v>
      </c>
      <c r="S860" s="71">
        <v>0.05</v>
      </c>
      <c r="T860" s="71">
        <v>5.0000000000000001E-3</v>
      </c>
      <c r="U860" s="46" t="s">
        <v>18</v>
      </c>
      <c r="V860" s="72">
        <v>1.4999999999999999E-2</v>
      </c>
      <c r="W860" s="72" t="s">
        <v>18</v>
      </c>
      <c r="X860" s="72">
        <v>1.7999999999999999E-2</v>
      </c>
      <c r="Y860" s="48" t="s">
        <v>141</v>
      </c>
      <c r="Z860" s="49" t="s">
        <v>18</v>
      </c>
      <c r="AA860" s="50" t="s">
        <v>18</v>
      </c>
      <c r="AB860" s="73" t="s">
        <v>18</v>
      </c>
      <c r="AC860" s="52">
        <v>43782</v>
      </c>
      <c r="AD860" s="48" t="s">
        <v>1686</v>
      </c>
      <c r="AE860" s="53" t="s">
        <v>1562</v>
      </c>
      <c r="AF860" s="46" t="s">
        <v>18</v>
      </c>
      <c r="AG860" s="54" t="s">
        <v>18</v>
      </c>
    </row>
    <row r="861" spans="1:33" hidden="1" x14ac:dyDescent="0.25">
      <c r="A861" s="225" t="s">
        <v>2494</v>
      </c>
      <c r="B861" s="40" t="b" cm="1">
        <f t="array" ref="B861">IsESG(A861)</f>
        <v>1</v>
      </c>
      <c r="C861" s="74" t="s">
        <v>18</v>
      </c>
      <c r="D861" s="37" t="s">
        <v>18</v>
      </c>
      <c r="E861" s="74" t="s">
        <v>18</v>
      </c>
      <c r="F861" s="37" t="s">
        <v>18</v>
      </c>
      <c r="G861" s="74">
        <v>-4.2597604528940503</v>
      </c>
      <c r="H861" s="37">
        <v>19</v>
      </c>
      <c r="I861" s="74">
        <v>13.7758232767435</v>
      </c>
      <c r="J861" s="37">
        <v>30</v>
      </c>
      <c r="K861" s="74">
        <v>5.7811162879147497</v>
      </c>
      <c r="L861" s="37">
        <v>16</v>
      </c>
      <c r="M861" s="74">
        <v>-2.1289698249317901</v>
      </c>
      <c r="N861" s="37">
        <v>25</v>
      </c>
      <c r="O861" s="74">
        <v>13.751896743164901</v>
      </c>
      <c r="P861" s="76">
        <v>0.70498012751088601</v>
      </c>
      <c r="Q861" s="76" t="s">
        <v>18</v>
      </c>
      <c r="R861" s="77">
        <v>8</v>
      </c>
      <c r="S861" s="78">
        <v>0.05</v>
      </c>
      <c r="T861" s="78">
        <v>5.0000000000000001E-3</v>
      </c>
      <c r="U861" s="14" t="s">
        <v>18</v>
      </c>
      <c r="V861" s="79">
        <v>1.4999999999999999E-2</v>
      </c>
      <c r="W861" s="79" t="s">
        <v>18</v>
      </c>
      <c r="X861" s="79">
        <v>1.7999999999999999E-2</v>
      </c>
      <c r="Y861" s="12" t="s">
        <v>141</v>
      </c>
      <c r="Z861" s="60" t="s">
        <v>18</v>
      </c>
      <c r="AA861" s="8" t="s">
        <v>18</v>
      </c>
      <c r="AB861" s="80" t="s">
        <v>18</v>
      </c>
      <c r="AC861" s="62">
        <v>43782</v>
      </c>
      <c r="AD861" s="12" t="s">
        <v>1686</v>
      </c>
      <c r="AE861" s="16" t="s">
        <v>1562</v>
      </c>
      <c r="AF861" s="14" t="s">
        <v>18</v>
      </c>
      <c r="AG861" s="39" t="s">
        <v>18</v>
      </c>
    </row>
    <row r="862" spans="1:33" x14ac:dyDescent="0.25">
      <c r="A862" s="1" t="s">
        <v>1246</v>
      </c>
      <c r="B862" s="40" t="b" cm="1">
        <f t="array" ref="B862">IsESG(A862)</f>
        <v>0</v>
      </c>
      <c r="C862" s="74">
        <v>2.45614588929039</v>
      </c>
      <c r="D862" s="37">
        <v>10</v>
      </c>
      <c r="E862" s="74">
        <v>2.1003707637790399</v>
      </c>
      <c r="F862" s="37">
        <v>12</v>
      </c>
      <c r="G862" s="74">
        <v>1.21450238244982</v>
      </c>
      <c r="H862" s="37">
        <v>19</v>
      </c>
      <c r="I862" s="74">
        <v>10.719173618352301</v>
      </c>
      <c r="J862" s="37">
        <v>23</v>
      </c>
      <c r="K862" s="74">
        <v>5.1658232353714899</v>
      </c>
      <c r="L862" s="37">
        <v>11</v>
      </c>
      <c r="M862" s="74">
        <v>0.21531065197835</v>
      </c>
      <c r="N862" s="37">
        <v>28</v>
      </c>
      <c r="O862" s="74">
        <v>1.87217051738006</v>
      </c>
      <c r="P862" s="76">
        <v>3.5457049448740099</v>
      </c>
      <c r="Q862" s="76">
        <v>3.22</v>
      </c>
      <c r="R862" s="77">
        <v>8</v>
      </c>
      <c r="S862" s="78">
        <v>5.0000000000000001E-3</v>
      </c>
      <c r="T862" s="78">
        <v>5.0000000000000001E-3</v>
      </c>
      <c r="U862" s="14" t="s">
        <v>18</v>
      </c>
      <c r="V862" s="79">
        <v>0.01</v>
      </c>
      <c r="W862" s="79" t="s">
        <v>18</v>
      </c>
      <c r="X862" s="79">
        <v>0.01</v>
      </c>
      <c r="Y862" s="12" t="s">
        <v>30</v>
      </c>
      <c r="Z862" s="60">
        <v>64.302544209999994</v>
      </c>
      <c r="AA862" s="8">
        <v>9.9991609999999995E-2</v>
      </c>
      <c r="AB862" s="80">
        <v>1633</v>
      </c>
      <c r="AC862" s="62">
        <v>41351</v>
      </c>
      <c r="AD862" s="12" t="s">
        <v>1091</v>
      </c>
      <c r="AE862" s="16">
        <v>50</v>
      </c>
      <c r="AF862" s="14" t="s">
        <v>34</v>
      </c>
      <c r="AG862" s="39">
        <v>-1.5027693499999999</v>
      </c>
    </row>
    <row r="863" spans="1:33" x14ac:dyDescent="0.25">
      <c r="A863" s="126" t="s">
        <v>1247</v>
      </c>
      <c r="B863" s="40" t="b" cm="1">
        <f t="array" ref="B863">IsESG(A863)</f>
        <v>0</v>
      </c>
      <c r="C863" s="127">
        <v>2.85757700366648</v>
      </c>
      <c r="D863" s="128">
        <v>9</v>
      </c>
      <c r="E863" s="127">
        <v>1.30495603198947</v>
      </c>
      <c r="F863" s="128">
        <v>18</v>
      </c>
      <c r="G863" s="127">
        <v>1.34116935330974</v>
      </c>
      <c r="H863" s="128">
        <v>17</v>
      </c>
      <c r="I863" s="127">
        <v>10.8710484421196</v>
      </c>
      <c r="J863" s="128">
        <v>22</v>
      </c>
      <c r="K863" s="127">
        <v>4.0110945167484298</v>
      </c>
      <c r="L863" s="128">
        <v>30</v>
      </c>
      <c r="M863" s="127">
        <v>0.32928586128828602</v>
      </c>
      <c r="N863" s="128">
        <v>25</v>
      </c>
      <c r="O863" s="127">
        <v>1.44424931520244</v>
      </c>
      <c r="P863" s="131">
        <v>4.7014314034397398</v>
      </c>
      <c r="Q863" s="131">
        <v>2.69</v>
      </c>
      <c r="R863" s="132">
        <v>8</v>
      </c>
      <c r="S863" s="133">
        <v>0</v>
      </c>
      <c r="T863" s="133">
        <v>0</v>
      </c>
      <c r="U863" s="134" t="s">
        <v>18</v>
      </c>
      <c r="V863" s="135">
        <v>0.01</v>
      </c>
      <c r="W863" s="135" t="s">
        <v>18</v>
      </c>
      <c r="X863" s="135">
        <v>0.01</v>
      </c>
      <c r="Y863" s="136" t="s">
        <v>30</v>
      </c>
      <c r="Z863" s="137">
        <v>272.73921475999998</v>
      </c>
      <c r="AA863" s="138">
        <v>4.6073986799999904</v>
      </c>
      <c r="AB863" s="139">
        <v>4669</v>
      </c>
      <c r="AC863" s="140">
        <v>38687</v>
      </c>
      <c r="AD863" s="136" t="s">
        <v>180</v>
      </c>
      <c r="AE863" s="141">
        <v>50</v>
      </c>
      <c r="AF863" s="134" t="s">
        <v>18</v>
      </c>
      <c r="AG863" s="142">
        <v>44.028553269999897</v>
      </c>
    </row>
    <row r="864" spans="1:33" x14ac:dyDescent="0.25">
      <c r="A864" s="40" t="s">
        <v>1250</v>
      </c>
      <c r="B864" s="40" t="b" cm="1">
        <f t="array" ref="B864">IsESG(A864)</f>
        <v>0</v>
      </c>
      <c r="C864" s="63">
        <v>2.2728675312505899</v>
      </c>
      <c r="D864" s="64">
        <v>3</v>
      </c>
      <c r="E864" s="41">
        <v>1.53815503300893</v>
      </c>
      <c r="F864" s="42">
        <v>5</v>
      </c>
      <c r="G864" s="41">
        <v>-0.13276701751450101</v>
      </c>
      <c r="H864" s="42">
        <v>8</v>
      </c>
      <c r="I864" s="41">
        <v>11.190053285968</v>
      </c>
      <c r="J864" s="42">
        <v>6</v>
      </c>
      <c r="K864" s="41">
        <v>3.8142620232172799</v>
      </c>
      <c r="L864" s="42">
        <v>8</v>
      </c>
      <c r="M864" s="41">
        <v>-1.26182965299685</v>
      </c>
      <c r="N864" s="42">
        <v>16</v>
      </c>
      <c r="O864" s="41">
        <v>9.9334996666481707</v>
      </c>
      <c r="P864" s="43">
        <v>0.71566357953443205</v>
      </c>
      <c r="Q864" s="43" t="s">
        <v>18</v>
      </c>
      <c r="R864" s="44">
        <v>8</v>
      </c>
      <c r="S864" s="45">
        <v>0</v>
      </c>
      <c r="T864" s="45">
        <v>0</v>
      </c>
      <c r="U864" s="46" t="s">
        <v>18</v>
      </c>
      <c r="V864" s="47">
        <v>7.3000000000000001E-3</v>
      </c>
      <c r="W864" s="47" t="s">
        <v>18</v>
      </c>
      <c r="X864" s="47">
        <v>7.3000000000000001E-3</v>
      </c>
      <c r="Y864" s="48" t="s">
        <v>117</v>
      </c>
      <c r="Z864" s="49" t="s">
        <v>18</v>
      </c>
      <c r="AA864" s="50" t="s">
        <v>18</v>
      </c>
      <c r="AB864" s="51" t="s">
        <v>18</v>
      </c>
      <c r="AC864" s="52">
        <v>41781</v>
      </c>
      <c r="AD864" s="48" t="s">
        <v>41</v>
      </c>
      <c r="AE864" s="53" t="s">
        <v>56</v>
      </c>
      <c r="AF864" s="46" t="s">
        <v>18</v>
      </c>
      <c r="AG864" s="54" t="s">
        <v>18</v>
      </c>
    </row>
    <row r="865" spans="1:33" hidden="1" x14ac:dyDescent="0.25">
      <c r="A865" s="1" t="s">
        <v>1251</v>
      </c>
      <c r="B865" s="40" t="b" cm="1">
        <f t="array" ref="B865">IsESG(A865)</f>
        <v>0</v>
      </c>
      <c r="C865" s="55" t="s">
        <v>18</v>
      </c>
      <c r="D865" s="37" t="s">
        <v>18</v>
      </c>
      <c r="E865" s="55" t="s">
        <v>18</v>
      </c>
      <c r="F865" s="37" t="s">
        <v>18</v>
      </c>
      <c r="G865" s="65">
        <v>2.4353711421762601</v>
      </c>
      <c r="H865" s="66">
        <v>3</v>
      </c>
      <c r="I865" s="55">
        <v>7.3432546932246101</v>
      </c>
      <c r="J865" s="37">
        <v>14</v>
      </c>
      <c r="K865" s="55">
        <v>2.6236782477339902</v>
      </c>
      <c r="L865" s="37">
        <v>14</v>
      </c>
      <c r="M865" s="55">
        <v>0.44632956309598099</v>
      </c>
      <c r="N865" s="37">
        <v>6</v>
      </c>
      <c r="O865" s="55">
        <v>0.73146850429443699</v>
      </c>
      <c r="P865" s="56">
        <v>4.4598575561920697</v>
      </c>
      <c r="Q865" s="56">
        <v>0.57999999999999996</v>
      </c>
      <c r="R865" s="57">
        <v>8</v>
      </c>
      <c r="S865" s="58">
        <v>0</v>
      </c>
      <c r="T865" s="58">
        <v>0</v>
      </c>
      <c r="U865" s="14" t="s">
        <v>18</v>
      </c>
      <c r="V865" s="59">
        <v>7.4999999999999997E-3</v>
      </c>
      <c r="W865" s="59" t="s">
        <v>18</v>
      </c>
      <c r="X865" s="59">
        <v>7.4999999999999997E-3</v>
      </c>
      <c r="Y865" s="12" t="s">
        <v>30</v>
      </c>
      <c r="Z865" s="60">
        <v>43.525075517173903</v>
      </c>
      <c r="AA865" s="8">
        <v>1.8537899999999999E-3</v>
      </c>
      <c r="AB865" s="61">
        <v>34</v>
      </c>
      <c r="AC865" s="62">
        <v>44208</v>
      </c>
      <c r="AD865" s="12" t="s">
        <v>1252</v>
      </c>
      <c r="AE865" s="16" t="s">
        <v>129</v>
      </c>
      <c r="AF865" s="14" t="s">
        <v>18</v>
      </c>
      <c r="AG865" s="39">
        <v>-1.8334929999999999E-2</v>
      </c>
    </row>
    <row r="866" spans="1:33" x14ac:dyDescent="0.25">
      <c r="A866" s="40" t="s">
        <v>1253</v>
      </c>
      <c r="B866" s="40" t="b" cm="1">
        <f t="array" ref="B866">IsESG(A866)</f>
        <v>0</v>
      </c>
      <c r="C866" s="41">
        <v>1.7939502826454099</v>
      </c>
      <c r="D866" s="42">
        <v>6</v>
      </c>
      <c r="E866" s="41">
        <v>1.3196773275171201</v>
      </c>
      <c r="F866" s="42">
        <v>7</v>
      </c>
      <c r="G866" s="41">
        <v>0.42024224779300101</v>
      </c>
      <c r="H866" s="42">
        <v>6</v>
      </c>
      <c r="I866" s="63">
        <v>13.4198331788693</v>
      </c>
      <c r="J866" s="64">
        <v>2</v>
      </c>
      <c r="K866" s="41">
        <v>4.3441190263034697</v>
      </c>
      <c r="L866" s="42">
        <v>5</v>
      </c>
      <c r="M866" s="41">
        <v>-0.27299026198915799</v>
      </c>
      <c r="N866" s="42">
        <v>10</v>
      </c>
      <c r="O866" s="41">
        <v>2.7127536477705401</v>
      </c>
      <c r="P866" s="43">
        <v>3.4425624417882101</v>
      </c>
      <c r="Q866" s="43">
        <v>2.7</v>
      </c>
      <c r="R866" s="44">
        <v>6</v>
      </c>
      <c r="S866" s="45">
        <v>0</v>
      </c>
      <c r="T866" s="45">
        <v>0</v>
      </c>
      <c r="U866" s="46" t="s">
        <v>89</v>
      </c>
      <c r="V866" s="47">
        <v>8.0000000000000002E-3</v>
      </c>
      <c r="W866" s="47" t="s">
        <v>18</v>
      </c>
      <c r="X866" s="47">
        <v>1.29204862723904E-2</v>
      </c>
      <c r="Y866" s="48" t="s">
        <v>30</v>
      </c>
      <c r="Z866" s="49">
        <v>342.23524738999998</v>
      </c>
      <c r="AA866" s="50">
        <v>2.2186689999999998</v>
      </c>
      <c r="AB866" s="51">
        <v>1042</v>
      </c>
      <c r="AC866" s="52">
        <v>37378</v>
      </c>
      <c r="AD866" s="48" t="s">
        <v>139</v>
      </c>
      <c r="AE866" s="53">
        <v>30</v>
      </c>
      <c r="AF866" s="46" t="s">
        <v>42</v>
      </c>
      <c r="AG866" s="54">
        <v>43.417383000000001</v>
      </c>
    </row>
    <row r="867" spans="1:33" x14ac:dyDescent="0.25">
      <c r="A867" s="1" t="s">
        <v>1254</v>
      </c>
      <c r="B867" s="40" t="b" cm="1">
        <f t="array" ref="B867">IsESG(A867)</f>
        <v>0</v>
      </c>
      <c r="C867" s="55">
        <v>1.1558356287403899</v>
      </c>
      <c r="D867" s="37">
        <v>9</v>
      </c>
      <c r="E867" s="55">
        <v>-9.5717217663249199E-2</v>
      </c>
      <c r="F867" s="37">
        <v>10</v>
      </c>
      <c r="G867" s="55">
        <v>-2.2953490809190802</v>
      </c>
      <c r="H867" s="37">
        <v>13</v>
      </c>
      <c r="I867" s="55">
        <v>9.1377733433107409</v>
      </c>
      <c r="J867" s="37">
        <v>10</v>
      </c>
      <c r="K867" s="55">
        <v>3.7136536030340102</v>
      </c>
      <c r="L867" s="37">
        <v>10</v>
      </c>
      <c r="M867" s="55">
        <v>-0.62083585705634503</v>
      </c>
      <c r="N867" s="37">
        <v>13</v>
      </c>
      <c r="O867" s="55">
        <v>3.8261803372508001</v>
      </c>
      <c r="P867" s="56">
        <v>1.32162196769679</v>
      </c>
      <c r="Q867" s="56">
        <v>5.33</v>
      </c>
      <c r="R867" s="57">
        <v>6</v>
      </c>
      <c r="S867" s="58">
        <v>0</v>
      </c>
      <c r="T867" s="58">
        <v>0</v>
      </c>
      <c r="U867" s="14" t="s">
        <v>18</v>
      </c>
      <c r="V867" s="59">
        <v>4.0000000000000001E-3</v>
      </c>
      <c r="W867" s="59" t="s">
        <v>18</v>
      </c>
      <c r="X867" s="59">
        <v>7.0107772506035598E-3</v>
      </c>
      <c r="Y867" s="12" t="s">
        <v>30</v>
      </c>
      <c r="Z867" s="60">
        <v>9.5010061099999898</v>
      </c>
      <c r="AA867" s="8">
        <v>-7.9855999999999996E-2</v>
      </c>
      <c r="AB867" s="61">
        <v>64</v>
      </c>
      <c r="AC867" s="62">
        <v>40793</v>
      </c>
      <c r="AD867" s="12" t="s">
        <v>139</v>
      </c>
      <c r="AE867" s="16">
        <v>10000</v>
      </c>
      <c r="AF867" s="14" t="s">
        <v>18</v>
      </c>
      <c r="AG867" s="39">
        <v>-1.170452</v>
      </c>
    </row>
    <row r="868" spans="1:33" x14ac:dyDescent="0.25">
      <c r="A868" s="40" t="s">
        <v>1255</v>
      </c>
      <c r="B868" s="40" t="b" cm="1">
        <f t="array" ref="B868">IsESG(A868)</f>
        <v>0</v>
      </c>
      <c r="C868" s="41">
        <v>1.72990850505365</v>
      </c>
      <c r="D868" s="42">
        <v>8</v>
      </c>
      <c r="E868" s="41">
        <v>0.52346830067029304</v>
      </c>
      <c r="F868" s="42">
        <v>9</v>
      </c>
      <c r="G868" s="41">
        <v>-0.37974843017597398</v>
      </c>
      <c r="H868" s="42">
        <v>9</v>
      </c>
      <c r="I868" s="41">
        <v>11.052142036439299</v>
      </c>
      <c r="J868" s="42">
        <v>7</v>
      </c>
      <c r="K868" s="41">
        <v>4.0658326497128501</v>
      </c>
      <c r="L868" s="42">
        <v>6</v>
      </c>
      <c r="M868" s="41">
        <v>2.46402523161659E-2</v>
      </c>
      <c r="N868" s="42">
        <v>7</v>
      </c>
      <c r="O868" s="41">
        <v>2.43082575758626</v>
      </c>
      <c r="P868" s="43">
        <v>2.8678043489759899</v>
      </c>
      <c r="Q868" s="43">
        <v>4.4400000000000004</v>
      </c>
      <c r="R868" s="44">
        <v>6</v>
      </c>
      <c r="S868" s="45">
        <v>0</v>
      </c>
      <c r="T868" s="45">
        <v>0</v>
      </c>
      <c r="U868" s="46" t="s">
        <v>89</v>
      </c>
      <c r="V868" s="47">
        <v>3.5000000000000001E-3</v>
      </c>
      <c r="W868" s="47" t="s">
        <v>18</v>
      </c>
      <c r="X868" s="47">
        <v>8.2396507044991806E-3</v>
      </c>
      <c r="Y868" s="48" t="s">
        <v>30</v>
      </c>
      <c r="Z868" s="49">
        <v>107.49485522000001</v>
      </c>
      <c r="AA868" s="50">
        <v>-0.60533000000000003</v>
      </c>
      <c r="AB868" s="51">
        <v>1317</v>
      </c>
      <c r="AC868" s="52">
        <v>36404</v>
      </c>
      <c r="AD868" s="48" t="s">
        <v>139</v>
      </c>
      <c r="AE868" s="53">
        <v>30</v>
      </c>
      <c r="AF868" s="46" t="s">
        <v>42</v>
      </c>
      <c r="AG868" s="54">
        <v>-13.149202000000001</v>
      </c>
    </row>
    <row r="869" spans="1:33" x14ac:dyDescent="0.25">
      <c r="A869" s="1" t="s">
        <v>1256</v>
      </c>
      <c r="B869" s="40" t="b" cm="1">
        <f t="array" ref="B869">IsESG(A869)</f>
        <v>0</v>
      </c>
      <c r="C869" s="65">
        <v>5.0286233424012297</v>
      </c>
      <c r="D869" s="66">
        <v>1</v>
      </c>
      <c r="E869" s="65">
        <v>3.72972574212901</v>
      </c>
      <c r="F869" s="66">
        <v>1</v>
      </c>
      <c r="G869" s="65">
        <v>4.3397420832234301</v>
      </c>
      <c r="H869" s="66">
        <v>2</v>
      </c>
      <c r="I869" s="55">
        <v>12.2500099121433</v>
      </c>
      <c r="J869" s="37">
        <v>5</v>
      </c>
      <c r="K869" s="55">
        <v>4.49233534858213</v>
      </c>
      <c r="L869" s="37">
        <v>4</v>
      </c>
      <c r="M869" s="55">
        <v>2.8280924850551301</v>
      </c>
      <c r="N869" s="37">
        <v>4</v>
      </c>
      <c r="O869" s="55">
        <v>5.4275246442089502</v>
      </c>
      <c r="P869" s="56">
        <v>1.5051061193483299</v>
      </c>
      <c r="Q869" s="56" t="s">
        <v>18</v>
      </c>
      <c r="R869" s="57">
        <v>8</v>
      </c>
      <c r="S869" s="58">
        <v>0</v>
      </c>
      <c r="T869" s="58">
        <v>0</v>
      </c>
      <c r="U869" s="14" t="s">
        <v>18</v>
      </c>
      <c r="V869" s="59">
        <v>0.01</v>
      </c>
      <c r="W869" s="59" t="s">
        <v>18</v>
      </c>
      <c r="X869" s="59">
        <v>1.3100000000000001E-2</v>
      </c>
      <c r="Y869" s="12" t="s">
        <v>141</v>
      </c>
      <c r="Z869" s="60">
        <v>189.17876158000001</v>
      </c>
      <c r="AA869" s="8">
        <v>0.23434648411600001</v>
      </c>
      <c r="AB869" s="61">
        <v>271</v>
      </c>
      <c r="AC869" s="62">
        <v>41247</v>
      </c>
      <c r="AD869" s="12" t="s">
        <v>1257</v>
      </c>
      <c r="AE869" s="16">
        <v>50</v>
      </c>
      <c r="AF869" s="14" t="s">
        <v>34</v>
      </c>
      <c r="AG869" s="39">
        <v>1.9573809012899901</v>
      </c>
    </row>
    <row r="870" spans="1:33" x14ac:dyDescent="0.25">
      <c r="A870" s="40" t="s">
        <v>2665</v>
      </c>
      <c r="B870" s="40" t="b" cm="1">
        <f t="array" ref="B870">IsESG(A870)</f>
        <v>0</v>
      </c>
      <c r="C870" s="41">
        <v>2.1797168848630002</v>
      </c>
      <c r="D870" s="42">
        <v>4</v>
      </c>
      <c r="E870" s="63">
        <v>1.9466475037088</v>
      </c>
      <c r="F870" s="64">
        <v>3</v>
      </c>
      <c r="G870" s="41">
        <v>0.49624288641085801</v>
      </c>
      <c r="H870" s="42">
        <v>5</v>
      </c>
      <c r="I870" s="63">
        <v>13.6249175708724</v>
      </c>
      <c r="J870" s="64">
        <v>1</v>
      </c>
      <c r="K870" s="63">
        <v>5.4178632107114701</v>
      </c>
      <c r="L870" s="64">
        <v>1</v>
      </c>
      <c r="M870" s="41">
        <v>-0.19525998201601599</v>
      </c>
      <c r="N870" s="42">
        <v>8</v>
      </c>
      <c r="O870" s="41">
        <v>2.9973278135004802</v>
      </c>
      <c r="P870" s="43">
        <v>3.1841389422453199</v>
      </c>
      <c r="Q870" s="43" t="s">
        <v>18</v>
      </c>
      <c r="R870" s="44">
        <v>8</v>
      </c>
      <c r="S870" s="45">
        <v>0</v>
      </c>
      <c r="T870" s="45">
        <v>0</v>
      </c>
      <c r="U870" s="46" t="s">
        <v>18</v>
      </c>
      <c r="V870" s="47">
        <v>7.0000000000000001E-3</v>
      </c>
      <c r="W870" s="47" t="s">
        <v>18</v>
      </c>
      <c r="X870" s="47">
        <v>8.9999999999999993E-3</v>
      </c>
      <c r="Y870" s="48" t="s">
        <v>141</v>
      </c>
      <c r="Z870" s="49" t="s">
        <v>18</v>
      </c>
      <c r="AA870" s="50" t="s">
        <v>18</v>
      </c>
      <c r="AB870" s="51" t="s">
        <v>18</v>
      </c>
      <c r="AC870" s="52">
        <v>41294</v>
      </c>
      <c r="AD870" s="48" t="s">
        <v>1257</v>
      </c>
      <c r="AE870" s="53">
        <v>75000</v>
      </c>
      <c r="AF870" s="46" t="s">
        <v>18</v>
      </c>
      <c r="AG870" s="54" t="s">
        <v>18</v>
      </c>
    </row>
    <row r="871" spans="1:33" x14ac:dyDescent="0.25">
      <c r="A871" s="1" t="s">
        <v>2666</v>
      </c>
      <c r="B871" s="40" t="b" cm="1">
        <f t="array" ref="B871">IsESG(A871)</f>
        <v>0</v>
      </c>
      <c r="C871" s="55">
        <v>1.73258168796892</v>
      </c>
      <c r="D871" s="37">
        <v>7</v>
      </c>
      <c r="E871" s="55">
        <v>1.4581067019062399</v>
      </c>
      <c r="F871" s="37">
        <v>6</v>
      </c>
      <c r="G871" s="55">
        <v>-9.9812401042176299E-3</v>
      </c>
      <c r="H871" s="37">
        <v>7</v>
      </c>
      <c r="I871" s="65">
        <v>13.0505875514663</v>
      </c>
      <c r="J871" s="66">
        <v>3</v>
      </c>
      <c r="K871" s="65">
        <v>5.1561960880841502</v>
      </c>
      <c r="L871" s="66">
        <v>2</v>
      </c>
      <c r="M871" s="55">
        <v>-0.23403990609848199</v>
      </c>
      <c r="N871" s="37">
        <v>9</v>
      </c>
      <c r="O871" s="55">
        <v>2.9954762985147498</v>
      </c>
      <c r="P871" s="56">
        <v>2.9943746170460899</v>
      </c>
      <c r="Q871" s="56" t="s">
        <v>18</v>
      </c>
      <c r="R871" s="57">
        <v>8</v>
      </c>
      <c r="S871" s="58">
        <v>0</v>
      </c>
      <c r="T871" s="58">
        <v>0</v>
      </c>
      <c r="U871" s="14" t="s">
        <v>18</v>
      </c>
      <c r="V871" s="59">
        <v>0.01</v>
      </c>
      <c r="W871" s="59" t="s">
        <v>18</v>
      </c>
      <c r="X871" s="59">
        <v>1.3100000000000001E-2</v>
      </c>
      <c r="Y871" s="12" t="s">
        <v>141</v>
      </c>
      <c r="Z871" s="60" t="s">
        <v>18</v>
      </c>
      <c r="AA871" s="8" t="s">
        <v>18</v>
      </c>
      <c r="AB871" s="61" t="s">
        <v>18</v>
      </c>
      <c r="AC871" s="62">
        <v>41294</v>
      </c>
      <c r="AD871" s="12" t="s">
        <v>1257</v>
      </c>
      <c r="AE871" s="16">
        <v>50</v>
      </c>
      <c r="AF871" s="14" t="s">
        <v>18</v>
      </c>
      <c r="AG871" s="39" t="s">
        <v>18</v>
      </c>
    </row>
    <row r="872" spans="1:33" hidden="1" x14ac:dyDescent="0.25">
      <c r="A872" s="40" t="s">
        <v>1260</v>
      </c>
      <c r="B872" s="40" t="b" cm="1">
        <f t="array" ref="B872">IsESG(A872)</f>
        <v>0</v>
      </c>
      <c r="C872" s="41" t="s">
        <v>18</v>
      </c>
      <c r="D872" s="42" t="s">
        <v>18</v>
      </c>
      <c r="E872" s="41" t="s">
        <v>18</v>
      </c>
      <c r="F872" s="42" t="s">
        <v>18</v>
      </c>
      <c r="G872" s="41" t="s">
        <v>18</v>
      </c>
      <c r="H872" s="42" t="s">
        <v>18</v>
      </c>
      <c r="I872" s="41">
        <v>8.5038607148146106</v>
      </c>
      <c r="J872" s="42">
        <v>12</v>
      </c>
      <c r="K872" s="41">
        <v>2.8356235710311299</v>
      </c>
      <c r="L872" s="42">
        <v>12</v>
      </c>
      <c r="M872" s="63">
        <v>4.9933068420125499</v>
      </c>
      <c r="N872" s="64">
        <v>2</v>
      </c>
      <c r="O872" s="41">
        <v>10.533379953750901</v>
      </c>
      <c r="P872" s="43">
        <v>0.41988909324486001</v>
      </c>
      <c r="Q872" s="43" t="s">
        <v>18</v>
      </c>
      <c r="R872" s="44">
        <v>8</v>
      </c>
      <c r="S872" s="45">
        <v>0</v>
      </c>
      <c r="T872" s="45">
        <v>0</v>
      </c>
      <c r="U872" s="46" t="s">
        <v>18</v>
      </c>
      <c r="V872" s="47">
        <v>0.03</v>
      </c>
      <c r="W872" s="47" t="s">
        <v>18</v>
      </c>
      <c r="X872" s="47" t="s">
        <v>18</v>
      </c>
      <c r="Y872" s="48" t="s">
        <v>141</v>
      </c>
      <c r="Z872" s="49">
        <v>309.05988642</v>
      </c>
      <c r="AA872" s="50" t="s">
        <v>18</v>
      </c>
      <c r="AB872" s="51" t="s">
        <v>18</v>
      </c>
      <c r="AC872" s="52">
        <v>41247</v>
      </c>
      <c r="AD872" s="48" t="s">
        <v>1261</v>
      </c>
      <c r="AE872" s="53">
        <v>0</v>
      </c>
      <c r="AF872" s="46" t="s">
        <v>18</v>
      </c>
      <c r="AG872" s="54" t="s">
        <v>18</v>
      </c>
    </row>
    <row r="873" spans="1:33" hidden="1" x14ac:dyDescent="0.25">
      <c r="A873" s="1" t="s">
        <v>1262</v>
      </c>
      <c r="B873" s="40" t="b" cm="1">
        <f t="array" ref="B873">IsESG(A873)</f>
        <v>0</v>
      </c>
      <c r="C873" s="55" t="s">
        <v>18</v>
      </c>
      <c r="D873" s="37" t="s">
        <v>18</v>
      </c>
      <c r="E873" s="55" t="s">
        <v>18</v>
      </c>
      <c r="F873" s="37" t="s">
        <v>18</v>
      </c>
      <c r="G873" s="55" t="s">
        <v>18</v>
      </c>
      <c r="H873" s="37" t="s">
        <v>18</v>
      </c>
      <c r="I873" s="55">
        <v>7.39540113844998</v>
      </c>
      <c r="J873" s="37">
        <v>13</v>
      </c>
      <c r="K873" s="55">
        <v>2.2963619161634199</v>
      </c>
      <c r="L873" s="37">
        <v>16</v>
      </c>
      <c r="M873" s="65">
        <v>3.2053810320541398</v>
      </c>
      <c r="N873" s="66">
        <v>3</v>
      </c>
      <c r="O873" s="55">
        <v>11.287018574781699</v>
      </c>
      <c r="P873" s="56">
        <v>0.29364634772770498</v>
      </c>
      <c r="Q873" s="56" t="s">
        <v>18</v>
      </c>
      <c r="R873" s="57">
        <v>8</v>
      </c>
      <c r="S873" s="58">
        <v>0</v>
      </c>
      <c r="T873" s="58">
        <v>0</v>
      </c>
      <c r="U873" s="14" t="s">
        <v>18</v>
      </c>
      <c r="V873" s="59">
        <v>6.9999999999999897E-3</v>
      </c>
      <c r="W873" s="59" t="s">
        <v>18</v>
      </c>
      <c r="X873" s="59" t="s">
        <v>18</v>
      </c>
      <c r="Y873" s="12" t="s">
        <v>141</v>
      </c>
      <c r="Z873" s="60">
        <v>2086.7700244600001</v>
      </c>
      <c r="AA873" s="8" t="s">
        <v>18</v>
      </c>
      <c r="AB873" s="61" t="s">
        <v>18</v>
      </c>
      <c r="AC873" s="62">
        <v>43501</v>
      </c>
      <c r="AD873" s="12" t="s">
        <v>1263</v>
      </c>
      <c r="AE873" s="16">
        <v>0</v>
      </c>
      <c r="AF873" s="14" t="s">
        <v>18</v>
      </c>
      <c r="AG873" s="39" t="s">
        <v>18</v>
      </c>
    </row>
    <row r="874" spans="1:33" hidden="1" x14ac:dyDescent="0.25">
      <c r="A874" s="40" t="s">
        <v>1264</v>
      </c>
      <c r="B874" s="40" t="b" cm="1">
        <f t="array" ref="B874">IsESG(A874)</f>
        <v>0</v>
      </c>
      <c r="C874" s="41" t="s">
        <v>18</v>
      </c>
      <c r="D874" s="42" t="s">
        <v>18</v>
      </c>
      <c r="E874" s="41" t="s">
        <v>18</v>
      </c>
      <c r="F874" s="42" t="s">
        <v>18</v>
      </c>
      <c r="G874" s="41" t="s">
        <v>18</v>
      </c>
      <c r="H874" s="42" t="s">
        <v>18</v>
      </c>
      <c r="I874" s="41">
        <v>8.9812732888441893</v>
      </c>
      <c r="J874" s="42">
        <v>11</v>
      </c>
      <c r="K874" s="41">
        <v>2.7203816626270201</v>
      </c>
      <c r="L874" s="42">
        <v>13</v>
      </c>
      <c r="M874" s="63">
        <v>5.2020125506734702</v>
      </c>
      <c r="N874" s="64">
        <v>1</v>
      </c>
      <c r="O874" s="41">
        <v>10.5115175732646</v>
      </c>
      <c r="P874" s="43">
        <v>0.46618044420885002</v>
      </c>
      <c r="Q874" s="43" t="s">
        <v>18</v>
      </c>
      <c r="R874" s="44">
        <v>8</v>
      </c>
      <c r="S874" s="45">
        <v>0</v>
      </c>
      <c r="T874" s="45">
        <v>0</v>
      </c>
      <c r="U874" s="46" t="s">
        <v>18</v>
      </c>
      <c r="V874" s="47">
        <v>0.01</v>
      </c>
      <c r="W874" s="47" t="s">
        <v>18</v>
      </c>
      <c r="X874" s="47" t="s">
        <v>18</v>
      </c>
      <c r="Y874" s="48" t="s">
        <v>141</v>
      </c>
      <c r="Z874" s="49">
        <v>484.55910039999998</v>
      </c>
      <c r="AA874" s="50" t="s">
        <v>18</v>
      </c>
      <c r="AB874" s="51" t="s">
        <v>18</v>
      </c>
      <c r="AC874" s="52">
        <v>39657</v>
      </c>
      <c r="AD874" s="48" t="s">
        <v>1265</v>
      </c>
      <c r="AE874" s="53">
        <v>0</v>
      </c>
      <c r="AF874" s="46" t="s">
        <v>18</v>
      </c>
      <c r="AG874" s="54" t="s">
        <v>18</v>
      </c>
    </row>
    <row r="875" spans="1:33" x14ac:dyDescent="0.25">
      <c r="A875" s="1" t="s">
        <v>1266</v>
      </c>
      <c r="B875" s="40" t="b" cm="1">
        <f t="array" ref="B875">IsESG(A875)</f>
        <v>0</v>
      </c>
      <c r="C875" s="65">
        <v>4.1557189714673299</v>
      </c>
      <c r="D875" s="66">
        <v>2</v>
      </c>
      <c r="E875" s="65">
        <v>3.7262142177066</v>
      </c>
      <c r="F875" s="66">
        <v>2</v>
      </c>
      <c r="G875" s="65">
        <v>5.5484080748319196</v>
      </c>
      <c r="H875" s="66">
        <v>1</v>
      </c>
      <c r="I875" s="55">
        <v>6.2048004987530199</v>
      </c>
      <c r="J875" s="37">
        <v>16</v>
      </c>
      <c r="K875" s="55">
        <v>2.3660727698824102</v>
      </c>
      <c r="L875" s="37">
        <v>15</v>
      </c>
      <c r="M875" s="55">
        <v>2.64749523601495</v>
      </c>
      <c r="N875" s="37">
        <v>5</v>
      </c>
      <c r="O875" s="55">
        <v>5.21731039251938</v>
      </c>
      <c r="P875" s="56">
        <v>0.40706628161659397</v>
      </c>
      <c r="Q875" s="56" t="s">
        <v>18</v>
      </c>
      <c r="R875" s="57">
        <v>8</v>
      </c>
      <c r="S875" s="58">
        <v>0</v>
      </c>
      <c r="T875" s="58">
        <v>0</v>
      </c>
      <c r="U875" s="14" t="s">
        <v>18</v>
      </c>
      <c r="V875" s="59">
        <v>0.01</v>
      </c>
      <c r="W875" s="59" t="s">
        <v>18</v>
      </c>
      <c r="X875" s="59">
        <v>1.32E-2</v>
      </c>
      <c r="Y875" s="12" t="s">
        <v>141</v>
      </c>
      <c r="Z875" s="60">
        <v>105.37143298999899</v>
      </c>
      <c r="AA875" s="8">
        <v>0.76945733280100004</v>
      </c>
      <c r="AB875" s="61">
        <v>257</v>
      </c>
      <c r="AC875" s="62">
        <v>40695</v>
      </c>
      <c r="AD875" s="12" t="s">
        <v>142</v>
      </c>
      <c r="AE875" s="16">
        <v>50</v>
      </c>
      <c r="AF875" s="14" t="s">
        <v>34</v>
      </c>
      <c r="AG875" s="39">
        <v>-0.22068909144499901</v>
      </c>
    </row>
    <row r="876" spans="1:33" x14ac:dyDescent="0.25">
      <c r="A876" s="40" t="s">
        <v>2667</v>
      </c>
      <c r="B876" s="40" t="b" cm="1">
        <f t="array" ref="B876">IsESG(A876)</f>
        <v>0</v>
      </c>
      <c r="C876" s="41">
        <v>0.94409563436841304</v>
      </c>
      <c r="D876" s="42">
        <v>10</v>
      </c>
      <c r="E876" s="41">
        <v>1.54372473755701</v>
      </c>
      <c r="F876" s="42">
        <v>4</v>
      </c>
      <c r="G876" s="41">
        <v>1.1946442639516099</v>
      </c>
      <c r="H876" s="42">
        <v>4</v>
      </c>
      <c r="I876" s="41">
        <v>6.9685816657324402</v>
      </c>
      <c r="J876" s="42">
        <v>15</v>
      </c>
      <c r="K876" s="41">
        <v>3.0115250099758102</v>
      </c>
      <c r="L876" s="42">
        <v>11</v>
      </c>
      <c r="M876" s="41">
        <v>-0.40621808691704198</v>
      </c>
      <c r="N876" s="42">
        <v>12</v>
      </c>
      <c r="O876" s="41">
        <v>1.86228737195214</v>
      </c>
      <c r="P876" s="43">
        <v>1.5505514089777599</v>
      </c>
      <c r="Q876" s="43" t="s">
        <v>18</v>
      </c>
      <c r="R876" s="44">
        <v>8</v>
      </c>
      <c r="S876" s="45">
        <v>0</v>
      </c>
      <c r="T876" s="45">
        <v>0</v>
      </c>
      <c r="U876" s="46" t="s">
        <v>18</v>
      </c>
      <c r="V876" s="47">
        <v>0.01</v>
      </c>
      <c r="W876" s="47" t="s">
        <v>18</v>
      </c>
      <c r="X876" s="47">
        <v>1.3100000000000001E-2</v>
      </c>
      <c r="Y876" s="48" t="s">
        <v>141</v>
      </c>
      <c r="Z876" s="49" t="s">
        <v>18</v>
      </c>
      <c r="AA876" s="50" t="s">
        <v>18</v>
      </c>
      <c r="AB876" s="51" t="s">
        <v>18</v>
      </c>
      <c r="AC876" s="52">
        <v>40695</v>
      </c>
      <c r="AD876" s="48" t="s">
        <v>142</v>
      </c>
      <c r="AE876" s="53">
        <v>50</v>
      </c>
      <c r="AF876" s="46" t="s">
        <v>34</v>
      </c>
      <c r="AG876" s="54" t="s">
        <v>18</v>
      </c>
    </row>
    <row r="877" spans="1:33" x14ac:dyDescent="0.25">
      <c r="A877" s="1" t="s">
        <v>1268</v>
      </c>
      <c r="B877" s="40" t="b" cm="1">
        <f t="array" ref="B877">IsESG(A877)</f>
        <v>0</v>
      </c>
      <c r="C877" s="55">
        <v>1.9704753300301801</v>
      </c>
      <c r="D877" s="37">
        <v>5</v>
      </c>
      <c r="E877" s="55">
        <v>1.2305478672718499</v>
      </c>
      <c r="F877" s="37">
        <v>8</v>
      </c>
      <c r="G877" s="55">
        <v>-0.38532646887973199</v>
      </c>
      <c r="H877" s="37">
        <v>10</v>
      </c>
      <c r="I877" s="55">
        <v>12.803147312127701</v>
      </c>
      <c r="J877" s="37">
        <v>4</v>
      </c>
      <c r="K877" s="65">
        <v>5.1124717511494797</v>
      </c>
      <c r="L877" s="66">
        <v>3</v>
      </c>
      <c r="M877" s="55">
        <v>-0.28804357797126401</v>
      </c>
      <c r="N877" s="37">
        <v>11</v>
      </c>
      <c r="O877" s="55">
        <v>3.1970803058903199</v>
      </c>
      <c r="P877" s="56">
        <v>2.7281572936492999</v>
      </c>
      <c r="Q877" s="56">
        <v>3.0336701700000002</v>
      </c>
      <c r="R877" s="57">
        <v>8</v>
      </c>
      <c r="S877" s="58">
        <v>0</v>
      </c>
      <c r="T877" s="58">
        <v>0</v>
      </c>
      <c r="U877" s="14" t="s">
        <v>18</v>
      </c>
      <c r="V877" s="59">
        <v>0.01</v>
      </c>
      <c r="W877" s="59" t="s">
        <v>18</v>
      </c>
      <c r="X877" s="59">
        <v>1.0009522428717801E-2</v>
      </c>
      <c r="Y877" s="12" t="s">
        <v>30</v>
      </c>
      <c r="Z877" s="60">
        <v>674.27757275853503</v>
      </c>
      <c r="AA877" s="8">
        <v>1.0832546723909999</v>
      </c>
      <c r="AB877" s="61">
        <v>1764</v>
      </c>
      <c r="AC877" s="62">
        <v>37623</v>
      </c>
      <c r="AD877" s="12" t="s">
        <v>1269</v>
      </c>
      <c r="AE877" s="16">
        <v>10</v>
      </c>
      <c r="AF877" s="14" t="s">
        <v>18</v>
      </c>
      <c r="AG877" s="39">
        <v>51.377235912388002</v>
      </c>
    </row>
    <row r="878" spans="1:33" hidden="1" x14ac:dyDescent="0.25">
      <c r="A878" s="40" t="s">
        <v>1270</v>
      </c>
      <c r="B878" s="40" t="b" cm="1">
        <f t="array" ref="B878">IsESG(A878)</f>
        <v>0</v>
      </c>
      <c r="C878" s="41" t="s">
        <v>18</v>
      </c>
      <c r="D878" s="42" t="s">
        <v>18</v>
      </c>
      <c r="E878" s="41">
        <v>-1.2948284136393999</v>
      </c>
      <c r="F878" s="42">
        <v>12</v>
      </c>
      <c r="G878" s="41">
        <v>-2.0435690036881602</v>
      </c>
      <c r="H878" s="42">
        <v>12</v>
      </c>
      <c r="I878" s="41">
        <v>9.2642767819922405</v>
      </c>
      <c r="J878" s="42">
        <v>9</v>
      </c>
      <c r="K878" s="41">
        <v>3.8118811881187198</v>
      </c>
      <c r="L878" s="42">
        <v>9</v>
      </c>
      <c r="M878" s="41">
        <v>-0.89792060491493597</v>
      </c>
      <c r="N878" s="42">
        <v>15</v>
      </c>
      <c r="O878" s="41">
        <v>3.6373833500182502</v>
      </c>
      <c r="P878" s="43">
        <v>1.42499894181779</v>
      </c>
      <c r="Q878" s="43">
        <v>5.4</v>
      </c>
      <c r="R878" s="44">
        <v>8</v>
      </c>
      <c r="S878" s="45">
        <v>0</v>
      </c>
      <c r="T878" s="45">
        <v>5.0000000000000001E-3</v>
      </c>
      <c r="U878" s="46" t="s">
        <v>18</v>
      </c>
      <c r="V878" s="47">
        <v>7.4999999999999997E-3</v>
      </c>
      <c r="W878" s="47" t="s">
        <v>18</v>
      </c>
      <c r="X878" s="47">
        <v>9.1500000000000001E-3</v>
      </c>
      <c r="Y878" s="48" t="s">
        <v>30</v>
      </c>
      <c r="Z878" s="49">
        <v>40.898633911234</v>
      </c>
      <c r="AA878" s="50">
        <v>-0.45725885999999999</v>
      </c>
      <c r="AB878" s="51">
        <v>165</v>
      </c>
      <c r="AC878" s="52">
        <v>42136</v>
      </c>
      <c r="AD878" s="48" t="s">
        <v>65</v>
      </c>
      <c r="AE878" s="53">
        <v>1000000</v>
      </c>
      <c r="AF878" s="46" t="s">
        <v>18</v>
      </c>
      <c r="AG878" s="54">
        <v>2.1957576599999999</v>
      </c>
    </row>
    <row r="879" spans="1:33" hidden="1" x14ac:dyDescent="0.25">
      <c r="A879" s="81" t="s">
        <v>1271</v>
      </c>
      <c r="B879" s="40" t="b" cm="1">
        <f t="array" ref="B879">IsESG(A879)</f>
        <v>0</v>
      </c>
      <c r="C879" s="82" t="s">
        <v>18</v>
      </c>
      <c r="D879" s="83" t="s">
        <v>18</v>
      </c>
      <c r="E879" s="82">
        <v>-0.89952989065449296</v>
      </c>
      <c r="F879" s="83">
        <v>11</v>
      </c>
      <c r="G879" s="82">
        <v>-1.6502515943976399</v>
      </c>
      <c r="H879" s="83">
        <v>11</v>
      </c>
      <c r="I879" s="82">
        <v>9.7060902939097993</v>
      </c>
      <c r="J879" s="83">
        <v>8</v>
      </c>
      <c r="K879" s="82">
        <v>4.0222179659069601</v>
      </c>
      <c r="L879" s="83">
        <v>7</v>
      </c>
      <c r="M879" s="82">
        <v>-0.86702564570594298</v>
      </c>
      <c r="N879" s="83">
        <v>14</v>
      </c>
      <c r="O879" s="82">
        <v>3.6289909696128002</v>
      </c>
      <c r="P879" s="84">
        <v>1.5500399377624801</v>
      </c>
      <c r="Q879" s="84">
        <v>5.4</v>
      </c>
      <c r="R879" s="85">
        <v>8</v>
      </c>
      <c r="S879" s="86">
        <v>0</v>
      </c>
      <c r="T879" s="86">
        <v>5.0000000000000001E-3</v>
      </c>
      <c r="U879" s="87" t="s">
        <v>18</v>
      </c>
      <c r="V879" s="88">
        <v>3.4999999999999901E-3</v>
      </c>
      <c r="W879" s="88" t="s">
        <v>18</v>
      </c>
      <c r="X879" s="88">
        <v>5.1500000000000001E-3</v>
      </c>
      <c r="Y879" s="89" t="s">
        <v>30</v>
      </c>
      <c r="Z879" s="90" t="s">
        <v>18</v>
      </c>
      <c r="AA879" s="91" t="s">
        <v>18</v>
      </c>
      <c r="AB879" s="92" t="s">
        <v>18</v>
      </c>
      <c r="AC879" s="93">
        <v>42136</v>
      </c>
      <c r="AD879" s="89" t="s">
        <v>65</v>
      </c>
      <c r="AE879" s="94">
        <v>5000000</v>
      </c>
      <c r="AF879" s="87" t="s">
        <v>18</v>
      </c>
      <c r="AG879" s="95" t="s">
        <v>18</v>
      </c>
    </row>
    <row r="880" spans="1:33" x14ac:dyDescent="0.25">
      <c r="A880" s="126" t="s">
        <v>1274</v>
      </c>
      <c r="B880" s="40" t="b" cm="1">
        <f t="array" ref="B880">IsESG(A880)</f>
        <v>0</v>
      </c>
      <c r="C880" s="129">
        <v>0.52040162781439303</v>
      </c>
      <c r="D880" s="130">
        <v>1</v>
      </c>
      <c r="E880" s="129">
        <v>1.0668977782906699</v>
      </c>
      <c r="F880" s="130">
        <v>1</v>
      </c>
      <c r="G880" s="129">
        <v>1.97618723679326</v>
      </c>
      <c r="H880" s="130">
        <v>1</v>
      </c>
      <c r="I880" s="129">
        <v>3.77573471632879</v>
      </c>
      <c r="J880" s="130">
        <v>1</v>
      </c>
      <c r="K880" s="129">
        <v>1.8548511491594399</v>
      </c>
      <c r="L880" s="130">
        <v>1</v>
      </c>
      <c r="M880" s="129">
        <v>0.29237545565010598</v>
      </c>
      <c r="N880" s="130">
        <v>1</v>
      </c>
      <c r="O880" s="127">
        <v>0.119916625824922</v>
      </c>
      <c r="P880" s="131" t="s">
        <v>18</v>
      </c>
      <c r="Q880" s="131">
        <v>0.22550000000000001</v>
      </c>
      <c r="R880" s="132">
        <v>6</v>
      </c>
      <c r="S880" s="133">
        <v>0</v>
      </c>
      <c r="T880" s="133">
        <v>0</v>
      </c>
      <c r="U880" s="134" t="s">
        <v>18</v>
      </c>
      <c r="V880" s="135">
        <v>1.8E-3</v>
      </c>
      <c r="W880" s="135" t="s">
        <v>18</v>
      </c>
      <c r="X880" s="135">
        <v>1.85460174521069E-3</v>
      </c>
      <c r="Y880" s="136" t="s">
        <v>30</v>
      </c>
      <c r="Z880" s="137">
        <v>357.33306585000003</v>
      </c>
      <c r="AA880" s="138">
        <v>-3.0437150000000002</v>
      </c>
      <c r="AB880" s="139">
        <v>4369</v>
      </c>
      <c r="AC880" s="140">
        <v>35886</v>
      </c>
      <c r="AD880" s="136" t="s">
        <v>87</v>
      </c>
      <c r="AE880" s="141">
        <v>10</v>
      </c>
      <c r="AF880" s="134" t="s">
        <v>18</v>
      </c>
      <c r="AG880" s="142">
        <v>30.980948000000001</v>
      </c>
    </row>
    <row r="881" spans="1:33" x14ac:dyDescent="0.25">
      <c r="A881" s="40" t="s">
        <v>1276</v>
      </c>
      <c r="B881" s="40" t="b" cm="1">
        <f t="array" ref="B881">IsESG(A881)</f>
        <v>0</v>
      </c>
      <c r="C881" s="41">
        <v>0.58778457612138602</v>
      </c>
      <c r="D881" s="42">
        <v>18</v>
      </c>
      <c r="E881" s="41">
        <v>0.83351525466235299</v>
      </c>
      <c r="F881" s="42">
        <v>34</v>
      </c>
      <c r="G881" s="41">
        <v>1.21015590553879</v>
      </c>
      <c r="H881" s="42">
        <v>35</v>
      </c>
      <c r="I881" s="41">
        <v>4.9042572968954703</v>
      </c>
      <c r="J881" s="42">
        <v>23</v>
      </c>
      <c r="K881" s="41">
        <v>2.2468652605638999</v>
      </c>
      <c r="L881" s="42">
        <v>24</v>
      </c>
      <c r="M881" s="41">
        <v>0.32357856558689002</v>
      </c>
      <c r="N881" s="42">
        <v>16</v>
      </c>
      <c r="O881" s="41">
        <v>0.384385483819421</v>
      </c>
      <c r="P881" s="43" t="s">
        <v>18</v>
      </c>
      <c r="Q881" s="43">
        <v>0.63</v>
      </c>
      <c r="R881" s="44">
        <v>8</v>
      </c>
      <c r="S881" s="45">
        <v>0</v>
      </c>
      <c r="T881" s="45">
        <v>0</v>
      </c>
      <c r="U881" s="46" t="s">
        <v>18</v>
      </c>
      <c r="V881" s="47">
        <v>5.0000000000000001E-3</v>
      </c>
      <c r="W881" s="47" t="s">
        <v>18</v>
      </c>
      <c r="X881" s="47">
        <v>5.0639999999999999E-3</v>
      </c>
      <c r="Y881" s="48" t="s">
        <v>30</v>
      </c>
      <c r="Z881" s="49">
        <v>823.69100810999998</v>
      </c>
      <c r="AA881" s="50">
        <v>26.428230450000001</v>
      </c>
      <c r="AB881" s="51">
        <v>4504</v>
      </c>
      <c r="AC881" s="52">
        <v>35086</v>
      </c>
      <c r="AD881" s="48" t="s">
        <v>1277</v>
      </c>
      <c r="AE881" s="53">
        <v>50</v>
      </c>
      <c r="AF881" s="46" t="s">
        <v>32</v>
      </c>
      <c r="AG881" s="54">
        <v>215.85982946999999</v>
      </c>
    </row>
    <row r="882" spans="1:33" x14ac:dyDescent="0.25">
      <c r="A882" s="1" t="s">
        <v>2668</v>
      </c>
      <c r="B882" s="40" t="b" cm="1">
        <f t="array" ref="B882">IsESG(A882)</f>
        <v>0</v>
      </c>
      <c r="C882" s="55">
        <v>0.80959074063042802</v>
      </c>
      <c r="D882" s="37">
        <v>12</v>
      </c>
      <c r="E882" s="55">
        <v>1.0555353597375901</v>
      </c>
      <c r="F882" s="37">
        <v>28</v>
      </c>
      <c r="G882" s="55">
        <v>1.4340208425171499</v>
      </c>
      <c r="H882" s="37">
        <v>34</v>
      </c>
      <c r="I882" s="55">
        <v>5.1337128128021403</v>
      </c>
      <c r="J882" s="37">
        <v>19</v>
      </c>
      <c r="K882" s="55">
        <v>2.3632751228694602</v>
      </c>
      <c r="L882" s="37">
        <v>22</v>
      </c>
      <c r="M882" s="55">
        <v>0.34511036697877301</v>
      </c>
      <c r="N882" s="37">
        <v>6</v>
      </c>
      <c r="O882" s="55">
        <v>0.38641766282523798</v>
      </c>
      <c r="P882" s="56" t="s">
        <v>18</v>
      </c>
      <c r="Q882" s="56">
        <v>0.63</v>
      </c>
      <c r="R882" s="57">
        <v>8</v>
      </c>
      <c r="S882" s="58">
        <v>0</v>
      </c>
      <c r="T882" s="58">
        <v>0</v>
      </c>
      <c r="U882" s="14" t="s">
        <v>18</v>
      </c>
      <c r="V882" s="59">
        <v>2.8E-3</v>
      </c>
      <c r="W882" s="59" t="s">
        <v>18</v>
      </c>
      <c r="X882" s="59">
        <v>2.8639999999999998E-3</v>
      </c>
      <c r="Y882" s="12" t="s">
        <v>30</v>
      </c>
      <c r="Z882" s="60" t="s">
        <v>18</v>
      </c>
      <c r="AA882" s="8" t="s">
        <v>18</v>
      </c>
      <c r="AB882" s="61" t="s">
        <v>18</v>
      </c>
      <c r="AC882" s="62">
        <v>39022</v>
      </c>
      <c r="AD882" s="12" t="s">
        <v>1277</v>
      </c>
      <c r="AE882" s="16">
        <v>300000</v>
      </c>
      <c r="AF882" s="14" t="s">
        <v>18</v>
      </c>
      <c r="AG882" s="39" t="s">
        <v>18</v>
      </c>
    </row>
    <row r="883" spans="1:33" hidden="1" x14ac:dyDescent="0.25">
      <c r="A883" s="40" t="s">
        <v>1279</v>
      </c>
      <c r="B883" s="40" t="b" cm="1">
        <f t="array" ref="B883">IsESG(A883)</f>
        <v>0</v>
      </c>
      <c r="C883" s="41" t="s">
        <v>18</v>
      </c>
      <c r="D883" s="42" t="s">
        <v>18</v>
      </c>
      <c r="E883" s="41">
        <v>1.0604969328737299</v>
      </c>
      <c r="F883" s="42">
        <v>26</v>
      </c>
      <c r="G883" s="41">
        <v>1.43914619206546</v>
      </c>
      <c r="H883" s="42">
        <v>33</v>
      </c>
      <c r="I883" s="41">
        <v>5.1403027089176101</v>
      </c>
      <c r="J883" s="42">
        <v>18</v>
      </c>
      <c r="K883" s="41">
        <v>2.3633065060891298</v>
      </c>
      <c r="L883" s="42">
        <v>21</v>
      </c>
      <c r="M883" s="41">
        <v>0.34338580293624599</v>
      </c>
      <c r="N883" s="42">
        <v>8</v>
      </c>
      <c r="O883" s="41">
        <v>0.38735079050016502</v>
      </c>
      <c r="P883" s="43" t="s">
        <v>18</v>
      </c>
      <c r="Q883" s="43">
        <v>0.63</v>
      </c>
      <c r="R883" s="44">
        <v>8</v>
      </c>
      <c r="S883" s="45">
        <v>0</v>
      </c>
      <c r="T883" s="45">
        <v>0</v>
      </c>
      <c r="U883" s="46" t="s">
        <v>18</v>
      </c>
      <c r="V883" s="47">
        <v>2.8E-3</v>
      </c>
      <c r="W883" s="47" t="s">
        <v>18</v>
      </c>
      <c r="X883" s="47">
        <v>2.8140000000000001E-3</v>
      </c>
      <c r="Y883" s="48" t="s">
        <v>30</v>
      </c>
      <c r="Z883" s="49" t="s">
        <v>18</v>
      </c>
      <c r="AA883" s="50" t="s">
        <v>18</v>
      </c>
      <c r="AB883" s="51" t="s">
        <v>18</v>
      </c>
      <c r="AC883" s="52">
        <v>43102</v>
      </c>
      <c r="AD883" s="48" t="s">
        <v>1277</v>
      </c>
      <c r="AE883" s="53" t="s">
        <v>541</v>
      </c>
      <c r="AF883" s="46" t="s">
        <v>18</v>
      </c>
      <c r="AG883" s="54" t="s">
        <v>18</v>
      </c>
    </row>
    <row r="884" spans="1:33" hidden="1" x14ac:dyDescent="0.25">
      <c r="A884" s="1" t="s">
        <v>1280</v>
      </c>
      <c r="B884" s="40" t="b" cm="1">
        <f t="array" ref="B884">IsESG(A884)</f>
        <v>0</v>
      </c>
      <c r="C884" s="55" t="s">
        <v>18</v>
      </c>
      <c r="D884" s="37" t="s">
        <v>18</v>
      </c>
      <c r="E884" s="55" t="s">
        <v>18</v>
      </c>
      <c r="F884" s="37" t="s">
        <v>18</v>
      </c>
      <c r="G884" s="55" t="s">
        <v>18</v>
      </c>
      <c r="H884" s="37" t="s">
        <v>18</v>
      </c>
      <c r="I884" s="55">
        <v>3.9905175819835801</v>
      </c>
      <c r="J884" s="37">
        <v>39</v>
      </c>
      <c r="K884" s="55">
        <v>2.0352781546812899</v>
      </c>
      <c r="L884" s="37">
        <v>36</v>
      </c>
      <c r="M884" s="55">
        <v>0.266666666666659</v>
      </c>
      <c r="N884" s="37">
        <v>31</v>
      </c>
      <c r="O884" s="55">
        <v>0.23459322794035101</v>
      </c>
      <c r="P884" s="56" t="s">
        <v>18</v>
      </c>
      <c r="Q884" s="56" t="s">
        <v>18</v>
      </c>
      <c r="R884" s="57" t="s">
        <v>18</v>
      </c>
      <c r="S884" s="58">
        <v>0</v>
      </c>
      <c r="T884" s="58">
        <v>0</v>
      </c>
      <c r="U884" s="14" t="s">
        <v>18</v>
      </c>
      <c r="V884" s="59">
        <v>1.2999999999999999E-3</v>
      </c>
      <c r="W884" s="59" t="s">
        <v>18</v>
      </c>
      <c r="X884" s="59">
        <v>3.2000000000000002E-3</v>
      </c>
      <c r="Y884" s="12" t="s">
        <v>30</v>
      </c>
      <c r="Z884" s="60">
        <v>25.779533079999901</v>
      </c>
      <c r="AA884" s="8">
        <v>3.04801633999999</v>
      </c>
      <c r="AB884" s="61">
        <v>458</v>
      </c>
      <c r="AC884" s="62">
        <v>45078</v>
      </c>
      <c r="AD884" s="12" t="s">
        <v>1281</v>
      </c>
      <c r="AE884" s="16" t="s">
        <v>129</v>
      </c>
      <c r="AF884" s="14" t="s">
        <v>39</v>
      </c>
      <c r="AG884" s="39">
        <v>14.062426469999901</v>
      </c>
    </row>
    <row r="885" spans="1:33" x14ac:dyDescent="0.25">
      <c r="A885" s="40" t="s">
        <v>1282</v>
      </c>
      <c r="B885" s="40" t="b" cm="1">
        <f t="array" ref="B885">IsESG(A885)</f>
        <v>0</v>
      </c>
      <c r="C885" s="41">
        <v>0.88712407916200497</v>
      </c>
      <c r="D885" s="42">
        <v>9</v>
      </c>
      <c r="E885" s="41">
        <v>1.4228834288322301</v>
      </c>
      <c r="F885" s="42">
        <v>14</v>
      </c>
      <c r="G885" s="41">
        <v>2.2468060651172599</v>
      </c>
      <c r="H885" s="42">
        <v>18</v>
      </c>
      <c r="I885" s="41">
        <v>5.0593514765491596</v>
      </c>
      <c r="J885" s="42">
        <v>21</v>
      </c>
      <c r="K885" s="41">
        <v>2.5179220962673701</v>
      </c>
      <c r="L885" s="42">
        <v>18</v>
      </c>
      <c r="M885" s="41">
        <v>0.27287485751790103</v>
      </c>
      <c r="N885" s="42">
        <v>30</v>
      </c>
      <c r="O885" s="41">
        <v>0.52240999353532602</v>
      </c>
      <c r="P885" s="43" t="s">
        <v>18</v>
      </c>
      <c r="Q885" s="43">
        <v>0.79</v>
      </c>
      <c r="R885" s="44">
        <v>8</v>
      </c>
      <c r="S885" s="45">
        <v>0</v>
      </c>
      <c r="T885" s="45">
        <v>0</v>
      </c>
      <c r="U885" s="46" t="s">
        <v>18</v>
      </c>
      <c r="V885" s="47">
        <v>4.3E-3</v>
      </c>
      <c r="W885" s="47" t="s">
        <v>18</v>
      </c>
      <c r="X885" s="47">
        <v>4.3E-3</v>
      </c>
      <c r="Y885" s="48" t="s">
        <v>30</v>
      </c>
      <c r="Z885" s="49">
        <v>259.83061928000001</v>
      </c>
      <c r="AA885" s="50">
        <v>0.10343767</v>
      </c>
      <c r="AB885" s="51">
        <v>11662</v>
      </c>
      <c r="AC885" s="52">
        <v>35674</v>
      </c>
      <c r="AD885" s="48" t="s">
        <v>41</v>
      </c>
      <c r="AE885" s="53">
        <v>10</v>
      </c>
      <c r="AF885" s="46" t="s">
        <v>18</v>
      </c>
      <c r="AG885" s="54">
        <v>14.5163943999999</v>
      </c>
    </row>
    <row r="886" spans="1:33" hidden="1" x14ac:dyDescent="0.25">
      <c r="A886" s="1" t="s">
        <v>1283</v>
      </c>
      <c r="B886" s="40" t="b" cm="1">
        <f t="array" ref="B886">IsESG(A886)</f>
        <v>0</v>
      </c>
      <c r="C886" s="55" t="s">
        <v>18</v>
      </c>
      <c r="D886" s="37" t="s">
        <v>18</v>
      </c>
      <c r="E886" s="55">
        <v>1.5756472898665399</v>
      </c>
      <c r="F886" s="37">
        <v>11</v>
      </c>
      <c r="G886" s="55">
        <v>2.4007824913192701</v>
      </c>
      <c r="H886" s="37">
        <v>13</v>
      </c>
      <c r="I886" s="55">
        <v>5.2198095016616897</v>
      </c>
      <c r="J886" s="37">
        <v>17</v>
      </c>
      <c r="K886" s="55">
        <v>2.5963228208082998</v>
      </c>
      <c r="L886" s="37">
        <v>15</v>
      </c>
      <c r="M886" s="55">
        <v>0.287220975443092</v>
      </c>
      <c r="N886" s="37">
        <v>24</v>
      </c>
      <c r="O886" s="55">
        <v>0.52563229627772201</v>
      </c>
      <c r="P886" s="56" t="s">
        <v>18</v>
      </c>
      <c r="Q886" s="56">
        <v>0.79</v>
      </c>
      <c r="R886" s="57">
        <v>8</v>
      </c>
      <c r="S886" s="58">
        <v>0</v>
      </c>
      <c r="T886" s="58">
        <v>0</v>
      </c>
      <c r="U886" s="14" t="s">
        <v>18</v>
      </c>
      <c r="V886" s="59">
        <v>2.8E-3</v>
      </c>
      <c r="W886" s="59" t="s">
        <v>18</v>
      </c>
      <c r="X886" s="59">
        <v>2.8E-3</v>
      </c>
      <c r="Y886" s="12" t="s">
        <v>30</v>
      </c>
      <c r="Z886" s="60" t="s">
        <v>18</v>
      </c>
      <c r="AA886" s="8" t="s">
        <v>18</v>
      </c>
      <c r="AB886" s="61" t="s">
        <v>18</v>
      </c>
      <c r="AC886" s="62">
        <v>43112</v>
      </c>
      <c r="AD886" s="12" t="s">
        <v>41</v>
      </c>
      <c r="AE886" s="16">
        <v>500</v>
      </c>
      <c r="AF886" s="14" t="s">
        <v>42</v>
      </c>
      <c r="AG886" s="39" t="s">
        <v>18</v>
      </c>
    </row>
    <row r="887" spans="1:33" x14ac:dyDescent="0.25">
      <c r="A887" s="40" t="s">
        <v>1284</v>
      </c>
      <c r="B887" s="40" t="b" cm="1">
        <f t="array" ref="B887">IsESG(A887)</f>
        <v>0</v>
      </c>
      <c r="C887" s="41">
        <v>1.0662156143505099</v>
      </c>
      <c r="D887" s="42">
        <v>7</v>
      </c>
      <c r="E887" s="41">
        <v>1.72002447982326</v>
      </c>
      <c r="F887" s="42">
        <v>8</v>
      </c>
      <c r="G887" s="41">
        <v>2.6971319158212599</v>
      </c>
      <c r="H887" s="42">
        <v>7</v>
      </c>
      <c r="I887" s="41">
        <v>5.3556481614249298</v>
      </c>
      <c r="J887" s="42">
        <v>15</v>
      </c>
      <c r="K887" s="41">
        <v>2.5976477583792699</v>
      </c>
      <c r="L887" s="42">
        <v>14</v>
      </c>
      <c r="M887" s="41">
        <v>0.27401232462755898</v>
      </c>
      <c r="N887" s="42">
        <v>29</v>
      </c>
      <c r="O887" s="41">
        <v>0.57167627472287097</v>
      </c>
      <c r="P887" s="43" t="s">
        <v>18</v>
      </c>
      <c r="Q887" s="43">
        <v>0.8</v>
      </c>
      <c r="R887" s="44">
        <v>8</v>
      </c>
      <c r="S887" s="45">
        <v>0</v>
      </c>
      <c r="T887" s="45">
        <v>0</v>
      </c>
      <c r="U887" s="46" t="s">
        <v>18</v>
      </c>
      <c r="V887" s="47">
        <v>3.3E-3</v>
      </c>
      <c r="W887" s="47" t="s">
        <v>18</v>
      </c>
      <c r="X887" s="47">
        <v>3.3E-3</v>
      </c>
      <c r="Y887" s="48" t="s">
        <v>30</v>
      </c>
      <c r="Z887" s="49">
        <v>1888.8433946099999</v>
      </c>
      <c r="AA887" s="50">
        <v>-22.315670129999901</v>
      </c>
      <c r="AB887" s="51">
        <v>4361</v>
      </c>
      <c r="AC887" s="52">
        <v>35226</v>
      </c>
      <c r="AD887" s="48" t="s">
        <v>41</v>
      </c>
      <c r="AE887" s="53">
        <v>100000</v>
      </c>
      <c r="AF887" s="46" t="s">
        <v>18</v>
      </c>
      <c r="AG887" s="54">
        <v>57.733643219999998</v>
      </c>
    </row>
    <row r="888" spans="1:33" hidden="1" x14ac:dyDescent="0.25">
      <c r="A888" s="1" t="s">
        <v>1285</v>
      </c>
      <c r="B888" s="40" t="b" cm="1">
        <f t="array" ref="B888">IsESG(A888)</f>
        <v>0</v>
      </c>
      <c r="C888" s="55" t="s">
        <v>18</v>
      </c>
      <c r="D888" s="37" t="s">
        <v>18</v>
      </c>
      <c r="E888" s="55">
        <v>1.8422268086346101</v>
      </c>
      <c r="F888" s="37">
        <v>6</v>
      </c>
      <c r="G888" s="55">
        <v>2.8205265960549801</v>
      </c>
      <c r="H888" s="37">
        <v>4</v>
      </c>
      <c r="I888" s="55">
        <v>5.4820796608707001</v>
      </c>
      <c r="J888" s="37">
        <v>13</v>
      </c>
      <c r="K888" s="55">
        <v>2.66024474251636</v>
      </c>
      <c r="L888" s="37">
        <v>11</v>
      </c>
      <c r="M888" s="55">
        <v>0.28448723910607898</v>
      </c>
      <c r="N888" s="37">
        <v>25</v>
      </c>
      <c r="O888" s="55">
        <v>0.57272835399006194</v>
      </c>
      <c r="P888" s="56" t="s">
        <v>18</v>
      </c>
      <c r="Q888" s="56">
        <v>0.8</v>
      </c>
      <c r="R888" s="57">
        <v>8</v>
      </c>
      <c r="S888" s="58">
        <v>0</v>
      </c>
      <c r="T888" s="58">
        <v>0</v>
      </c>
      <c r="U888" s="14" t="s">
        <v>18</v>
      </c>
      <c r="V888" s="59">
        <v>2.0999999999999999E-3</v>
      </c>
      <c r="W888" s="59" t="s">
        <v>18</v>
      </c>
      <c r="X888" s="59">
        <v>2.0999999999999999E-3</v>
      </c>
      <c r="Y888" s="12" t="s">
        <v>30</v>
      </c>
      <c r="Z888" s="60" t="s">
        <v>18</v>
      </c>
      <c r="AA888" s="8" t="s">
        <v>18</v>
      </c>
      <c r="AB888" s="61" t="s">
        <v>18</v>
      </c>
      <c r="AC888" s="62">
        <v>43054</v>
      </c>
      <c r="AD888" s="12" t="s">
        <v>41</v>
      </c>
      <c r="AE888" s="16" t="s">
        <v>75</v>
      </c>
      <c r="AF888" s="14" t="s">
        <v>18</v>
      </c>
      <c r="AG888" s="39" t="s">
        <v>18</v>
      </c>
    </row>
    <row r="889" spans="1:33" x14ac:dyDescent="0.25">
      <c r="A889" s="40" t="s">
        <v>1286</v>
      </c>
      <c r="B889" s="40" t="b" cm="1">
        <f t="array" ref="B889">IsESG(A889)</f>
        <v>0</v>
      </c>
      <c r="C889" s="41">
        <v>1.2489287871999899</v>
      </c>
      <c r="D889" s="42">
        <v>5</v>
      </c>
      <c r="E889" s="41">
        <v>1.6769523516698399</v>
      </c>
      <c r="F889" s="42">
        <v>10</v>
      </c>
      <c r="G889" s="41">
        <v>2.54738926003796</v>
      </c>
      <c r="H889" s="42">
        <v>9</v>
      </c>
      <c r="I889" s="41">
        <v>5.86619689004175</v>
      </c>
      <c r="J889" s="42">
        <v>11</v>
      </c>
      <c r="K889" s="41">
        <v>2.91262135922323</v>
      </c>
      <c r="L889" s="42">
        <v>7</v>
      </c>
      <c r="M889" s="41">
        <v>0.189693536635826</v>
      </c>
      <c r="N889" s="42">
        <v>34</v>
      </c>
      <c r="O889" s="41">
        <v>0.89485098108935401</v>
      </c>
      <c r="P889" s="43" t="s">
        <v>18</v>
      </c>
      <c r="Q889" s="43">
        <v>1.08</v>
      </c>
      <c r="R889" s="44">
        <v>8</v>
      </c>
      <c r="S889" s="45">
        <v>0</v>
      </c>
      <c r="T889" s="45">
        <v>0</v>
      </c>
      <c r="U889" s="46" t="s">
        <v>18</v>
      </c>
      <c r="V889" s="47">
        <v>3.8E-3</v>
      </c>
      <c r="W889" s="47" t="s">
        <v>18</v>
      </c>
      <c r="X889" s="47">
        <v>3.8E-3</v>
      </c>
      <c r="Y889" s="48" t="s">
        <v>30</v>
      </c>
      <c r="Z889" s="49">
        <v>329.07912943999997</v>
      </c>
      <c r="AA889" s="50">
        <v>1.17549624</v>
      </c>
      <c r="AB889" s="51">
        <v>295</v>
      </c>
      <c r="AC889" s="52">
        <v>38769</v>
      </c>
      <c r="AD889" s="48" t="s">
        <v>41</v>
      </c>
      <c r="AE889" s="53">
        <v>100000</v>
      </c>
      <c r="AF889" s="46" t="s">
        <v>18</v>
      </c>
      <c r="AG889" s="54">
        <v>-59.443774740000002</v>
      </c>
    </row>
    <row r="890" spans="1:33" hidden="1" x14ac:dyDescent="0.25">
      <c r="A890" s="1" t="s">
        <v>1287</v>
      </c>
      <c r="B890" s="40" t="b" cm="1">
        <f t="array" ref="B890">IsESG(A890)</f>
        <v>0</v>
      </c>
      <c r="C890" s="55" t="s">
        <v>18</v>
      </c>
      <c r="D890" s="37" t="s">
        <v>18</v>
      </c>
      <c r="E890" s="55">
        <v>1.80930574983393</v>
      </c>
      <c r="F890" s="37">
        <v>7</v>
      </c>
      <c r="G890" s="55">
        <v>2.6809468409506301</v>
      </c>
      <c r="H890" s="37">
        <v>8</v>
      </c>
      <c r="I890" s="55">
        <v>6.0042084226103096</v>
      </c>
      <c r="J890" s="37">
        <v>10</v>
      </c>
      <c r="K890" s="55">
        <v>2.9794463008941898</v>
      </c>
      <c r="L890" s="37">
        <v>6</v>
      </c>
      <c r="M890" s="55">
        <v>0.20071749693473201</v>
      </c>
      <c r="N890" s="37">
        <v>33</v>
      </c>
      <c r="O890" s="55">
        <v>0.89527546036529904</v>
      </c>
      <c r="P890" s="56" t="s">
        <v>18</v>
      </c>
      <c r="Q890" s="56">
        <v>1.08</v>
      </c>
      <c r="R890" s="57">
        <v>8</v>
      </c>
      <c r="S890" s="58">
        <v>0</v>
      </c>
      <c r="T890" s="58">
        <v>0</v>
      </c>
      <c r="U890" s="14" t="s">
        <v>18</v>
      </c>
      <c r="V890" s="59">
        <v>2.5000000000000001E-3</v>
      </c>
      <c r="W890" s="59" t="s">
        <v>18</v>
      </c>
      <c r="X890" s="59">
        <v>2.5000000000000001E-3</v>
      </c>
      <c r="Y890" s="12" t="s">
        <v>30</v>
      </c>
      <c r="Z890" s="60" t="s">
        <v>18</v>
      </c>
      <c r="AA890" s="8" t="s">
        <v>18</v>
      </c>
      <c r="AB890" s="61" t="s">
        <v>18</v>
      </c>
      <c r="AC890" s="62">
        <v>43054</v>
      </c>
      <c r="AD890" s="12" t="s">
        <v>41</v>
      </c>
      <c r="AE890" s="16" t="s">
        <v>75</v>
      </c>
      <c r="AF890" s="14" t="s">
        <v>18</v>
      </c>
      <c r="AG890" s="39" t="s">
        <v>18</v>
      </c>
    </row>
    <row r="891" spans="1:33" x14ac:dyDescent="0.25">
      <c r="A891" s="40" t="s">
        <v>1288</v>
      </c>
      <c r="B891" s="40" t="b" cm="1">
        <f t="array" ref="B891">IsESG(A891)</f>
        <v>0</v>
      </c>
      <c r="C891" s="41">
        <v>0.46839973404475499</v>
      </c>
      <c r="D891" s="42">
        <v>27</v>
      </c>
      <c r="E891" s="41">
        <v>1.12770405043554</v>
      </c>
      <c r="F891" s="42">
        <v>24</v>
      </c>
      <c r="G891" s="41">
        <v>2.1401380546166799</v>
      </c>
      <c r="H891" s="42">
        <v>24</v>
      </c>
      <c r="I891" s="41">
        <v>3.9323968283362798</v>
      </c>
      <c r="J891" s="42">
        <v>40</v>
      </c>
      <c r="K891" s="41">
        <v>1.90304145695425</v>
      </c>
      <c r="L891" s="42">
        <v>40</v>
      </c>
      <c r="M891" s="41">
        <v>0.28343636965477698</v>
      </c>
      <c r="N891" s="42">
        <v>26</v>
      </c>
      <c r="O891" s="41">
        <v>0.13440681885729799</v>
      </c>
      <c r="P891" s="43" t="s">
        <v>18</v>
      </c>
      <c r="Q891" s="43">
        <v>0.3</v>
      </c>
      <c r="R891" s="44">
        <v>8</v>
      </c>
      <c r="S891" s="45">
        <v>0</v>
      </c>
      <c r="T891" s="45">
        <v>0</v>
      </c>
      <c r="U891" s="46" t="s">
        <v>18</v>
      </c>
      <c r="V891" s="47">
        <v>1.5E-3</v>
      </c>
      <c r="W891" s="47" t="s">
        <v>18</v>
      </c>
      <c r="X891" s="47">
        <v>1.5213863989999999E-3</v>
      </c>
      <c r="Y891" s="48" t="s">
        <v>30</v>
      </c>
      <c r="Z891" s="49">
        <v>68.212596959999999</v>
      </c>
      <c r="AA891" s="50">
        <v>0.27963884</v>
      </c>
      <c r="AB891" s="51">
        <v>321</v>
      </c>
      <c r="AC891" s="52">
        <v>36711</v>
      </c>
      <c r="AD891" s="48" t="s">
        <v>1068</v>
      </c>
      <c r="AE891" s="53">
        <v>500</v>
      </c>
      <c r="AF891" s="46" t="s">
        <v>18</v>
      </c>
      <c r="AG891" s="54">
        <v>0.21823136000000001</v>
      </c>
    </row>
    <row r="892" spans="1:33" x14ac:dyDescent="0.25">
      <c r="A892" s="1" t="s">
        <v>1289</v>
      </c>
      <c r="B892" s="40" t="b" cm="1">
        <f t="array" ref="B892">IsESG(A892)</f>
        <v>0</v>
      </c>
      <c r="C892" s="55">
        <v>0.86808872690475802</v>
      </c>
      <c r="D892" s="37">
        <v>11</v>
      </c>
      <c r="E892" s="55">
        <v>1.4949748961935401</v>
      </c>
      <c r="F892" s="37">
        <v>12</v>
      </c>
      <c r="G892" s="55">
        <v>2.4644296449689298</v>
      </c>
      <c r="H892" s="37">
        <v>11</v>
      </c>
      <c r="I892" s="55">
        <v>4.6248388286957303</v>
      </c>
      <c r="J892" s="37">
        <v>27</v>
      </c>
      <c r="K892" s="55">
        <v>2.0619579354011801</v>
      </c>
      <c r="L892" s="37">
        <v>35</v>
      </c>
      <c r="M892" s="55">
        <v>0.26413137547087701</v>
      </c>
      <c r="N892" s="37">
        <v>32</v>
      </c>
      <c r="O892" s="55">
        <v>0.241902676291881</v>
      </c>
      <c r="P892" s="56" t="s">
        <v>18</v>
      </c>
      <c r="Q892" s="56">
        <v>0.45</v>
      </c>
      <c r="R892" s="57">
        <v>8</v>
      </c>
      <c r="S892" s="58">
        <v>0</v>
      </c>
      <c r="T892" s="58">
        <v>0</v>
      </c>
      <c r="U892" s="14" t="s">
        <v>18</v>
      </c>
      <c r="V892" s="59">
        <v>3.0000000000000001E-3</v>
      </c>
      <c r="W892" s="59" t="s">
        <v>18</v>
      </c>
      <c r="X892" s="59">
        <v>3.1771390259999902E-3</v>
      </c>
      <c r="Y892" s="12" t="s">
        <v>30</v>
      </c>
      <c r="Z892" s="60">
        <v>42.17573367</v>
      </c>
      <c r="AA892" s="8">
        <v>0.18399536999999999</v>
      </c>
      <c r="AB892" s="61">
        <v>210</v>
      </c>
      <c r="AC892" s="62">
        <v>37712</v>
      </c>
      <c r="AD892" s="12" t="s">
        <v>1068</v>
      </c>
      <c r="AE892" s="16">
        <v>500</v>
      </c>
      <c r="AF892" s="14" t="s">
        <v>18</v>
      </c>
      <c r="AG892" s="39">
        <v>-4.0596639000000003</v>
      </c>
    </row>
    <row r="893" spans="1:33" x14ac:dyDescent="0.25">
      <c r="A893" s="40" t="s">
        <v>1290</v>
      </c>
      <c r="B893" s="40" t="b" cm="1">
        <f t="array" ref="B893">IsESG(A893)</f>
        <v>0</v>
      </c>
      <c r="C893" s="41">
        <v>1.1119954689740399</v>
      </c>
      <c r="D893" s="42">
        <v>6</v>
      </c>
      <c r="E893" s="41">
        <v>1.71826899076581</v>
      </c>
      <c r="F893" s="42">
        <v>9</v>
      </c>
      <c r="G893" s="41">
        <v>2.5440071330466898</v>
      </c>
      <c r="H893" s="42">
        <v>10</v>
      </c>
      <c r="I893" s="41">
        <v>4.9654329475574199</v>
      </c>
      <c r="J893" s="42">
        <v>22</v>
      </c>
      <c r="K893" s="41">
        <v>2.4225709067868499</v>
      </c>
      <c r="L893" s="42">
        <v>20</v>
      </c>
      <c r="M893" s="41">
        <v>0.29928099565674698</v>
      </c>
      <c r="N893" s="42">
        <v>22</v>
      </c>
      <c r="O893" s="41">
        <v>0.25699204574450002</v>
      </c>
      <c r="P893" s="43" t="s">
        <v>18</v>
      </c>
      <c r="Q893" s="43">
        <v>0.42</v>
      </c>
      <c r="R893" s="44">
        <v>8</v>
      </c>
      <c r="S893" s="45">
        <v>0</v>
      </c>
      <c r="T893" s="45">
        <v>0</v>
      </c>
      <c r="U893" s="46" t="s">
        <v>18</v>
      </c>
      <c r="V893" s="47">
        <v>3.0000000000000001E-3</v>
      </c>
      <c r="W893" s="47" t="s">
        <v>18</v>
      </c>
      <c r="X893" s="47">
        <v>3.01114728836702E-3</v>
      </c>
      <c r="Y893" s="48" t="s">
        <v>30</v>
      </c>
      <c r="Z893" s="49">
        <v>2098.4171359664201</v>
      </c>
      <c r="AA893" s="50">
        <v>-28.15454626</v>
      </c>
      <c r="AB893" s="51">
        <v>1289</v>
      </c>
      <c r="AC893" s="52">
        <v>35096</v>
      </c>
      <c r="AD893" s="48" t="s">
        <v>1291</v>
      </c>
      <c r="AE893" s="53">
        <v>1000</v>
      </c>
      <c r="AF893" s="46" t="s">
        <v>18</v>
      </c>
      <c r="AG893" s="54">
        <v>109.53678936999999</v>
      </c>
    </row>
    <row r="894" spans="1:33" hidden="1" x14ac:dyDescent="0.25">
      <c r="A894" s="1" t="s">
        <v>1292</v>
      </c>
      <c r="B894" s="40" t="b" cm="1">
        <f t="array" ref="B894">IsESG(A894)</f>
        <v>0</v>
      </c>
      <c r="C894" s="55" t="s">
        <v>18</v>
      </c>
      <c r="D894" s="37" t="s">
        <v>18</v>
      </c>
      <c r="E894" s="55">
        <v>1.8711123233953399</v>
      </c>
      <c r="F894" s="37">
        <v>5</v>
      </c>
      <c r="G894" s="55">
        <v>2.6985889946369701</v>
      </c>
      <c r="H894" s="37">
        <v>6</v>
      </c>
      <c r="I894" s="55">
        <v>5.1232603429439196</v>
      </c>
      <c r="J894" s="37">
        <v>20</v>
      </c>
      <c r="K894" s="55">
        <v>2.5000231569391298</v>
      </c>
      <c r="L894" s="37">
        <v>19</v>
      </c>
      <c r="M894" s="55">
        <v>0.31365581260429598</v>
      </c>
      <c r="N894" s="37">
        <v>20</v>
      </c>
      <c r="O894" s="55">
        <v>0.25832385358079202</v>
      </c>
      <c r="P894" s="56" t="s">
        <v>18</v>
      </c>
      <c r="Q894" s="56">
        <v>0.42</v>
      </c>
      <c r="R894" s="57">
        <v>8</v>
      </c>
      <c r="S894" s="58">
        <v>0</v>
      </c>
      <c r="T894" s="58">
        <v>0</v>
      </c>
      <c r="U894" s="14" t="s">
        <v>18</v>
      </c>
      <c r="V894" s="59">
        <v>1.5E-3</v>
      </c>
      <c r="W894" s="59" t="s">
        <v>18</v>
      </c>
      <c r="X894" s="59" t="s">
        <v>18</v>
      </c>
      <c r="Y894" s="12" t="s">
        <v>30</v>
      </c>
      <c r="Z894" s="60" t="s">
        <v>18</v>
      </c>
      <c r="AA894" s="8" t="s">
        <v>18</v>
      </c>
      <c r="AB894" s="61" t="s">
        <v>18</v>
      </c>
      <c r="AC894" s="62">
        <v>43131</v>
      </c>
      <c r="AD894" s="12" t="s">
        <v>1291</v>
      </c>
      <c r="AE894" s="16" t="s">
        <v>1010</v>
      </c>
      <c r="AF894" s="14" t="s">
        <v>18</v>
      </c>
      <c r="AG894" s="39" t="s">
        <v>18</v>
      </c>
    </row>
    <row r="895" spans="1:33" hidden="1" x14ac:dyDescent="0.25">
      <c r="A895" s="225" t="s">
        <v>2495</v>
      </c>
      <c r="B895" s="40" t="b" cm="1">
        <f t="array" ref="B895">IsESG(A895)</f>
        <v>1</v>
      </c>
      <c r="C895" s="67" t="s">
        <v>18</v>
      </c>
      <c r="D895" s="42" t="s">
        <v>18</v>
      </c>
      <c r="E895" s="67" t="s">
        <v>18</v>
      </c>
      <c r="F895" s="42" t="s">
        <v>18</v>
      </c>
      <c r="G895" s="67">
        <v>-4.2188867862086799</v>
      </c>
      <c r="H895" s="42">
        <v>18</v>
      </c>
      <c r="I895" s="67">
        <v>13.8677571681025</v>
      </c>
      <c r="J895" s="42">
        <v>26</v>
      </c>
      <c r="K895" s="67">
        <v>5.7412794352782202</v>
      </c>
      <c r="L895" s="42">
        <v>17</v>
      </c>
      <c r="M895" s="67">
        <v>-2.0456572719810202</v>
      </c>
      <c r="N895" s="42">
        <v>22</v>
      </c>
      <c r="O895" s="67">
        <v>13.632000214278399</v>
      </c>
      <c r="P895" s="69">
        <v>0.71792456404315197</v>
      </c>
      <c r="Q895" s="69" t="s">
        <v>18</v>
      </c>
      <c r="R895" s="70">
        <v>8</v>
      </c>
      <c r="S895" s="71">
        <v>0.05</v>
      </c>
      <c r="T895" s="71">
        <v>5.0000000000000001E-3</v>
      </c>
      <c r="U895" s="46" t="s">
        <v>18</v>
      </c>
      <c r="V895" s="72">
        <v>1.4999999999999999E-2</v>
      </c>
      <c r="W895" s="72" t="s">
        <v>18</v>
      </c>
      <c r="X895" s="72">
        <v>1.7999999999999999E-2</v>
      </c>
      <c r="Y895" s="48" t="s">
        <v>141</v>
      </c>
      <c r="Z895" s="49" t="s">
        <v>18</v>
      </c>
      <c r="AA895" s="50" t="s">
        <v>18</v>
      </c>
      <c r="AB895" s="73" t="s">
        <v>18</v>
      </c>
      <c r="AC895" s="52">
        <v>43782</v>
      </c>
      <c r="AD895" s="48" t="s">
        <v>1686</v>
      </c>
      <c r="AE895" s="53" t="s">
        <v>1426</v>
      </c>
      <c r="AF895" s="46" t="s">
        <v>18</v>
      </c>
      <c r="AG895" s="54" t="s">
        <v>18</v>
      </c>
    </row>
    <row r="896" spans="1:33" hidden="1" x14ac:dyDescent="0.25">
      <c r="A896" s="1" t="s">
        <v>1294</v>
      </c>
      <c r="B896" s="40" t="b" cm="1">
        <f t="array" ref="B896">IsESG(A896)</f>
        <v>0</v>
      </c>
      <c r="C896" s="55" t="s">
        <v>18</v>
      </c>
      <c r="D896" s="37" t="s">
        <v>18</v>
      </c>
      <c r="E896" s="55" t="s">
        <v>18</v>
      </c>
      <c r="F896" s="37" t="s">
        <v>18</v>
      </c>
      <c r="G896" s="55" t="s">
        <v>18</v>
      </c>
      <c r="H896" s="37" t="s">
        <v>18</v>
      </c>
      <c r="I896" s="55">
        <v>4.6691966648173704</v>
      </c>
      <c r="J896" s="37">
        <v>26</v>
      </c>
      <c r="K896" s="55">
        <v>1.65867795805552</v>
      </c>
      <c r="L896" s="37">
        <v>41</v>
      </c>
      <c r="M896" s="55">
        <v>5.2091919158603298E-2</v>
      </c>
      <c r="N896" s="37">
        <v>35</v>
      </c>
      <c r="O896" s="55">
        <v>1.0813753054284001</v>
      </c>
      <c r="P896" s="56" t="s">
        <v>18</v>
      </c>
      <c r="Q896" s="56" t="s">
        <v>18</v>
      </c>
      <c r="R896" s="57">
        <v>8</v>
      </c>
      <c r="S896" s="58">
        <v>0</v>
      </c>
      <c r="T896" s="58">
        <v>0</v>
      </c>
      <c r="U896" s="14" t="s">
        <v>18</v>
      </c>
      <c r="V896" s="59">
        <v>5.0000000000000001E-3</v>
      </c>
      <c r="W896" s="59" t="s">
        <v>18</v>
      </c>
      <c r="X896" s="59" t="s">
        <v>18</v>
      </c>
      <c r="Y896" s="12" t="s">
        <v>141</v>
      </c>
      <c r="Z896" s="60">
        <v>2318.6048754600001</v>
      </c>
      <c r="AA896" s="8" t="s">
        <v>18</v>
      </c>
      <c r="AB896" s="61" t="s">
        <v>18</v>
      </c>
      <c r="AC896" s="62">
        <v>43032</v>
      </c>
      <c r="AD896" s="12" t="s">
        <v>998</v>
      </c>
      <c r="AE896" s="16">
        <v>0</v>
      </c>
      <c r="AF896" s="14" t="s">
        <v>18</v>
      </c>
      <c r="AG896" s="39" t="s">
        <v>18</v>
      </c>
    </row>
    <row r="897" spans="1:33" hidden="1" x14ac:dyDescent="0.25">
      <c r="A897" s="40" t="s">
        <v>1295</v>
      </c>
      <c r="B897" s="40" t="b" cm="1">
        <f t="array" ref="B897">IsESG(A897)</f>
        <v>0</v>
      </c>
      <c r="C897" s="41" t="s">
        <v>18</v>
      </c>
      <c r="D897" s="42" t="s">
        <v>18</v>
      </c>
      <c r="E897" s="41" t="s">
        <v>18</v>
      </c>
      <c r="F897" s="42" t="s">
        <v>18</v>
      </c>
      <c r="G897" s="41" t="s">
        <v>18</v>
      </c>
      <c r="H897" s="42" t="s">
        <v>18</v>
      </c>
      <c r="I897" s="63">
        <v>9.0693881768040896</v>
      </c>
      <c r="J897" s="64">
        <v>1</v>
      </c>
      <c r="K897" s="63">
        <v>4.8292477570009904</v>
      </c>
      <c r="L897" s="64">
        <v>1</v>
      </c>
      <c r="M897" s="41">
        <v>-5.51774116332804</v>
      </c>
      <c r="N897" s="42">
        <v>41</v>
      </c>
      <c r="O897" s="41">
        <v>12.4400390932413</v>
      </c>
      <c r="P897" s="43" t="s">
        <v>18</v>
      </c>
      <c r="Q897" s="43" t="s">
        <v>18</v>
      </c>
      <c r="R897" s="44">
        <v>8</v>
      </c>
      <c r="S897" s="45">
        <v>0</v>
      </c>
      <c r="T897" s="45">
        <v>0</v>
      </c>
      <c r="U897" s="46" t="s">
        <v>18</v>
      </c>
      <c r="V897" s="47">
        <v>1.25E-3</v>
      </c>
      <c r="W897" s="47" t="s">
        <v>18</v>
      </c>
      <c r="X897" s="47" t="s">
        <v>18</v>
      </c>
      <c r="Y897" s="48" t="s">
        <v>141</v>
      </c>
      <c r="Z897" s="49">
        <v>812.09425120000003</v>
      </c>
      <c r="AA897" s="50" t="s">
        <v>18</v>
      </c>
      <c r="AB897" s="51" t="s">
        <v>18</v>
      </c>
      <c r="AC897" s="52">
        <v>37699</v>
      </c>
      <c r="AD897" s="48" t="s">
        <v>1296</v>
      </c>
      <c r="AE897" s="53">
        <v>0</v>
      </c>
      <c r="AF897" s="46" t="s">
        <v>18</v>
      </c>
      <c r="AG897" s="54" t="s">
        <v>18</v>
      </c>
    </row>
    <row r="898" spans="1:33" x14ac:dyDescent="0.25">
      <c r="A898" s="1" t="s">
        <v>1297</v>
      </c>
      <c r="B898" s="40" t="b" cm="1">
        <f t="array" ref="B898">IsESG(A898)</f>
        <v>0</v>
      </c>
      <c r="C898" s="55">
        <v>0.589285161593045</v>
      </c>
      <c r="D898" s="37">
        <v>17</v>
      </c>
      <c r="E898" s="55">
        <v>1.2966787384459399</v>
      </c>
      <c r="F898" s="37">
        <v>18</v>
      </c>
      <c r="G898" s="55">
        <v>2.33255467845103</v>
      </c>
      <c r="H898" s="37">
        <v>17</v>
      </c>
      <c r="I898" s="55">
        <v>4.45901035707774</v>
      </c>
      <c r="J898" s="37">
        <v>31</v>
      </c>
      <c r="K898" s="55">
        <v>2.08764223388093</v>
      </c>
      <c r="L898" s="37">
        <v>34</v>
      </c>
      <c r="M898" s="55">
        <v>0.33093104580712501</v>
      </c>
      <c r="N898" s="37">
        <v>13</v>
      </c>
      <c r="O898" s="55">
        <v>0.17676537710316101</v>
      </c>
      <c r="P898" s="56" t="s">
        <v>18</v>
      </c>
      <c r="Q898" s="56">
        <v>0.23017266</v>
      </c>
      <c r="R898" s="57">
        <v>8</v>
      </c>
      <c r="S898" s="58">
        <v>0</v>
      </c>
      <c r="T898" s="58">
        <v>0</v>
      </c>
      <c r="U898" s="14" t="s">
        <v>18</v>
      </c>
      <c r="V898" s="59">
        <v>2.5000000000000001E-3</v>
      </c>
      <c r="W898" s="59" t="s">
        <v>18</v>
      </c>
      <c r="X898" s="59">
        <v>2.27260686768012E-3</v>
      </c>
      <c r="Y898" s="12" t="s">
        <v>30</v>
      </c>
      <c r="Z898" s="60">
        <v>3532.0698339325299</v>
      </c>
      <c r="AA898" s="8">
        <v>130.085311134991</v>
      </c>
      <c r="AB898" s="61">
        <v>16411</v>
      </c>
      <c r="AC898" s="62">
        <v>39937</v>
      </c>
      <c r="AD898" s="12" t="s">
        <v>1298</v>
      </c>
      <c r="AE898" s="16">
        <v>10</v>
      </c>
      <c r="AF898" s="14" t="s">
        <v>18</v>
      </c>
      <c r="AG898" s="39">
        <v>131.494662950584</v>
      </c>
    </row>
    <row r="899" spans="1:33" x14ac:dyDescent="0.25">
      <c r="A899" s="40" t="s">
        <v>2669</v>
      </c>
      <c r="B899" s="40" t="b" cm="1">
        <f t="array" ref="B899">IsESG(A899)</f>
        <v>0</v>
      </c>
      <c r="C899" s="41">
        <v>0.61774840227550798</v>
      </c>
      <c r="D899" s="42">
        <v>16</v>
      </c>
      <c r="E899" s="41">
        <v>1.3266568812019</v>
      </c>
      <c r="F899" s="42">
        <v>17</v>
      </c>
      <c r="G899" s="41">
        <v>2.36601690219109</v>
      </c>
      <c r="H899" s="42">
        <v>15</v>
      </c>
      <c r="I899" s="41">
        <v>4.5091630697537699</v>
      </c>
      <c r="J899" s="42">
        <v>30</v>
      </c>
      <c r="K899" s="41">
        <v>2.1133018832813599</v>
      </c>
      <c r="L899" s="42">
        <v>32</v>
      </c>
      <c r="M899" s="41">
        <v>0.33509786695091698</v>
      </c>
      <c r="N899" s="42">
        <v>12</v>
      </c>
      <c r="O899" s="41">
        <v>0.17785877182090301</v>
      </c>
      <c r="P899" s="43" t="s">
        <v>18</v>
      </c>
      <c r="Q899" s="43">
        <v>0.23017266</v>
      </c>
      <c r="R899" s="44">
        <v>8</v>
      </c>
      <c r="S899" s="45">
        <v>0</v>
      </c>
      <c r="T899" s="45">
        <v>0</v>
      </c>
      <c r="U899" s="46" t="s">
        <v>18</v>
      </c>
      <c r="V899" s="47">
        <v>2E-3</v>
      </c>
      <c r="W899" s="47" t="s">
        <v>18</v>
      </c>
      <c r="X899" s="47">
        <v>2E-3</v>
      </c>
      <c r="Y899" s="48" t="s">
        <v>30</v>
      </c>
      <c r="Z899" s="49" t="s">
        <v>18</v>
      </c>
      <c r="AA899" s="50" t="s">
        <v>18</v>
      </c>
      <c r="AB899" s="51" t="s">
        <v>18</v>
      </c>
      <c r="AC899" s="52">
        <v>39937</v>
      </c>
      <c r="AD899" s="48" t="s">
        <v>1298</v>
      </c>
      <c r="AE899" s="53">
        <v>100000</v>
      </c>
      <c r="AF899" s="46" t="s">
        <v>18</v>
      </c>
      <c r="AG899" s="54" t="s">
        <v>18</v>
      </c>
    </row>
    <row r="900" spans="1:33" x14ac:dyDescent="0.25">
      <c r="A900" s="1" t="s">
        <v>2670</v>
      </c>
      <c r="B900" s="40" t="b" cm="1">
        <f t="array" ref="B900">IsESG(A900)</f>
        <v>0</v>
      </c>
      <c r="C900" s="55">
        <v>0.64623212432288701</v>
      </c>
      <c r="D900" s="37">
        <v>15</v>
      </c>
      <c r="E900" s="55">
        <v>1.3566851998654701</v>
      </c>
      <c r="F900" s="37">
        <v>16</v>
      </c>
      <c r="G900" s="55">
        <v>2.3995218668125502</v>
      </c>
      <c r="H900" s="37">
        <v>14</v>
      </c>
      <c r="I900" s="55">
        <v>4.5593904791480799</v>
      </c>
      <c r="J900" s="37">
        <v>29</v>
      </c>
      <c r="K900" s="55">
        <v>2.1390726802559401</v>
      </c>
      <c r="L900" s="37">
        <v>31</v>
      </c>
      <c r="M900" s="55">
        <v>0.33945361007632302</v>
      </c>
      <c r="N900" s="37">
        <v>9</v>
      </c>
      <c r="O900" s="55">
        <v>0.179598721349884</v>
      </c>
      <c r="P900" s="56" t="s">
        <v>18</v>
      </c>
      <c r="Q900" s="56">
        <v>0.23017266</v>
      </c>
      <c r="R900" s="57">
        <v>8</v>
      </c>
      <c r="S900" s="58">
        <v>0</v>
      </c>
      <c r="T900" s="58">
        <v>0</v>
      </c>
      <c r="U900" s="14" t="s">
        <v>18</v>
      </c>
      <c r="V900" s="59">
        <v>1.5E-3</v>
      </c>
      <c r="W900" s="59" t="s">
        <v>18</v>
      </c>
      <c r="X900" s="59">
        <v>1.5E-3</v>
      </c>
      <c r="Y900" s="12" t="s">
        <v>30</v>
      </c>
      <c r="Z900" s="60" t="s">
        <v>18</v>
      </c>
      <c r="AA900" s="8" t="s">
        <v>18</v>
      </c>
      <c r="AB900" s="61" t="s">
        <v>18</v>
      </c>
      <c r="AC900" s="62">
        <v>39937</v>
      </c>
      <c r="AD900" s="12" t="s">
        <v>1298</v>
      </c>
      <c r="AE900" s="16">
        <v>1000000</v>
      </c>
      <c r="AF900" s="14" t="s">
        <v>18</v>
      </c>
      <c r="AG900" s="39" t="s">
        <v>18</v>
      </c>
    </row>
    <row r="901" spans="1:33" x14ac:dyDescent="0.25">
      <c r="A901" s="40" t="s">
        <v>2671</v>
      </c>
      <c r="B901" s="40" t="b" cm="1">
        <f t="array" ref="B901">IsESG(A901)</f>
        <v>0</v>
      </c>
      <c r="C901" s="41">
        <v>0.65482313210249998</v>
      </c>
      <c r="D901" s="42">
        <v>14</v>
      </c>
      <c r="E901" s="41">
        <v>1.3659768385836999</v>
      </c>
      <c r="F901" s="42">
        <v>15</v>
      </c>
      <c r="G901" s="41">
        <v>2.4151845950480499</v>
      </c>
      <c r="H901" s="42">
        <v>12</v>
      </c>
      <c r="I901" s="41">
        <v>4.6073565909493901</v>
      </c>
      <c r="J901" s="42">
        <v>28</v>
      </c>
      <c r="K901" s="41">
        <v>2.1647224368518398</v>
      </c>
      <c r="L901" s="42">
        <v>30</v>
      </c>
      <c r="M901" s="41">
        <v>0.34366169375241701</v>
      </c>
      <c r="N901" s="42">
        <v>7</v>
      </c>
      <c r="O901" s="41">
        <v>0.18100296890127399</v>
      </c>
      <c r="P901" s="43" t="s">
        <v>18</v>
      </c>
      <c r="Q901" s="43">
        <v>0.23017266</v>
      </c>
      <c r="R901" s="44">
        <v>8</v>
      </c>
      <c r="S901" s="45">
        <v>0</v>
      </c>
      <c r="T901" s="45">
        <v>0</v>
      </c>
      <c r="U901" s="46" t="s">
        <v>18</v>
      </c>
      <c r="V901" s="47">
        <v>1E-3</v>
      </c>
      <c r="W901" s="47" t="s">
        <v>18</v>
      </c>
      <c r="X901" s="47">
        <v>1.0093789711432999E-3</v>
      </c>
      <c r="Y901" s="48" t="s">
        <v>30</v>
      </c>
      <c r="Z901" s="49" t="s">
        <v>18</v>
      </c>
      <c r="AA901" s="50" t="s">
        <v>18</v>
      </c>
      <c r="AB901" s="51" t="s">
        <v>18</v>
      </c>
      <c r="AC901" s="52">
        <v>39937</v>
      </c>
      <c r="AD901" s="48" t="s">
        <v>1298</v>
      </c>
      <c r="AE901" s="53">
        <v>10000000</v>
      </c>
      <c r="AF901" s="46" t="s">
        <v>18</v>
      </c>
      <c r="AG901" s="54" t="s">
        <v>18</v>
      </c>
    </row>
    <row r="902" spans="1:33" x14ac:dyDescent="0.25">
      <c r="A902" s="1" t="s">
        <v>1302</v>
      </c>
      <c r="B902" s="40" t="b" cm="1">
        <f t="array" ref="B902">IsESG(A902)</f>
        <v>0</v>
      </c>
      <c r="C902" s="55">
        <v>1.4906579844960299</v>
      </c>
      <c r="D902" s="37">
        <v>4</v>
      </c>
      <c r="E902" s="65">
        <v>2.12553436072207</v>
      </c>
      <c r="F902" s="66">
        <v>3</v>
      </c>
      <c r="G902" s="55">
        <v>2.7587719123898</v>
      </c>
      <c r="H902" s="37">
        <v>5</v>
      </c>
      <c r="I902" s="55">
        <v>8.5484405443348699</v>
      </c>
      <c r="J902" s="37">
        <v>4</v>
      </c>
      <c r="K902" s="55">
        <v>3.1127385673160202</v>
      </c>
      <c r="L902" s="37">
        <v>5</v>
      </c>
      <c r="M902" s="65">
        <v>0.53749062368273404</v>
      </c>
      <c r="N902" s="66">
        <v>3</v>
      </c>
      <c r="O902" s="55">
        <v>1.42130289208856</v>
      </c>
      <c r="P902" s="56" t="s">
        <v>18</v>
      </c>
      <c r="Q902" s="56">
        <v>1.0120823699999999</v>
      </c>
      <c r="R902" s="57">
        <v>8</v>
      </c>
      <c r="S902" s="58">
        <v>0</v>
      </c>
      <c r="T902" s="58">
        <v>0</v>
      </c>
      <c r="U902" s="14" t="s">
        <v>18</v>
      </c>
      <c r="V902" s="59">
        <v>6.0000000000000001E-3</v>
      </c>
      <c r="W902" s="59" t="s">
        <v>18</v>
      </c>
      <c r="X902" s="59">
        <v>5.4502657617182199E-3</v>
      </c>
      <c r="Y902" s="12" t="s">
        <v>30</v>
      </c>
      <c r="Z902" s="60">
        <v>175.43455655554001</v>
      </c>
      <c r="AA902" s="8">
        <v>6.6246433474239304</v>
      </c>
      <c r="AB902" s="61">
        <v>7136</v>
      </c>
      <c r="AC902" s="62">
        <v>39937</v>
      </c>
      <c r="AD902" s="12" t="s">
        <v>1298</v>
      </c>
      <c r="AE902" s="16">
        <v>10</v>
      </c>
      <c r="AF902" s="14" t="s">
        <v>18</v>
      </c>
      <c r="AG902" s="39">
        <v>36.362149043735698</v>
      </c>
    </row>
    <row r="903" spans="1:33" x14ac:dyDescent="0.25">
      <c r="A903" s="40" t="s">
        <v>2672</v>
      </c>
      <c r="B903" s="40" t="b" cm="1">
        <f t="array" ref="B903">IsESG(A903)</f>
        <v>0</v>
      </c>
      <c r="C903" s="63">
        <v>1.78710114149385</v>
      </c>
      <c r="D903" s="64">
        <v>2</v>
      </c>
      <c r="E903" s="63">
        <v>2.41516222804003</v>
      </c>
      <c r="F903" s="64">
        <v>2</v>
      </c>
      <c r="G903" s="63">
        <v>3.0388747521017998</v>
      </c>
      <c r="H903" s="64">
        <v>2</v>
      </c>
      <c r="I903" s="63">
        <v>8.7820466408208908</v>
      </c>
      <c r="J903" s="64">
        <v>3</v>
      </c>
      <c r="K903" s="41">
        <v>3.1810386323381801</v>
      </c>
      <c r="L903" s="42">
        <v>4</v>
      </c>
      <c r="M903" s="63">
        <v>0.54607940417967704</v>
      </c>
      <c r="N903" s="64">
        <v>2</v>
      </c>
      <c r="O903" s="41">
        <v>1.42170041058802</v>
      </c>
      <c r="P903" s="43" t="s">
        <v>18</v>
      </c>
      <c r="Q903" s="43">
        <v>1.0120823699999999</v>
      </c>
      <c r="R903" s="44">
        <v>8</v>
      </c>
      <c r="S903" s="45">
        <v>0</v>
      </c>
      <c r="T903" s="45">
        <v>0</v>
      </c>
      <c r="U903" s="46" t="s">
        <v>18</v>
      </c>
      <c r="V903" s="47">
        <v>3.0000000000000001E-3</v>
      </c>
      <c r="W903" s="47" t="s">
        <v>18</v>
      </c>
      <c r="X903" s="47">
        <v>3.0059478715386201E-3</v>
      </c>
      <c r="Y903" s="48" t="s">
        <v>30</v>
      </c>
      <c r="Z903" s="49" t="s">
        <v>18</v>
      </c>
      <c r="AA903" s="50" t="s">
        <v>18</v>
      </c>
      <c r="AB903" s="51" t="s">
        <v>18</v>
      </c>
      <c r="AC903" s="52">
        <v>39937</v>
      </c>
      <c r="AD903" s="48" t="s">
        <v>1298</v>
      </c>
      <c r="AE903" s="53">
        <v>100000</v>
      </c>
      <c r="AF903" s="46" t="s">
        <v>18</v>
      </c>
      <c r="AG903" s="54" t="s">
        <v>18</v>
      </c>
    </row>
    <row r="904" spans="1:33" x14ac:dyDescent="0.25">
      <c r="A904" s="1" t="s">
        <v>2673</v>
      </c>
      <c r="B904" s="40" t="b" cm="1">
        <f t="array" ref="B904">IsESG(A904)</f>
        <v>0</v>
      </c>
      <c r="C904" s="65">
        <v>1.8401907027077999</v>
      </c>
      <c r="D904" s="66">
        <v>1</v>
      </c>
      <c r="E904" s="65">
        <v>2.4707474425453402</v>
      </c>
      <c r="F904" s="66">
        <v>1</v>
      </c>
      <c r="G904" s="65">
        <v>3.0977708201817</v>
      </c>
      <c r="H904" s="66">
        <v>1</v>
      </c>
      <c r="I904" s="65">
        <v>8.8594980837529</v>
      </c>
      <c r="J904" s="66">
        <v>2</v>
      </c>
      <c r="K904" s="65">
        <v>3.2288227595847299</v>
      </c>
      <c r="L904" s="66">
        <v>3</v>
      </c>
      <c r="M904" s="65">
        <v>0.55458744862613096</v>
      </c>
      <c r="N904" s="66">
        <v>1</v>
      </c>
      <c r="O904" s="55">
        <v>1.4215268937311401</v>
      </c>
      <c r="P904" s="56" t="s">
        <v>18</v>
      </c>
      <c r="Q904" s="56">
        <v>1.0120823699999999</v>
      </c>
      <c r="R904" s="57">
        <v>8</v>
      </c>
      <c r="S904" s="58">
        <v>0</v>
      </c>
      <c r="T904" s="58">
        <v>0</v>
      </c>
      <c r="U904" s="14" t="s">
        <v>18</v>
      </c>
      <c r="V904" s="59">
        <v>2.5000000000000001E-3</v>
      </c>
      <c r="W904" s="59" t="s">
        <v>18</v>
      </c>
      <c r="X904" s="59">
        <v>2.5002684549622102E-3</v>
      </c>
      <c r="Y904" s="12" t="s">
        <v>30</v>
      </c>
      <c r="Z904" s="60" t="s">
        <v>18</v>
      </c>
      <c r="AA904" s="8" t="s">
        <v>18</v>
      </c>
      <c r="AB904" s="61" t="s">
        <v>18</v>
      </c>
      <c r="AC904" s="62">
        <v>39937</v>
      </c>
      <c r="AD904" s="12" t="s">
        <v>1298</v>
      </c>
      <c r="AE904" s="16">
        <v>1000000</v>
      </c>
      <c r="AF904" s="14" t="s">
        <v>18</v>
      </c>
      <c r="AG904" s="39" t="s">
        <v>18</v>
      </c>
    </row>
    <row r="905" spans="1:33" hidden="1" x14ac:dyDescent="0.25">
      <c r="A905" s="40" t="s">
        <v>1305</v>
      </c>
      <c r="B905" s="40" t="b" cm="1">
        <f t="array" ref="B905">IsESG(A905)</f>
        <v>0</v>
      </c>
      <c r="C905" s="41" t="s">
        <v>18</v>
      </c>
      <c r="D905" s="42" t="s">
        <v>18</v>
      </c>
      <c r="E905" s="41">
        <v>-0.125932682148688</v>
      </c>
      <c r="F905" s="42">
        <v>36</v>
      </c>
      <c r="G905" s="41">
        <v>-3.0854038645356798</v>
      </c>
      <c r="H905" s="42">
        <v>37</v>
      </c>
      <c r="I905" s="41">
        <v>8.5273181919914993</v>
      </c>
      <c r="J905" s="42">
        <v>5</v>
      </c>
      <c r="K905" s="41">
        <v>2.66915037610497</v>
      </c>
      <c r="L905" s="42">
        <v>10</v>
      </c>
      <c r="M905" s="41">
        <v>-1.01805984369186</v>
      </c>
      <c r="N905" s="42">
        <v>39</v>
      </c>
      <c r="O905" s="41">
        <v>7.97454461443456</v>
      </c>
      <c r="P905" s="43" t="s">
        <v>18</v>
      </c>
      <c r="Q905" s="43">
        <v>0</v>
      </c>
      <c r="R905" s="44">
        <v>8</v>
      </c>
      <c r="S905" s="45">
        <v>0</v>
      </c>
      <c r="T905" s="45">
        <v>0</v>
      </c>
      <c r="U905" s="46" t="s">
        <v>18</v>
      </c>
      <c r="V905" s="47">
        <v>4.0000000000000001E-3</v>
      </c>
      <c r="W905" s="47" t="s">
        <v>18</v>
      </c>
      <c r="X905" s="47">
        <v>4.0388878951440298E-3</v>
      </c>
      <c r="Y905" s="48" t="s">
        <v>30</v>
      </c>
      <c r="Z905" s="49">
        <v>1462.43438704656</v>
      </c>
      <c r="AA905" s="50">
        <v>18.963558159696301</v>
      </c>
      <c r="AB905" s="51">
        <v>242</v>
      </c>
      <c r="AC905" s="52">
        <v>43243</v>
      </c>
      <c r="AD905" s="48" t="s">
        <v>1191</v>
      </c>
      <c r="AE905" s="53" t="s">
        <v>165</v>
      </c>
      <c r="AF905" s="46" t="s">
        <v>18</v>
      </c>
      <c r="AG905" s="54">
        <v>144.66552847219</v>
      </c>
    </row>
    <row r="906" spans="1:33" x14ac:dyDescent="0.25">
      <c r="A906" s="1" t="s">
        <v>1306</v>
      </c>
      <c r="B906" s="40" t="b" cm="1">
        <f t="array" ref="B906">IsESG(A906)</f>
        <v>0</v>
      </c>
      <c r="C906" s="55">
        <v>0.52085809697193197</v>
      </c>
      <c r="D906" s="37">
        <v>22</v>
      </c>
      <c r="E906" s="55">
        <v>1.2130253116391501</v>
      </c>
      <c r="F906" s="37">
        <v>23</v>
      </c>
      <c r="G906" s="55">
        <v>2.1804191552432002</v>
      </c>
      <c r="H906" s="37">
        <v>21</v>
      </c>
      <c r="I906" s="55">
        <v>6.1129199929389202</v>
      </c>
      <c r="J906" s="37">
        <v>9</v>
      </c>
      <c r="K906" s="55">
        <v>2.5632494431016002</v>
      </c>
      <c r="L906" s="37">
        <v>17</v>
      </c>
      <c r="M906" s="55">
        <v>-0.16295165798230199</v>
      </c>
      <c r="N906" s="37">
        <v>38</v>
      </c>
      <c r="O906" s="55">
        <v>1.50028258247073</v>
      </c>
      <c r="P906" s="56" t="s">
        <v>18</v>
      </c>
      <c r="Q906" s="56">
        <v>1.76897035</v>
      </c>
      <c r="R906" s="57">
        <v>6</v>
      </c>
      <c r="S906" s="58">
        <v>0</v>
      </c>
      <c r="T906" s="58">
        <v>0</v>
      </c>
      <c r="U906" s="14" t="s">
        <v>18</v>
      </c>
      <c r="V906" s="59">
        <v>3.5000000000000001E-3</v>
      </c>
      <c r="W906" s="59" t="s">
        <v>18</v>
      </c>
      <c r="X906" s="59">
        <v>3.7679525064168401E-3</v>
      </c>
      <c r="Y906" s="12" t="s">
        <v>30</v>
      </c>
      <c r="Z906" s="60">
        <v>42.744260843543401</v>
      </c>
      <c r="AA906" s="8">
        <v>-0.68470082028599899</v>
      </c>
      <c r="AB906" s="61">
        <v>825</v>
      </c>
      <c r="AC906" s="62">
        <v>39857</v>
      </c>
      <c r="AD906" s="12" t="s">
        <v>1186</v>
      </c>
      <c r="AE906" s="16">
        <v>10</v>
      </c>
      <c r="AF906" s="14" t="s">
        <v>34</v>
      </c>
      <c r="AG906" s="39">
        <v>-5.5201891097509996</v>
      </c>
    </row>
    <row r="907" spans="1:33" x14ac:dyDescent="0.25">
      <c r="A907" s="40" t="s">
        <v>2674</v>
      </c>
      <c r="B907" s="40" t="b" cm="1">
        <f t="array" ref="B907">IsESG(A907)</f>
        <v>0</v>
      </c>
      <c r="C907" s="41">
        <v>0.52743976366200696</v>
      </c>
      <c r="D907" s="42">
        <v>21</v>
      </c>
      <c r="E907" s="41">
        <v>1.2222931484813599</v>
      </c>
      <c r="F907" s="42">
        <v>22</v>
      </c>
      <c r="G907" s="41">
        <v>2.1960303392533902</v>
      </c>
      <c r="H907" s="42">
        <v>20</v>
      </c>
      <c r="I907" s="41">
        <v>6.1616146817665198</v>
      </c>
      <c r="J907" s="42">
        <v>8</v>
      </c>
      <c r="K907" s="41">
        <v>2.5889301762794799</v>
      </c>
      <c r="L907" s="42">
        <v>16</v>
      </c>
      <c r="M907" s="41">
        <v>-0.15872593047104799</v>
      </c>
      <c r="N907" s="42">
        <v>37</v>
      </c>
      <c r="O907" s="41">
        <v>1.50017321602322</v>
      </c>
      <c r="P907" s="43" t="s">
        <v>18</v>
      </c>
      <c r="Q907" s="43">
        <v>1.76897035</v>
      </c>
      <c r="R907" s="44">
        <v>6</v>
      </c>
      <c r="S907" s="45">
        <v>0</v>
      </c>
      <c r="T907" s="45">
        <v>0</v>
      </c>
      <c r="U907" s="46" t="s">
        <v>18</v>
      </c>
      <c r="V907" s="47">
        <v>3.0000000000000001E-3</v>
      </c>
      <c r="W907" s="47" t="s">
        <v>18</v>
      </c>
      <c r="X907" s="47">
        <v>3.81267221066935E-3</v>
      </c>
      <c r="Y907" s="48" t="s">
        <v>30</v>
      </c>
      <c r="Z907" s="49" t="s">
        <v>18</v>
      </c>
      <c r="AA907" s="50" t="s">
        <v>18</v>
      </c>
      <c r="AB907" s="51" t="s">
        <v>18</v>
      </c>
      <c r="AC907" s="52">
        <v>39857</v>
      </c>
      <c r="AD907" s="48" t="s">
        <v>1186</v>
      </c>
      <c r="AE907" s="53">
        <v>100000</v>
      </c>
      <c r="AF907" s="46" t="s">
        <v>18</v>
      </c>
      <c r="AG907" s="54" t="s">
        <v>18</v>
      </c>
    </row>
    <row r="908" spans="1:33" x14ac:dyDescent="0.25">
      <c r="A908" s="1" t="s">
        <v>2675</v>
      </c>
      <c r="B908" s="40" t="b" cm="1">
        <f t="array" ref="B908">IsESG(A908)</f>
        <v>0</v>
      </c>
      <c r="C908" s="55">
        <v>0.53402810531821798</v>
      </c>
      <c r="D908" s="37">
        <v>20</v>
      </c>
      <c r="E908" s="55">
        <v>1.2315961053264799</v>
      </c>
      <c r="F908" s="37">
        <v>21</v>
      </c>
      <c r="G908" s="55">
        <v>2.2116913383204602</v>
      </c>
      <c r="H908" s="37">
        <v>19</v>
      </c>
      <c r="I908" s="55">
        <v>6.2104059841125903</v>
      </c>
      <c r="J908" s="37">
        <v>7</v>
      </c>
      <c r="K908" s="55">
        <v>2.6147443206405399</v>
      </c>
      <c r="L908" s="37">
        <v>13</v>
      </c>
      <c r="M908" s="55">
        <v>-0.15451451502768099</v>
      </c>
      <c r="N908" s="37">
        <v>36</v>
      </c>
      <c r="O908" s="55">
        <v>1.5000869614523</v>
      </c>
      <c r="P908" s="56" t="s">
        <v>18</v>
      </c>
      <c r="Q908" s="56">
        <v>1.76897035</v>
      </c>
      <c r="R908" s="57">
        <v>6</v>
      </c>
      <c r="S908" s="58">
        <v>0</v>
      </c>
      <c r="T908" s="58">
        <v>0</v>
      </c>
      <c r="U908" s="14" t="s">
        <v>18</v>
      </c>
      <c r="V908" s="59">
        <v>2.5000000000000001E-3</v>
      </c>
      <c r="W908" s="59" t="s">
        <v>18</v>
      </c>
      <c r="X908" s="59">
        <v>3.31267221066935E-3</v>
      </c>
      <c r="Y908" s="12" t="s">
        <v>30</v>
      </c>
      <c r="Z908" s="60" t="s">
        <v>18</v>
      </c>
      <c r="AA908" s="8" t="s">
        <v>18</v>
      </c>
      <c r="AB908" s="61" t="s">
        <v>18</v>
      </c>
      <c r="AC908" s="62">
        <v>39857</v>
      </c>
      <c r="AD908" s="12" t="s">
        <v>1186</v>
      </c>
      <c r="AE908" s="16">
        <v>1000000</v>
      </c>
      <c r="AF908" s="14" t="s">
        <v>18</v>
      </c>
      <c r="AG908" s="39" t="s">
        <v>18</v>
      </c>
    </row>
    <row r="909" spans="1:33" x14ac:dyDescent="0.25">
      <c r="A909" s="40" t="s">
        <v>1309</v>
      </c>
      <c r="B909" s="40" t="b" cm="1">
        <f t="array" ref="B909">IsESG(A909)</f>
        <v>0</v>
      </c>
      <c r="C909" s="41">
        <v>-1.4984239254867899</v>
      </c>
      <c r="D909" s="42">
        <v>28</v>
      </c>
      <c r="E909" s="41">
        <v>-4.45758324059242E-2</v>
      </c>
      <c r="F909" s="42">
        <v>35</v>
      </c>
      <c r="G909" s="41">
        <v>-2.8727646899544301</v>
      </c>
      <c r="H909" s="42">
        <v>36</v>
      </c>
      <c r="I909" s="41">
        <v>7.0661638685551802</v>
      </c>
      <c r="J909" s="42">
        <v>6</v>
      </c>
      <c r="K909" s="63">
        <v>3.8753166470264202</v>
      </c>
      <c r="L909" s="64">
        <v>2</v>
      </c>
      <c r="M909" s="41">
        <v>-2.5915041827658798</v>
      </c>
      <c r="N909" s="42">
        <v>40</v>
      </c>
      <c r="O909" s="41">
        <v>6.11492270933479</v>
      </c>
      <c r="P909" s="43" t="s">
        <v>18</v>
      </c>
      <c r="Q909" s="43">
        <v>0</v>
      </c>
      <c r="R909" s="44">
        <v>8</v>
      </c>
      <c r="S909" s="45">
        <v>0</v>
      </c>
      <c r="T909" s="45">
        <v>0</v>
      </c>
      <c r="U909" s="46" t="s">
        <v>18</v>
      </c>
      <c r="V909" s="47">
        <v>1.5E-3</v>
      </c>
      <c r="W909" s="47" t="s">
        <v>18</v>
      </c>
      <c r="X909" s="47">
        <v>1.5006515505498301E-3</v>
      </c>
      <c r="Y909" s="48" t="s">
        <v>30</v>
      </c>
      <c r="Z909" s="49">
        <v>2794.9620405187102</v>
      </c>
      <c r="AA909" s="50">
        <v>-5.9786614813640204</v>
      </c>
      <c r="AB909" s="51">
        <v>1139</v>
      </c>
      <c r="AC909" s="52">
        <v>36641</v>
      </c>
      <c r="AD909" s="48" t="s">
        <v>1310</v>
      </c>
      <c r="AE909" s="53" t="s">
        <v>1311</v>
      </c>
      <c r="AF909" s="46" t="s">
        <v>18</v>
      </c>
      <c r="AG909" s="54">
        <v>-11.9710955758244</v>
      </c>
    </row>
    <row r="910" spans="1:33" x14ac:dyDescent="0.25">
      <c r="A910" s="1" t="s">
        <v>1312</v>
      </c>
      <c r="B910" s="40" t="b" cm="1">
        <f t="array" ref="B910">IsESG(A910)</f>
        <v>0</v>
      </c>
      <c r="C910" s="55">
        <v>0.49644637909766998</v>
      </c>
      <c r="D910" s="37">
        <v>26</v>
      </c>
      <c r="E910" s="55">
        <v>1.01418396106871</v>
      </c>
      <c r="F910" s="37">
        <v>31</v>
      </c>
      <c r="G910" s="55">
        <v>1.8068807807838301</v>
      </c>
      <c r="H910" s="37">
        <v>31</v>
      </c>
      <c r="I910" s="55">
        <v>4.0590405904059104</v>
      </c>
      <c r="J910" s="37">
        <v>38</v>
      </c>
      <c r="K910" s="55">
        <v>1.94306371441481</v>
      </c>
      <c r="L910" s="37">
        <v>39</v>
      </c>
      <c r="M910" s="55">
        <v>0.31124944419744699</v>
      </c>
      <c r="N910" s="37">
        <v>21</v>
      </c>
      <c r="O910" s="55">
        <v>0.34277174217226197</v>
      </c>
      <c r="P910" s="56" t="s">
        <v>18</v>
      </c>
      <c r="Q910" s="56">
        <v>0.24</v>
      </c>
      <c r="R910" s="57">
        <v>8</v>
      </c>
      <c r="S910" s="58">
        <v>0</v>
      </c>
      <c r="T910" s="58">
        <v>0</v>
      </c>
      <c r="U910" s="14" t="s">
        <v>18</v>
      </c>
      <c r="V910" s="59">
        <v>1.5E-3</v>
      </c>
      <c r="W910" s="59" t="s">
        <v>18</v>
      </c>
      <c r="X910" s="59">
        <v>1.5E-3</v>
      </c>
      <c r="Y910" s="12" t="s">
        <v>30</v>
      </c>
      <c r="Z910" s="60">
        <v>1637.40157299309</v>
      </c>
      <c r="AA910" s="8">
        <v>12.5086932</v>
      </c>
      <c r="AB910" s="61">
        <v>18316</v>
      </c>
      <c r="AC910" s="62">
        <v>35184</v>
      </c>
      <c r="AD910" s="12" t="s">
        <v>65</v>
      </c>
      <c r="AE910" s="16" t="s">
        <v>56</v>
      </c>
      <c r="AF910" s="14" t="s">
        <v>18</v>
      </c>
      <c r="AG910" s="39">
        <v>187.58351841999999</v>
      </c>
    </row>
    <row r="911" spans="1:33" x14ac:dyDescent="0.25">
      <c r="A911" s="40" t="s">
        <v>2676</v>
      </c>
      <c r="B911" s="40" t="b" cm="1">
        <f t="array" ref="B911">IsESG(A911)</f>
        <v>0</v>
      </c>
      <c r="C911" s="41">
        <v>0.50850552493342205</v>
      </c>
      <c r="D911" s="42">
        <v>24</v>
      </c>
      <c r="E911" s="41">
        <v>1.0222337006509701</v>
      </c>
      <c r="F911" s="42">
        <v>30</v>
      </c>
      <c r="G911" s="41">
        <v>1.8255698971646199</v>
      </c>
      <c r="H911" s="42">
        <v>29</v>
      </c>
      <c r="I911" s="41">
        <v>4.1051567239636704</v>
      </c>
      <c r="J911" s="42">
        <v>36</v>
      </c>
      <c r="K911" s="41">
        <v>2.0289855072463698</v>
      </c>
      <c r="L911" s="42">
        <v>37</v>
      </c>
      <c r="M911" s="41">
        <v>0.35637918745543501</v>
      </c>
      <c r="N911" s="42">
        <v>4</v>
      </c>
      <c r="O911" s="41">
        <v>2.8909195964536201</v>
      </c>
      <c r="P911" s="43" t="s">
        <v>18</v>
      </c>
      <c r="Q911" s="43">
        <v>0.24</v>
      </c>
      <c r="R911" s="44">
        <v>8</v>
      </c>
      <c r="S911" s="45">
        <v>0</v>
      </c>
      <c r="T911" s="45">
        <v>0</v>
      </c>
      <c r="U911" s="46" t="s">
        <v>18</v>
      </c>
      <c r="V911" s="47">
        <v>1.5E-3</v>
      </c>
      <c r="W911" s="47" t="s">
        <v>18</v>
      </c>
      <c r="X911" s="47">
        <v>1.5E-3</v>
      </c>
      <c r="Y911" s="48" t="s">
        <v>30</v>
      </c>
      <c r="Z911" s="49" t="s">
        <v>18</v>
      </c>
      <c r="AA911" s="50" t="s">
        <v>18</v>
      </c>
      <c r="AB911" s="51" t="s">
        <v>18</v>
      </c>
      <c r="AC911" s="52">
        <v>35184</v>
      </c>
      <c r="AD911" s="48" t="s">
        <v>65</v>
      </c>
      <c r="AE911" s="53">
        <v>30000</v>
      </c>
      <c r="AF911" s="46" t="s">
        <v>18</v>
      </c>
      <c r="AG911" s="54" t="s">
        <v>18</v>
      </c>
    </row>
    <row r="912" spans="1:33" hidden="1" x14ac:dyDescent="0.25">
      <c r="A912" s="1" t="s">
        <v>1314</v>
      </c>
      <c r="B912" s="40" t="b" cm="1">
        <f t="array" ref="B912">IsESG(A912)</f>
        <v>0</v>
      </c>
      <c r="C912" s="55" t="s">
        <v>18</v>
      </c>
      <c r="D912" s="37" t="s">
        <v>18</v>
      </c>
      <c r="E912" s="55">
        <v>1.0570351508798199</v>
      </c>
      <c r="F912" s="37">
        <v>27</v>
      </c>
      <c r="G912" s="55">
        <v>1.8564669890643399</v>
      </c>
      <c r="H912" s="37">
        <v>28</v>
      </c>
      <c r="I912" s="55">
        <v>4.1197319988011296</v>
      </c>
      <c r="J912" s="37">
        <v>35</v>
      </c>
      <c r="K912" s="55">
        <v>2.0132491410350801</v>
      </c>
      <c r="L912" s="37">
        <v>38</v>
      </c>
      <c r="M912" s="55">
        <v>0.335169648653388</v>
      </c>
      <c r="N912" s="37">
        <v>11</v>
      </c>
      <c r="O912" s="55">
        <v>0.112437753323565</v>
      </c>
      <c r="P912" s="56" t="s">
        <v>18</v>
      </c>
      <c r="Q912" s="56">
        <v>0.24</v>
      </c>
      <c r="R912" s="57">
        <v>8</v>
      </c>
      <c r="S912" s="58">
        <v>0</v>
      </c>
      <c r="T912" s="58">
        <v>0</v>
      </c>
      <c r="U912" s="14" t="s">
        <v>18</v>
      </c>
      <c r="V912" s="59">
        <v>1E-3</v>
      </c>
      <c r="W912" s="59" t="s">
        <v>18</v>
      </c>
      <c r="X912" s="59">
        <v>1E-3</v>
      </c>
      <c r="Y912" s="12" t="s">
        <v>30</v>
      </c>
      <c r="Z912" s="60" t="s">
        <v>18</v>
      </c>
      <c r="AA912" s="8" t="s">
        <v>18</v>
      </c>
      <c r="AB912" s="61" t="s">
        <v>18</v>
      </c>
      <c r="AC912" s="62">
        <v>43180</v>
      </c>
      <c r="AD912" s="12" t="s">
        <v>65</v>
      </c>
      <c r="AE912" s="16">
        <v>1000000</v>
      </c>
      <c r="AF912" s="14" t="s">
        <v>18</v>
      </c>
      <c r="AG912" s="39" t="s">
        <v>18</v>
      </c>
    </row>
    <row r="913" spans="1:33" x14ac:dyDescent="0.25">
      <c r="A913" s="40" t="s">
        <v>1315</v>
      </c>
      <c r="B913" s="40" t="b" cm="1">
        <f t="array" ref="B913">IsESG(A913)</f>
        <v>0</v>
      </c>
      <c r="C913" s="41">
        <v>0.75875945379146803</v>
      </c>
      <c r="D913" s="42">
        <v>13</v>
      </c>
      <c r="E913" s="41">
        <v>1.25687488024002</v>
      </c>
      <c r="F913" s="42">
        <v>19</v>
      </c>
      <c r="G913" s="41">
        <v>1.8095690776007001</v>
      </c>
      <c r="H913" s="42">
        <v>30</v>
      </c>
      <c r="I913" s="41">
        <v>4.6910032724502804</v>
      </c>
      <c r="J913" s="42">
        <v>25</v>
      </c>
      <c r="K913" s="41">
        <v>2.3005608332378999</v>
      </c>
      <c r="L913" s="42">
        <v>23</v>
      </c>
      <c r="M913" s="41">
        <v>0.33677593174676801</v>
      </c>
      <c r="N913" s="42">
        <v>10</v>
      </c>
      <c r="O913" s="41">
        <v>2.8682694144199101</v>
      </c>
      <c r="P913" s="43" t="s">
        <v>18</v>
      </c>
      <c r="Q913" s="43">
        <v>0.61</v>
      </c>
      <c r="R913" s="44">
        <v>8</v>
      </c>
      <c r="S913" s="45">
        <v>0</v>
      </c>
      <c r="T913" s="45">
        <v>0</v>
      </c>
      <c r="U913" s="46" t="s">
        <v>18</v>
      </c>
      <c r="V913" s="47">
        <v>1.5E-3</v>
      </c>
      <c r="W913" s="47" t="s">
        <v>18</v>
      </c>
      <c r="X913" s="47">
        <v>1.5E-3</v>
      </c>
      <c r="Y913" s="48" t="s">
        <v>30</v>
      </c>
      <c r="Z913" s="49">
        <v>1096.61023444685</v>
      </c>
      <c r="AA913" s="50">
        <v>-16.378388900000001</v>
      </c>
      <c r="AB913" s="51">
        <v>8553</v>
      </c>
      <c r="AC913" s="52">
        <v>37501</v>
      </c>
      <c r="AD913" s="48" t="s">
        <v>65</v>
      </c>
      <c r="AE913" s="53">
        <v>1000000</v>
      </c>
      <c r="AF913" s="46" t="s">
        <v>18</v>
      </c>
      <c r="AG913" s="54">
        <v>17.720159420000002</v>
      </c>
    </row>
    <row r="914" spans="1:33" x14ac:dyDescent="0.25">
      <c r="A914" s="1" t="s">
        <v>2677</v>
      </c>
      <c r="B914" s="40" t="b" cm="1">
        <f t="array" ref="B914">IsESG(A914)</f>
        <v>0</v>
      </c>
      <c r="C914" s="55">
        <v>0.50655963486876399</v>
      </c>
      <c r="D914" s="37">
        <v>25</v>
      </c>
      <c r="E914" s="55">
        <v>1.0030748864816801</v>
      </c>
      <c r="F914" s="37">
        <v>32</v>
      </c>
      <c r="G914" s="55">
        <v>1.5560541324722801</v>
      </c>
      <c r="H914" s="37">
        <v>32</v>
      </c>
      <c r="I914" s="55">
        <v>4.4408277144850796</v>
      </c>
      <c r="J914" s="37">
        <v>33</v>
      </c>
      <c r="K914" s="55">
        <v>2.1760558040792</v>
      </c>
      <c r="L914" s="37">
        <v>28</v>
      </c>
      <c r="M914" s="55">
        <v>0.32757593805834401</v>
      </c>
      <c r="N914" s="37">
        <v>15</v>
      </c>
      <c r="O914" s="55">
        <v>0.34183068679943801</v>
      </c>
      <c r="P914" s="56" t="s">
        <v>18</v>
      </c>
      <c r="Q914" s="56">
        <v>0.61</v>
      </c>
      <c r="R914" s="57">
        <v>8</v>
      </c>
      <c r="S914" s="58">
        <v>0</v>
      </c>
      <c r="T914" s="58">
        <v>0</v>
      </c>
      <c r="U914" s="14" t="s">
        <v>18</v>
      </c>
      <c r="V914" s="59">
        <v>4.0000000000000001E-3</v>
      </c>
      <c r="W914" s="59" t="s">
        <v>18</v>
      </c>
      <c r="X914" s="59">
        <v>4.0000000000000001E-3</v>
      </c>
      <c r="Y914" s="12" t="s">
        <v>30</v>
      </c>
      <c r="Z914" s="60" t="s">
        <v>18</v>
      </c>
      <c r="AA914" s="8" t="s">
        <v>18</v>
      </c>
      <c r="AB914" s="61" t="s">
        <v>18</v>
      </c>
      <c r="AC914" s="62">
        <v>40575</v>
      </c>
      <c r="AD914" s="12" t="s">
        <v>65</v>
      </c>
      <c r="AE914" s="16" t="s">
        <v>56</v>
      </c>
      <c r="AF914" s="14" t="s">
        <v>18</v>
      </c>
      <c r="AG914" s="39" t="s">
        <v>18</v>
      </c>
    </row>
    <row r="915" spans="1:33" x14ac:dyDescent="0.25">
      <c r="A915" s="40" t="s">
        <v>2678</v>
      </c>
      <c r="B915" s="40" t="b" cm="1">
        <f t="array" ref="B915">IsESG(A915)</f>
        <v>0</v>
      </c>
      <c r="C915" s="41">
        <v>0.56317410994644002</v>
      </c>
      <c r="D915" s="42">
        <v>19</v>
      </c>
      <c r="E915" s="41">
        <v>1.11471560089346</v>
      </c>
      <c r="F915" s="42">
        <v>25</v>
      </c>
      <c r="G915" s="41">
        <v>2.3551745607893899</v>
      </c>
      <c r="H915" s="42">
        <v>16</v>
      </c>
      <c r="I915" s="41">
        <v>4.4421751910114198</v>
      </c>
      <c r="J915" s="42">
        <v>32</v>
      </c>
      <c r="K915" s="41">
        <v>2.1807909604519802</v>
      </c>
      <c r="L915" s="42">
        <v>27</v>
      </c>
      <c r="M915" s="41">
        <v>0.32172176614153603</v>
      </c>
      <c r="N915" s="42">
        <v>17</v>
      </c>
      <c r="O915" s="41">
        <v>2.8647703515929699</v>
      </c>
      <c r="P915" s="43" t="s">
        <v>18</v>
      </c>
      <c r="Q915" s="43">
        <v>0.61</v>
      </c>
      <c r="R915" s="44">
        <v>8</v>
      </c>
      <c r="S915" s="45">
        <v>0</v>
      </c>
      <c r="T915" s="45">
        <v>0</v>
      </c>
      <c r="U915" s="46" t="s">
        <v>18</v>
      </c>
      <c r="V915" s="47">
        <v>4.0000000000000001E-3</v>
      </c>
      <c r="W915" s="47" t="s">
        <v>18</v>
      </c>
      <c r="X915" s="47">
        <v>4.0000000000000001E-3</v>
      </c>
      <c r="Y915" s="48" t="s">
        <v>30</v>
      </c>
      <c r="Z915" s="49" t="s">
        <v>18</v>
      </c>
      <c r="AA915" s="50" t="s">
        <v>18</v>
      </c>
      <c r="AB915" s="51" t="s">
        <v>18</v>
      </c>
      <c r="AC915" s="52">
        <v>40575</v>
      </c>
      <c r="AD915" s="48" t="s">
        <v>65</v>
      </c>
      <c r="AE915" s="53">
        <v>30000</v>
      </c>
      <c r="AF915" s="46" t="s">
        <v>18</v>
      </c>
      <c r="AG915" s="54" t="s">
        <v>18</v>
      </c>
    </row>
    <row r="916" spans="1:33" x14ac:dyDescent="0.25">
      <c r="A916" s="1" t="s">
        <v>1318</v>
      </c>
      <c r="B916" s="40" t="b" cm="1">
        <f t="array" ref="B916">IsESG(A916)</f>
        <v>0</v>
      </c>
      <c r="C916" s="55">
        <v>0.51445281926749598</v>
      </c>
      <c r="D916" s="37">
        <v>23</v>
      </c>
      <c r="E916" s="55">
        <v>0.91503333438256396</v>
      </c>
      <c r="F916" s="37">
        <v>33</v>
      </c>
      <c r="G916" s="55">
        <v>2.08758294454001</v>
      </c>
      <c r="H916" s="37">
        <v>26</v>
      </c>
      <c r="I916" s="55">
        <v>4.3866467526445501</v>
      </c>
      <c r="J916" s="37">
        <v>34</v>
      </c>
      <c r="K916" s="55">
        <v>2.1655746519826802</v>
      </c>
      <c r="L916" s="37">
        <v>29</v>
      </c>
      <c r="M916" s="55">
        <v>0.31521807145990999</v>
      </c>
      <c r="N916" s="37">
        <v>19</v>
      </c>
      <c r="O916" s="55">
        <v>0.21302193446890999</v>
      </c>
      <c r="P916" s="56" t="s">
        <v>18</v>
      </c>
      <c r="Q916" s="56">
        <v>0.38</v>
      </c>
      <c r="R916" s="57">
        <v>8</v>
      </c>
      <c r="S916" s="58">
        <v>0</v>
      </c>
      <c r="T916" s="58">
        <v>0</v>
      </c>
      <c r="U916" s="14" t="s">
        <v>18</v>
      </c>
      <c r="V916" s="59">
        <v>3.0000000000000001E-3</v>
      </c>
      <c r="W916" s="59" t="s">
        <v>18</v>
      </c>
      <c r="X916" s="59">
        <v>3.0000000000000001E-3</v>
      </c>
      <c r="Y916" s="12" t="s">
        <v>30</v>
      </c>
      <c r="Z916" s="60">
        <v>141.67380951118901</v>
      </c>
      <c r="AA916" s="8">
        <v>9.1759138100000008</v>
      </c>
      <c r="AB916" s="61">
        <v>4589</v>
      </c>
      <c r="AC916" s="62">
        <v>35737</v>
      </c>
      <c r="AD916" s="12" t="s">
        <v>1319</v>
      </c>
      <c r="AE916" s="16">
        <v>10</v>
      </c>
      <c r="AF916" s="14" t="s">
        <v>18</v>
      </c>
      <c r="AG916" s="39">
        <v>-40.25999839</v>
      </c>
    </row>
    <row r="917" spans="1:33" hidden="1" x14ac:dyDescent="0.25">
      <c r="A917" s="40" t="s">
        <v>1320</v>
      </c>
      <c r="B917" s="40" t="b" cm="1">
        <f t="array" ref="B917">IsESG(A917)</f>
        <v>0</v>
      </c>
      <c r="C917" s="41" t="s">
        <v>18</v>
      </c>
      <c r="D917" s="42" t="s">
        <v>18</v>
      </c>
      <c r="E917" s="41" t="s">
        <v>18</v>
      </c>
      <c r="F917" s="42" t="s">
        <v>18</v>
      </c>
      <c r="G917" s="41" t="s">
        <v>18</v>
      </c>
      <c r="H917" s="42" t="s">
        <v>18</v>
      </c>
      <c r="I917" s="41" t="s">
        <v>18</v>
      </c>
      <c r="J917" s="42" t="s">
        <v>18</v>
      </c>
      <c r="K917" s="41">
        <v>2.2434968571057801</v>
      </c>
      <c r="L917" s="42">
        <v>25</v>
      </c>
      <c r="M917" s="41">
        <v>0.32850544730675901</v>
      </c>
      <c r="N917" s="42">
        <v>14</v>
      </c>
      <c r="O917" s="41" t="s">
        <v>18</v>
      </c>
      <c r="P917" s="43" t="s">
        <v>18</v>
      </c>
      <c r="Q917" s="43">
        <v>0.38</v>
      </c>
      <c r="R917" s="44">
        <v>8</v>
      </c>
      <c r="S917" s="45">
        <v>0</v>
      </c>
      <c r="T917" s="45">
        <v>0</v>
      </c>
      <c r="U917" s="46" t="s">
        <v>18</v>
      </c>
      <c r="V917" s="47">
        <v>1.5E-3</v>
      </c>
      <c r="W917" s="47" t="s">
        <v>18</v>
      </c>
      <c r="X917" s="47">
        <v>1.6000000000000001E-3</v>
      </c>
      <c r="Y917" s="48" t="s">
        <v>30</v>
      </c>
      <c r="Z917" s="49" t="s">
        <v>18</v>
      </c>
      <c r="AA917" s="50" t="s">
        <v>18</v>
      </c>
      <c r="AB917" s="51" t="s">
        <v>18</v>
      </c>
      <c r="AC917" s="52">
        <v>45405</v>
      </c>
      <c r="AD917" s="48" t="s">
        <v>1319</v>
      </c>
      <c r="AE917" s="53">
        <v>10</v>
      </c>
      <c r="AF917" s="46" t="s">
        <v>18</v>
      </c>
      <c r="AG917" s="54" t="s">
        <v>18</v>
      </c>
    </row>
    <row r="918" spans="1:33" x14ac:dyDescent="0.25">
      <c r="A918" s="1" t="s">
        <v>1321</v>
      </c>
      <c r="B918" s="40" t="b" cm="1">
        <f t="array" ref="B918">IsESG(A918)</f>
        <v>0</v>
      </c>
      <c r="C918" s="65">
        <v>1.6596846322274501</v>
      </c>
      <c r="D918" s="66">
        <v>3</v>
      </c>
      <c r="E918" s="55">
        <v>2.0221194405715699</v>
      </c>
      <c r="F918" s="37">
        <v>4</v>
      </c>
      <c r="G918" s="65">
        <v>2.8743488226770899</v>
      </c>
      <c r="H918" s="66">
        <v>3</v>
      </c>
      <c r="I918" s="55">
        <v>5.37220228194579</v>
      </c>
      <c r="J918" s="37">
        <v>14</v>
      </c>
      <c r="K918" s="55">
        <v>2.69901311111742</v>
      </c>
      <c r="L918" s="37">
        <v>9</v>
      </c>
      <c r="M918" s="55">
        <v>0.29859037566835001</v>
      </c>
      <c r="N918" s="37">
        <v>23</v>
      </c>
      <c r="O918" s="55">
        <v>0.60683288242778699</v>
      </c>
      <c r="P918" s="56" t="s">
        <v>18</v>
      </c>
      <c r="Q918" s="56">
        <v>0.64</v>
      </c>
      <c r="R918" s="57">
        <v>8</v>
      </c>
      <c r="S918" s="58">
        <v>0</v>
      </c>
      <c r="T918" s="58">
        <v>0</v>
      </c>
      <c r="U918" s="14" t="s">
        <v>18</v>
      </c>
      <c r="V918" s="59">
        <v>4.5999999999999999E-3</v>
      </c>
      <c r="W918" s="59" t="s">
        <v>18</v>
      </c>
      <c r="X918" s="59">
        <v>5.0000000000000001E-3</v>
      </c>
      <c r="Y918" s="12" t="s">
        <v>30</v>
      </c>
      <c r="Z918" s="60">
        <v>420.99190665999998</v>
      </c>
      <c r="AA918" s="8">
        <v>9.7827858899999995</v>
      </c>
      <c r="AB918" s="61">
        <v>8337</v>
      </c>
      <c r="AC918" s="62">
        <v>37754</v>
      </c>
      <c r="AD918" s="12" t="s">
        <v>1024</v>
      </c>
      <c r="AE918" s="16">
        <v>50</v>
      </c>
      <c r="AF918" s="14" t="s">
        <v>34</v>
      </c>
      <c r="AG918" s="39">
        <v>58.295869859999897</v>
      </c>
    </row>
    <row r="919" spans="1:33" hidden="1" x14ac:dyDescent="0.25">
      <c r="A919" s="40" t="s">
        <v>1322</v>
      </c>
      <c r="B919" s="40" t="b" cm="1">
        <f t="array" ref="B919">IsESG(A919)</f>
        <v>0</v>
      </c>
      <c r="C919" s="41" t="s">
        <v>18</v>
      </c>
      <c r="D919" s="42" t="s">
        <v>18</v>
      </c>
      <c r="E919" s="41">
        <v>1.0229276981387601</v>
      </c>
      <c r="F919" s="42">
        <v>29</v>
      </c>
      <c r="G919" s="41">
        <v>2.1796533645377298</v>
      </c>
      <c r="H919" s="42">
        <v>22</v>
      </c>
      <c r="I919" s="41">
        <v>5.2606251585099697</v>
      </c>
      <c r="J919" s="42">
        <v>16</v>
      </c>
      <c r="K919" s="41">
        <v>2.7661079669133799</v>
      </c>
      <c r="L919" s="42">
        <v>8</v>
      </c>
      <c r="M919" s="41">
        <v>0.35045580510513202</v>
      </c>
      <c r="N919" s="42">
        <v>5</v>
      </c>
      <c r="O919" s="41">
        <v>0.47338692853339198</v>
      </c>
      <c r="P919" s="43" t="s">
        <v>18</v>
      </c>
      <c r="Q919" s="43">
        <v>0.98</v>
      </c>
      <c r="R919" s="44">
        <v>8</v>
      </c>
      <c r="S919" s="45">
        <v>0</v>
      </c>
      <c r="T919" s="45">
        <v>0</v>
      </c>
      <c r="U919" s="46" t="s">
        <v>18</v>
      </c>
      <c r="V919" s="47">
        <v>3.4999999999999901E-3</v>
      </c>
      <c r="W919" s="47" t="s">
        <v>18</v>
      </c>
      <c r="X919" s="47">
        <v>4.1000000000000003E-3</v>
      </c>
      <c r="Y919" s="48" t="s">
        <v>30</v>
      </c>
      <c r="Z919" s="49">
        <v>113.76782869</v>
      </c>
      <c r="AA919" s="50">
        <v>2.1164952799999899</v>
      </c>
      <c r="AB919" s="51">
        <v>455</v>
      </c>
      <c r="AC919" s="52">
        <v>42285</v>
      </c>
      <c r="AD919" s="48" t="s">
        <v>287</v>
      </c>
      <c r="AE919" s="53">
        <v>10000</v>
      </c>
      <c r="AF919" s="46" t="s">
        <v>18</v>
      </c>
      <c r="AG919" s="54">
        <v>-6.5310580299999996</v>
      </c>
    </row>
    <row r="920" spans="1:33" hidden="1" x14ac:dyDescent="0.25">
      <c r="A920" s="1" t="s">
        <v>1323</v>
      </c>
      <c r="B920" s="40" t="b" cm="1">
        <f t="array" ref="B920">IsESG(A920)</f>
        <v>0</v>
      </c>
      <c r="C920" s="55" t="s">
        <v>18</v>
      </c>
      <c r="D920" s="37" t="s">
        <v>18</v>
      </c>
      <c r="E920" s="55" t="s">
        <v>18</v>
      </c>
      <c r="F920" s="37" t="s">
        <v>18</v>
      </c>
      <c r="G920" s="55">
        <v>2.12003578614239</v>
      </c>
      <c r="H920" s="37">
        <v>25</v>
      </c>
      <c r="I920" s="55">
        <v>4.1012116795016498</v>
      </c>
      <c r="J920" s="37">
        <v>37</v>
      </c>
      <c r="K920" s="55">
        <v>2.10511608856838</v>
      </c>
      <c r="L920" s="37">
        <v>33</v>
      </c>
      <c r="M920" s="55">
        <v>0.278097060479298</v>
      </c>
      <c r="N920" s="37">
        <v>28</v>
      </c>
      <c r="O920" s="55">
        <v>0.22657694987145799</v>
      </c>
      <c r="P920" s="56" t="s">
        <v>18</v>
      </c>
      <c r="Q920" s="56">
        <v>0.67</v>
      </c>
      <c r="R920" s="57">
        <v>8</v>
      </c>
      <c r="S920" s="58" t="s">
        <v>442</v>
      </c>
      <c r="T920" s="58" t="s">
        <v>442</v>
      </c>
      <c r="U920" s="14" t="s">
        <v>18</v>
      </c>
      <c r="V920" s="59">
        <v>1.5E-3</v>
      </c>
      <c r="W920" s="59" t="s">
        <v>18</v>
      </c>
      <c r="X920" s="59">
        <v>2E-3</v>
      </c>
      <c r="Y920" s="12" t="s">
        <v>30</v>
      </c>
      <c r="Z920" s="60">
        <v>158.62321152000001</v>
      </c>
      <c r="AA920" s="8">
        <v>13.8013373</v>
      </c>
      <c r="AB920" s="61">
        <v>298</v>
      </c>
      <c r="AC920" s="62">
        <v>44081</v>
      </c>
      <c r="AD920" s="12" t="s">
        <v>1324</v>
      </c>
      <c r="AE920" s="16" t="s">
        <v>129</v>
      </c>
      <c r="AF920" s="14" t="s">
        <v>39</v>
      </c>
      <c r="AG920" s="39">
        <v>34.366919439999997</v>
      </c>
    </row>
    <row r="921" spans="1:33" x14ac:dyDescent="0.25">
      <c r="A921" s="126" t="s">
        <v>1325</v>
      </c>
      <c r="B921" s="40" t="b" cm="1">
        <f t="array" ref="B921">IsESG(A921)</f>
        <v>0</v>
      </c>
      <c r="C921" s="127">
        <v>0.96441259449338002</v>
      </c>
      <c r="D921" s="128">
        <v>8</v>
      </c>
      <c r="E921" s="127">
        <v>1.4937475105832401</v>
      </c>
      <c r="F921" s="128">
        <v>13</v>
      </c>
      <c r="G921" s="127">
        <v>2.0653337355840802</v>
      </c>
      <c r="H921" s="128">
        <v>27</v>
      </c>
      <c r="I921" s="127">
        <v>4.8339483394833396</v>
      </c>
      <c r="J921" s="128">
        <v>24</v>
      </c>
      <c r="K921" s="127">
        <v>2.2310183519250901</v>
      </c>
      <c r="L921" s="128">
        <v>26</v>
      </c>
      <c r="M921" s="127">
        <v>0.28238616307800701</v>
      </c>
      <c r="N921" s="128">
        <v>27</v>
      </c>
      <c r="O921" s="127">
        <v>0.452885513935606</v>
      </c>
      <c r="P921" s="131" t="s">
        <v>18</v>
      </c>
      <c r="Q921" s="131">
        <v>0.63100000000000001</v>
      </c>
      <c r="R921" s="132">
        <v>8</v>
      </c>
      <c r="S921" s="133">
        <v>0</v>
      </c>
      <c r="T921" s="133">
        <v>0</v>
      </c>
      <c r="U921" s="134" t="s">
        <v>18</v>
      </c>
      <c r="V921" s="135">
        <v>4.4999999999999997E-3</v>
      </c>
      <c r="W921" s="135" t="s">
        <v>18</v>
      </c>
      <c r="X921" s="135">
        <v>4.4999999999999997E-3</v>
      </c>
      <c r="Y921" s="136" t="s">
        <v>30</v>
      </c>
      <c r="Z921" s="137">
        <v>431.33512464</v>
      </c>
      <c r="AA921" s="138">
        <v>12.41585166</v>
      </c>
      <c r="AB921" s="139">
        <v>7470</v>
      </c>
      <c r="AC921" s="140">
        <v>38329</v>
      </c>
      <c r="AD921" s="136" t="s">
        <v>180</v>
      </c>
      <c r="AE921" s="141">
        <v>50</v>
      </c>
      <c r="AF921" s="134" t="s">
        <v>18</v>
      </c>
      <c r="AG921" s="142">
        <v>42.418386230000003</v>
      </c>
    </row>
    <row r="922" spans="1:33" x14ac:dyDescent="0.25">
      <c r="A922" s="40" t="s">
        <v>1327</v>
      </c>
      <c r="B922" s="40" t="b" cm="1">
        <f t="array" ref="B922">IsESG(A922)</f>
        <v>0</v>
      </c>
      <c r="C922" s="68">
        <v>8.1512396938428306</v>
      </c>
      <c r="D922" s="64">
        <v>3</v>
      </c>
      <c r="E922" s="68">
        <v>6.0116733320057598</v>
      </c>
      <c r="F922" s="64">
        <v>2</v>
      </c>
      <c r="G922" s="68">
        <v>-4.5643372400347504</v>
      </c>
      <c r="H922" s="64">
        <v>2</v>
      </c>
      <c r="I922" s="67">
        <v>16.352201257861601</v>
      </c>
      <c r="J922" s="42">
        <v>5</v>
      </c>
      <c r="K922" s="67">
        <v>-1.1576135351735899</v>
      </c>
      <c r="L922" s="42">
        <v>5</v>
      </c>
      <c r="M922" s="67">
        <v>-6.7226890756302202</v>
      </c>
      <c r="N922" s="42">
        <v>4</v>
      </c>
      <c r="O922" s="67">
        <v>13.7938384573037</v>
      </c>
      <c r="P922" s="69">
        <v>0.88961400690709302</v>
      </c>
      <c r="Q922" s="69">
        <v>0.27248438953913301</v>
      </c>
      <c r="R922" s="70">
        <v>8</v>
      </c>
      <c r="S922" s="71">
        <v>0</v>
      </c>
      <c r="T922" s="71">
        <v>0</v>
      </c>
      <c r="U922" s="46" t="s">
        <v>18</v>
      </c>
      <c r="V922" s="72">
        <v>1.7000000000000001E-2</v>
      </c>
      <c r="W922" s="72" t="s">
        <v>18</v>
      </c>
      <c r="X922" s="72">
        <v>1.7000000000000001E-2</v>
      </c>
      <c r="Y922" s="48" t="s">
        <v>1328</v>
      </c>
      <c r="Z922" s="49">
        <v>64.089289559999997</v>
      </c>
      <c r="AA922" s="50" t="s">
        <v>18</v>
      </c>
      <c r="AB922" s="73" t="s">
        <v>18</v>
      </c>
      <c r="AC922" s="52">
        <v>41922</v>
      </c>
      <c r="AD922" s="48" t="s">
        <v>1329</v>
      </c>
      <c r="AE922" s="53" t="s">
        <v>56</v>
      </c>
      <c r="AF922" s="46" t="s">
        <v>18</v>
      </c>
      <c r="AG922" s="54">
        <v>-1.74212027</v>
      </c>
    </row>
    <row r="923" spans="1:33" x14ac:dyDescent="0.25">
      <c r="A923" s="1" t="s">
        <v>1330</v>
      </c>
      <c r="B923" s="40" t="b" cm="1">
        <f t="array" ref="B923">IsESG(A923)</f>
        <v>0</v>
      </c>
      <c r="C923" s="75">
        <v>9.4473385647078896</v>
      </c>
      <c r="D923" s="66">
        <v>2</v>
      </c>
      <c r="E923" s="75">
        <v>7.5657300255923303</v>
      </c>
      <c r="F923" s="66">
        <v>1</v>
      </c>
      <c r="G923" s="75">
        <v>0.806148979427456</v>
      </c>
      <c r="H923" s="66">
        <v>1</v>
      </c>
      <c r="I923" s="75">
        <v>20.645802285146399</v>
      </c>
      <c r="J923" s="66">
        <v>2</v>
      </c>
      <c r="K923" s="74">
        <v>3.30511718916157</v>
      </c>
      <c r="L923" s="37">
        <v>4</v>
      </c>
      <c r="M923" s="75">
        <v>-4.5361635220126004</v>
      </c>
      <c r="N923" s="66">
        <v>3</v>
      </c>
      <c r="O923" s="74">
        <v>12.875879417147001</v>
      </c>
      <c r="P923" s="76">
        <v>1.2864979852060501</v>
      </c>
      <c r="Q923" s="76">
        <v>0.34086914122045903</v>
      </c>
      <c r="R923" s="77">
        <v>8</v>
      </c>
      <c r="S923" s="78">
        <v>0</v>
      </c>
      <c r="T923" s="78">
        <v>0</v>
      </c>
      <c r="U923" s="14" t="s">
        <v>18</v>
      </c>
      <c r="V923" s="79">
        <v>0</v>
      </c>
      <c r="W923" s="79" t="s">
        <v>18</v>
      </c>
      <c r="X923" s="79">
        <v>0</v>
      </c>
      <c r="Y923" s="12" t="s">
        <v>1328</v>
      </c>
      <c r="Z923" s="60" t="s">
        <v>18</v>
      </c>
      <c r="AA923" s="8">
        <v>5.0615323042533804</v>
      </c>
      <c r="AB923" s="80">
        <v>227118</v>
      </c>
      <c r="AC923" s="62">
        <v>41807</v>
      </c>
      <c r="AD923" s="12" t="s">
        <v>1331</v>
      </c>
      <c r="AE923" s="16">
        <v>15</v>
      </c>
      <c r="AF923" s="14" t="s">
        <v>18</v>
      </c>
      <c r="AG923" s="39">
        <v>38.8528229263651</v>
      </c>
    </row>
    <row r="924" spans="1:33" hidden="1" x14ac:dyDescent="0.25">
      <c r="A924" s="40" t="s">
        <v>1332</v>
      </c>
      <c r="B924" s="40" t="b" cm="1">
        <f t="array" ref="B924">IsESG(A924)</f>
        <v>0</v>
      </c>
      <c r="C924" s="67" t="s">
        <v>18</v>
      </c>
      <c r="D924" s="42" t="s">
        <v>18</v>
      </c>
      <c r="E924" s="67" t="s">
        <v>18</v>
      </c>
      <c r="F924" s="42" t="s">
        <v>18</v>
      </c>
      <c r="G924" s="67" t="s">
        <v>18</v>
      </c>
      <c r="H924" s="42" t="s">
        <v>18</v>
      </c>
      <c r="I924" s="68">
        <v>17.608549686660599</v>
      </c>
      <c r="J924" s="64">
        <v>3</v>
      </c>
      <c r="K924" s="68">
        <v>3.49496779784528</v>
      </c>
      <c r="L924" s="64">
        <v>1</v>
      </c>
      <c r="M924" s="68">
        <v>-4.4217284938657304</v>
      </c>
      <c r="N924" s="64">
        <v>1</v>
      </c>
      <c r="O924" s="67">
        <v>12.4145436847977</v>
      </c>
      <c r="P924" s="69">
        <v>1.0896526423274899</v>
      </c>
      <c r="Q924" s="69" t="s">
        <v>18</v>
      </c>
      <c r="R924" s="70">
        <v>8</v>
      </c>
      <c r="S924" s="71">
        <v>0</v>
      </c>
      <c r="T924" s="71">
        <v>0</v>
      </c>
      <c r="U924" s="46" t="s">
        <v>18</v>
      </c>
      <c r="V924" s="72">
        <v>4.0000000000000003E-5</v>
      </c>
      <c r="W924" s="72" t="s">
        <v>18</v>
      </c>
      <c r="X924" s="72">
        <v>4.1E-5</v>
      </c>
      <c r="Y924" s="48" t="s">
        <v>141</v>
      </c>
      <c r="Z924" s="49" t="s">
        <v>18</v>
      </c>
      <c r="AA924" s="50" t="s">
        <v>18</v>
      </c>
      <c r="AB924" s="73" t="s">
        <v>18</v>
      </c>
      <c r="AC924" s="52">
        <v>44721</v>
      </c>
      <c r="AD924" s="48" t="s">
        <v>1333</v>
      </c>
      <c r="AE924" s="53" t="s">
        <v>75</v>
      </c>
      <c r="AF924" s="46" t="s">
        <v>18</v>
      </c>
      <c r="AG924" s="54" t="s">
        <v>18</v>
      </c>
    </row>
    <row r="925" spans="1:33" hidden="1" x14ac:dyDescent="0.25">
      <c r="A925" s="1" t="s">
        <v>1334</v>
      </c>
      <c r="B925" s="40" t="b" cm="1">
        <f t="array" ref="B925">IsESG(A925)</f>
        <v>0</v>
      </c>
      <c r="C925" s="74" t="s">
        <v>18</v>
      </c>
      <c r="D925" s="37" t="s">
        <v>18</v>
      </c>
      <c r="E925" s="74" t="s">
        <v>18</v>
      </c>
      <c r="F925" s="37" t="s">
        <v>18</v>
      </c>
      <c r="G925" s="74" t="s">
        <v>18</v>
      </c>
      <c r="H925" s="37" t="s">
        <v>18</v>
      </c>
      <c r="I925" s="75">
        <v>17.608549686660599</v>
      </c>
      <c r="J925" s="66">
        <v>3</v>
      </c>
      <c r="K925" s="75">
        <v>3.49496779784528</v>
      </c>
      <c r="L925" s="66">
        <v>1</v>
      </c>
      <c r="M925" s="75">
        <v>-4.4217284938657304</v>
      </c>
      <c r="N925" s="66">
        <v>1</v>
      </c>
      <c r="O925" s="74">
        <v>12.4145436847977</v>
      </c>
      <c r="P925" s="76">
        <v>1.0896526423274899</v>
      </c>
      <c r="Q925" s="76" t="s">
        <v>18</v>
      </c>
      <c r="R925" s="77">
        <v>8</v>
      </c>
      <c r="S925" s="78">
        <v>0</v>
      </c>
      <c r="T925" s="78">
        <v>0</v>
      </c>
      <c r="U925" s="14" t="s">
        <v>18</v>
      </c>
      <c r="V925" s="79">
        <v>4.0000000000000003E-5</v>
      </c>
      <c r="W925" s="79" t="s">
        <v>18</v>
      </c>
      <c r="X925" s="79">
        <v>4.1E-5</v>
      </c>
      <c r="Y925" s="12" t="s">
        <v>141</v>
      </c>
      <c r="Z925" s="60" t="s">
        <v>18</v>
      </c>
      <c r="AA925" s="8" t="s">
        <v>18</v>
      </c>
      <c r="AB925" s="80" t="s">
        <v>18</v>
      </c>
      <c r="AC925" s="62">
        <v>44721</v>
      </c>
      <c r="AD925" s="12" t="s">
        <v>1333</v>
      </c>
      <c r="AE925" s="16" t="s">
        <v>75</v>
      </c>
      <c r="AF925" s="14" t="s">
        <v>18</v>
      </c>
      <c r="AG925" s="39" t="s">
        <v>18</v>
      </c>
    </row>
    <row r="926" spans="1:33" x14ac:dyDescent="0.25">
      <c r="A926" s="126" t="s">
        <v>1335</v>
      </c>
      <c r="B926" s="40" t="b" cm="1">
        <f t="array" ref="B926">IsESG(A926)</f>
        <v>0</v>
      </c>
      <c r="C926" s="129">
        <v>10.648656438765</v>
      </c>
      <c r="D926" s="130">
        <v>1</v>
      </c>
      <c r="E926" s="129">
        <v>5.8737467010428297</v>
      </c>
      <c r="F926" s="130">
        <v>3</v>
      </c>
      <c r="G926" s="129">
        <v>-9.9784890782119806</v>
      </c>
      <c r="H926" s="130">
        <v>3</v>
      </c>
      <c r="I926" s="129">
        <v>24.619491315903399</v>
      </c>
      <c r="J926" s="130">
        <v>1</v>
      </c>
      <c r="K926" s="129">
        <v>3.4165497896213801</v>
      </c>
      <c r="L926" s="130">
        <v>3</v>
      </c>
      <c r="M926" s="127">
        <v>-7.5307960758740196</v>
      </c>
      <c r="N926" s="128">
        <v>5</v>
      </c>
      <c r="O926" s="127">
        <v>14.0966379396202</v>
      </c>
      <c r="P926" s="131">
        <v>1.4569773336482601</v>
      </c>
      <c r="Q926" s="131">
        <v>0.24940205372772201</v>
      </c>
      <c r="R926" s="132">
        <v>8</v>
      </c>
      <c r="S926" s="133">
        <v>0</v>
      </c>
      <c r="T926" s="133">
        <v>0</v>
      </c>
      <c r="U926" s="134" t="s">
        <v>18</v>
      </c>
      <c r="V926" s="135">
        <v>1.7500000000000002E-2</v>
      </c>
      <c r="W926" s="135" t="s">
        <v>18</v>
      </c>
      <c r="X926" s="135">
        <v>1.7999999999999999E-2</v>
      </c>
      <c r="Y926" s="136" t="s">
        <v>141</v>
      </c>
      <c r="Z926" s="137" t="s">
        <v>18</v>
      </c>
      <c r="AA926" s="138" t="s">
        <v>18</v>
      </c>
      <c r="AB926" s="139" t="s">
        <v>18</v>
      </c>
      <c r="AC926" s="140">
        <v>44693</v>
      </c>
      <c r="AD926" s="136" t="s">
        <v>1336</v>
      </c>
      <c r="AE926" s="141">
        <v>0</v>
      </c>
      <c r="AF926" s="134" t="s">
        <v>18</v>
      </c>
      <c r="AG926" s="142" t="s">
        <v>18</v>
      </c>
    </row>
    <row r="927" spans="1:33" x14ac:dyDescent="0.25">
      <c r="A927" s="40" t="s">
        <v>1337</v>
      </c>
      <c r="B927" s="40" t="b" cm="1">
        <f t="array" ref="B927">IsESG(A927)</f>
        <v>0</v>
      </c>
      <c r="C927" s="68">
        <v>12.307044566125301</v>
      </c>
      <c r="D927" s="64">
        <v>1</v>
      </c>
      <c r="E927" s="67">
        <v>8.6323903797059103</v>
      </c>
      <c r="F927" s="42">
        <v>13</v>
      </c>
      <c r="G927" s="67">
        <v>-8.2852458669358597</v>
      </c>
      <c r="H927" s="42">
        <v>20</v>
      </c>
      <c r="I927" s="68">
        <v>44.9682410998915</v>
      </c>
      <c r="J927" s="64">
        <v>1</v>
      </c>
      <c r="K927" s="68">
        <v>7.4070618501415</v>
      </c>
      <c r="L927" s="64">
        <v>1</v>
      </c>
      <c r="M927" s="67">
        <v>-4.6109622825201697</v>
      </c>
      <c r="N927" s="42">
        <v>13</v>
      </c>
      <c r="O927" s="67">
        <v>20.579188587454599</v>
      </c>
      <c r="P927" s="69">
        <v>1.98682428944678</v>
      </c>
      <c r="Q927" s="69">
        <v>0.28623856787243002</v>
      </c>
      <c r="R927" s="70">
        <v>8</v>
      </c>
      <c r="S927" s="71">
        <v>0</v>
      </c>
      <c r="T927" s="71">
        <v>0</v>
      </c>
      <c r="U927" s="46" t="s">
        <v>18</v>
      </c>
      <c r="V927" s="72">
        <v>0</v>
      </c>
      <c r="W927" s="72" t="s">
        <v>18</v>
      </c>
      <c r="X927" s="72">
        <v>1.67E-2</v>
      </c>
      <c r="Y927" s="48" t="s">
        <v>141</v>
      </c>
      <c r="Z927" s="49" t="s">
        <v>18</v>
      </c>
      <c r="AA927" s="50" t="s">
        <v>18</v>
      </c>
      <c r="AB927" s="73" t="s">
        <v>18</v>
      </c>
      <c r="AC927" s="52">
        <v>40211</v>
      </c>
      <c r="AD927" s="48" t="s">
        <v>1338</v>
      </c>
      <c r="AE927" s="53" t="s">
        <v>1339</v>
      </c>
      <c r="AF927" s="46" t="s">
        <v>18</v>
      </c>
      <c r="AG927" s="54" t="s">
        <v>18</v>
      </c>
    </row>
    <row r="928" spans="1:33" x14ac:dyDescent="0.25">
      <c r="A928" s="1" t="s">
        <v>1340</v>
      </c>
      <c r="B928" s="40" t="b" cm="1">
        <f t="array" ref="B928">IsESG(A928)</f>
        <v>0</v>
      </c>
      <c r="C928" s="74">
        <v>5.8676757259723704</v>
      </c>
      <c r="D928" s="37">
        <v>17</v>
      </c>
      <c r="E928" s="74">
        <v>7.32986560268749</v>
      </c>
      <c r="F928" s="37">
        <v>18</v>
      </c>
      <c r="G928" s="74">
        <v>-4.9576853649868804</v>
      </c>
      <c r="H928" s="37">
        <v>17</v>
      </c>
      <c r="I928" s="74">
        <v>29.962766394111298</v>
      </c>
      <c r="J928" s="37">
        <v>10</v>
      </c>
      <c r="K928" s="74">
        <v>1.6494663314493101</v>
      </c>
      <c r="L928" s="37">
        <v>23</v>
      </c>
      <c r="M928" s="74">
        <v>-7.7524932630283896</v>
      </c>
      <c r="N928" s="37">
        <v>27</v>
      </c>
      <c r="O928" s="74">
        <v>15.429159260172399</v>
      </c>
      <c r="P928" s="76">
        <v>1.6774573779719699</v>
      </c>
      <c r="Q928" s="76">
        <v>0.26970591276325101</v>
      </c>
      <c r="R928" s="77">
        <v>8</v>
      </c>
      <c r="S928" s="78">
        <v>0</v>
      </c>
      <c r="T928" s="78">
        <v>0</v>
      </c>
      <c r="U928" s="14" t="s">
        <v>18</v>
      </c>
      <c r="V928" s="79">
        <v>1.21999999999999E-2</v>
      </c>
      <c r="W928" s="79" t="s">
        <v>18</v>
      </c>
      <c r="X928" s="79">
        <v>1.23E-2</v>
      </c>
      <c r="Y928" s="12" t="s">
        <v>1328</v>
      </c>
      <c r="Z928" s="60">
        <v>3073.0119817473301</v>
      </c>
      <c r="AA928" s="8" t="s">
        <v>18</v>
      </c>
      <c r="AB928" s="80" t="s">
        <v>18</v>
      </c>
      <c r="AC928" s="62">
        <v>34627</v>
      </c>
      <c r="AD928" s="12" t="s">
        <v>1341</v>
      </c>
      <c r="AE928" s="16">
        <v>100</v>
      </c>
      <c r="AF928" s="14" t="s">
        <v>39</v>
      </c>
      <c r="AG928" s="39" t="s">
        <v>18</v>
      </c>
    </row>
    <row r="929" spans="1:33" x14ac:dyDescent="0.25">
      <c r="A929" s="40" t="s">
        <v>1342</v>
      </c>
      <c r="B929" s="40" t="b" cm="1">
        <f t="array" ref="B929">IsESG(A929)</f>
        <v>0</v>
      </c>
      <c r="C929" s="67">
        <v>9.08813960170251</v>
      </c>
      <c r="D929" s="42">
        <v>10</v>
      </c>
      <c r="E929" s="67">
        <v>8.0255314801962001</v>
      </c>
      <c r="F929" s="42">
        <v>16</v>
      </c>
      <c r="G929" s="67">
        <v>-6.42328803453705</v>
      </c>
      <c r="H929" s="42">
        <v>18</v>
      </c>
      <c r="I929" s="68">
        <v>40.988276246748597</v>
      </c>
      <c r="J929" s="64">
        <v>3</v>
      </c>
      <c r="K929" s="67">
        <v>6.2511754719056096</v>
      </c>
      <c r="L929" s="42">
        <v>5</v>
      </c>
      <c r="M929" s="67">
        <v>-7.36749244547328</v>
      </c>
      <c r="N929" s="42">
        <v>25</v>
      </c>
      <c r="O929" s="67">
        <v>17.305863733639701</v>
      </c>
      <c r="P929" s="69">
        <v>2.13264518070695</v>
      </c>
      <c r="Q929" s="69">
        <v>0.30412310344161397</v>
      </c>
      <c r="R929" s="70">
        <v>8</v>
      </c>
      <c r="S929" s="71">
        <v>0</v>
      </c>
      <c r="T929" s="71">
        <v>0</v>
      </c>
      <c r="U929" s="46" t="s">
        <v>18</v>
      </c>
      <c r="V929" s="72">
        <v>1.39999999999999E-2</v>
      </c>
      <c r="W929" s="72" t="s">
        <v>18</v>
      </c>
      <c r="X929" s="72">
        <v>1.41E-2</v>
      </c>
      <c r="Y929" s="48" t="s">
        <v>1328</v>
      </c>
      <c r="Z929" s="49">
        <v>809.54221364130603</v>
      </c>
      <c r="AA929" s="50" t="s">
        <v>18</v>
      </c>
      <c r="AB929" s="73" t="s">
        <v>18</v>
      </c>
      <c r="AC929" s="52">
        <v>39805</v>
      </c>
      <c r="AD929" s="48" t="s">
        <v>1343</v>
      </c>
      <c r="AE929" s="53">
        <v>100</v>
      </c>
      <c r="AF929" s="46" t="s">
        <v>39</v>
      </c>
      <c r="AG929" s="54" t="s">
        <v>18</v>
      </c>
    </row>
    <row r="930" spans="1:33" hidden="1" x14ac:dyDescent="0.25">
      <c r="A930" s="1" t="s">
        <v>1344</v>
      </c>
      <c r="B930" s="40" t="b" cm="1">
        <f t="array" ref="B930">IsESG(A930)</f>
        <v>0</v>
      </c>
      <c r="C930" s="74" t="s">
        <v>18</v>
      </c>
      <c r="D930" s="37" t="s">
        <v>18</v>
      </c>
      <c r="E930" s="74" t="s">
        <v>18</v>
      </c>
      <c r="F930" s="37" t="s">
        <v>18</v>
      </c>
      <c r="G930" s="74" t="s">
        <v>18</v>
      </c>
      <c r="H930" s="37" t="s">
        <v>18</v>
      </c>
      <c r="I930" s="74">
        <v>22.977951906113798</v>
      </c>
      <c r="J930" s="37">
        <v>23</v>
      </c>
      <c r="K930" s="75">
        <v>7.3272841818988699</v>
      </c>
      <c r="L930" s="66">
        <v>2</v>
      </c>
      <c r="M930" s="74">
        <v>-4.2919322316731101</v>
      </c>
      <c r="N930" s="37">
        <v>11</v>
      </c>
      <c r="O930" s="74">
        <v>14.7221639255831</v>
      </c>
      <c r="P930" s="76">
        <v>1.28357099162885</v>
      </c>
      <c r="Q930" s="76" t="s">
        <v>18</v>
      </c>
      <c r="R930" s="77">
        <v>6</v>
      </c>
      <c r="S930" s="78">
        <v>0.05</v>
      </c>
      <c r="T930" s="78">
        <v>0</v>
      </c>
      <c r="U930" s="14" t="s">
        <v>18</v>
      </c>
      <c r="V930" s="79">
        <v>1.7500000000000002E-2</v>
      </c>
      <c r="W930" s="79" t="s">
        <v>18</v>
      </c>
      <c r="X930" s="79">
        <v>7.8899999999999994E-3</v>
      </c>
      <c r="Y930" s="12" t="s">
        <v>141</v>
      </c>
      <c r="Z930" s="60" t="s">
        <v>18</v>
      </c>
      <c r="AA930" s="8" t="s">
        <v>18</v>
      </c>
      <c r="AB930" s="80" t="s">
        <v>18</v>
      </c>
      <c r="AC930" s="62">
        <v>43809</v>
      </c>
      <c r="AD930" s="12" t="s">
        <v>1345</v>
      </c>
      <c r="AE930" s="16" t="s">
        <v>68</v>
      </c>
      <c r="AF930" s="14" t="s">
        <v>18</v>
      </c>
      <c r="AG930" s="39" t="s">
        <v>18</v>
      </c>
    </row>
    <row r="931" spans="1:33" hidden="1" x14ac:dyDescent="0.25">
      <c r="A931" s="40" t="s">
        <v>1346</v>
      </c>
      <c r="B931" s="40" t="b" cm="1">
        <f t="array" ref="B931">IsESG(A931)</f>
        <v>0</v>
      </c>
      <c r="C931" s="67" t="s">
        <v>18</v>
      </c>
      <c r="D931" s="42" t="s">
        <v>18</v>
      </c>
      <c r="E931" s="67" t="s">
        <v>18</v>
      </c>
      <c r="F931" s="42" t="s">
        <v>18</v>
      </c>
      <c r="G931" s="67">
        <v>-3.3261183899823501</v>
      </c>
      <c r="H931" s="42">
        <v>16</v>
      </c>
      <c r="I931" s="68">
        <v>43.381304938173002</v>
      </c>
      <c r="J931" s="64">
        <v>2</v>
      </c>
      <c r="K931" s="68">
        <v>6.66269765695648</v>
      </c>
      <c r="L931" s="64">
        <v>3</v>
      </c>
      <c r="M931" s="67">
        <v>-3.79873118057301</v>
      </c>
      <c r="N931" s="42">
        <v>5</v>
      </c>
      <c r="O931" s="67">
        <v>17.371711585638899</v>
      </c>
      <c r="P931" s="69">
        <v>2.2623156841627301</v>
      </c>
      <c r="Q931" s="69" t="s">
        <v>18</v>
      </c>
      <c r="R931" s="70">
        <v>8</v>
      </c>
      <c r="S931" s="71">
        <v>0.05</v>
      </c>
      <c r="T931" s="71">
        <v>0</v>
      </c>
      <c r="U931" s="46" t="s">
        <v>18</v>
      </c>
      <c r="V931" s="72">
        <v>1.4999999999999999E-2</v>
      </c>
      <c r="W931" s="72" t="s">
        <v>18</v>
      </c>
      <c r="X931" s="72">
        <v>1.5900000000000001E-2</v>
      </c>
      <c r="Y931" s="48" t="s">
        <v>141</v>
      </c>
      <c r="Z931" s="49" t="s">
        <v>18</v>
      </c>
      <c r="AA931" s="50" t="s">
        <v>18</v>
      </c>
      <c r="AB931" s="73" t="s">
        <v>18</v>
      </c>
      <c r="AC931" s="52">
        <v>43809</v>
      </c>
      <c r="AD931" s="48" t="s">
        <v>1345</v>
      </c>
      <c r="AE931" s="53">
        <v>0</v>
      </c>
      <c r="AF931" s="46" t="s">
        <v>18</v>
      </c>
      <c r="AG931" s="54" t="s">
        <v>18</v>
      </c>
    </row>
    <row r="932" spans="1:33" x14ac:dyDescent="0.25">
      <c r="A932" s="1" t="s">
        <v>1347</v>
      </c>
      <c r="B932" s="40" t="b" cm="1">
        <f t="array" ref="B932">IsESG(A932)</f>
        <v>0</v>
      </c>
      <c r="C932" s="74">
        <v>7.15650832119203</v>
      </c>
      <c r="D932" s="37">
        <v>16</v>
      </c>
      <c r="E932" s="74">
        <v>7.9575365128071898</v>
      </c>
      <c r="F932" s="37">
        <v>17</v>
      </c>
      <c r="G932" s="74">
        <v>-0.28150990528610298</v>
      </c>
      <c r="H932" s="37">
        <v>12</v>
      </c>
      <c r="I932" s="74">
        <v>28.437239603060299</v>
      </c>
      <c r="J932" s="37">
        <v>14</v>
      </c>
      <c r="K932" s="74">
        <v>2.0955018967903301</v>
      </c>
      <c r="L932" s="37">
        <v>20</v>
      </c>
      <c r="M932" s="74">
        <v>-4.9820668011656499</v>
      </c>
      <c r="N932" s="37">
        <v>14</v>
      </c>
      <c r="O932" s="74">
        <v>13.942015974043001</v>
      </c>
      <c r="P932" s="76">
        <v>1.7469661698262</v>
      </c>
      <c r="Q932" s="76">
        <v>0.35590172718941898</v>
      </c>
      <c r="R932" s="77">
        <v>8</v>
      </c>
      <c r="S932" s="78">
        <v>0</v>
      </c>
      <c r="T932" s="78">
        <v>0</v>
      </c>
      <c r="U932" s="14" t="s">
        <v>18</v>
      </c>
      <c r="V932" s="79">
        <v>1.4999999999999999E-2</v>
      </c>
      <c r="W932" s="79" t="s">
        <v>18</v>
      </c>
      <c r="X932" s="79">
        <v>1.4999999999999999E-2</v>
      </c>
      <c r="Y932" s="12" t="s">
        <v>1328</v>
      </c>
      <c r="Z932" s="60">
        <v>530.23935363583996</v>
      </c>
      <c r="AA932" s="8" t="s">
        <v>18</v>
      </c>
      <c r="AB932" s="80" t="s">
        <v>18</v>
      </c>
      <c r="AC932" s="62">
        <v>42272</v>
      </c>
      <c r="AD932" s="12" t="s">
        <v>1329</v>
      </c>
      <c r="AE932" s="16" t="s">
        <v>56</v>
      </c>
      <c r="AF932" s="14" t="s">
        <v>18</v>
      </c>
      <c r="AG932" s="39">
        <v>-0.52384173999999994</v>
      </c>
    </row>
    <row r="933" spans="1:33" hidden="1" x14ac:dyDescent="0.25">
      <c r="A933" s="40" t="s">
        <v>1348</v>
      </c>
      <c r="B933" s="40" t="b" cm="1">
        <f t="array" ref="B933">IsESG(A933)</f>
        <v>0</v>
      </c>
      <c r="C933" s="67" t="s">
        <v>18</v>
      </c>
      <c r="D933" s="42" t="s">
        <v>18</v>
      </c>
      <c r="E933" s="67">
        <v>10.1818959165699</v>
      </c>
      <c r="F933" s="42">
        <v>7</v>
      </c>
      <c r="G933" s="67">
        <v>0.430555665209642</v>
      </c>
      <c r="H933" s="42">
        <v>10</v>
      </c>
      <c r="I933" s="67">
        <v>25.244072524407098</v>
      </c>
      <c r="J933" s="42">
        <v>22</v>
      </c>
      <c r="K933" s="67">
        <v>0.55991041433367505</v>
      </c>
      <c r="L933" s="42">
        <v>25</v>
      </c>
      <c r="M933" s="67">
        <v>-5.22427440633248</v>
      </c>
      <c r="N933" s="42">
        <v>19</v>
      </c>
      <c r="O933" s="67">
        <v>14.030715980416501</v>
      </c>
      <c r="P933" s="69">
        <v>1.5083380774520001</v>
      </c>
      <c r="Q933" s="69">
        <v>0.470965273288318</v>
      </c>
      <c r="R933" s="70">
        <v>9</v>
      </c>
      <c r="S933" s="71">
        <v>0</v>
      </c>
      <c r="T933" s="71">
        <v>0</v>
      </c>
      <c r="U933" s="46" t="s">
        <v>18</v>
      </c>
      <c r="V933" s="72">
        <v>4.0000000000000001E-3</v>
      </c>
      <c r="W933" s="72" t="s">
        <v>18</v>
      </c>
      <c r="X933" s="72">
        <v>4.0000000000000001E-3</v>
      </c>
      <c r="Y933" s="48" t="s">
        <v>1328</v>
      </c>
      <c r="Z933" s="49">
        <v>5023.1812906851301</v>
      </c>
      <c r="AA933" s="50" t="s">
        <v>18</v>
      </c>
      <c r="AB933" s="73" t="s">
        <v>18</v>
      </c>
      <c r="AC933" s="52">
        <v>43080</v>
      </c>
      <c r="AD933" s="48" t="s">
        <v>1349</v>
      </c>
      <c r="AE933" s="53" t="s">
        <v>56</v>
      </c>
      <c r="AF933" s="46" t="s">
        <v>18</v>
      </c>
      <c r="AG933" s="54">
        <v>-1.0952367700000001</v>
      </c>
    </row>
    <row r="934" spans="1:33" x14ac:dyDescent="0.25">
      <c r="A934" s="1" t="s">
        <v>1350</v>
      </c>
      <c r="B934" s="40" t="b" cm="1">
        <f t="array" ref="B934">IsESG(A934)</f>
        <v>0</v>
      </c>
      <c r="C934" s="74">
        <v>10.414441905879899</v>
      </c>
      <c r="D934" s="37">
        <v>6</v>
      </c>
      <c r="E934" s="74">
        <v>9.7592939172273994</v>
      </c>
      <c r="F934" s="37">
        <v>8</v>
      </c>
      <c r="G934" s="74">
        <v>2.1532160608892901</v>
      </c>
      <c r="H934" s="37">
        <v>4</v>
      </c>
      <c r="I934" s="74">
        <v>26.9502156017248</v>
      </c>
      <c r="J934" s="37">
        <v>18</v>
      </c>
      <c r="K934" s="74">
        <v>5.0778715120051796</v>
      </c>
      <c r="L934" s="37">
        <v>11</v>
      </c>
      <c r="M934" s="74">
        <v>-3.9590747330960698</v>
      </c>
      <c r="N934" s="37">
        <v>7</v>
      </c>
      <c r="O934" s="74">
        <v>13.3205513677342</v>
      </c>
      <c r="P934" s="76">
        <v>1.7168363090351699</v>
      </c>
      <c r="Q934" s="76">
        <v>0.44697294590474301</v>
      </c>
      <c r="R934" s="77">
        <v>8</v>
      </c>
      <c r="S934" s="78">
        <v>0</v>
      </c>
      <c r="T934" s="78">
        <v>0</v>
      </c>
      <c r="U934" s="14" t="s">
        <v>18</v>
      </c>
      <c r="V934" s="79">
        <v>1.8499999999999999E-2</v>
      </c>
      <c r="W934" s="79" t="s">
        <v>18</v>
      </c>
      <c r="X934" s="79">
        <v>1.8499999999999999E-2</v>
      </c>
      <c r="Y934" s="12" t="s">
        <v>1328</v>
      </c>
      <c r="Z934" s="60">
        <v>1394.18507879</v>
      </c>
      <c r="AA934" s="8" t="s">
        <v>18</v>
      </c>
      <c r="AB934" s="80" t="s">
        <v>18</v>
      </c>
      <c r="AC934" s="62">
        <v>41922</v>
      </c>
      <c r="AD934" s="12" t="s">
        <v>1351</v>
      </c>
      <c r="AE934" s="16" t="s">
        <v>56</v>
      </c>
      <c r="AF934" s="14" t="s">
        <v>18</v>
      </c>
      <c r="AG934" s="39">
        <v>-20.1019443</v>
      </c>
    </row>
    <row r="935" spans="1:33" x14ac:dyDescent="0.25">
      <c r="A935" s="40" t="s">
        <v>2679</v>
      </c>
      <c r="B935" s="40" t="b" cm="1">
        <f t="array" ref="B935">IsESG(A935)</f>
        <v>0</v>
      </c>
      <c r="C935" s="68">
        <v>11.3947862739125</v>
      </c>
      <c r="D935" s="64">
        <v>2</v>
      </c>
      <c r="E935" s="67">
        <v>10.7496613565917</v>
      </c>
      <c r="F935" s="42">
        <v>4</v>
      </c>
      <c r="G935" s="68">
        <v>3.0766302438112101</v>
      </c>
      <c r="H935" s="64">
        <v>2</v>
      </c>
      <c r="I935" s="67">
        <v>28.085032837884299</v>
      </c>
      <c r="J935" s="42">
        <v>17</v>
      </c>
      <c r="K935" s="67">
        <v>5.5397322700084297</v>
      </c>
      <c r="L935" s="42">
        <v>9</v>
      </c>
      <c r="M935" s="67">
        <v>-3.8905459732849299</v>
      </c>
      <c r="N935" s="42">
        <v>6</v>
      </c>
      <c r="O935" s="67">
        <v>13.315290145514499</v>
      </c>
      <c r="P935" s="69">
        <v>1.80274130104029</v>
      </c>
      <c r="Q935" s="69">
        <v>0.49757940710676701</v>
      </c>
      <c r="R935" s="70">
        <v>8</v>
      </c>
      <c r="S935" s="71">
        <v>0</v>
      </c>
      <c r="T935" s="71">
        <v>0</v>
      </c>
      <c r="U935" s="46" t="s">
        <v>18</v>
      </c>
      <c r="V935" s="72">
        <v>9.4999999999999998E-3</v>
      </c>
      <c r="W935" s="72" t="s">
        <v>18</v>
      </c>
      <c r="X935" s="72">
        <v>9.4999999999999998E-3</v>
      </c>
      <c r="Y935" s="48" t="s">
        <v>1328</v>
      </c>
      <c r="Z935" s="49" t="s">
        <v>18</v>
      </c>
      <c r="AA935" s="50" t="s">
        <v>18</v>
      </c>
      <c r="AB935" s="73" t="s">
        <v>18</v>
      </c>
      <c r="AC935" s="52">
        <v>41922</v>
      </c>
      <c r="AD935" s="48" t="s">
        <v>1351</v>
      </c>
      <c r="AE935" s="53">
        <v>1000000</v>
      </c>
      <c r="AF935" s="46" t="s">
        <v>18</v>
      </c>
      <c r="AG935" s="54" t="s">
        <v>18</v>
      </c>
    </row>
    <row r="936" spans="1:33" x14ac:dyDescent="0.25">
      <c r="A936" s="1" t="s">
        <v>2680</v>
      </c>
      <c r="B936" s="40" t="b" cm="1">
        <f t="array" ref="B936">IsESG(A936)</f>
        <v>0</v>
      </c>
      <c r="C936" s="74">
        <v>9.9215581359450606</v>
      </c>
      <c r="D936" s="37">
        <v>7</v>
      </c>
      <c r="E936" s="74">
        <v>8.77729085371314</v>
      </c>
      <c r="F936" s="37">
        <v>12</v>
      </c>
      <c r="G936" s="74">
        <v>2.14759647234394</v>
      </c>
      <c r="H936" s="37">
        <v>5</v>
      </c>
      <c r="I936" s="74">
        <v>26.898098395696799</v>
      </c>
      <c r="J936" s="37">
        <v>19</v>
      </c>
      <c r="K936" s="74">
        <v>5.0595238095238804</v>
      </c>
      <c r="L936" s="37">
        <v>12</v>
      </c>
      <c r="M936" s="74">
        <v>-3.9600967351874101</v>
      </c>
      <c r="N936" s="37">
        <v>8</v>
      </c>
      <c r="O936" s="74">
        <v>13.3398850693995</v>
      </c>
      <c r="P936" s="76">
        <v>1.71044120093706</v>
      </c>
      <c r="Q936" s="76">
        <v>0.39203420529515898</v>
      </c>
      <c r="R936" s="77">
        <v>8</v>
      </c>
      <c r="S936" s="78">
        <v>0</v>
      </c>
      <c r="T936" s="78">
        <v>0</v>
      </c>
      <c r="U936" s="14" t="s">
        <v>18</v>
      </c>
      <c r="V936" s="79">
        <v>1.8499999999999999E-2</v>
      </c>
      <c r="W936" s="79" t="s">
        <v>18</v>
      </c>
      <c r="X936" s="79">
        <v>1.8499999999999999E-2</v>
      </c>
      <c r="Y936" s="12" t="s">
        <v>1328</v>
      </c>
      <c r="Z936" s="60" t="s">
        <v>18</v>
      </c>
      <c r="AA936" s="8" t="s">
        <v>18</v>
      </c>
      <c r="AB936" s="80" t="s">
        <v>18</v>
      </c>
      <c r="AC936" s="62">
        <v>41922</v>
      </c>
      <c r="AD936" s="12" t="s">
        <v>1351</v>
      </c>
      <c r="AE936" s="16" t="s">
        <v>56</v>
      </c>
      <c r="AF936" s="14" t="s">
        <v>18</v>
      </c>
      <c r="AG936" s="39" t="s">
        <v>18</v>
      </c>
    </row>
    <row r="937" spans="1:33" x14ac:dyDescent="0.25">
      <c r="A937" s="40" t="s">
        <v>1354</v>
      </c>
      <c r="B937" s="40" t="b" cm="1">
        <f t="array" ref="B937">IsESG(A937)</f>
        <v>0</v>
      </c>
      <c r="C937" s="67">
        <v>9.6831852506676199</v>
      </c>
      <c r="D937" s="42">
        <v>8</v>
      </c>
      <c r="E937" s="67">
        <v>6.3693596889169397</v>
      </c>
      <c r="F937" s="42">
        <v>20</v>
      </c>
      <c r="G937" s="67">
        <v>-7.5742955710726401</v>
      </c>
      <c r="H937" s="42">
        <v>19</v>
      </c>
      <c r="I937" s="67">
        <v>34.2559023786362</v>
      </c>
      <c r="J937" s="42">
        <v>6</v>
      </c>
      <c r="K937" s="67">
        <v>4.2931721390298403</v>
      </c>
      <c r="L937" s="42">
        <v>13</v>
      </c>
      <c r="M937" s="67">
        <v>-5.1240392426420396</v>
      </c>
      <c r="N937" s="42">
        <v>16</v>
      </c>
      <c r="O937" s="67">
        <v>15.783464318735501</v>
      </c>
      <c r="P937" s="69">
        <v>1.9118041775902801</v>
      </c>
      <c r="Q937" s="69">
        <v>0.241070165861796</v>
      </c>
      <c r="R937" s="70">
        <v>8</v>
      </c>
      <c r="S937" s="71">
        <v>0</v>
      </c>
      <c r="T937" s="71">
        <v>0</v>
      </c>
      <c r="U937" s="46" t="s">
        <v>18</v>
      </c>
      <c r="V937" s="72">
        <v>1.6E-2</v>
      </c>
      <c r="W937" s="72" t="s">
        <v>18</v>
      </c>
      <c r="X937" s="72">
        <v>1.6E-2</v>
      </c>
      <c r="Y937" s="48" t="s">
        <v>1328</v>
      </c>
      <c r="Z937" s="49">
        <v>2252.6796064166101</v>
      </c>
      <c r="AA937" s="50" t="s">
        <v>18</v>
      </c>
      <c r="AB937" s="73" t="s">
        <v>18</v>
      </c>
      <c r="AC937" s="52">
        <v>42065</v>
      </c>
      <c r="AD937" s="48" t="s">
        <v>1355</v>
      </c>
      <c r="AE937" s="53" t="s">
        <v>56</v>
      </c>
      <c r="AF937" s="46" t="s">
        <v>18</v>
      </c>
      <c r="AG937" s="54">
        <v>-2.1602041600000002</v>
      </c>
    </row>
    <row r="938" spans="1:33" hidden="1" x14ac:dyDescent="0.25">
      <c r="A938" s="1" t="s">
        <v>1356</v>
      </c>
      <c r="B938" s="40" t="b" cm="1">
        <f t="array" ref="B938">IsESG(A938)</f>
        <v>0</v>
      </c>
      <c r="C938" s="74" t="s">
        <v>18</v>
      </c>
      <c r="D938" s="37" t="s">
        <v>18</v>
      </c>
      <c r="E938" s="74">
        <v>3.7678580779628201</v>
      </c>
      <c r="F938" s="37">
        <v>22</v>
      </c>
      <c r="G938" s="74">
        <v>-14.315431703893401</v>
      </c>
      <c r="H938" s="37">
        <v>25</v>
      </c>
      <c r="I938" s="74">
        <v>37.9370742783004</v>
      </c>
      <c r="J938" s="37">
        <v>5</v>
      </c>
      <c r="K938" s="74">
        <v>5.8334577671593699</v>
      </c>
      <c r="L938" s="37">
        <v>6</v>
      </c>
      <c r="M938" s="74">
        <v>-7.3063341906795998</v>
      </c>
      <c r="N938" s="37">
        <v>24</v>
      </c>
      <c r="O938" s="74">
        <v>20.996044467039699</v>
      </c>
      <c r="P938" s="76">
        <v>1.61249729558433</v>
      </c>
      <c r="Q938" s="76">
        <v>0.102294361039362</v>
      </c>
      <c r="R938" s="77">
        <v>8</v>
      </c>
      <c r="S938" s="78">
        <v>0</v>
      </c>
      <c r="T938" s="78">
        <v>0</v>
      </c>
      <c r="U938" s="14" t="s">
        <v>18</v>
      </c>
      <c r="V938" s="79">
        <v>1.4999999999999999E-2</v>
      </c>
      <c r="W938" s="79" t="s">
        <v>18</v>
      </c>
      <c r="X938" s="79">
        <v>1.4999999999999999E-2</v>
      </c>
      <c r="Y938" s="12" t="s">
        <v>1328</v>
      </c>
      <c r="Z938" s="60">
        <v>1715.7518917656801</v>
      </c>
      <c r="AA938" s="8" t="s">
        <v>18</v>
      </c>
      <c r="AB938" s="80" t="s">
        <v>18</v>
      </c>
      <c r="AC938" s="62">
        <v>43153</v>
      </c>
      <c r="AD938" s="12" t="s">
        <v>1357</v>
      </c>
      <c r="AE938" s="16" t="s">
        <v>56</v>
      </c>
      <c r="AF938" s="14" t="s">
        <v>18</v>
      </c>
      <c r="AG938" s="39">
        <v>-1.2870365399999999</v>
      </c>
    </row>
    <row r="939" spans="1:33" x14ac:dyDescent="0.25">
      <c r="A939" s="40" t="s">
        <v>1358</v>
      </c>
      <c r="B939" s="40" t="b" cm="1">
        <f t="array" ref="B939">IsESG(A939)</f>
        <v>0</v>
      </c>
      <c r="C939" s="67">
        <v>11.2462285329333</v>
      </c>
      <c r="D939" s="42">
        <v>4</v>
      </c>
      <c r="E939" s="68">
        <v>12.217006039567501</v>
      </c>
      <c r="F939" s="64">
        <v>2</v>
      </c>
      <c r="G939" s="68">
        <v>2.4575239507009701</v>
      </c>
      <c r="H939" s="64">
        <v>3</v>
      </c>
      <c r="I939" s="67">
        <v>28.5130301481861</v>
      </c>
      <c r="J939" s="42">
        <v>13</v>
      </c>
      <c r="K939" s="67">
        <v>1.80812306031583</v>
      </c>
      <c r="L939" s="42">
        <v>22</v>
      </c>
      <c r="M939" s="67">
        <v>-5.1659125188537098</v>
      </c>
      <c r="N939" s="42">
        <v>17</v>
      </c>
      <c r="O939" s="67">
        <v>15.9560945467013</v>
      </c>
      <c r="P939" s="69">
        <v>1.53120305971153</v>
      </c>
      <c r="Q939" s="69">
        <v>0.50203612122714103</v>
      </c>
      <c r="R939" s="70">
        <v>8</v>
      </c>
      <c r="S939" s="71">
        <v>0</v>
      </c>
      <c r="T939" s="71">
        <v>0</v>
      </c>
      <c r="U939" s="46" t="s">
        <v>18</v>
      </c>
      <c r="V939" s="72">
        <v>1.8499999999999999E-2</v>
      </c>
      <c r="W939" s="72" t="s">
        <v>18</v>
      </c>
      <c r="X939" s="72">
        <v>1.8499999999999999E-2</v>
      </c>
      <c r="Y939" s="48" t="s">
        <v>1328</v>
      </c>
      <c r="Z939" s="49">
        <v>2831.0321084891598</v>
      </c>
      <c r="AA939" s="50" t="s">
        <v>18</v>
      </c>
      <c r="AB939" s="73" t="s">
        <v>18</v>
      </c>
      <c r="AC939" s="52">
        <v>42437</v>
      </c>
      <c r="AD939" s="48" t="s">
        <v>1359</v>
      </c>
      <c r="AE939" s="53" t="s">
        <v>56</v>
      </c>
      <c r="AF939" s="46" t="s">
        <v>18</v>
      </c>
      <c r="AG939" s="54">
        <v>-0.22620201000000001</v>
      </c>
    </row>
    <row r="940" spans="1:33" hidden="1" x14ac:dyDescent="0.25">
      <c r="A940" s="1" t="s">
        <v>1360</v>
      </c>
      <c r="B940" s="40" t="b" cm="1">
        <f t="array" ref="B940">IsESG(A940)</f>
        <v>0</v>
      </c>
      <c r="C940" s="74" t="s">
        <v>18</v>
      </c>
      <c r="D940" s="37" t="s">
        <v>18</v>
      </c>
      <c r="E940" s="74">
        <v>9.4297140989637604</v>
      </c>
      <c r="F940" s="37">
        <v>10</v>
      </c>
      <c r="G940" s="74">
        <v>1.1355118568918601</v>
      </c>
      <c r="H940" s="37">
        <v>8</v>
      </c>
      <c r="I940" s="74">
        <v>28.530780738954299</v>
      </c>
      <c r="J940" s="37">
        <v>12</v>
      </c>
      <c r="K940" s="74">
        <v>1.82673678383606</v>
      </c>
      <c r="L940" s="37">
        <v>21</v>
      </c>
      <c r="M940" s="74">
        <v>-5.1804123711340297</v>
      </c>
      <c r="N940" s="37">
        <v>18</v>
      </c>
      <c r="O940" s="74">
        <v>15.955477763515701</v>
      </c>
      <c r="P940" s="76">
        <v>1.5323747583185101</v>
      </c>
      <c r="Q940" s="76">
        <v>0.36728458447757101</v>
      </c>
      <c r="R940" s="77">
        <v>8</v>
      </c>
      <c r="S940" s="78">
        <v>0</v>
      </c>
      <c r="T940" s="78">
        <v>0</v>
      </c>
      <c r="U940" s="14" t="s">
        <v>18</v>
      </c>
      <c r="V940" s="79">
        <v>1.8499999999999999E-2</v>
      </c>
      <c r="W940" s="79" t="s">
        <v>18</v>
      </c>
      <c r="X940" s="79">
        <v>1.8499999999999999E-2</v>
      </c>
      <c r="Y940" s="12" t="s">
        <v>1328</v>
      </c>
      <c r="Z940" s="60" t="s">
        <v>18</v>
      </c>
      <c r="AA940" s="8" t="s">
        <v>18</v>
      </c>
      <c r="AB940" s="80" t="s">
        <v>18</v>
      </c>
      <c r="AC940" s="62">
        <v>43153</v>
      </c>
      <c r="AD940" s="12" t="s">
        <v>1359</v>
      </c>
      <c r="AE940" s="16" t="s">
        <v>56</v>
      </c>
      <c r="AF940" s="14" t="s">
        <v>18</v>
      </c>
      <c r="AG940" s="39" t="s">
        <v>18</v>
      </c>
    </row>
    <row r="941" spans="1:33" hidden="1" x14ac:dyDescent="0.25">
      <c r="A941" s="40" t="s">
        <v>1361</v>
      </c>
      <c r="B941" s="40" t="b" cm="1">
        <f t="array" ref="B941">IsESG(A941)</f>
        <v>0</v>
      </c>
      <c r="C941" s="67" t="s">
        <v>18</v>
      </c>
      <c r="D941" s="42" t="s">
        <v>18</v>
      </c>
      <c r="E941" s="68">
        <v>13.230495639579299</v>
      </c>
      <c r="F941" s="64">
        <v>1</v>
      </c>
      <c r="G941" s="68">
        <v>3.37998822623064</v>
      </c>
      <c r="H941" s="64">
        <v>1</v>
      </c>
      <c r="I941" s="67">
        <v>29.681394649834701</v>
      </c>
      <c r="J941" s="42">
        <v>11</v>
      </c>
      <c r="K941" s="67">
        <v>2.26356956624798</v>
      </c>
      <c r="L941" s="42">
        <v>19</v>
      </c>
      <c r="M941" s="67">
        <v>-5.1028263499394697</v>
      </c>
      <c r="N941" s="42">
        <v>15</v>
      </c>
      <c r="O941" s="67">
        <v>15.960311745376</v>
      </c>
      <c r="P941" s="69">
        <v>1.60400283534693</v>
      </c>
      <c r="Q941" s="69">
        <v>0.547491200436656</v>
      </c>
      <c r="R941" s="70">
        <v>8</v>
      </c>
      <c r="S941" s="71">
        <v>0</v>
      </c>
      <c r="T941" s="71">
        <v>0</v>
      </c>
      <c r="U941" s="46" t="s">
        <v>18</v>
      </c>
      <c r="V941" s="72">
        <v>9.4999999999999998E-3</v>
      </c>
      <c r="W941" s="72" t="s">
        <v>18</v>
      </c>
      <c r="X941" s="72">
        <v>9.4999999999999998E-3</v>
      </c>
      <c r="Y941" s="48" t="s">
        <v>1328</v>
      </c>
      <c r="Z941" s="49" t="s">
        <v>18</v>
      </c>
      <c r="AA941" s="50" t="s">
        <v>18</v>
      </c>
      <c r="AB941" s="73" t="s">
        <v>18</v>
      </c>
      <c r="AC941" s="52">
        <v>42437</v>
      </c>
      <c r="AD941" s="48" t="s">
        <v>1359</v>
      </c>
      <c r="AE941" s="53">
        <v>1000000</v>
      </c>
      <c r="AF941" s="46" t="s">
        <v>18</v>
      </c>
      <c r="AG941" s="54" t="s">
        <v>18</v>
      </c>
    </row>
    <row r="942" spans="1:33" x14ac:dyDescent="0.25">
      <c r="A942" s="1" t="s">
        <v>1362</v>
      </c>
      <c r="B942" s="40" t="b" cm="1">
        <f t="array" ref="B942">IsESG(A942)</f>
        <v>0</v>
      </c>
      <c r="C942" s="74">
        <v>7.3818115062491403</v>
      </c>
      <c r="D942" s="37">
        <v>14</v>
      </c>
      <c r="E942" s="74">
        <v>3.8385562494526599</v>
      </c>
      <c r="F942" s="37">
        <v>21</v>
      </c>
      <c r="G942" s="74">
        <v>-10.6069095541253</v>
      </c>
      <c r="H942" s="37">
        <v>23</v>
      </c>
      <c r="I942" s="74">
        <v>28.213805371165599</v>
      </c>
      <c r="J942" s="37">
        <v>16</v>
      </c>
      <c r="K942" s="74">
        <v>4.0014077071968499</v>
      </c>
      <c r="L942" s="37">
        <v>14</v>
      </c>
      <c r="M942" s="74">
        <v>-4.0675215062490002</v>
      </c>
      <c r="N942" s="37">
        <v>9</v>
      </c>
      <c r="O942" s="74">
        <v>13.124185297437799</v>
      </c>
      <c r="P942" s="76">
        <v>1.8388033593709101</v>
      </c>
      <c r="Q942" s="76">
        <v>0.14636439323784101</v>
      </c>
      <c r="R942" s="77">
        <v>8</v>
      </c>
      <c r="S942" s="78">
        <v>0.02</v>
      </c>
      <c r="T942" s="78">
        <v>0.01</v>
      </c>
      <c r="U942" s="14" t="s">
        <v>18</v>
      </c>
      <c r="V942" s="79">
        <v>1.7000000000000001E-2</v>
      </c>
      <c r="W942" s="79" t="s">
        <v>18</v>
      </c>
      <c r="X942" s="79">
        <v>1.7000000000000001E-2</v>
      </c>
      <c r="Y942" s="12" t="s">
        <v>30</v>
      </c>
      <c r="Z942" s="60">
        <v>7.9943367399999996</v>
      </c>
      <c r="AA942" s="8">
        <v>6.5720800000000001E-3</v>
      </c>
      <c r="AB942" s="80">
        <v>243</v>
      </c>
      <c r="AC942" s="62">
        <v>40392</v>
      </c>
      <c r="AD942" s="12" t="s">
        <v>1363</v>
      </c>
      <c r="AE942" s="16">
        <v>5000</v>
      </c>
      <c r="AF942" s="14" t="s">
        <v>235</v>
      </c>
      <c r="AG942" s="39">
        <v>-0.83515946999999902</v>
      </c>
    </row>
    <row r="943" spans="1:33" x14ac:dyDescent="0.25">
      <c r="A943" s="40" t="s">
        <v>2681</v>
      </c>
      <c r="B943" s="40" t="b" cm="1">
        <f t="array" ref="B943">IsESG(A943)</f>
        <v>0</v>
      </c>
      <c r="C943" s="67">
        <v>5.4919261459355599</v>
      </c>
      <c r="D943" s="42">
        <v>19</v>
      </c>
      <c r="E943" s="67">
        <v>1.12868387147861</v>
      </c>
      <c r="F943" s="42">
        <v>23</v>
      </c>
      <c r="G943" s="67">
        <v>-13.235888910655</v>
      </c>
      <c r="H943" s="42">
        <v>24</v>
      </c>
      <c r="I943" s="67">
        <v>22.469969969969998</v>
      </c>
      <c r="J943" s="42">
        <v>24</v>
      </c>
      <c r="K943" s="67">
        <v>3.99719495091164</v>
      </c>
      <c r="L943" s="42">
        <v>15</v>
      </c>
      <c r="M943" s="67">
        <v>-4.06939135548369</v>
      </c>
      <c r="N943" s="42">
        <v>10</v>
      </c>
      <c r="O943" s="67">
        <v>13.602646647055501</v>
      </c>
      <c r="P943" s="69">
        <v>1.3518663749690101</v>
      </c>
      <c r="Q943" s="69">
        <v>6.4880854515741802E-3</v>
      </c>
      <c r="R943" s="70">
        <v>8</v>
      </c>
      <c r="S943" s="71">
        <v>0.02</v>
      </c>
      <c r="T943" s="71">
        <v>0.01</v>
      </c>
      <c r="U943" s="46" t="s">
        <v>18</v>
      </c>
      <c r="V943" s="72">
        <v>1.7000000000000001E-2</v>
      </c>
      <c r="W943" s="72" t="s">
        <v>18</v>
      </c>
      <c r="X943" s="72">
        <v>1.7000000000000001E-2</v>
      </c>
      <c r="Y943" s="48" t="s">
        <v>30</v>
      </c>
      <c r="Z943" s="49" t="s">
        <v>18</v>
      </c>
      <c r="AA943" s="50" t="s">
        <v>18</v>
      </c>
      <c r="AB943" s="73" t="s">
        <v>18</v>
      </c>
      <c r="AC943" s="52">
        <v>40392</v>
      </c>
      <c r="AD943" s="48" t="s">
        <v>1363</v>
      </c>
      <c r="AE943" s="53">
        <v>5000</v>
      </c>
      <c r="AF943" s="46" t="s">
        <v>235</v>
      </c>
      <c r="AG943" s="54" t="s">
        <v>18</v>
      </c>
    </row>
    <row r="944" spans="1:33" hidden="1" x14ac:dyDescent="0.25">
      <c r="A944" s="1" t="s">
        <v>1365</v>
      </c>
      <c r="B944" s="40" t="b" cm="1">
        <f t="array" ref="B944">IsESG(A944)</f>
        <v>0</v>
      </c>
      <c r="C944" s="74" t="s">
        <v>18</v>
      </c>
      <c r="D944" s="37" t="s">
        <v>18</v>
      </c>
      <c r="E944" s="74" t="s">
        <v>18</v>
      </c>
      <c r="F944" s="37" t="s">
        <v>18</v>
      </c>
      <c r="G944" s="74" t="s">
        <v>18</v>
      </c>
      <c r="H944" s="37" t="s">
        <v>18</v>
      </c>
      <c r="I944" s="74">
        <v>26.8492340603987</v>
      </c>
      <c r="J944" s="37">
        <v>20</v>
      </c>
      <c r="K944" s="74">
        <v>-9.0833852914084995E-2</v>
      </c>
      <c r="L944" s="37">
        <v>28</v>
      </c>
      <c r="M944" s="74">
        <v>-7.0166682353672503</v>
      </c>
      <c r="N944" s="37">
        <v>23</v>
      </c>
      <c r="O944" s="74">
        <v>15.1183177959125</v>
      </c>
      <c r="P944" s="76">
        <v>1.5060025202885901</v>
      </c>
      <c r="Q944" s="76" t="s">
        <v>18</v>
      </c>
      <c r="R944" s="77">
        <v>8</v>
      </c>
      <c r="S944" s="78">
        <v>0</v>
      </c>
      <c r="T944" s="78">
        <v>0</v>
      </c>
      <c r="U944" s="14" t="s">
        <v>18</v>
      </c>
      <c r="V944" s="79">
        <v>8.9999999999999993E-3</v>
      </c>
      <c r="W944" s="79" t="s">
        <v>18</v>
      </c>
      <c r="X944" s="79">
        <v>1.01E-2</v>
      </c>
      <c r="Y944" s="12" t="s">
        <v>141</v>
      </c>
      <c r="Z944" s="60">
        <v>170.3080698</v>
      </c>
      <c r="AA944" s="8" t="s">
        <v>18</v>
      </c>
      <c r="AB944" s="80" t="s">
        <v>18</v>
      </c>
      <c r="AC944" s="62">
        <v>45041</v>
      </c>
      <c r="AD944" s="12" t="s">
        <v>1366</v>
      </c>
      <c r="AE944" s="16" t="s">
        <v>1367</v>
      </c>
      <c r="AF944" s="14" t="s">
        <v>18</v>
      </c>
      <c r="AG944" s="39" t="s">
        <v>18</v>
      </c>
    </row>
    <row r="945" spans="1:33" x14ac:dyDescent="0.25">
      <c r="A945" s="40" t="s">
        <v>1368</v>
      </c>
      <c r="B945" s="40" t="b" cm="1">
        <f t="array" ref="B945">IsESG(A945)</f>
        <v>0</v>
      </c>
      <c r="C945" s="67">
        <v>10.641477881828299</v>
      </c>
      <c r="D945" s="42">
        <v>5</v>
      </c>
      <c r="E945" s="68">
        <v>12.1282091251363</v>
      </c>
      <c r="F945" s="64">
        <v>3</v>
      </c>
      <c r="G945" s="67">
        <v>0.44168589991127</v>
      </c>
      <c r="H945" s="42">
        <v>9</v>
      </c>
      <c r="I945" s="67">
        <v>19.572952318463301</v>
      </c>
      <c r="J945" s="42">
        <v>26</v>
      </c>
      <c r="K945" s="67">
        <v>0.13113610115156299</v>
      </c>
      <c r="L945" s="42">
        <v>27</v>
      </c>
      <c r="M945" s="67">
        <v>-3.4865783118866198</v>
      </c>
      <c r="N945" s="42">
        <v>4</v>
      </c>
      <c r="O945" s="67">
        <v>13.5884789160102</v>
      </c>
      <c r="P945" s="69">
        <v>1.14007925809708</v>
      </c>
      <c r="Q945" s="69">
        <v>0.58127107221768104</v>
      </c>
      <c r="R945" s="70">
        <v>8</v>
      </c>
      <c r="S945" s="71">
        <v>0</v>
      </c>
      <c r="T945" s="71">
        <v>0</v>
      </c>
      <c r="U945" s="46" t="s">
        <v>18</v>
      </c>
      <c r="V945" s="72">
        <v>2E-3</v>
      </c>
      <c r="W945" s="72" t="s">
        <v>18</v>
      </c>
      <c r="X945" s="72">
        <v>2E-3</v>
      </c>
      <c r="Y945" s="48" t="s">
        <v>1328</v>
      </c>
      <c r="Z945" s="49" t="s">
        <v>18</v>
      </c>
      <c r="AA945" s="50">
        <v>0.45748640543230801</v>
      </c>
      <c r="AB945" s="73">
        <v>42165</v>
      </c>
      <c r="AC945" s="52">
        <v>41816</v>
      </c>
      <c r="AD945" s="48" t="s">
        <v>1331</v>
      </c>
      <c r="AE945" s="53">
        <v>15</v>
      </c>
      <c r="AF945" s="46" t="s">
        <v>18</v>
      </c>
      <c r="AG945" s="54">
        <v>6.4806067660409497</v>
      </c>
    </row>
    <row r="946" spans="1:33" x14ac:dyDescent="0.25">
      <c r="A946" s="1" t="s">
        <v>1369</v>
      </c>
      <c r="B946" s="40" t="b" cm="1">
        <f t="array" ref="B946">IsESG(A946)</f>
        <v>0</v>
      </c>
      <c r="C946" s="74">
        <v>5.86312890841136</v>
      </c>
      <c r="D946" s="37">
        <v>18</v>
      </c>
      <c r="E946" s="74">
        <v>6.8258479820898499</v>
      </c>
      <c r="F946" s="37">
        <v>19</v>
      </c>
      <c r="G946" s="74">
        <v>1.1413646976684699</v>
      </c>
      <c r="H946" s="37">
        <v>7</v>
      </c>
      <c r="I946" s="74">
        <v>12.0366255289115</v>
      </c>
      <c r="J946" s="37">
        <v>27</v>
      </c>
      <c r="K946" s="74">
        <v>3.0054871533812899</v>
      </c>
      <c r="L946" s="37">
        <v>17</v>
      </c>
      <c r="M946" s="75">
        <v>-0.38804245467101101</v>
      </c>
      <c r="N946" s="66">
        <v>2</v>
      </c>
      <c r="O946" s="74">
        <v>16.6273950553711</v>
      </c>
      <c r="P946" s="76">
        <v>0.47846437431647298</v>
      </c>
      <c r="Q946" s="76">
        <v>0.23538476550547299</v>
      </c>
      <c r="R946" s="77">
        <v>6</v>
      </c>
      <c r="S946" s="78">
        <v>0</v>
      </c>
      <c r="T946" s="78">
        <v>0</v>
      </c>
      <c r="U946" s="14" t="s">
        <v>18</v>
      </c>
      <c r="V946" s="79">
        <v>0</v>
      </c>
      <c r="W946" s="79" t="s">
        <v>18</v>
      </c>
      <c r="X946" s="79">
        <v>0</v>
      </c>
      <c r="Y946" s="12" t="s">
        <v>1328</v>
      </c>
      <c r="Z946" s="60" t="s">
        <v>18</v>
      </c>
      <c r="AA946" s="8">
        <v>0.93697782541035202</v>
      </c>
      <c r="AB946" s="80">
        <v>75595</v>
      </c>
      <c r="AC946" s="62">
        <v>41814</v>
      </c>
      <c r="AD946" s="12" t="s">
        <v>1331</v>
      </c>
      <c r="AE946" s="16">
        <v>15</v>
      </c>
      <c r="AF946" s="14" t="s">
        <v>18</v>
      </c>
      <c r="AG946" s="39">
        <v>11.5390563493184</v>
      </c>
    </row>
    <row r="947" spans="1:33" hidden="1" x14ac:dyDescent="0.25">
      <c r="A947" s="40" t="s">
        <v>1370</v>
      </c>
      <c r="B947" s="40" t="b" cm="1">
        <f t="array" ref="B947">IsESG(A947)</f>
        <v>0</v>
      </c>
      <c r="C947" s="67" t="s">
        <v>18</v>
      </c>
      <c r="D947" s="42" t="s">
        <v>18</v>
      </c>
      <c r="E947" s="67" t="s">
        <v>18</v>
      </c>
      <c r="F947" s="42" t="s">
        <v>18</v>
      </c>
      <c r="G947" s="67" t="s">
        <v>18</v>
      </c>
      <c r="H947" s="42" t="s">
        <v>18</v>
      </c>
      <c r="I947" s="67" t="s">
        <v>18</v>
      </c>
      <c r="J947" s="42" t="s">
        <v>18</v>
      </c>
      <c r="K947" s="67">
        <v>5.8141926982881298</v>
      </c>
      <c r="L947" s="42">
        <v>7</v>
      </c>
      <c r="M947" s="67">
        <v>-7.8592264701930201</v>
      </c>
      <c r="N947" s="42">
        <v>28</v>
      </c>
      <c r="O947" s="67" t="s">
        <v>18</v>
      </c>
      <c r="P947" s="69" t="s">
        <v>18</v>
      </c>
      <c r="Q947" s="69" t="s">
        <v>18</v>
      </c>
      <c r="R947" s="70">
        <v>8</v>
      </c>
      <c r="S947" s="71">
        <v>0</v>
      </c>
      <c r="T947" s="71">
        <v>0</v>
      </c>
      <c r="U947" s="46" t="s">
        <v>18</v>
      </c>
      <c r="V947" s="72">
        <v>3.4999999999999901E-3</v>
      </c>
      <c r="W947" s="72" t="s">
        <v>18</v>
      </c>
      <c r="X947" s="72">
        <v>3.5000000000000001E-3</v>
      </c>
      <c r="Y947" s="48" t="s">
        <v>1371</v>
      </c>
      <c r="Z947" s="49" t="s">
        <v>18</v>
      </c>
      <c r="AA947" s="50">
        <v>0.51700796850125896</v>
      </c>
      <c r="AB947" s="73">
        <v>4602</v>
      </c>
      <c r="AC947" s="52">
        <v>45322</v>
      </c>
      <c r="AD947" s="48" t="s">
        <v>1372</v>
      </c>
      <c r="AE947" s="53">
        <v>15</v>
      </c>
      <c r="AF947" s="46" t="s">
        <v>18</v>
      </c>
      <c r="AG947" s="54">
        <v>8.2273681149346007</v>
      </c>
    </row>
    <row r="948" spans="1:33" x14ac:dyDescent="0.25">
      <c r="A948" s="1" t="s">
        <v>1373</v>
      </c>
      <c r="B948" s="40" t="b" cm="1">
        <f t="array" ref="B948">IsESG(A948)</f>
        <v>0</v>
      </c>
      <c r="C948" s="74">
        <v>7.8503893462141301</v>
      </c>
      <c r="D948" s="37">
        <v>13</v>
      </c>
      <c r="E948" s="74">
        <v>9.0102446530925704</v>
      </c>
      <c r="F948" s="37">
        <v>11</v>
      </c>
      <c r="G948" s="74">
        <v>-1.7237497810268601</v>
      </c>
      <c r="H948" s="37">
        <v>13</v>
      </c>
      <c r="I948" s="74">
        <v>32.193848164708797</v>
      </c>
      <c r="J948" s="37">
        <v>8</v>
      </c>
      <c r="K948" s="74">
        <v>3.60115322169167</v>
      </c>
      <c r="L948" s="37">
        <v>16</v>
      </c>
      <c r="M948" s="74">
        <v>-6.4354356422432204</v>
      </c>
      <c r="N948" s="37">
        <v>22</v>
      </c>
      <c r="O948" s="74">
        <v>15.4046378773995</v>
      </c>
      <c r="P948" s="76">
        <v>1.82495940710966</v>
      </c>
      <c r="Q948" s="76">
        <v>0.35221175931661503</v>
      </c>
      <c r="R948" s="77">
        <v>8</v>
      </c>
      <c r="S948" s="78">
        <v>0</v>
      </c>
      <c r="T948" s="78">
        <v>0</v>
      </c>
      <c r="U948" s="14" t="s">
        <v>18</v>
      </c>
      <c r="V948" s="79">
        <v>0</v>
      </c>
      <c r="W948" s="79" t="s">
        <v>18</v>
      </c>
      <c r="X948" s="79">
        <v>0</v>
      </c>
      <c r="Y948" s="12" t="s">
        <v>1328</v>
      </c>
      <c r="Z948" s="60" t="s">
        <v>18</v>
      </c>
      <c r="AA948" s="8">
        <v>3.5662520952507699</v>
      </c>
      <c r="AB948" s="80">
        <v>105611</v>
      </c>
      <c r="AC948" s="62">
        <v>39882</v>
      </c>
      <c r="AD948" s="12" t="s">
        <v>1331</v>
      </c>
      <c r="AE948" s="16">
        <v>15</v>
      </c>
      <c r="AF948" s="14" t="s">
        <v>18</v>
      </c>
      <c r="AG948" s="39">
        <v>27.3750487968884</v>
      </c>
    </row>
    <row r="949" spans="1:33" x14ac:dyDescent="0.25">
      <c r="A949" s="40" t="s">
        <v>1374</v>
      </c>
      <c r="B949" s="40" t="b" cm="1">
        <f t="array" ref="B949">IsESG(A949)</f>
        <v>0</v>
      </c>
      <c r="C949" s="67">
        <v>8.5624952243458008</v>
      </c>
      <c r="D949" s="42">
        <v>11</v>
      </c>
      <c r="E949" s="67">
        <v>10.355424951689301</v>
      </c>
      <c r="F949" s="42">
        <v>6</v>
      </c>
      <c r="G949" s="67">
        <v>-2.1669806991988301</v>
      </c>
      <c r="H949" s="42">
        <v>15</v>
      </c>
      <c r="I949" s="67">
        <v>28.2585092403734</v>
      </c>
      <c r="J949" s="42">
        <v>15</v>
      </c>
      <c r="K949" s="67">
        <v>5.27616924454317</v>
      </c>
      <c r="L949" s="42">
        <v>10</v>
      </c>
      <c r="M949" s="67">
        <v>-5.2669383536605299</v>
      </c>
      <c r="N949" s="42">
        <v>20</v>
      </c>
      <c r="O949" s="67">
        <v>14.243637625588701</v>
      </c>
      <c r="P949" s="69">
        <v>1.6974245286687</v>
      </c>
      <c r="Q949" s="69">
        <v>0.45087219103611798</v>
      </c>
      <c r="R949" s="70">
        <v>8</v>
      </c>
      <c r="S949" s="71">
        <v>0</v>
      </c>
      <c r="T949" s="71">
        <v>0</v>
      </c>
      <c r="U949" s="46" t="s">
        <v>18</v>
      </c>
      <c r="V949" s="72">
        <v>1.4999999999999999E-2</v>
      </c>
      <c r="W949" s="72" t="s">
        <v>18</v>
      </c>
      <c r="X949" s="72">
        <v>1.4999999999999999E-2</v>
      </c>
      <c r="Y949" s="48" t="s">
        <v>1375</v>
      </c>
      <c r="Z949" s="49">
        <v>2045.8948493553301</v>
      </c>
      <c r="AA949" s="50">
        <v>6.97956036098814</v>
      </c>
      <c r="AB949" s="73">
        <v>34681</v>
      </c>
      <c r="AC949" s="52" t="s">
        <v>18</v>
      </c>
      <c r="AD949" s="48" t="s">
        <v>1376</v>
      </c>
      <c r="AE949" s="53" t="s">
        <v>446</v>
      </c>
      <c r="AF949" s="46" t="s">
        <v>18</v>
      </c>
      <c r="AG949" s="54">
        <v>-36.214447804347003</v>
      </c>
    </row>
    <row r="950" spans="1:33" x14ac:dyDescent="0.25">
      <c r="A950" s="1" t="s">
        <v>1377</v>
      </c>
      <c r="B950" s="40" t="b" cm="1">
        <f t="array" ref="B950">IsESG(A950)</f>
        <v>0</v>
      </c>
      <c r="C950" s="74">
        <v>7.3060368352183698</v>
      </c>
      <c r="D950" s="37">
        <v>15</v>
      </c>
      <c r="E950" s="74">
        <v>8.4866673284123895</v>
      </c>
      <c r="F950" s="37">
        <v>14</v>
      </c>
      <c r="G950" s="74">
        <v>0.20329995831662701</v>
      </c>
      <c r="H950" s="37">
        <v>11</v>
      </c>
      <c r="I950" s="74">
        <v>21.356287426556001</v>
      </c>
      <c r="J950" s="37">
        <v>25</v>
      </c>
      <c r="K950" s="74">
        <v>5.65262710661891</v>
      </c>
      <c r="L950" s="37">
        <v>8</v>
      </c>
      <c r="M950" s="75">
        <v>0.67570990259277997</v>
      </c>
      <c r="N950" s="66">
        <v>1</v>
      </c>
      <c r="O950" s="74">
        <v>16.2535952753855</v>
      </c>
      <c r="P950" s="76">
        <v>1.0628588799357599</v>
      </c>
      <c r="Q950" s="76">
        <v>0.32318943867011901</v>
      </c>
      <c r="R950" s="77">
        <v>8</v>
      </c>
      <c r="S950" s="78">
        <v>0</v>
      </c>
      <c r="T950" s="78">
        <v>0</v>
      </c>
      <c r="U950" s="14" t="s">
        <v>18</v>
      </c>
      <c r="V950" s="79">
        <v>1.4999999999999999E-2</v>
      </c>
      <c r="W950" s="79" t="s">
        <v>18</v>
      </c>
      <c r="X950" s="79">
        <v>1.4999999999999999E-2</v>
      </c>
      <c r="Y950" s="12" t="s">
        <v>1375</v>
      </c>
      <c r="Z950" s="60">
        <v>1085.5768588415999</v>
      </c>
      <c r="AA950" s="8">
        <v>40.7081399968569</v>
      </c>
      <c r="AB950" s="80">
        <v>18734</v>
      </c>
      <c r="AC950" s="62" t="s">
        <v>18</v>
      </c>
      <c r="AD950" s="12" t="s">
        <v>1378</v>
      </c>
      <c r="AE950" s="16">
        <v>300</v>
      </c>
      <c r="AF950" s="14" t="s">
        <v>18</v>
      </c>
      <c r="AG950" s="39">
        <v>67.159386640276793</v>
      </c>
    </row>
    <row r="951" spans="1:33" hidden="1" x14ac:dyDescent="0.25">
      <c r="A951" s="40" t="s">
        <v>1379</v>
      </c>
      <c r="B951" s="40" t="b" cm="1">
        <f t="array" ref="B951">IsESG(A951)</f>
        <v>0</v>
      </c>
      <c r="C951" s="67" t="s">
        <v>18</v>
      </c>
      <c r="D951" s="42" t="s">
        <v>18</v>
      </c>
      <c r="E951" s="67" t="s">
        <v>18</v>
      </c>
      <c r="F951" s="42" t="s">
        <v>18</v>
      </c>
      <c r="G951" s="67">
        <v>-10.284984162175199</v>
      </c>
      <c r="H951" s="42">
        <v>22</v>
      </c>
      <c r="I951" s="67">
        <v>39.299714053061102</v>
      </c>
      <c r="J951" s="42">
        <v>4</v>
      </c>
      <c r="K951" s="67">
        <v>6.5099038572916799</v>
      </c>
      <c r="L951" s="42">
        <v>4</v>
      </c>
      <c r="M951" s="67">
        <v>-4.4786972951213304</v>
      </c>
      <c r="N951" s="42">
        <v>12</v>
      </c>
      <c r="O951" s="67">
        <v>17.525384152300902</v>
      </c>
      <c r="P951" s="69">
        <v>2.0095824656263899</v>
      </c>
      <c r="Q951" s="69" t="s">
        <v>18</v>
      </c>
      <c r="R951" s="70">
        <v>8</v>
      </c>
      <c r="S951" s="71">
        <v>0</v>
      </c>
      <c r="T951" s="71">
        <v>0</v>
      </c>
      <c r="U951" s="46" t="s">
        <v>18</v>
      </c>
      <c r="V951" s="72">
        <v>1.4999999999999999E-2</v>
      </c>
      <c r="W951" s="72" t="s">
        <v>18</v>
      </c>
      <c r="X951" s="72">
        <v>1.4999999999999999E-2</v>
      </c>
      <c r="Y951" s="48" t="s">
        <v>1328</v>
      </c>
      <c r="Z951" s="49">
        <v>475.983699645934</v>
      </c>
      <c r="AA951" s="50">
        <v>-19.696759912008201</v>
      </c>
      <c r="AB951" s="73">
        <v>884</v>
      </c>
      <c r="AC951" s="52">
        <v>44496</v>
      </c>
      <c r="AD951" s="48" t="s">
        <v>1380</v>
      </c>
      <c r="AE951" s="53">
        <v>10</v>
      </c>
      <c r="AF951" s="46" t="s">
        <v>32</v>
      </c>
      <c r="AG951" s="54">
        <v>52.003262458044503</v>
      </c>
    </row>
    <row r="952" spans="1:33" x14ac:dyDescent="0.25">
      <c r="A952" s="1" t="s">
        <v>1381</v>
      </c>
      <c r="B952" s="40" t="b" cm="1">
        <f t="array" ref="B952">IsESG(A952)</f>
        <v>0</v>
      </c>
      <c r="C952" s="75">
        <v>11.2919969271498</v>
      </c>
      <c r="D952" s="66">
        <v>3</v>
      </c>
      <c r="E952" s="74">
        <v>9.6107776871767303</v>
      </c>
      <c r="F952" s="37">
        <v>9</v>
      </c>
      <c r="G952" s="74">
        <v>-9.2248979205273596</v>
      </c>
      <c r="H952" s="37">
        <v>21</v>
      </c>
      <c r="I952" s="74">
        <v>34.194947079113398</v>
      </c>
      <c r="J952" s="37">
        <v>7</v>
      </c>
      <c r="K952" s="74">
        <v>2.4877850466182401</v>
      </c>
      <c r="L952" s="37">
        <v>18</v>
      </c>
      <c r="M952" s="74">
        <v>-7.7444599628328499</v>
      </c>
      <c r="N952" s="37">
        <v>26</v>
      </c>
      <c r="O952" s="74">
        <v>17.550599150729099</v>
      </c>
      <c r="P952" s="76">
        <v>1.7158353092824099</v>
      </c>
      <c r="Q952" s="76">
        <v>0.329604342084517</v>
      </c>
      <c r="R952" s="77">
        <v>8</v>
      </c>
      <c r="S952" s="78">
        <v>0</v>
      </c>
      <c r="T952" s="78">
        <v>0</v>
      </c>
      <c r="U952" s="14" t="s">
        <v>18</v>
      </c>
      <c r="V952" s="79">
        <v>1.2E-2</v>
      </c>
      <c r="W952" s="79" t="s">
        <v>18</v>
      </c>
      <c r="X952" s="79">
        <v>1.2E-2</v>
      </c>
      <c r="Y952" s="12" t="s">
        <v>1375</v>
      </c>
      <c r="Z952" s="60">
        <v>1323.5687086645701</v>
      </c>
      <c r="AA952" s="8">
        <v>-18.471692500468901</v>
      </c>
      <c r="AB952" s="80">
        <v>4618</v>
      </c>
      <c r="AC952" s="62" t="s">
        <v>18</v>
      </c>
      <c r="AD952" s="12" t="s">
        <v>1382</v>
      </c>
      <c r="AE952" s="16">
        <v>10</v>
      </c>
      <c r="AF952" s="14" t="s">
        <v>18</v>
      </c>
      <c r="AG952" s="39">
        <v>-277.269755733306</v>
      </c>
    </row>
    <row r="953" spans="1:33" x14ac:dyDescent="0.25">
      <c r="A953" s="40" t="s">
        <v>1383</v>
      </c>
      <c r="B953" s="40" t="b" cm="1">
        <f t="array" ref="B953">IsESG(A953)</f>
        <v>0</v>
      </c>
      <c r="C953" s="67">
        <v>8.0690453437333396</v>
      </c>
      <c r="D953" s="42">
        <v>12</v>
      </c>
      <c r="E953" s="67">
        <v>8.4551237145001199</v>
      </c>
      <c r="F953" s="42">
        <v>15</v>
      </c>
      <c r="G953" s="67">
        <v>-1.9754684921408601</v>
      </c>
      <c r="H953" s="42">
        <v>14</v>
      </c>
      <c r="I953" s="67">
        <v>31.3931848809599</v>
      </c>
      <c r="J953" s="42">
        <v>9</v>
      </c>
      <c r="K953" s="67">
        <v>1.2611275964391</v>
      </c>
      <c r="L953" s="42">
        <v>24</v>
      </c>
      <c r="M953" s="67">
        <v>-5.7103384757080704</v>
      </c>
      <c r="N953" s="42">
        <v>21</v>
      </c>
      <c r="O953" s="67">
        <v>15.4588576125877</v>
      </c>
      <c r="P953" s="69">
        <v>1.76676544982791</v>
      </c>
      <c r="Q953" s="69">
        <v>0.35188592489474702</v>
      </c>
      <c r="R953" s="70">
        <v>9</v>
      </c>
      <c r="S953" s="71">
        <v>0</v>
      </c>
      <c r="T953" s="71">
        <v>0</v>
      </c>
      <c r="U953" s="46" t="s">
        <v>18</v>
      </c>
      <c r="V953" s="72">
        <v>1.2E-2</v>
      </c>
      <c r="W953" s="72" t="s">
        <v>18</v>
      </c>
      <c r="X953" s="72">
        <v>1.2500000000000001E-2</v>
      </c>
      <c r="Y953" s="48" t="s">
        <v>141</v>
      </c>
      <c r="Z953" s="49">
        <v>218.29105510795</v>
      </c>
      <c r="AA953" s="50" t="s">
        <v>18</v>
      </c>
      <c r="AB953" s="73" t="s">
        <v>18</v>
      </c>
      <c r="AC953" s="52">
        <v>32484</v>
      </c>
      <c r="AD953" s="48" t="s">
        <v>1384</v>
      </c>
      <c r="AE953" s="53">
        <v>0</v>
      </c>
      <c r="AF953" s="46" t="s">
        <v>18</v>
      </c>
      <c r="AG953" s="54" t="s">
        <v>18</v>
      </c>
    </row>
    <row r="954" spans="1:33" x14ac:dyDescent="0.25">
      <c r="A954" s="81" t="s">
        <v>1385</v>
      </c>
      <c r="B954" s="40" t="b" cm="1">
        <f t="array" ref="B954">IsESG(A954)</f>
        <v>0</v>
      </c>
      <c r="C954" s="82">
        <v>9.2533166103094509</v>
      </c>
      <c r="D954" s="83">
        <v>9</v>
      </c>
      <c r="E954" s="82">
        <v>10.5039955147756</v>
      </c>
      <c r="F954" s="83">
        <v>5</v>
      </c>
      <c r="G954" s="82">
        <v>1.54661739538159</v>
      </c>
      <c r="H954" s="83">
        <v>6</v>
      </c>
      <c r="I954" s="82">
        <v>26.368190972369</v>
      </c>
      <c r="J954" s="83">
        <v>21</v>
      </c>
      <c r="K954" s="82">
        <v>0.22560416646772899</v>
      </c>
      <c r="L954" s="83">
        <v>26</v>
      </c>
      <c r="M954" s="124">
        <v>-3.0776730945228299</v>
      </c>
      <c r="N954" s="125">
        <v>3</v>
      </c>
      <c r="O954" s="82">
        <v>13.472194384744601</v>
      </c>
      <c r="P954" s="84">
        <v>1.6543096824950401</v>
      </c>
      <c r="Q954" s="84">
        <v>0.47895573367813099</v>
      </c>
      <c r="R954" s="85">
        <v>8</v>
      </c>
      <c r="S954" s="86">
        <v>0</v>
      </c>
      <c r="T954" s="86">
        <v>0</v>
      </c>
      <c r="U954" s="87" t="s">
        <v>18</v>
      </c>
      <c r="V954" s="88">
        <v>1.4999999999999999E-2</v>
      </c>
      <c r="W954" s="88" t="s">
        <v>18</v>
      </c>
      <c r="X954" s="88">
        <v>1.4999999999999999E-2</v>
      </c>
      <c r="Y954" s="89" t="s">
        <v>1328</v>
      </c>
      <c r="Z954" s="90">
        <v>40.335354189172499</v>
      </c>
      <c r="AA954" s="91" t="s">
        <v>18</v>
      </c>
      <c r="AB954" s="92" t="s">
        <v>18</v>
      </c>
      <c r="AC954" s="93">
        <v>36187</v>
      </c>
      <c r="AD954" s="89" t="s">
        <v>1386</v>
      </c>
      <c r="AE954" s="94">
        <v>0</v>
      </c>
      <c r="AF954" s="87" t="s">
        <v>18</v>
      </c>
      <c r="AG954" s="95" t="s">
        <v>18</v>
      </c>
    </row>
    <row r="955" spans="1:33" x14ac:dyDescent="0.25">
      <c r="A955" s="40" t="s">
        <v>1387</v>
      </c>
      <c r="B955" s="40" t="b" cm="1">
        <f t="array" ref="B955">IsESG(A955)</f>
        <v>0</v>
      </c>
      <c r="C955" s="68">
        <v>9.8233861486149507</v>
      </c>
      <c r="D955" s="64">
        <v>2</v>
      </c>
      <c r="E955" s="67">
        <v>6.7935764015108298</v>
      </c>
      <c r="F955" s="42">
        <v>20</v>
      </c>
      <c r="G955" s="67">
        <v>-5.8394609074784602</v>
      </c>
      <c r="H955" s="42">
        <v>39</v>
      </c>
      <c r="I955" s="68">
        <v>29.844866005236099</v>
      </c>
      <c r="J955" s="64">
        <v>1</v>
      </c>
      <c r="K955" s="68">
        <v>7.0896000409952098</v>
      </c>
      <c r="L955" s="64">
        <v>1</v>
      </c>
      <c r="M955" s="68">
        <v>0.401162651036579</v>
      </c>
      <c r="N955" s="64">
        <v>1</v>
      </c>
      <c r="O955" s="67">
        <v>14.600577111079501</v>
      </c>
      <c r="P955" s="69">
        <v>1.7645779651035001</v>
      </c>
      <c r="Q955" s="69">
        <v>0.28096615742407099</v>
      </c>
      <c r="R955" s="70">
        <v>8</v>
      </c>
      <c r="S955" s="71">
        <v>0.05</v>
      </c>
      <c r="T955" s="71">
        <v>0</v>
      </c>
      <c r="U955" s="46" t="s">
        <v>18</v>
      </c>
      <c r="V955" s="72">
        <v>0.02</v>
      </c>
      <c r="W955" s="72" t="s">
        <v>18</v>
      </c>
      <c r="X955" s="72">
        <v>9.7999999999999997E-3</v>
      </c>
      <c r="Y955" s="48" t="s">
        <v>141</v>
      </c>
      <c r="Z955" s="49">
        <v>344.489318569999</v>
      </c>
      <c r="AA955" s="50" t="s">
        <v>18</v>
      </c>
      <c r="AB955" s="73" t="s">
        <v>18</v>
      </c>
      <c r="AC955" s="52">
        <v>39352</v>
      </c>
      <c r="AD955" s="48" t="s">
        <v>1388</v>
      </c>
      <c r="AE955" s="53">
        <v>1000000</v>
      </c>
      <c r="AF955" s="46" t="s">
        <v>18</v>
      </c>
      <c r="AG955" s="54" t="s">
        <v>18</v>
      </c>
    </row>
    <row r="956" spans="1:33" hidden="1" x14ac:dyDescent="0.25">
      <c r="A956" s="1" t="s">
        <v>1389</v>
      </c>
      <c r="B956" s="40" t="b" cm="1">
        <f t="array" ref="B956">IsESG(A956)</f>
        <v>0</v>
      </c>
      <c r="C956" s="74" t="s">
        <v>18</v>
      </c>
      <c r="D956" s="37" t="s">
        <v>18</v>
      </c>
      <c r="E956" s="74">
        <v>8.8579207496389092</v>
      </c>
      <c r="F956" s="37">
        <v>4</v>
      </c>
      <c r="G956" s="74">
        <v>1.01386510920573</v>
      </c>
      <c r="H956" s="37">
        <v>30</v>
      </c>
      <c r="I956" s="74">
        <v>23.4513034523874</v>
      </c>
      <c r="J956" s="37">
        <v>9</v>
      </c>
      <c r="K956" s="74">
        <v>2.5204788909893399</v>
      </c>
      <c r="L956" s="37">
        <v>11</v>
      </c>
      <c r="M956" s="74">
        <v>-4.2579126560463898</v>
      </c>
      <c r="N956" s="37">
        <v>35</v>
      </c>
      <c r="O956" s="74">
        <v>12.8721309781091</v>
      </c>
      <c r="P956" s="76">
        <v>1.5048241917440599</v>
      </c>
      <c r="Q956" s="76">
        <v>0.41883085647231399</v>
      </c>
      <c r="R956" s="77">
        <v>9</v>
      </c>
      <c r="S956" s="78">
        <v>0.04</v>
      </c>
      <c r="T956" s="78">
        <v>0</v>
      </c>
      <c r="U956" s="14" t="s">
        <v>18</v>
      </c>
      <c r="V956" s="79">
        <v>8.5000000000000006E-3</v>
      </c>
      <c r="W956" s="79" t="s">
        <v>18</v>
      </c>
      <c r="X956" s="79">
        <v>1.15E-2</v>
      </c>
      <c r="Y956" s="12" t="s">
        <v>141</v>
      </c>
      <c r="Z956" s="60" t="s">
        <v>18</v>
      </c>
      <c r="AA956" s="8" t="s">
        <v>18</v>
      </c>
      <c r="AB956" s="80" t="s">
        <v>18</v>
      </c>
      <c r="AC956" s="62">
        <v>41593</v>
      </c>
      <c r="AD956" s="12" t="s">
        <v>1390</v>
      </c>
      <c r="AE956" s="16" t="s">
        <v>1391</v>
      </c>
      <c r="AF956" s="14" t="s">
        <v>18</v>
      </c>
      <c r="AG956" s="39" t="s">
        <v>18</v>
      </c>
    </row>
    <row r="957" spans="1:33" x14ac:dyDescent="0.25">
      <c r="A957" s="40" t="s">
        <v>1392</v>
      </c>
      <c r="B957" s="40" t="b" cm="1">
        <f t="array" ref="B957">IsESG(A957)</f>
        <v>0</v>
      </c>
      <c r="C957" s="68">
        <v>10.2568799702377</v>
      </c>
      <c r="D957" s="64">
        <v>1</v>
      </c>
      <c r="E957" s="68">
        <v>9.7998897009286399</v>
      </c>
      <c r="F957" s="64">
        <v>1</v>
      </c>
      <c r="G957" s="67">
        <v>1.62824448137648</v>
      </c>
      <c r="H957" s="42">
        <v>26</v>
      </c>
      <c r="I957" s="67">
        <v>16.183513990420899</v>
      </c>
      <c r="J957" s="42">
        <v>38</v>
      </c>
      <c r="K957" s="67">
        <v>-3.83893177550592</v>
      </c>
      <c r="L957" s="42">
        <v>48</v>
      </c>
      <c r="M957" s="67">
        <v>-5.6113045259061902</v>
      </c>
      <c r="N957" s="42">
        <v>49</v>
      </c>
      <c r="O957" s="67">
        <v>12.999087096283899</v>
      </c>
      <c r="P957" s="69">
        <v>0.93102727472686497</v>
      </c>
      <c r="Q957" s="69">
        <v>0.49423042910661202</v>
      </c>
      <c r="R957" s="70">
        <v>8</v>
      </c>
      <c r="S957" s="71">
        <v>0</v>
      </c>
      <c r="T957" s="71">
        <v>0</v>
      </c>
      <c r="U957" s="46" t="s">
        <v>18</v>
      </c>
      <c r="V957" s="72">
        <v>0.01</v>
      </c>
      <c r="W957" s="72" t="s">
        <v>18</v>
      </c>
      <c r="X957" s="72">
        <v>1.06E-2</v>
      </c>
      <c r="Y957" s="48" t="s">
        <v>1371</v>
      </c>
      <c r="Z957" s="49" t="s">
        <v>18</v>
      </c>
      <c r="AA957" s="50" t="s">
        <v>18</v>
      </c>
      <c r="AB957" s="73" t="s">
        <v>18</v>
      </c>
      <c r="AC957" s="52">
        <v>40912</v>
      </c>
      <c r="AD957" s="48" t="s">
        <v>1393</v>
      </c>
      <c r="AE957" s="53" t="s">
        <v>1394</v>
      </c>
      <c r="AF957" s="46" t="s">
        <v>18</v>
      </c>
      <c r="AG957" s="54" t="s">
        <v>18</v>
      </c>
    </row>
    <row r="958" spans="1:33" hidden="1" x14ac:dyDescent="0.25">
      <c r="A958" s="1" t="s">
        <v>1395</v>
      </c>
      <c r="B958" s="40" t="b" cm="1">
        <f t="array" ref="B958">IsESG(A958)</f>
        <v>0</v>
      </c>
      <c r="C958" s="74" t="s">
        <v>18</v>
      </c>
      <c r="D958" s="37" t="s">
        <v>18</v>
      </c>
      <c r="E958" s="75">
        <v>9.7957120907496904</v>
      </c>
      <c r="F958" s="66">
        <v>2</v>
      </c>
      <c r="G958" s="74">
        <v>1.62203881855704</v>
      </c>
      <c r="H958" s="37">
        <v>27</v>
      </c>
      <c r="I958" s="74">
        <v>16.168127900979599</v>
      </c>
      <c r="J958" s="37">
        <v>39</v>
      </c>
      <c r="K958" s="74">
        <v>-3.8420490928495901</v>
      </c>
      <c r="L958" s="37">
        <v>49</v>
      </c>
      <c r="M958" s="74">
        <v>-5.6149172428242196</v>
      </c>
      <c r="N958" s="37">
        <v>50</v>
      </c>
      <c r="O958" s="74">
        <v>13.0095384605777</v>
      </c>
      <c r="P958" s="76">
        <v>0.92909664554020999</v>
      </c>
      <c r="Q958" s="76">
        <v>0.49395481785909101</v>
      </c>
      <c r="R958" s="77">
        <v>8</v>
      </c>
      <c r="S958" s="78">
        <v>0</v>
      </c>
      <c r="T958" s="78">
        <v>0</v>
      </c>
      <c r="U958" s="14" t="s">
        <v>18</v>
      </c>
      <c r="V958" s="79">
        <v>0.01</v>
      </c>
      <c r="W958" s="79" t="s">
        <v>18</v>
      </c>
      <c r="X958" s="79">
        <v>1.06E-2</v>
      </c>
      <c r="Y958" s="12" t="s">
        <v>1371</v>
      </c>
      <c r="Z958" s="60" t="s">
        <v>18</v>
      </c>
      <c r="AA958" s="8" t="s">
        <v>18</v>
      </c>
      <c r="AB958" s="80" t="s">
        <v>18</v>
      </c>
      <c r="AC958" s="62">
        <v>41989</v>
      </c>
      <c r="AD958" s="12" t="s">
        <v>1393</v>
      </c>
      <c r="AE958" s="16" t="s">
        <v>1394</v>
      </c>
      <c r="AF958" s="14" t="s">
        <v>18</v>
      </c>
      <c r="AG958" s="39" t="s">
        <v>18</v>
      </c>
    </row>
    <row r="959" spans="1:33" x14ac:dyDescent="0.25">
      <c r="A959" s="40" t="s">
        <v>1396</v>
      </c>
      <c r="B959" s="40" t="b" cm="1">
        <f t="array" ref="B959">IsESG(A959)</f>
        <v>0</v>
      </c>
      <c r="C959" s="67">
        <v>7.9917530539173001</v>
      </c>
      <c r="D959" s="42">
        <v>6</v>
      </c>
      <c r="E959" s="67">
        <v>0.36856712097566002</v>
      </c>
      <c r="F959" s="42">
        <v>40</v>
      </c>
      <c r="G959" s="67">
        <v>-12.9044176922567</v>
      </c>
      <c r="H959" s="42">
        <v>45</v>
      </c>
      <c r="I959" s="67">
        <v>12.004875076173001</v>
      </c>
      <c r="J959" s="42">
        <v>48</v>
      </c>
      <c r="K959" s="67">
        <v>-1.0231556273559901</v>
      </c>
      <c r="L959" s="42">
        <v>35</v>
      </c>
      <c r="M959" s="67">
        <v>-4.7915047915047504</v>
      </c>
      <c r="N959" s="42">
        <v>43</v>
      </c>
      <c r="O959" s="67">
        <v>14.4389192878667</v>
      </c>
      <c r="P959" s="69">
        <v>0.54878523530504597</v>
      </c>
      <c r="Q959" s="69">
        <v>-3.1697269768879301E-2</v>
      </c>
      <c r="R959" s="70">
        <v>8</v>
      </c>
      <c r="S959" s="71">
        <v>0</v>
      </c>
      <c r="T959" s="71">
        <v>0</v>
      </c>
      <c r="U959" s="46" t="s">
        <v>18</v>
      </c>
      <c r="V959" s="72">
        <v>0.01</v>
      </c>
      <c r="W959" s="72" t="s">
        <v>18</v>
      </c>
      <c r="X959" s="72">
        <v>1.0800000000000001E-2</v>
      </c>
      <c r="Y959" s="48" t="s">
        <v>1371</v>
      </c>
      <c r="Z959" s="49" t="s">
        <v>18</v>
      </c>
      <c r="AA959" s="50" t="s">
        <v>18</v>
      </c>
      <c r="AB959" s="73" t="s">
        <v>18</v>
      </c>
      <c r="AC959" s="52">
        <v>41701</v>
      </c>
      <c r="AD959" s="48" t="s">
        <v>1397</v>
      </c>
      <c r="AE959" s="53" t="s">
        <v>1394</v>
      </c>
      <c r="AF959" s="46" t="s">
        <v>18</v>
      </c>
      <c r="AG959" s="54" t="s">
        <v>18</v>
      </c>
    </row>
    <row r="960" spans="1:33" hidden="1" x14ac:dyDescent="0.25">
      <c r="A960" s="1" t="s">
        <v>1398</v>
      </c>
      <c r="B960" s="40" t="b" cm="1">
        <f t="array" ref="B960">IsESG(A960)</f>
        <v>0</v>
      </c>
      <c r="C960" s="74" t="s">
        <v>18</v>
      </c>
      <c r="D960" s="37" t="s">
        <v>18</v>
      </c>
      <c r="E960" s="74" t="s">
        <v>18</v>
      </c>
      <c r="F960" s="37" t="s">
        <v>18</v>
      </c>
      <c r="G960" s="74">
        <v>-12.925432144214099</v>
      </c>
      <c r="H960" s="37">
        <v>46</v>
      </c>
      <c r="I960" s="74">
        <v>11.943936624009799</v>
      </c>
      <c r="J960" s="37">
        <v>49</v>
      </c>
      <c r="K960" s="74">
        <v>-1.07700592353248</v>
      </c>
      <c r="L960" s="37">
        <v>37</v>
      </c>
      <c r="M960" s="74">
        <v>-4.7939880798134</v>
      </c>
      <c r="N960" s="37">
        <v>44</v>
      </c>
      <c r="O960" s="74">
        <v>14.4434212678677</v>
      </c>
      <c r="P960" s="76">
        <v>0.54439506547330097</v>
      </c>
      <c r="Q960" s="76" t="s">
        <v>18</v>
      </c>
      <c r="R960" s="77">
        <v>8</v>
      </c>
      <c r="S960" s="78">
        <v>0</v>
      </c>
      <c r="T960" s="78">
        <v>0</v>
      </c>
      <c r="U960" s="14" t="s">
        <v>18</v>
      </c>
      <c r="V960" s="79">
        <v>0.01</v>
      </c>
      <c r="W960" s="79" t="s">
        <v>18</v>
      </c>
      <c r="X960" s="79">
        <v>1.0800000000000001E-2</v>
      </c>
      <c r="Y960" s="12" t="s">
        <v>1371</v>
      </c>
      <c r="Z960" s="60" t="s">
        <v>18</v>
      </c>
      <c r="AA960" s="8" t="s">
        <v>18</v>
      </c>
      <c r="AB960" s="80" t="s">
        <v>18</v>
      </c>
      <c r="AC960" s="62">
        <v>43844</v>
      </c>
      <c r="AD960" s="12" t="s">
        <v>1397</v>
      </c>
      <c r="AE960" s="16" t="s">
        <v>1394</v>
      </c>
      <c r="AF960" s="14" t="s">
        <v>18</v>
      </c>
      <c r="AG960" s="39" t="s">
        <v>18</v>
      </c>
    </row>
    <row r="961" spans="1:33" x14ac:dyDescent="0.25">
      <c r="A961" s="40" t="s">
        <v>1399</v>
      </c>
      <c r="B961" s="40" t="b" cm="1">
        <f t="array" ref="B961">IsESG(A961)</f>
        <v>0</v>
      </c>
      <c r="C961" s="67">
        <v>5.9340924042647902</v>
      </c>
      <c r="D961" s="42">
        <v>23</v>
      </c>
      <c r="E961" s="67">
        <v>4.3118246000088698</v>
      </c>
      <c r="F961" s="42">
        <v>33</v>
      </c>
      <c r="G961" s="67">
        <v>-12.4123039987279</v>
      </c>
      <c r="H961" s="42">
        <v>44</v>
      </c>
      <c r="I961" s="67">
        <v>15.970085873291501</v>
      </c>
      <c r="J961" s="42">
        <v>40</v>
      </c>
      <c r="K961" s="67">
        <v>1.0283014029366599</v>
      </c>
      <c r="L961" s="42">
        <v>24</v>
      </c>
      <c r="M961" s="68">
        <v>-0.80413535801773195</v>
      </c>
      <c r="N961" s="64">
        <v>2</v>
      </c>
      <c r="O961" s="67">
        <v>12.1333890651327</v>
      </c>
      <c r="P961" s="69">
        <v>0.97986444283948304</v>
      </c>
      <c r="Q961" s="69">
        <v>0.20203684306983899</v>
      </c>
      <c r="R961" s="70">
        <v>8</v>
      </c>
      <c r="S961" s="71">
        <v>0</v>
      </c>
      <c r="T961" s="71">
        <v>0</v>
      </c>
      <c r="U961" s="46" t="s">
        <v>18</v>
      </c>
      <c r="V961" s="72">
        <v>1.6E-2</v>
      </c>
      <c r="W961" s="72" t="s">
        <v>18</v>
      </c>
      <c r="X961" s="72">
        <v>1.61E-2</v>
      </c>
      <c r="Y961" s="48" t="s">
        <v>1328</v>
      </c>
      <c r="Z961" s="49">
        <v>74.962583293203906</v>
      </c>
      <c r="AA961" s="50" t="s">
        <v>18</v>
      </c>
      <c r="AB961" s="73" t="s">
        <v>18</v>
      </c>
      <c r="AC961" s="52">
        <v>41879</v>
      </c>
      <c r="AD961" s="48" t="s">
        <v>1400</v>
      </c>
      <c r="AE961" s="53">
        <v>100</v>
      </c>
      <c r="AF961" s="46" t="s">
        <v>39</v>
      </c>
      <c r="AG961" s="54" t="s">
        <v>18</v>
      </c>
    </row>
    <row r="962" spans="1:33" hidden="1" x14ac:dyDescent="0.25">
      <c r="A962" s="1" t="s">
        <v>1401</v>
      </c>
      <c r="B962" s="40" t="b" cm="1">
        <f t="array" ref="B962">IsESG(A962)</f>
        <v>0</v>
      </c>
      <c r="C962" s="74" t="s">
        <v>18</v>
      </c>
      <c r="D962" s="37" t="s">
        <v>18</v>
      </c>
      <c r="E962" s="74">
        <v>6.5939548435479001</v>
      </c>
      <c r="F962" s="37">
        <v>24</v>
      </c>
      <c r="G962" s="74">
        <v>4.6160737016576796</v>
      </c>
      <c r="H962" s="37">
        <v>14</v>
      </c>
      <c r="I962" s="74">
        <v>21.2458818628164</v>
      </c>
      <c r="J962" s="37">
        <v>17</v>
      </c>
      <c r="K962" s="74">
        <v>1.45797598627794</v>
      </c>
      <c r="L962" s="37">
        <v>20</v>
      </c>
      <c r="M962" s="74">
        <v>-4.2880258899675798</v>
      </c>
      <c r="N962" s="37">
        <v>37</v>
      </c>
      <c r="O962" s="74">
        <v>11.1300016615836</v>
      </c>
      <c r="P962" s="76">
        <v>1.5422165267802499</v>
      </c>
      <c r="Q962" s="76">
        <v>0.322588241221685</v>
      </c>
      <c r="R962" s="77">
        <v>9</v>
      </c>
      <c r="S962" s="78">
        <v>0</v>
      </c>
      <c r="T962" s="78">
        <v>0</v>
      </c>
      <c r="U962" s="14" t="s">
        <v>18</v>
      </c>
      <c r="V962" s="79">
        <v>2E-3</v>
      </c>
      <c r="W962" s="79" t="s">
        <v>18</v>
      </c>
      <c r="X962" s="79">
        <v>2E-3</v>
      </c>
      <c r="Y962" s="12" t="s">
        <v>1328</v>
      </c>
      <c r="Z962" s="60">
        <v>1287.6735042262001</v>
      </c>
      <c r="AA962" s="8" t="s">
        <v>18</v>
      </c>
      <c r="AB962" s="80" t="s">
        <v>18</v>
      </c>
      <c r="AC962" s="62">
        <v>43153</v>
      </c>
      <c r="AD962" s="12" t="s">
        <v>1402</v>
      </c>
      <c r="AE962" s="16" t="s">
        <v>56</v>
      </c>
      <c r="AF962" s="14" t="s">
        <v>18</v>
      </c>
      <c r="AG962" s="39">
        <v>-16.37266696</v>
      </c>
    </row>
    <row r="963" spans="1:33" x14ac:dyDescent="0.25">
      <c r="A963" s="40" t="s">
        <v>2682</v>
      </c>
      <c r="B963" s="40" t="b" cm="1">
        <f t="array" ref="B963">IsESG(A963)</f>
        <v>0</v>
      </c>
      <c r="C963" s="67">
        <v>6.6804577160517198</v>
      </c>
      <c r="D963" s="42">
        <v>17</v>
      </c>
      <c r="E963" s="67">
        <v>7.5648941535544303</v>
      </c>
      <c r="F963" s="42">
        <v>12</v>
      </c>
      <c r="G963" s="67">
        <v>4.6101640474825096</v>
      </c>
      <c r="H963" s="42">
        <v>15</v>
      </c>
      <c r="I963" s="67">
        <v>21.317040054311001</v>
      </c>
      <c r="J963" s="42">
        <v>16</v>
      </c>
      <c r="K963" s="67">
        <v>1.4764338444066301</v>
      </c>
      <c r="L963" s="42">
        <v>19</v>
      </c>
      <c r="M963" s="67">
        <v>-4.2849491162292601</v>
      </c>
      <c r="N963" s="42">
        <v>36</v>
      </c>
      <c r="O963" s="67">
        <v>11.115282537597</v>
      </c>
      <c r="P963" s="69">
        <v>1.5506606007341901</v>
      </c>
      <c r="Q963" s="69">
        <v>0.386096735067748</v>
      </c>
      <c r="R963" s="70">
        <v>9</v>
      </c>
      <c r="S963" s="71">
        <v>0</v>
      </c>
      <c r="T963" s="71">
        <v>0</v>
      </c>
      <c r="U963" s="46" t="s">
        <v>18</v>
      </c>
      <c r="V963" s="72">
        <v>2E-3</v>
      </c>
      <c r="W963" s="72" t="s">
        <v>18</v>
      </c>
      <c r="X963" s="72">
        <v>2E-3</v>
      </c>
      <c r="Y963" s="48" t="s">
        <v>1328</v>
      </c>
      <c r="Z963" s="49" t="s">
        <v>18</v>
      </c>
      <c r="AA963" s="50" t="s">
        <v>18</v>
      </c>
      <c r="AB963" s="73" t="s">
        <v>18</v>
      </c>
      <c r="AC963" s="52">
        <v>42061</v>
      </c>
      <c r="AD963" s="48" t="s">
        <v>1402</v>
      </c>
      <c r="AE963" s="53" t="s">
        <v>56</v>
      </c>
      <c r="AF963" s="46" t="s">
        <v>18</v>
      </c>
      <c r="AG963" s="54" t="s">
        <v>18</v>
      </c>
    </row>
    <row r="964" spans="1:33" x14ac:dyDescent="0.25">
      <c r="A964" s="1" t="s">
        <v>1404</v>
      </c>
      <c r="B964" s="40" t="b" cm="1">
        <f t="array" ref="B964">IsESG(A964)</f>
        <v>0</v>
      </c>
      <c r="C964" s="74">
        <v>4.6586015959573599</v>
      </c>
      <c r="D964" s="37">
        <v>28</v>
      </c>
      <c r="E964" s="74">
        <v>5.1014527695812202</v>
      </c>
      <c r="F964" s="37">
        <v>30</v>
      </c>
      <c r="G964" s="74">
        <v>1.02654910472987</v>
      </c>
      <c r="H964" s="37">
        <v>28</v>
      </c>
      <c r="I964" s="74">
        <v>14.497901194704299</v>
      </c>
      <c r="J964" s="37">
        <v>42</v>
      </c>
      <c r="K964" s="74">
        <v>-1.96295272325134</v>
      </c>
      <c r="L964" s="37">
        <v>43</v>
      </c>
      <c r="M964" s="74">
        <v>-4.8309178743961496</v>
      </c>
      <c r="N964" s="37">
        <v>46</v>
      </c>
      <c r="O964" s="74">
        <v>13.6957001650887</v>
      </c>
      <c r="P964" s="76">
        <v>0.76059578640799597</v>
      </c>
      <c r="Q964" s="76">
        <v>0.23804144441951</v>
      </c>
      <c r="R964" s="77">
        <v>8</v>
      </c>
      <c r="S964" s="78">
        <v>0</v>
      </c>
      <c r="T964" s="78">
        <v>0</v>
      </c>
      <c r="U964" s="14" t="s">
        <v>18</v>
      </c>
      <c r="V964" s="79">
        <v>1.8499999999999999E-2</v>
      </c>
      <c r="W964" s="79" t="s">
        <v>18</v>
      </c>
      <c r="X964" s="79">
        <v>1.8499999999999999E-2</v>
      </c>
      <c r="Y964" s="12" t="s">
        <v>1328</v>
      </c>
      <c r="Z964" s="60">
        <v>234.32730212999999</v>
      </c>
      <c r="AA964" s="8" t="s">
        <v>18</v>
      </c>
      <c r="AB964" s="80" t="s">
        <v>18</v>
      </c>
      <c r="AC964" s="62">
        <v>41929</v>
      </c>
      <c r="AD964" s="12" t="s">
        <v>1405</v>
      </c>
      <c r="AE964" s="16" t="s">
        <v>56</v>
      </c>
      <c r="AF964" s="14" t="s">
        <v>18</v>
      </c>
      <c r="AG964" s="39">
        <v>-1.04457774</v>
      </c>
    </row>
    <row r="965" spans="1:33" x14ac:dyDescent="0.25">
      <c r="A965" s="40" t="s">
        <v>2683</v>
      </c>
      <c r="B965" s="40" t="b" cm="1">
        <f t="array" ref="B965">IsESG(A965)</f>
        <v>0</v>
      </c>
      <c r="C965" s="67">
        <v>5.5876365310029597</v>
      </c>
      <c r="D965" s="42">
        <v>25</v>
      </c>
      <c r="E965" s="67">
        <v>6.0442543630460701</v>
      </c>
      <c r="F965" s="42">
        <v>28</v>
      </c>
      <c r="G965" s="67">
        <v>1.9314044791961</v>
      </c>
      <c r="H965" s="42">
        <v>25</v>
      </c>
      <c r="I965" s="67">
        <v>15.5265398807833</v>
      </c>
      <c r="J965" s="42">
        <v>41</v>
      </c>
      <c r="K965" s="67">
        <v>-1.54813739719399</v>
      </c>
      <c r="L965" s="42">
        <v>41</v>
      </c>
      <c r="M965" s="67">
        <v>-4.7730463266260896</v>
      </c>
      <c r="N965" s="42">
        <v>42</v>
      </c>
      <c r="O965" s="67">
        <v>13.7059326269273</v>
      </c>
      <c r="P965" s="69">
        <v>0.83507856306446104</v>
      </c>
      <c r="Q965" s="69">
        <v>0.29274190381619403</v>
      </c>
      <c r="R965" s="70">
        <v>8</v>
      </c>
      <c r="S965" s="71">
        <v>0</v>
      </c>
      <c r="T965" s="71">
        <v>0</v>
      </c>
      <c r="U965" s="46" t="s">
        <v>18</v>
      </c>
      <c r="V965" s="72">
        <v>9.4999999999999998E-3</v>
      </c>
      <c r="W965" s="72" t="s">
        <v>18</v>
      </c>
      <c r="X965" s="72">
        <v>9.4999999999999998E-3</v>
      </c>
      <c r="Y965" s="48" t="s">
        <v>1328</v>
      </c>
      <c r="Z965" s="49" t="s">
        <v>18</v>
      </c>
      <c r="AA965" s="50" t="s">
        <v>18</v>
      </c>
      <c r="AB965" s="73" t="s">
        <v>18</v>
      </c>
      <c r="AC965" s="52">
        <v>41929</v>
      </c>
      <c r="AD965" s="48" t="s">
        <v>1405</v>
      </c>
      <c r="AE965" s="53">
        <v>1000000</v>
      </c>
      <c r="AF965" s="46" t="s">
        <v>18</v>
      </c>
      <c r="AG965" s="54" t="s">
        <v>18</v>
      </c>
    </row>
    <row r="966" spans="1:33" x14ac:dyDescent="0.25">
      <c r="A966" s="1" t="s">
        <v>2684</v>
      </c>
      <c r="B966" s="40" t="b" cm="1">
        <f t="array" ref="B966">IsESG(A966)</f>
        <v>0</v>
      </c>
      <c r="C966" s="74">
        <v>4.1962345706102404</v>
      </c>
      <c r="D966" s="37">
        <v>29</v>
      </c>
      <c r="E966" s="74">
        <v>4.1680248514359901</v>
      </c>
      <c r="F966" s="37">
        <v>35</v>
      </c>
      <c r="G966" s="74">
        <v>1.02001088258341</v>
      </c>
      <c r="H966" s="37">
        <v>29</v>
      </c>
      <c r="I966" s="74">
        <v>14.4905913543647</v>
      </c>
      <c r="J966" s="37">
        <v>43</v>
      </c>
      <c r="K966" s="74">
        <v>-2.0022246941045401</v>
      </c>
      <c r="L966" s="37">
        <v>44</v>
      </c>
      <c r="M966" s="74">
        <v>-4.8596112311014998</v>
      </c>
      <c r="N966" s="37">
        <v>47</v>
      </c>
      <c r="O966" s="74">
        <v>13.7136308673043</v>
      </c>
      <c r="P966" s="76">
        <v>0.75906826557162099</v>
      </c>
      <c r="Q966" s="76">
        <v>0.18079817634751899</v>
      </c>
      <c r="R966" s="77">
        <v>8</v>
      </c>
      <c r="S966" s="78">
        <v>0</v>
      </c>
      <c r="T966" s="78">
        <v>0</v>
      </c>
      <c r="U966" s="14" t="s">
        <v>18</v>
      </c>
      <c r="V966" s="79">
        <v>1.8499999999999999E-2</v>
      </c>
      <c r="W966" s="79" t="s">
        <v>18</v>
      </c>
      <c r="X966" s="79">
        <v>1.8499999999999999E-2</v>
      </c>
      <c r="Y966" s="12" t="s">
        <v>1328</v>
      </c>
      <c r="Z966" s="60" t="s">
        <v>18</v>
      </c>
      <c r="AA966" s="8" t="s">
        <v>18</v>
      </c>
      <c r="AB966" s="80" t="s">
        <v>18</v>
      </c>
      <c r="AC966" s="62">
        <v>41929</v>
      </c>
      <c r="AD966" s="12" t="s">
        <v>1405</v>
      </c>
      <c r="AE966" s="16" t="s">
        <v>56</v>
      </c>
      <c r="AF966" s="14" t="s">
        <v>18</v>
      </c>
      <c r="AG966" s="39" t="s">
        <v>18</v>
      </c>
    </row>
    <row r="967" spans="1:33" x14ac:dyDescent="0.25">
      <c r="A967" s="40" t="s">
        <v>1408</v>
      </c>
      <c r="B967" s="40" t="b" cm="1">
        <f t="array" ref="B967">IsESG(A967)</f>
        <v>0</v>
      </c>
      <c r="C967" s="67">
        <v>3.42615935505976</v>
      </c>
      <c r="D967" s="42">
        <v>31</v>
      </c>
      <c r="E967" s="67">
        <v>1.56996778291622</v>
      </c>
      <c r="F967" s="42">
        <v>39</v>
      </c>
      <c r="G967" s="67">
        <v>-9.3559425291575096</v>
      </c>
      <c r="H967" s="42">
        <v>42</v>
      </c>
      <c r="I967" s="67">
        <v>18.034528552456699</v>
      </c>
      <c r="J967" s="42">
        <v>35</v>
      </c>
      <c r="K967" s="67">
        <v>3.4209913893413502</v>
      </c>
      <c r="L967" s="42">
        <v>5</v>
      </c>
      <c r="M967" s="67">
        <v>-3.3492822966506699</v>
      </c>
      <c r="N967" s="42">
        <v>20</v>
      </c>
      <c r="O967" s="67">
        <v>13.801331246264301</v>
      </c>
      <c r="P967" s="69">
        <v>1.01102704849599</v>
      </c>
      <c r="Q967" s="69">
        <v>2.9819599778892501E-2</v>
      </c>
      <c r="R967" s="70">
        <v>8</v>
      </c>
      <c r="S967" s="71">
        <v>0</v>
      </c>
      <c r="T967" s="71">
        <v>0</v>
      </c>
      <c r="U967" s="46" t="s">
        <v>18</v>
      </c>
      <c r="V967" s="72">
        <v>1.6E-2</v>
      </c>
      <c r="W967" s="72" t="s">
        <v>18</v>
      </c>
      <c r="X967" s="72">
        <v>1.6E-2</v>
      </c>
      <c r="Y967" s="48" t="s">
        <v>1328</v>
      </c>
      <c r="Z967" s="49">
        <v>194.88311639266701</v>
      </c>
      <c r="AA967" s="50" t="s">
        <v>18</v>
      </c>
      <c r="AB967" s="73" t="s">
        <v>18</v>
      </c>
      <c r="AC967" s="52">
        <v>42061</v>
      </c>
      <c r="AD967" s="48" t="s">
        <v>1409</v>
      </c>
      <c r="AE967" s="53" t="s">
        <v>56</v>
      </c>
      <c r="AF967" s="46" t="s">
        <v>18</v>
      </c>
      <c r="AG967" s="54">
        <v>-0.39585197999999999</v>
      </c>
    </row>
    <row r="968" spans="1:33" x14ac:dyDescent="0.25">
      <c r="A968" s="1" t="s">
        <v>1410</v>
      </c>
      <c r="B968" s="40" t="b" cm="1">
        <f t="array" ref="B968">IsESG(A968)</f>
        <v>0</v>
      </c>
      <c r="C968" s="74">
        <v>7.2353444165171803</v>
      </c>
      <c r="D968" s="37">
        <v>9</v>
      </c>
      <c r="E968" s="75">
        <v>9.1204527333202208</v>
      </c>
      <c r="F968" s="66">
        <v>3</v>
      </c>
      <c r="G968" s="74">
        <v>5.5680946061778203</v>
      </c>
      <c r="H968" s="37">
        <v>6</v>
      </c>
      <c r="I968" s="74">
        <v>21.610265360871701</v>
      </c>
      <c r="J968" s="37">
        <v>15</v>
      </c>
      <c r="K968" s="74">
        <v>-1.43040528149622</v>
      </c>
      <c r="L968" s="37">
        <v>40</v>
      </c>
      <c r="M968" s="74">
        <v>-2.7300224916624898</v>
      </c>
      <c r="N968" s="37">
        <v>12</v>
      </c>
      <c r="O968" s="74">
        <v>12.5226079363284</v>
      </c>
      <c r="P968" s="76">
        <v>1.39980873734681</v>
      </c>
      <c r="Q968" s="76">
        <v>0.42090385697856803</v>
      </c>
      <c r="R968" s="77">
        <v>8</v>
      </c>
      <c r="S968" s="78">
        <v>0.05</v>
      </c>
      <c r="T968" s="78">
        <v>5.0000000000000001E-3</v>
      </c>
      <c r="U968" s="14" t="s">
        <v>18</v>
      </c>
      <c r="V968" s="79">
        <v>1.4999999999999999E-2</v>
      </c>
      <c r="W968" s="79" t="s">
        <v>18</v>
      </c>
      <c r="X968" s="79">
        <v>1.7999999999999999E-2</v>
      </c>
      <c r="Y968" s="12" t="s">
        <v>141</v>
      </c>
      <c r="Z968" s="60">
        <v>48.6</v>
      </c>
      <c r="AA968" s="8" t="s">
        <v>18</v>
      </c>
      <c r="AB968" s="80" t="s">
        <v>18</v>
      </c>
      <c r="AC968" s="62">
        <v>40806</v>
      </c>
      <c r="AD968" s="12" t="s">
        <v>1411</v>
      </c>
      <c r="AE968" s="16" t="s">
        <v>1412</v>
      </c>
      <c r="AF968" s="14" t="s">
        <v>18</v>
      </c>
      <c r="AG968" s="39" t="s">
        <v>18</v>
      </c>
    </row>
    <row r="969" spans="1:33" x14ac:dyDescent="0.25">
      <c r="A969" s="40" t="s">
        <v>1413</v>
      </c>
      <c r="B969" s="40" t="b" cm="1">
        <f t="array" ref="B969">IsESG(A969)</f>
        <v>0</v>
      </c>
      <c r="C969" s="67">
        <v>6.9499592881985404</v>
      </c>
      <c r="D969" s="42">
        <v>14</v>
      </c>
      <c r="E969" s="67">
        <v>6.7333194974860504</v>
      </c>
      <c r="F969" s="42">
        <v>22</v>
      </c>
      <c r="G969" s="67">
        <v>4.3391422950345104</v>
      </c>
      <c r="H969" s="42">
        <v>19</v>
      </c>
      <c r="I969" s="67">
        <v>20.2395637338042</v>
      </c>
      <c r="J969" s="42">
        <v>23</v>
      </c>
      <c r="K969" s="67">
        <v>-1.35614852892246</v>
      </c>
      <c r="L969" s="42">
        <v>39</v>
      </c>
      <c r="M969" s="67">
        <v>-3.4682860998650402</v>
      </c>
      <c r="N969" s="42">
        <v>22</v>
      </c>
      <c r="O969" s="67">
        <v>12.4836412144766</v>
      </c>
      <c r="P969" s="69">
        <v>1.29437830669431</v>
      </c>
      <c r="Q969" s="69">
        <v>0.30131397785481701</v>
      </c>
      <c r="R969" s="70">
        <v>8</v>
      </c>
      <c r="S969" s="71">
        <v>0.05</v>
      </c>
      <c r="T969" s="71">
        <v>5.0000000000000001E-3</v>
      </c>
      <c r="U969" s="46" t="s">
        <v>18</v>
      </c>
      <c r="V969" s="72">
        <v>1.4999999999999999E-2</v>
      </c>
      <c r="W969" s="72" t="s">
        <v>18</v>
      </c>
      <c r="X969" s="72">
        <v>1.7999999999999999E-2</v>
      </c>
      <c r="Y969" s="48" t="s">
        <v>141</v>
      </c>
      <c r="Z969" s="49">
        <v>128.4</v>
      </c>
      <c r="AA969" s="50" t="s">
        <v>18</v>
      </c>
      <c r="AB969" s="73" t="s">
        <v>18</v>
      </c>
      <c r="AC969" s="52">
        <v>32477</v>
      </c>
      <c r="AD969" s="48" t="s">
        <v>1414</v>
      </c>
      <c r="AE969" s="53" t="s">
        <v>1412</v>
      </c>
      <c r="AF969" s="46" t="s">
        <v>18</v>
      </c>
      <c r="AG969" s="54" t="s">
        <v>18</v>
      </c>
    </row>
    <row r="970" spans="1:33" x14ac:dyDescent="0.25">
      <c r="A970" s="1" t="s">
        <v>2685</v>
      </c>
      <c r="B970" s="40" t="b" cm="1">
        <f t="array" ref="B970">IsESG(A970)</f>
        <v>0</v>
      </c>
      <c r="C970" s="74">
        <v>7.21363590312711</v>
      </c>
      <c r="D970" s="37">
        <v>10</v>
      </c>
      <c r="E970" s="74">
        <v>7.2918361782105201</v>
      </c>
      <c r="F970" s="37">
        <v>14</v>
      </c>
      <c r="G970" s="74">
        <v>4.99086551181062</v>
      </c>
      <c r="H970" s="37">
        <v>9</v>
      </c>
      <c r="I970" s="74">
        <v>20.2800361336948</v>
      </c>
      <c r="J970" s="37">
        <v>22</v>
      </c>
      <c r="K970" s="74">
        <v>-1.3338273434604899</v>
      </c>
      <c r="L970" s="37">
        <v>38</v>
      </c>
      <c r="M970" s="74">
        <v>-3.4795215657847298</v>
      </c>
      <c r="N970" s="37">
        <v>24</v>
      </c>
      <c r="O970" s="74">
        <v>12.326255278856101</v>
      </c>
      <c r="P970" s="76">
        <v>1.3141888116053599</v>
      </c>
      <c r="Q970" s="76">
        <v>0.33149847196977</v>
      </c>
      <c r="R970" s="77">
        <v>8</v>
      </c>
      <c r="S970" s="78">
        <v>0.05</v>
      </c>
      <c r="T970" s="78">
        <v>5.0000000000000001E-3</v>
      </c>
      <c r="U970" s="14" t="s">
        <v>18</v>
      </c>
      <c r="V970" s="79">
        <v>1.4999999999999999E-2</v>
      </c>
      <c r="W970" s="79" t="s">
        <v>18</v>
      </c>
      <c r="X970" s="79">
        <v>1.7999999999999999E-2</v>
      </c>
      <c r="Y970" s="12" t="s">
        <v>141</v>
      </c>
      <c r="Z970" s="60" t="s">
        <v>18</v>
      </c>
      <c r="AA970" s="8" t="s">
        <v>18</v>
      </c>
      <c r="AB970" s="80" t="s">
        <v>18</v>
      </c>
      <c r="AC970" s="62">
        <v>38442</v>
      </c>
      <c r="AD970" s="12" t="s">
        <v>1414</v>
      </c>
      <c r="AE970" s="16" t="s">
        <v>1412</v>
      </c>
      <c r="AF970" s="14" t="s">
        <v>18</v>
      </c>
      <c r="AG970" s="39" t="s">
        <v>18</v>
      </c>
    </row>
    <row r="971" spans="1:33" x14ac:dyDescent="0.25">
      <c r="A971" s="40" t="s">
        <v>1416</v>
      </c>
      <c r="B971" s="40" t="b" cm="1">
        <f t="array" ref="B971">IsESG(A971)</f>
        <v>0</v>
      </c>
      <c r="C971" s="67">
        <v>5.8432681996757303</v>
      </c>
      <c r="D971" s="42">
        <v>24</v>
      </c>
      <c r="E971" s="67">
        <v>7.6584048651340204</v>
      </c>
      <c r="F971" s="42">
        <v>11</v>
      </c>
      <c r="G971" s="67">
        <v>4.7146642659289402</v>
      </c>
      <c r="H971" s="42">
        <v>13</v>
      </c>
      <c r="I971" s="67">
        <v>21.103047170929901</v>
      </c>
      <c r="J971" s="42">
        <v>18</v>
      </c>
      <c r="K971" s="67">
        <v>0.30443209717021502</v>
      </c>
      <c r="L971" s="42">
        <v>26</v>
      </c>
      <c r="M971" s="67">
        <v>-2.0289855072463499</v>
      </c>
      <c r="N971" s="42">
        <v>7</v>
      </c>
      <c r="O971" s="67">
        <v>11.459843607818</v>
      </c>
      <c r="P971" s="69">
        <v>1.4853638842057799</v>
      </c>
      <c r="Q971" s="69">
        <v>0.37452321974994801</v>
      </c>
      <c r="R971" s="70">
        <v>8</v>
      </c>
      <c r="S971" s="71">
        <v>0.05</v>
      </c>
      <c r="T971" s="71">
        <v>5.0000000000000001E-3</v>
      </c>
      <c r="U971" s="46" t="s">
        <v>18</v>
      </c>
      <c r="V971" s="72">
        <v>1.4999999999999999E-2</v>
      </c>
      <c r="W971" s="72" t="s">
        <v>18</v>
      </c>
      <c r="X971" s="72">
        <v>1.7500000000000002E-2</v>
      </c>
      <c r="Y971" s="48" t="s">
        <v>141</v>
      </c>
      <c r="Z971" s="49">
        <v>45</v>
      </c>
      <c r="AA971" s="50" t="s">
        <v>18</v>
      </c>
      <c r="AB971" s="73" t="s">
        <v>18</v>
      </c>
      <c r="AC971" s="52">
        <v>36868</v>
      </c>
      <c r="AD971" s="48" t="s">
        <v>1417</v>
      </c>
      <c r="AE971" s="53" t="s">
        <v>1412</v>
      </c>
      <c r="AF971" s="46" t="s">
        <v>18</v>
      </c>
      <c r="AG971" s="54" t="s">
        <v>18</v>
      </c>
    </row>
    <row r="972" spans="1:33" x14ac:dyDescent="0.25">
      <c r="A972" s="1" t="s">
        <v>1418</v>
      </c>
      <c r="B972" s="40" t="b" cm="1">
        <f t="array" ref="B972">IsESG(A972)</f>
        <v>0</v>
      </c>
      <c r="C972" s="74">
        <v>6.7345070285620796</v>
      </c>
      <c r="D972" s="37">
        <v>16</v>
      </c>
      <c r="E972" s="74">
        <v>7.69594385898366</v>
      </c>
      <c r="F972" s="37">
        <v>10</v>
      </c>
      <c r="G972" s="74">
        <v>4.8988132229474504</v>
      </c>
      <c r="H972" s="37">
        <v>10</v>
      </c>
      <c r="I972" s="74">
        <v>18.055728205129999</v>
      </c>
      <c r="J972" s="37">
        <v>34</v>
      </c>
      <c r="K972" s="74">
        <v>-0.36264590345674802</v>
      </c>
      <c r="L972" s="37">
        <v>33</v>
      </c>
      <c r="M972" s="74">
        <v>-3.4739803094233102</v>
      </c>
      <c r="N972" s="37">
        <v>23</v>
      </c>
      <c r="O972" s="74">
        <v>11.4224951542603</v>
      </c>
      <c r="P972" s="76">
        <v>1.2234383695656199</v>
      </c>
      <c r="Q972" s="76">
        <v>0.38268958867494701</v>
      </c>
      <c r="R972" s="77">
        <v>8</v>
      </c>
      <c r="S972" s="78">
        <v>0.05</v>
      </c>
      <c r="T972" s="78">
        <v>5.0000000000000001E-3</v>
      </c>
      <c r="U972" s="14" t="s">
        <v>18</v>
      </c>
      <c r="V972" s="79">
        <v>0.01</v>
      </c>
      <c r="W972" s="79" t="s">
        <v>18</v>
      </c>
      <c r="X972" s="79">
        <v>1.2999999999999999E-2</v>
      </c>
      <c r="Y972" s="12" t="s">
        <v>141</v>
      </c>
      <c r="Z972" s="60">
        <v>147.5</v>
      </c>
      <c r="AA972" s="8" t="s">
        <v>18</v>
      </c>
      <c r="AB972" s="80" t="s">
        <v>18</v>
      </c>
      <c r="AC972" s="62">
        <v>32478</v>
      </c>
      <c r="AD972" s="12" t="s">
        <v>1419</v>
      </c>
      <c r="AE972" s="16" t="s">
        <v>1412</v>
      </c>
      <c r="AF972" s="14" t="s">
        <v>18</v>
      </c>
      <c r="AG972" s="39" t="s">
        <v>18</v>
      </c>
    </row>
    <row r="973" spans="1:33" x14ac:dyDescent="0.25">
      <c r="A973" s="40" t="s">
        <v>2686</v>
      </c>
      <c r="B973" s="40" t="b" cm="1">
        <f t="array" ref="B973">IsESG(A973)</f>
        <v>0</v>
      </c>
      <c r="C973" s="67">
        <v>7.1253849779465401</v>
      </c>
      <c r="D973" s="42">
        <v>11</v>
      </c>
      <c r="E973" s="67">
        <v>8.4924200129118397</v>
      </c>
      <c r="F973" s="42">
        <v>5</v>
      </c>
      <c r="G973" s="67">
        <v>5.6675333155975496</v>
      </c>
      <c r="H973" s="42">
        <v>5</v>
      </c>
      <c r="I973" s="67">
        <v>18.0811808118081</v>
      </c>
      <c r="J973" s="42">
        <v>33</v>
      </c>
      <c r="K973" s="67">
        <v>-0.31152647975078901</v>
      </c>
      <c r="L973" s="42">
        <v>32</v>
      </c>
      <c r="M973" s="67">
        <v>-3.4852546916890499</v>
      </c>
      <c r="N973" s="42">
        <v>25</v>
      </c>
      <c r="O973" s="67">
        <v>11.115142188079901</v>
      </c>
      <c r="P973" s="69">
        <v>1.25955846697053</v>
      </c>
      <c r="Q973" s="69">
        <v>0.43042472982964902</v>
      </c>
      <c r="R973" s="70">
        <v>8</v>
      </c>
      <c r="S973" s="71">
        <v>0.05</v>
      </c>
      <c r="T973" s="71">
        <v>5.0000000000000001E-3</v>
      </c>
      <c r="U973" s="46" t="s">
        <v>18</v>
      </c>
      <c r="V973" s="72">
        <v>0.01</v>
      </c>
      <c r="W973" s="72" t="s">
        <v>18</v>
      </c>
      <c r="X973" s="72">
        <v>1.2999999999999999E-2</v>
      </c>
      <c r="Y973" s="48" t="s">
        <v>141</v>
      </c>
      <c r="Z973" s="49" t="s">
        <v>18</v>
      </c>
      <c r="AA973" s="50" t="s">
        <v>18</v>
      </c>
      <c r="AB973" s="73" t="s">
        <v>18</v>
      </c>
      <c r="AC973" s="52">
        <v>38442</v>
      </c>
      <c r="AD973" s="48" t="s">
        <v>1419</v>
      </c>
      <c r="AE973" s="53" t="s">
        <v>1412</v>
      </c>
      <c r="AF973" s="46" t="s">
        <v>18</v>
      </c>
      <c r="AG973" s="54" t="s">
        <v>18</v>
      </c>
    </row>
    <row r="974" spans="1:33" x14ac:dyDescent="0.25">
      <c r="A974" s="1" t="s">
        <v>1421</v>
      </c>
      <c r="B974" s="40" t="b" cm="1">
        <f t="array" ref="B974">IsESG(A974)</f>
        <v>0</v>
      </c>
      <c r="C974" s="74">
        <v>6.1405231789494197</v>
      </c>
      <c r="D974" s="37">
        <v>21</v>
      </c>
      <c r="E974" s="74">
        <v>6.6714074799505596</v>
      </c>
      <c r="F974" s="37">
        <v>23</v>
      </c>
      <c r="G974" s="74">
        <v>3.2556114842249699</v>
      </c>
      <c r="H974" s="37">
        <v>22</v>
      </c>
      <c r="I974" s="74">
        <v>13.105002957358099</v>
      </c>
      <c r="J974" s="37">
        <v>45</v>
      </c>
      <c r="K974" s="74">
        <v>-3.5060576488230102</v>
      </c>
      <c r="L974" s="37">
        <v>46</v>
      </c>
      <c r="M974" s="74">
        <v>-4.8066311315659904</v>
      </c>
      <c r="N974" s="37">
        <v>45</v>
      </c>
      <c r="O974" s="74">
        <v>11.5102411540714</v>
      </c>
      <c r="P974" s="76">
        <v>0.783996918860002</v>
      </c>
      <c r="Q974" s="76">
        <v>0.323377360383306</v>
      </c>
      <c r="R974" s="77">
        <v>8</v>
      </c>
      <c r="S974" s="78">
        <v>0.05</v>
      </c>
      <c r="T974" s="78">
        <v>5.0000000000000001E-3</v>
      </c>
      <c r="U974" s="14" t="s">
        <v>18</v>
      </c>
      <c r="V974" s="79">
        <v>1.4999999999999999E-2</v>
      </c>
      <c r="W974" s="79" t="s">
        <v>18</v>
      </c>
      <c r="X974" s="79">
        <v>1.7999999999999999E-2</v>
      </c>
      <c r="Y974" s="12" t="s">
        <v>141</v>
      </c>
      <c r="Z974" s="60">
        <v>437.1</v>
      </c>
      <c r="AA974" s="8" t="s">
        <v>18</v>
      </c>
      <c r="AB974" s="80" t="s">
        <v>18</v>
      </c>
      <c r="AC974" s="62">
        <v>35671</v>
      </c>
      <c r="AD974" s="12" t="s">
        <v>1422</v>
      </c>
      <c r="AE974" s="16" t="s">
        <v>1412</v>
      </c>
      <c r="AF974" s="14" t="s">
        <v>18</v>
      </c>
      <c r="AG974" s="39" t="s">
        <v>18</v>
      </c>
    </row>
    <row r="975" spans="1:33" x14ac:dyDescent="0.25">
      <c r="A975" s="40" t="s">
        <v>2687</v>
      </c>
      <c r="B975" s="40" t="b" cm="1">
        <f t="array" ref="B975">IsESG(A975)</f>
        <v>0</v>
      </c>
      <c r="C975" s="67">
        <v>6.0506616648269702</v>
      </c>
      <c r="D975" s="42">
        <v>22</v>
      </c>
      <c r="E975" s="67">
        <v>6.5693607901705402</v>
      </c>
      <c r="F975" s="42">
        <v>25</v>
      </c>
      <c r="G975" s="67">
        <v>3.1967552067007698</v>
      </c>
      <c r="H975" s="42">
        <v>23</v>
      </c>
      <c r="I975" s="67">
        <v>12.973697764504101</v>
      </c>
      <c r="J975" s="42">
        <v>46</v>
      </c>
      <c r="K975" s="67">
        <v>-3.62712587919756</v>
      </c>
      <c r="L975" s="42">
        <v>47</v>
      </c>
      <c r="M975" s="67">
        <v>-4.7471811665089696</v>
      </c>
      <c r="N975" s="42">
        <v>41</v>
      </c>
      <c r="O975" s="67">
        <v>12.9512257520572</v>
      </c>
      <c r="P975" s="69">
        <v>0.68662909422770901</v>
      </c>
      <c r="Q975" s="69">
        <v>0.30206754790187001</v>
      </c>
      <c r="R975" s="70">
        <v>8</v>
      </c>
      <c r="S975" s="71">
        <v>0.05</v>
      </c>
      <c r="T975" s="71">
        <v>5.0000000000000001E-3</v>
      </c>
      <c r="U975" s="46" t="s">
        <v>18</v>
      </c>
      <c r="V975" s="72">
        <v>1.4999999999999999E-2</v>
      </c>
      <c r="W975" s="72" t="s">
        <v>18</v>
      </c>
      <c r="X975" s="72">
        <v>1.7999999999999999E-2</v>
      </c>
      <c r="Y975" s="48" t="s">
        <v>141</v>
      </c>
      <c r="Z975" s="49" t="s">
        <v>18</v>
      </c>
      <c r="AA975" s="50" t="s">
        <v>18</v>
      </c>
      <c r="AB975" s="73" t="s">
        <v>18</v>
      </c>
      <c r="AC975" s="52">
        <v>39436</v>
      </c>
      <c r="AD975" s="48" t="s">
        <v>1422</v>
      </c>
      <c r="AE975" s="53" t="s">
        <v>1412</v>
      </c>
      <c r="AF975" s="46" t="s">
        <v>18</v>
      </c>
      <c r="AG975" s="54" t="s">
        <v>18</v>
      </c>
    </row>
    <row r="976" spans="1:33" hidden="1" x14ac:dyDescent="0.25">
      <c r="A976" s="1" t="s">
        <v>1424</v>
      </c>
      <c r="B976" s="40" t="b" cm="1">
        <f t="array" ref="B976">IsESG(A976)</f>
        <v>0</v>
      </c>
      <c r="C976" s="74" t="s">
        <v>18</v>
      </c>
      <c r="D976" s="37" t="s">
        <v>18</v>
      </c>
      <c r="E976" s="74">
        <v>6.2211818227898101</v>
      </c>
      <c r="F976" s="37">
        <v>27</v>
      </c>
      <c r="G976" s="74">
        <v>2.7853501903651599</v>
      </c>
      <c r="H976" s="37">
        <v>24</v>
      </c>
      <c r="I976" s="74">
        <v>12.7078228627319</v>
      </c>
      <c r="J976" s="37">
        <v>47</v>
      </c>
      <c r="K976" s="74">
        <v>-2.9349194238241001</v>
      </c>
      <c r="L976" s="37">
        <v>45</v>
      </c>
      <c r="M976" s="74">
        <v>-4.0614319337522904</v>
      </c>
      <c r="N976" s="37">
        <v>33</v>
      </c>
      <c r="O976" s="74">
        <v>11.5930430408535</v>
      </c>
      <c r="P976" s="76">
        <v>0.74413710663375898</v>
      </c>
      <c r="Q976" s="76">
        <v>0.293146556077098</v>
      </c>
      <c r="R976" s="77">
        <v>8</v>
      </c>
      <c r="S976" s="78">
        <v>0.05</v>
      </c>
      <c r="T976" s="78">
        <v>5.0000000000000001E-3</v>
      </c>
      <c r="U976" s="14" t="s">
        <v>18</v>
      </c>
      <c r="V976" s="79">
        <v>1.4999999999999999E-2</v>
      </c>
      <c r="W976" s="79" t="s">
        <v>18</v>
      </c>
      <c r="X976" s="79">
        <v>1.7999999999999999E-2</v>
      </c>
      <c r="Y976" s="12" t="s">
        <v>141</v>
      </c>
      <c r="Z976" s="60">
        <v>0.11512381566374599</v>
      </c>
      <c r="AA976" s="8" t="s">
        <v>18</v>
      </c>
      <c r="AB976" s="80" t="s">
        <v>18</v>
      </c>
      <c r="AC976" s="62">
        <v>43154</v>
      </c>
      <c r="AD976" s="12" t="s">
        <v>1425</v>
      </c>
      <c r="AE976" s="16" t="s">
        <v>1426</v>
      </c>
      <c r="AF976" s="14" t="s">
        <v>235</v>
      </c>
      <c r="AG976" s="39" t="s">
        <v>18</v>
      </c>
    </row>
    <row r="977" spans="1:33" x14ac:dyDescent="0.25">
      <c r="A977" s="40" t="s">
        <v>1427</v>
      </c>
      <c r="B977" s="40" t="b" cm="1">
        <f t="array" ref="B977">IsESG(A977)</f>
        <v>0</v>
      </c>
      <c r="C977" s="67">
        <v>6.5876951437318896</v>
      </c>
      <c r="D977" s="42">
        <v>19</v>
      </c>
      <c r="E977" s="67">
        <v>3.7157406181934398</v>
      </c>
      <c r="F977" s="42">
        <v>37</v>
      </c>
      <c r="G977" s="67">
        <v>-5.7236046431612699</v>
      </c>
      <c r="H977" s="42">
        <v>38</v>
      </c>
      <c r="I977" s="67">
        <v>23.510095412653001</v>
      </c>
      <c r="J977" s="42">
        <v>8</v>
      </c>
      <c r="K977" s="67">
        <v>1.30965299611254</v>
      </c>
      <c r="L977" s="42">
        <v>22</v>
      </c>
      <c r="M977" s="67">
        <v>-3.0549450549450299</v>
      </c>
      <c r="N977" s="42">
        <v>16</v>
      </c>
      <c r="O977" s="67">
        <v>13.221918324706101</v>
      </c>
      <c r="P977" s="69">
        <v>1.4694604503128501</v>
      </c>
      <c r="Q977" s="69">
        <v>0.13404553639685801</v>
      </c>
      <c r="R977" s="70">
        <v>8</v>
      </c>
      <c r="S977" s="71">
        <v>0.05</v>
      </c>
      <c r="T977" s="71">
        <v>0</v>
      </c>
      <c r="U977" s="46" t="s">
        <v>18</v>
      </c>
      <c r="V977" s="72">
        <v>1.4999999999999999E-2</v>
      </c>
      <c r="W977" s="72" t="s">
        <v>18</v>
      </c>
      <c r="X977" s="72">
        <v>1.7999999999999999E-2</v>
      </c>
      <c r="Y977" s="48" t="s">
        <v>141</v>
      </c>
      <c r="Z977" s="49">
        <v>208.7</v>
      </c>
      <c r="AA977" s="50" t="s">
        <v>18</v>
      </c>
      <c r="AB977" s="73" t="s">
        <v>18</v>
      </c>
      <c r="AC977" s="52">
        <v>34442</v>
      </c>
      <c r="AD977" s="48" t="s">
        <v>1428</v>
      </c>
      <c r="AE977" s="53" t="s">
        <v>1412</v>
      </c>
      <c r="AF977" s="46" t="s">
        <v>18</v>
      </c>
      <c r="AG977" s="54" t="s">
        <v>18</v>
      </c>
    </row>
    <row r="978" spans="1:33" x14ac:dyDescent="0.25">
      <c r="A978" s="1" t="s">
        <v>2688</v>
      </c>
      <c r="B978" s="40" t="b" cm="1">
        <f t="array" ref="B978">IsESG(A978)</f>
        <v>0</v>
      </c>
      <c r="C978" s="74">
        <v>6.7842881384887699</v>
      </c>
      <c r="D978" s="37">
        <v>15</v>
      </c>
      <c r="E978" s="74">
        <v>4.1039536880267402</v>
      </c>
      <c r="F978" s="37">
        <v>36</v>
      </c>
      <c r="G978" s="74">
        <v>-5.1970257862559297</v>
      </c>
      <c r="H978" s="37">
        <v>37</v>
      </c>
      <c r="I978" s="74">
        <v>23.5214140040788</v>
      </c>
      <c r="J978" s="37">
        <v>7</v>
      </c>
      <c r="K978" s="74">
        <v>1.3385387618517399</v>
      </c>
      <c r="L978" s="37">
        <v>21</v>
      </c>
      <c r="M978" s="74">
        <v>-3.04162219850584</v>
      </c>
      <c r="N978" s="37">
        <v>15</v>
      </c>
      <c r="O978" s="74">
        <v>13.1016101865902</v>
      </c>
      <c r="P978" s="76">
        <v>1.4838179712250901</v>
      </c>
      <c r="Q978" s="76">
        <v>0.15351601362362799</v>
      </c>
      <c r="R978" s="77">
        <v>8</v>
      </c>
      <c r="S978" s="78">
        <v>0.05</v>
      </c>
      <c r="T978" s="78">
        <v>0</v>
      </c>
      <c r="U978" s="14" t="s">
        <v>18</v>
      </c>
      <c r="V978" s="79">
        <v>1.4999999999999999E-2</v>
      </c>
      <c r="W978" s="79" t="s">
        <v>18</v>
      </c>
      <c r="X978" s="79">
        <v>1.7999999999999999E-2</v>
      </c>
      <c r="Y978" s="12" t="s">
        <v>141</v>
      </c>
      <c r="Z978" s="60" t="s">
        <v>18</v>
      </c>
      <c r="AA978" s="8" t="s">
        <v>18</v>
      </c>
      <c r="AB978" s="80" t="s">
        <v>18</v>
      </c>
      <c r="AC978" s="62">
        <v>38442</v>
      </c>
      <c r="AD978" s="12" t="s">
        <v>1428</v>
      </c>
      <c r="AE978" s="16" t="s">
        <v>1412</v>
      </c>
      <c r="AF978" s="14" t="s">
        <v>18</v>
      </c>
      <c r="AG978" s="39" t="s">
        <v>18</v>
      </c>
    </row>
    <row r="979" spans="1:33" x14ac:dyDescent="0.25">
      <c r="A979" s="40" t="s">
        <v>1430</v>
      </c>
      <c r="B979" s="40" t="b" cm="1">
        <f t="array" ref="B979">IsESG(A979)</f>
        <v>0</v>
      </c>
      <c r="C979" s="67">
        <v>4.1645846451201702</v>
      </c>
      <c r="D979" s="42">
        <v>30</v>
      </c>
      <c r="E979" s="67">
        <v>4.7508924903113297</v>
      </c>
      <c r="F979" s="42">
        <v>32</v>
      </c>
      <c r="G979" s="67">
        <v>4.7266545145548697</v>
      </c>
      <c r="H979" s="42">
        <v>12</v>
      </c>
      <c r="I979" s="67">
        <v>18.359009277385098</v>
      </c>
      <c r="J979" s="42">
        <v>31</v>
      </c>
      <c r="K979" s="67">
        <v>2.5138223368963599</v>
      </c>
      <c r="L979" s="42">
        <v>12</v>
      </c>
      <c r="M979" s="67">
        <v>-2.45510662177327</v>
      </c>
      <c r="N979" s="42">
        <v>10</v>
      </c>
      <c r="O979" s="67">
        <v>10.674295949475001</v>
      </c>
      <c r="P979" s="69">
        <v>1.33760577631883</v>
      </c>
      <c r="Q979" s="69">
        <v>0.213273340756097</v>
      </c>
      <c r="R979" s="70">
        <v>8</v>
      </c>
      <c r="S979" s="71">
        <v>0.05</v>
      </c>
      <c r="T979" s="71">
        <v>5.0000000000000001E-3</v>
      </c>
      <c r="U979" s="46" t="s">
        <v>18</v>
      </c>
      <c r="V979" s="72">
        <v>1.4999999999999999E-2</v>
      </c>
      <c r="W979" s="72" t="s">
        <v>18</v>
      </c>
      <c r="X979" s="72">
        <v>1.7999999999999999E-2</v>
      </c>
      <c r="Y979" s="48" t="s">
        <v>141</v>
      </c>
      <c r="Z979" s="49">
        <v>29.2</v>
      </c>
      <c r="AA979" s="50" t="s">
        <v>18</v>
      </c>
      <c r="AB979" s="73" t="s">
        <v>18</v>
      </c>
      <c r="AC979" s="52">
        <v>38852</v>
      </c>
      <c r="AD979" s="48" t="s">
        <v>1431</v>
      </c>
      <c r="AE979" s="53" t="s">
        <v>1412</v>
      </c>
      <c r="AF979" s="46" t="s">
        <v>18</v>
      </c>
      <c r="AG979" s="54" t="s">
        <v>18</v>
      </c>
    </row>
    <row r="980" spans="1:33" x14ac:dyDescent="0.25">
      <c r="A980" s="1" t="s">
        <v>1432</v>
      </c>
      <c r="B980" s="40" t="b" cm="1">
        <f t="array" ref="B980">IsESG(A980)</f>
        <v>0</v>
      </c>
      <c r="C980" s="74">
        <v>8.7265092981224193</v>
      </c>
      <c r="D980" s="37">
        <v>4</v>
      </c>
      <c r="E980" s="74">
        <v>7.1740016187833398</v>
      </c>
      <c r="F980" s="37">
        <v>16</v>
      </c>
      <c r="G980" s="74">
        <v>0.67908639459337505</v>
      </c>
      <c r="H980" s="37">
        <v>32</v>
      </c>
      <c r="I980" s="74">
        <v>20.193718122267999</v>
      </c>
      <c r="J980" s="37">
        <v>28</v>
      </c>
      <c r="K980" s="74">
        <v>-0.24107166668013699</v>
      </c>
      <c r="L980" s="37">
        <v>31</v>
      </c>
      <c r="M980" s="74">
        <v>-3.73831775700932</v>
      </c>
      <c r="N980" s="37">
        <v>29</v>
      </c>
      <c r="O980" s="74">
        <v>12.7053270156193</v>
      </c>
      <c r="P980" s="76">
        <v>1.26818528521378</v>
      </c>
      <c r="Q980" s="76">
        <v>0.35836467105759401</v>
      </c>
      <c r="R980" s="77">
        <v>8</v>
      </c>
      <c r="S980" s="78">
        <v>0.05</v>
      </c>
      <c r="T980" s="78">
        <v>5.0000000000000001E-3</v>
      </c>
      <c r="U980" s="14" t="s">
        <v>18</v>
      </c>
      <c r="V980" s="79">
        <v>1.4999999999999999E-2</v>
      </c>
      <c r="W980" s="79" t="s">
        <v>18</v>
      </c>
      <c r="X980" s="79">
        <v>1.7999999999999999E-2</v>
      </c>
      <c r="Y980" s="12" t="s">
        <v>141</v>
      </c>
      <c r="Z980" s="60">
        <v>183.2</v>
      </c>
      <c r="AA980" s="8" t="s">
        <v>18</v>
      </c>
      <c r="AB980" s="80" t="s">
        <v>18</v>
      </c>
      <c r="AC980" s="62">
        <v>36570</v>
      </c>
      <c r="AD980" s="12" t="s">
        <v>1433</v>
      </c>
      <c r="AE980" s="16" t="s">
        <v>1412</v>
      </c>
      <c r="AF980" s="14" t="s">
        <v>18</v>
      </c>
      <c r="AG980" s="39" t="s">
        <v>18</v>
      </c>
    </row>
    <row r="981" spans="1:33" x14ac:dyDescent="0.25">
      <c r="A981" s="40" t="s">
        <v>2689</v>
      </c>
      <c r="B981" s="40" t="b" cm="1">
        <f t="array" ref="B981">IsESG(A981)</f>
        <v>0</v>
      </c>
      <c r="C981" s="68">
        <v>8.7622479227616097</v>
      </c>
      <c r="D981" s="64">
        <v>3</v>
      </c>
      <c r="E981" s="67">
        <v>7.2545347188436304</v>
      </c>
      <c r="F981" s="42">
        <v>15</v>
      </c>
      <c r="G981" s="67">
        <v>0.79611433624853201</v>
      </c>
      <c r="H981" s="42">
        <v>31</v>
      </c>
      <c r="I981" s="67">
        <v>20.2173913043477</v>
      </c>
      <c r="J981" s="42">
        <v>26</v>
      </c>
      <c r="K981" s="67">
        <v>-0.22552999548941499</v>
      </c>
      <c r="L981" s="42">
        <v>30</v>
      </c>
      <c r="M981" s="67">
        <v>-3.7214363438520501</v>
      </c>
      <c r="N981" s="42">
        <v>28</v>
      </c>
      <c r="O981" s="67">
        <v>12.721194462017699</v>
      </c>
      <c r="P981" s="69">
        <v>1.2684643722172599</v>
      </c>
      <c r="Q981" s="69">
        <v>0.36295189472103501</v>
      </c>
      <c r="R981" s="70">
        <v>8</v>
      </c>
      <c r="S981" s="71">
        <v>0.05</v>
      </c>
      <c r="T981" s="71">
        <v>5.0000000000000001E-3</v>
      </c>
      <c r="U981" s="46" t="s">
        <v>18</v>
      </c>
      <c r="V981" s="72">
        <v>1.4999999999999999E-2</v>
      </c>
      <c r="W981" s="72" t="s">
        <v>18</v>
      </c>
      <c r="X981" s="72">
        <v>1.7999999999999999E-2</v>
      </c>
      <c r="Y981" s="48" t="s">
        <v>141</v>
      </c>
      <c r="Z981" s="49" t="s">
        <v>18</v>
      </c>
      <c r="AA981" s="50" t="s">
        <v>18</v>
      </c>
      <c r="AB981" s="73" t="s">
        <v>18</v>
      </c>
      <c r="AC981" s="52">
        <v>38442</v>
      </c>
      <c r="AD981" s="48" t="s">
        <v>1433</v>
      </c>
      <c r="AE981" s="53" t="s">
        <v>1412</v>
      </c>
      <c r="AF981" s="46" t="s">
        <v>18</v>
      </c>
      <c r="AG981" s="54" t="s">
        <v>18</v>
      </c>
    </row>
    <row r="982" spans="1:33" x14ac:dyDescent="0.25">
      <c r="A982" s="1" t="s">
        <v>1435</v>
      </c>
      <c r="B982" s="40" t="b" cm="1">
        <f t="array" ref="B982">IsESG(A982)</f>
        <v>0</v>
      </c>
      <c r="C982" s="74">
        <v>4.7933342108605004</v>
      </c>
      <c r="D982" s="37">
        <v>27</v>
      </c>
      <c r="E982" s="74">
        <v>5.4420576285740996</v>
      </c>
      <c r="F982" s="37">
        <v>29</v>
      </c>
      <c r="G982" s="75">
        <v>6.3334268625413399</v>
      </c>
      <c r="H982" s="66">
        <v>2</v>
      </c>
      <c r="I982" s="74">
        <v>20.222509975405401</v>
      </c>
      <c r="J982" s="37">
        <v>25</v>
      </c>
      <c r="K982" s="74">
        <v>2.2251282425602898</v>
      </c>
      <c r="L982" s="37">
        <v>14</v>
      </c>
      <c r="M982" s="74">
        <v>-2.0967741935483599</v>
      </c>
      <c r="N982" s="37">
        <v>8</v>
      </c>
      <c r="O982" s="74">
        <v>11.735386143786</v>
      </c>
      <c r="P982" s="76">
        <v>1.3754554320073999</v>
      </c>
      <c r="Q982" s="76">
        <v>0.21432580310306201</v>
      </c>
      <c r="R982" s="77">
        <v>8</v>
      </c>
      <c r="S982" s="78">
        <v>0.05</v>
      </c>
      <c r="T982" s="78">
        <v>5.0000000000000001E-3</v>
      </c>
      <c r="U982" s="14" t="s">
        <v>18</v>
      </c>
      <c r="V982" s="79">
        <v>1.4999999999999999E-2</v>
      </c>
      <c r="W982" s="79" t="s">
        <v>18</v>
      </c>
      <c r="X982" s="79">
        <v>1.7999999999999999E-2</v>
      </c>
      <c r="Y982" s="12" t="s">
        <v>141</v>
      </c>
      <c r="Z982" s="60">
        <v>548.1</v>
      </c>
      <c r="AA982" s="8" t="s">
        <v>18</v>
      </c>
      <c r="AB982" s="80" t="s">
        <v>18</v>
      </c>
      <c r="AC982" s="62">
        <v>36570</v>
      </c>
      <c r="AD982" s="12" t="s">
        <v>1436</v>
      </c>
      <c r="AE982" s="16" t="s">
        <v>1412</v>
      </c>
      <c r="AF982" s="14" t="s">
        <v>18</v>
      </c>
      <c r="AG982" s="39" t="s">
        <v>18</v>
      </c>
    </row>
    <row r="983" spans="1:33" x14ac:dyDescent="0.25">
      <c r="A983" s="40" t="s">
        <v>2690</v>
      </c>
      <c r="B983" s="40" t="b" cm="1">
        <f t="array" ref="B983">IsESG(A983)</f>
        <v>0</v>
      </c>
      <c r="C983" s="67">
        <v>5.3342958017195299</v>
      </c>
      <c r="D983" s="42">
        <v>26</v>
      </c>
      <c r="E983" s="67">
        <v>6.5422583327518602</v>
      </c>
      <c r="F983" s="42">
        <v>26</v>
      </c>
      <c r="G983" s="68">
        <v>7.5339233343145704</v>
      </c>
      <c r="H983" s="64">
        <v>1</v>
      </c>
      <c r="I983" s="67">
        <v>20.318506315211302</v>
      </c>
      <c r="J983" s="42">
        <v>21</v>
      </c>
      <c r="K983" s="67">
        <v>2.23985067662155</v>
      </c>
      <c r="L983" s="42">
        <v>13</v>
      </c>
      <c r="M983" s="67">
        <v>-2.10008936550489</v>
      </c>
      <c r="N983" s="42">
        <v>9</v>
      </c>
      <c r="O983" s="67">
        <v>10.945081670633</v>
      </c>
      <c r="P983" s="69">
        <v>1.4835427863044599</v>
      </c>
      <c r="Q983" s="69">
        <v>0.26978166475554</v>
      </c>
      <c r="R983" s="70">
        <v>8</v>
      </c>
      <c r="S983" s="71">
        <v>0.05</v>
      </c>
      <c r="T983" s="71">
        <v>5.0000000000000001E-3</v>
      </c>
      <c r="U983" s="46" t="s">
        <v>18</v>
      </c>
      <c r="V983" s="72">
        <v>1.4999999999999999E-2</v>
      </c>
      <c r="W983" s="72" t="s">
        <v>18</v>
      </c>
      <c r="X983" s="72">
        <v>1.7999999999999999E-2</v>
      </c>
      <c r="Y983" s="48" t="s">
        <v>141</v>
      </c>
      <c r="Z983" s="49" t="s">
        <v>18</v>
      </c>
      <c r="AA983" s="50" t="s">
        <v>18</v>
      </c>
      <c r="AB983" s="73" t="s">
        <v>18</v>
      </c>
      <c r="AC983" s="52">
        <v>38442</v>
      </c>
      <c r="AD983" s="48" t="s">
        <v>1436</v>
      </c>
      <c r="AE983" s="53" t="s">
        <v>1412</v>
      </c>
      <c r="AF983" s="46" t="s">
        <v>18</v>
      </c>
      <c r="AG983" s="54" t="s">
        <v>18</v>
      </c>
    </row>
    <row r="984" spans="1:33" hidden="1" x14ac:dyDescent="0.25">
      <c r="A984" s="225" t="s">
        <v>2496</v>
      </c>
      <c r="B984" s="40" t="b" cm="1">
        <f t="array" ref="B984">IsESG(A984)</f>
        <v>1</v>
      </c>
      <c r="C984" s="74" t="s">
        <v>18</v>
      </c>
      <c r="D984" s="37" t="s">
        <v>18</v>
      </c>
      <c r="E984" s="74" t="s">
        <v>18</v>
      </c>
      <c r="F984" s="37" t="s">
        <v>18</v>
      </c>
      <c r="G984" s="74">
        <v>-4.2651845499515204</v>
      </c>
      <c r="H984" s="37">
        <v>20</v>
      </c>
      <c r="I984" s="74">
        <v>13.8288848303762</v>
      </c>
      <c r="J984" s="37">
        <v>29</v>
      </c>
      <c r="K984" s="74">
        <v>5.7209443403730402</v>
      </c>
      <c r="L984" s="37">
        <v>18</v>
      </c>
      <c r="M984" s="74">
        <v>-2.0487781405350902</v>
      </c>
      <c r="N984" s="37">
        <v>23</v>
      </c>
      <c r="O984" s="74">
        <v>13.631654193486</v>
      </c>
      <c r="P984" s="76">
        <v>0.71509116463677103</v>
      </c>
      <c r="Q984" s="76" t="s">
        <v>18</v>
      </c>
      <c r="R984" s="77">
        <v>8</v>
      </c>
      <c r="S984" s="78">
        <v>0.05</v>
      </c>
      <c r="T984" s="78">
        <v>5.0000000000000001E-3</v>
      </c>
      <c r="U984" s="14" t="s">
        <v>18</v>
      </c>
      <c r="V984" s="79">
        <v>1.4999999999999999E-2</v>
      </c>
      <c r="W984" s="79" t="s">
        <v>18</v>
      </c>
      <c r="X984" s="79">
        <v>1.7999999999999999E-2</v>
      </c>
      <c r="Y984" s="12" t="s">
        <v>141</v>
      </c>
      <c r="Z984" s="60" t="s">
        <v>18</v>
      </c>
      <c r="AA984" s="8" t="s">
        <v>18</v>
      </c>
      <c r="AB984" s="80" t="s">
        <v>18</v>
      </c>
      <c r="AC984" s="62">
        <v>43782</v>
      </c>
      <c r="AD984" s="12" t="s">
        <v>1686</v>
      </c>
      <c r="AE984" s="16" t="s">
        <v>1426</v>
      </c>
      <c r="AF984" s="14" t="s">
        <v>18</v>
      </c>
      <c r="AG984" s="39" t="s">
        <v>18</v>
      </c>
    </row>
    <row r="985" spans="1:33" hidden="1" x14ac:dyDescent="0.25">
      <c r="A985" s="40" t="s">
        <v>1440</v>
      </c>
      <c r="B985" s="40" t="b" cm="1">
        <f t="array" ref="B985">IsESG(A985)</f>
        <v>0</v>
      </c>
      <c r="C985" s="67" t="s">
        <v>18</v>
      </c>
      <c r="D985" s="42" t="s">
        <v>18</v>
      </c>
      <c r="E985" s="67">
        <v>8.1553266578165093</v>
      </c>
      <c r="F985" s="42">
        <v>8</v>
      </c>
      <c r="G985" s="68">
        <v>5.7342391894741302</v>
      </c>
      <c r="H985" s="64">
        <v>3</v>
      </c>
      <c r="I985" s="67">
        <v>18.488742802763898</v>
      </c>
      <c r="J985" s="42">
        <v>30</v>
      </c>
      <c r="K985" s="67">
        <v>5.0310926293284298E-2</v>
      </c>
      <c r="L985" s="42">
        <v>28</v>
      </c>
      <c r="M985" s="67">
        <v>-3.6166469123551801</v>
      </c>
      <c r="N985" s="42">
        <v>26</v>
      </c>
      <c r="O985" s="67">
        <v>10.225038775481201</v>
      </c>
      <c r="P985" s="69">
        <v>1.40906394214189</v>
      </c>
      <c r="Q985" s="69">
        <v>0.412225741442448</v>
      </c>
      <c r="R985" s="70">
        <v>8</v>
      </c>
      <c r="S985" s="71">
        <v>0.05</v>
      </c>
      <c r="T985" s="71">
        <v>0.03</v>
      </c>
      <c r="U985" s="46" t="s">
        <v>18</v>
      </c>
      <c r="V985" s="72">
        <v>0</v>
      </c>
      <c r="W985" s="72" t="s">
        <v>18</v>
      </c>
      <c r="X985" s="72">
        <v>2.5000000000000001E-3</v>
      </c>
      <c r="Y985" s="48" t="s">
        <v>1371</v>
      </c>
      <c r="Z985" s="49" t="s">
        <v>18</v>
      </c>
      <c r="AA985" s="50" t="s">
        <v>18</v>
      </c>
      <c r="AB985" s="73" t="s">
        <v>18</v>
      </c>
      <c r="AC985" s="52">
        <v>43383</v>
      </c>
      <c r="AD985" s="48" t="s">
        <v>1441</v>
      </c>
      <c r="AE985" s="53" t="s">
        <v>1442</v>
      </c>
      <c r="AF985" s="46" t="s">
        <v>18</v>
      </c>
      <c r="AG985" s="54" t="s">
        <v>18</v>
      </c>
    </row>
    <row r="986" spans="1:33" hidden="1" x14ac:dyDescent="0.25">
      <c r="A986" s="225" t="s">
        <v>2440</v>
      </c>
      <c r="B986" s="40" t="b" cm="1">
        <f t="array" ref="B986">IsESG(A986)</f>
        <v>1</v>
      </c>
      <c r="C986" s="74" t="s">
        <v>18</v>
      </c>
      <c r="D986" s="37" t="s">
        <v>18</v>
      </c>
      <c r="E986" s="74" t="s">
        <v>18</v>
      </c>
      <c r="F986" s="37" t="s">
        <v>18</v>
      </c>
      <c r="G986" s="74">
        <v>-11.2236675478553</v>
      </c>
      <c r="H986" s="37">
        <v>30</v>
      </c>
      <c r="I986" s="74" t="s">
        <v>18</v>
      </c>
      <c r="J986" s="37" t="s">
        <v>18</v>
      </c>
      <c r="K986" s="74" t="s">
        <v>18</v>
      </c>
      <c r="L986" s="37" t="s">
        <v>18</v>
      </c>
      <c r="M986" s="74" t="s">
        <v>18</v>
      </c>
      <c r="N986" s="37" t="s">
        <v>18</v>
      </c>
      <c r="O986" s="74" t="s">
        <v>18</v>
      </c>
      <c r="P986" s="76" t="s">
        <v>18</v>
      </c>
      <c r="Q986" s="76" t="s">
        <v>18</v>
      </c>
      <c r="R986" s="77" t="s">
        <v>18</v>
      </c>
      <c r="S986" s="78">
        <v>0.05</v>
      </c>
      <c r="T986" s="78">
        <v>0</v>
      </c>
      <c r="U986" s="14" t="s">
        <v>18</v>
      </c>
      <c r="V986" s="79">
        <v>0</v>
      </c>
      <c r="W986" s="79" t="s">
        <v>18</v>
      </c>
      <c r="X986" s="79">
        <v>1.7000000000000001E-2</v>
      </c>
      <c r="Y986" s="12" t="s">
        <v>141</v>
      </c>
      <c r="Z986" s="60" t="s">
        <v>18</v>
      </c>
      <c r="AA986" s="8" t="s">
        <v>18</v>
      </c>
      <c r="AB986" s="80" t="s">
        <v>18</v>
      </c>
      <c r="AC986" s="62">
        <v>44097</v>
      </c>
      <c r="AD986" s="12" t="s">
        <v>1707</v>
      </c>
      <c r="AE986" s="16" t="s">
        <v>1708</v>
      </c>
      <c r="AF986" s="14" t="s">
        <v>18</v>
      </c>
      <c r="AG986" s="39" t="s">
        <v>18</v>
      </c>
    </row>
    <row r="987" spans="1:33" hidden="1" x14ac:dyDescent="0.25">
      <c r="A987" s="225" t="s">
        <v>2441</v>
      </c>
      <c r="B987" s="40" t="b" cm="1">
        <f t="array" ref="B987">IsESG(A987)</f>
        <v>1</v>
      </c>
      <c r="C987" s="67" t="s">
        <v>18</v>
      </c>
      <c r="D987" s="42" t="s">
        <v>18</v>
      </c>
      <c r="E987" s="67" t="s">
        <v>18</v>
      </c>
      <c r="F987" s="42" t="s">
        <v>18</v>
      </c>
      <c r="G987" s="67" t="s">
        <v>18</v>
      </c>
      <c r="H987" s="42" t="s">
        <v>18</v>
      </c>
      <c r="I987" s="67">
        <v>10.7619209465106</v>
      </c>
      <c r="J987" s="42">
        <v>34</v>
      </c>
      <c r="K987" s="67">
        <v>-1.3277278260247001</v>
      </c>
      <c r="L987" s="42">
        <v>41</v>
      </c>
      <c r="M987" s="67">
        <v>-0.64548556644015098</v>
      </c>
      <c r="N987" s="42">
        <v>6</v>
      </c>
      <c r="O987" s="67">
        <v>20.377215936608799</v>
      </c>
      <c r="P987" s="69">
        <v>0.32786184383890798</v>
      </c>
      <c r="Q987" s="69" t="s">
        <v>18</v>
      </c>
      <c r="R987" s="70">
        <v>8</v>
      </c>
      <c r="S987" s="71">
        <v>0.02</v>
      </c>
      <c r="T987" s="71">
        <v>0.01</v>
      </c>
      <c r="U987" s="46" t="s">
        <v>18</v>
      </c>
      <c r="V987" s="72">
        <v>2.2499999999999999E-2</v>
      </c>
      <c r="W987" s="72" t="s">
        <v>18</v>
      </c>
      <c r="X987" s="72">
        <v>2.5000000000000001E-2</v>
      </c>
      <c r="Y987" s="48" t="s">
        <v>30</v>
      </c>
      <c r="Z987" s="49">
        <v>15.357737820000001</v>
      </c>
      <c r="AA987" s="50">
        <v>-0.15817216000000001</v>
      </c>
      <c r="AB987" s="73">
        <v>442</v>
      </c>
      <c r="AC987" s="52">
        <v>44805</v>
      </c>
      <c r="AD987" s="48" t="s">
        <v>1713</v>
      </c>
      <c r="AE987" s="53" t="s">
        <v>710</v>
      </c>
      <c r="AF987" s="46" t="s">
        <v>18</v>
      </c>
      <c r="AG987" s="54">
        <v>-0.41054339000000001</v>
      </c>
    </row>
    <row r="988" spans="1:33" hidden="1" x14ac:dyDescent="0.25">
      <c r="A988" s="1" t="s">
        <v>1446</v>
      </c>
      <c r="B988" s="40" t="b" cm="1">
        <f t="array" ref="B988">IsESG(A988)</f>
        <v>0</v>
      </c>
      <c r="C988" s="74" t="s">
        <v>18</v>
      </c>
      <c r="D988" s="37" t="s">
        <v>18</v>
      </c>
      <c r="E988" s="74" t="s">
        <v>18</v>
      </c>
      <c r="F988" s="37" t="s">
        <v>18</v>
      </c>
      <c r="G988" s="74" t="s">
        <v>18</v>
      </c>
      <c r="H988" s="37" t="s">
        <v>18</v>
      </c>
      <c r="I988" s="74" t="s">
        <v>18</v>
      </c>
      <c r="J988" s="37" t="s">
        <v>18</v>
      </c>
      <c r="K988" s="74" t="s">
        <v>18</v>
      </c>
      <c r="L988" s="37" t="s">
        <v>18</v>
      </c>
      <c r="M988" s="74" t="s">
        <v>18</v>
      </c>
      <c r="N988" s="37" t="s">
        <v>18</v>
      </c>
      <c r="O988" s="74" t="s">
        <v>18</v>
      </c>
      <c r="P988" s="76" t="s">
        <v>18</v>
      </c>
      <c r="Q988" s="76" t="s">
        <v>18</v>
      </c>
      <c r="R988" s="77" t="s">
        <v>18</v>
      </c>
      <c r="S988" s="78">
        <v>0</v>
      </c>
      <c r="T988" s="78">
        <v>0</v>
      </c>
      <c r="U988" s="14" t="s">
        <v>18</v>
      </c>
      <c r="V988" s="79">
        <v>0</v>
      </c>
      <c r="W988" s="79" t="s">
        <v>18</v>
      </c>
      <c r="X988" s="79">
        <v>3.4999999999999997E-5</v>
      </c>
      <c r="Y988" s="12" t="s">
        <v>1371</v>
      </c>
      <c r="Z988" s="60" t="s">
        <v>18</v>
      </c>
      <c r="AA988" s="8" t="s">
        <v>18</v>
      </c>
      <c r="AB988" s="80" t="s">
        <v>18</v>
      </c>
      <c r="AC988" s="62">
        <v>45594</v>
      </c>
      <c r="AD988" s="12" t="s">
        <v>1447</v>
      </c>
      <c r="AE988" s="16" t="s">
        <v>1442</v>
      </c>
      <c r="AF988" s="14" t="s">
        <v>18</v>
      </c>
      <c r="AG988" s="39" t="s">
        <v>18</v>
      </c>
    </row>
    <row r="989" spans="1:33" hidden="1" x14ac:dyDescent="0.25">
      <c r="A989" s="40" t="s">
        <v>1448</v>
      </c>
      <c r="B989" s="40" t="b" cm="1">
        <f t="array" ref="B989">IsESG(A989)</f>
        <v>0</v>
      </c>
      <c r="C989" s="67" t="s">
        <v>18</v>
      </c>
      <c r="D989" s="42" t="s">
        <v>18</v>
      </c>
      <c r="E989" s="67" t="s">
        <v>18</v>
      </c>
      <c r="F989" s="42" t="s">
        <v>18</v>
      </c>
      <c r="G989" s="67">
        <v>-2.4876659131670298</v>
      </c>
      <c r="H989" s="42">
        <v>35</v>
      </c>
      <c r="I989" s="68">
        <v>29.275248303667901</v>
      </c>
      <c r="J989" s="64">
        <v>2</v>
      </c>
      <c r="K989" s="68">
        <v>4.5573848723454402</v>
      </c>
      <c r="L989" s="64">
        <v>2</v>
      </c>
      <c r="M989" s="67">
        <v>-4.6631372833417597</v>
      </c>
      <c r="N989" s="42">
        <v>39</v>
      </c>
      <c r="O989" s="67">
        <v>13.7401447413214</v>
      </c>
      <c r="P989" s="69">
        <v>1.8336225287837999</v>
      </c>
      <c r="Q989" s="69" t="s">
        <v>18</v>
      </c>
      <c r="R989" s="70">
        <v>8</v>
      </c>
      <c r="S989" s="71">
        <v>0.05</v>
      </c>
      <c r="T989" s="71">
        <v>5.0000000000000001E-3</v>
      </c>
      <c r="U989" s="46" t="s">
        <v>18</v>
      </c>
      <c r="V989" s="72">
        <v>1.4999999999999999E-2</v>
      </c>
      <c r="W989" s="72" t="s">
        <v>18</v>
      </c>
      <c r="X989" s="72">
        <v>1.7999999999999999E-2</v>
      </c>
      <c r="Y989" s="48" t="s">
        <v>141</v>
      </c>
      <c r="Z989" s="49">
        <v>10.3</v>
      </c>
      <c r="AA989" s="50" t="s">
        <v>18</v>
      </c>
      <c r="AB989" s="73" t="s">
        <v>18</v>
      </c>
      <c r="AC989" s="52">
        <v>43805</v>
      </c>
      <c r="AD989" s="48" t="s">
        <v>1449</v>
      </c>
      <c r="AE989" s="53" t="s">
        <v>1426</v>
      </c>
      <c r="AF989" s="46" t="s">
        <v>18</v>
      </c>
      <c r="AG989" s="54" t="s">
        <v>18</v>
      </c>
    </row>
    <row r="990" spans="1:33" x14ac:dyDescent="0.25">
      <c r="A990" s="1" t="s">
        <v>1450</v>
      </c>
      <c r="B990" s="40" t="b" cm="1">
        <f t="array" ref="B990">IsESG(A990)</f>
        <v>0</v>
      </c>
      <c r="C990" s="74">
        <v>8.5932984385599305</v>
      </c>
      <c r="D990" s="37">
        <v>5</v>
      </c>
      <c r="E990" s="74">
        <v>4.8292592202203899</v>
      </c>
      <c r="F990" s="37">
        <v>31</v>
      </c>
      <c r="G990" s="74">
        <v>-2.41010304006794</v>
      </c>
      <c r="H990" s="37">
        <v>34</v>
      </c>
      <c r="I990" s="74">
        <v>13.5578122216282</v>
      </c>
      <c r="J990" s="37">
        <v>44</v>
      </c>
      <c r="K990" s="74">
        <v>-3.8757351832303399</v>
      </c>
      <c r="L990" s="37">
        <v>50</v>
      </c>
      <c r="M990" s="74">
        <v>-4.8940614741867297</v>
      </c>
      <c r="N990" s="37">
        <v>48</v>
      </c>
      <c r="O990" s="74">
        <v>14.285065378161899</v>
      </c>
      <c r="P990" s="76">
        <v>0.66340633476449895</v>
      </c>
      <c r="Q990" s="76">
        <v>0.19638245978617899</v>
      </c>
      <c r="R990" s="77">
        <v>8</v>
      </c>
      <c r="S990" s="78">
        <v>0</v>
      </c>
      <c r="T990" s="78">
        <v>0</v>
      </c>
      <c r="U990" s="14" t="s">
        <v>18</v>
      </c>
      <c r="V990" s="79">
        <v>7.4999999999999997E-3</v>
      </c>
      <c r="W990" s="79" t="s">
        <v>18</v>
      </c>
      <c r="X990" s="79">
        <v>9.1000000000000004E-3</v>
      </c>
      <c r="Y990" s="12" t="s">
        <v>141</v>
      </c>
      <c r="Z990" s="60">
        <v>764.76493440000002</v>
      </c>
      <c r="AA990" s="8" t="s">
        <v>18</v>
      </c>
      <c r="AB990" s="80" t="s">
        <v>18</v>
      </c>
      <c r="AC990" s="62">
        <v>39173</v>
      </c>
      <c r="AD990" s="12" t="s">
        <v>1451</v>
      </c>
      <c r="AE990" s="16">
        <v>10000000</v>
      </c>
      <c r="AF990" s="14" t="s">
        <v>18</v>
      </c>
      <c r="AG990" s="39" t="s">
        <v>18</v>
      </c>
    </row>
    <row r="991" spans="1:33" hidden="1" x14ac:dyDescent="0.25">
      <c r="A991" s="40" t="s">
        <v>1452</v>
      </c>
      <c r="B991" s="40" t="b" cm="1">
        <f t="array" ref="B991">IsESG(A991)</f>
        <v>0</v>
      </c>
      <c r="C991" s="67" t="s">
        <v>18</v>
      </c>
      <c r="D991" s="42" t="s">
        <v>18</v>
      </c>
      <c r="E991" s="67" t="s">
        <v>18</v>
      </c>
      <c r="F991" s="42" t="s">
        <v>18</v>
      </c>
      <c r="G991" s="67">
        <v>-6.6714586241641598</v>
      </c>
      <c r="H991" s="42">
        <v>40</v>
      </c>
      <c r="I991" s="67">
        <v>20.763298398259799</v>
      </c>
      <c r="J991" s="42">
        <v>20</v>
      </c>
      <c r="K991" s="67">
        <v>0.378040762656151</v>
      </c>
      <c r="L991" s="42">
        <v>25</v>
      </c>
      <c r="M991" s="67">
        <v>-4.4362725921289297</v>
      </c>
      <c r="N991" s="42">
        <v>38</v>
      </c>
      <c r="O991" s="67">
        <v>14.745169949061999</v>
      </c>
      <c r="P991" s="69">
        <v>1.1313731275162699</v>
      </c>
      <c r="Q991" s="69" t="s">
        <v>18</v>
      </c>
      <c r="R991" s="70">
        <v>8</v>
      </c>
      <c r="S991" s="71">
        <v>0</v>
      </c>
      <c r="T991" s="71">
        <v>0</v>
      </c>
      <c r="U991" s="46" t="s">
        <v>18</v>
      </c>
      <c r="V991" s="72">
        <v>7.4999999999999997E-3</v>
      </c>
      <c r="W991" s="72" t="s">
        <v>18</v>
      </c>
      <c r="X991" s="72">
        <v>9.1000000000000004E-3</v>
      </c>
      <c r="Y991" s="48" t="s">
        <v>141</v>
      </c>
      <c r="Z991" s="49">
        <v>157.66146416999999</v>
      </c>
      <c r="AA991" s="50" t="s">
        <v>18</v>
      </c>
      <c r="AB991" s="73" t="s">
        <v>18</v>
      </c>
      <c r="AC991" s="52">
        <v>43887</v>
      </c>
      <c r="AD991" s="48" t="s">
        <v>1453</v>
      </c>
      <c r="AE991" s="53" t="s">
        <v>70</v>
      </c>
      <c r="AF991" s="46" t="s">
        <v>18</v>
      </c>
      <c r="AG991" s="54" t="s">
        <v>18</v>
      </c>
    </row>
    <row r="992" spans="1:33" hidden="1" x14ac:dyDescent="0.25">
      <c r="A992" s="1" t="s">
        <v>1454</v>
      </c>
      <c r="B992" s="40" t="b" cm="1">
        <f t="array" ref="B992">IsESG(A992)</f>
        <v>0</v>
      </c>
      <c r="C992" s="74" t="s">
        <v>18</v>
      </c>
      <c r="D992" s="37" t="s">
        <v>18</v>
      </c>
      <c r="E992" s="74">
        <v>-1.65919326406558</v>
      </c>
      <c r="F992" s="37">
        <v>41</v>
      </c>
      <c r="G992" s="74">
        <v>-11.8131024457126</v>
      </c>
      <c r="H992" s="37">
        <v>43</v>
      </c>
      <c r="I992" s="74">
        <v>21.706804230258701</v>
      </c>
      <c r="J992" s="37">
        <v>14</v>
      </c>
      <c r="K992" s="74">
        <v>2.1164225519170401</v>
      </c>
      <c r="L992" s="37">
        <v>16</v>
      </c>
      <c r="M992" s="74">
        <v>-1.40479951112304</v>
      </c>
      <c r="N992" s="37">
        <v>4</v>
      </c>
      <c r="O992" s="74">
        <v>14.3105302645689</v>
      </c>
      <c r="P992" s="76">
        <v>1.2316660911348101</v>
      </c>
      <c r="Q992" s="76">
        <v>-0.123785351971141</v>
      </c>
      <c r="R992" s="77">
        <v>8</v>
      </c>
      <c r="S992" s="78">
        <v>0</v>
      </c>
      <c r="T992" s="78">
        <v>0</v>
      </c>
      <c r="U992" s="14" t="s">
        <v>18</v>
      </c>
      <c r="V992" s="79">
        <v>1.4999999999999999E-2</v>
      </c>
      <c r="W992" s="79" t="s">
        <v>18</v>
      </c>
      <c r="X992" s="79">
        <v>1.6248617742546101E-2</v>
      </c>
      <c r="Y992" s="12" t="s">
        <v>141</v>
      </c>
      <c r="Z992" s="60">
        <v>154.24874843999899</v>
      </c>
      <c r="AA992" s="8" t="s">
        <v>18</v>
      </c>
      <c r="AB992" s="80" t="s">
        <v>18</v>
      </c>
      <c r="AC992" s="62">
        <v>42152</v>
      </c>
      <c r="AD992" s="12" t="s">
        <v>1455</v>
      </c>
      <c r="AE992" s="16" t="s">
        <v>56</v>
      </c>
      <c r="AF992" s="14" t="s">
        <v>18</v>
      </c>
      <c r="AG992" s="39" t="s">
        <v>18</v>
      </c>
    </row>
    <row r="993" spans="1:33" hidden="1" x14ac:dyDescent="0.25">
      <c r="A993" s="40" t="s">
        <v>1456</v>
      </c>
      <c r="B993" s="40" t="b" cm="1">
        <f t="array" ref="B993">IsESG(A993)</f>
        <v>0</v>
      </c>
      <c r="C993" s="67" t="s">
        <v>18</v>
      </c>
      <c r="D993" s="42" t="s">
        <v>18</v>
      </c>
      <c r="E993" s="67">
        <v>2.0825875312530102</v>
      </c>
      <c r="F993" s="42">
        <v>38</v>
      </c>
      <c r="G993" s="67">
        <v>-3.6481554245778698</v>
      </c>
      <c r="H993" s="42">
        <v>36</v>
      </c>
      <c r="I993" s="67">
        <v>9.0660922261150301</v>
      </c>
      <c r="J993" s="42">
        <v>50</v>
      </c>
      <c r="K993" s="67">
        <v>0.119690213564926</v>
      </c>
      <c r="L993" s="42">
        <v>27</v>
      </c>
      <c r="M993" s="67">
        <v>-3.4224195394347801</v>
      </c>
      <c r="N993" s="42">
        <v>21</v>
      </c>
      <c r="O993" s="67">
        <v>10.609928094308399</v>
      </c>
      <c r="P993" s="69">
        <v>0.46985076850414098</v>
      </c>
      <c r="Q993" s="69">
        <v>7.4605857640249407E-2</v>
      </c>
      <c r="R993" s="70">
        <v>8</v>
      </c>
      <c r="S993" s="71">
        <v>0</v>
      </c>
      <c r="T993" s="71">
        <v>0</v>
      </c>
      <c r="U993" s="46" t="s">
        <v>18</v>
      </c>
      <c r="V993" s="72">
        <v>1.4999999999999999E-2</v>
      </c>
      <c r="W993" s="72" t="s">
        <v>18</v>
      </c>
      <c r="X993" s="72">
        <v>1.5699999999999999E-2</v>
      </c>
      <c r="Y993" s="48" t="s">
        <v>141</v>
      </c>
      <c r="Z993" s="49">
        <v>226.38954235</v>
      </c>
      <c r="AA993" s="50" t="s">
        <v>18</v>
      </c>
      <c r="AB993" s="73" t="s">
        <v>18</v>
      </c>
      <c r="AC993" s="52">
        <v>43516</v>
      </c>
      <c r="AD993" s="48" t="s">
        <v>1457</v>
      </c>
      <c r="AE993" s="53" t="s">
        <v>56</v>
      </c>
      <c r="AF993" s="46" t="s">
        <v>18</v>
      </c>
      <c r="AG993" s="54" t="s">
        <v>18</v>
      </c>
    </row>
    <row r="994" spans="1:33" hidden="1" x14ac:dyDescent="0.25">
      <c r="A994" s="1" t="s">
        <v>1458</v>
      </c>
      <c r="B994" s="40" t="b" cm="1">
        <f t="array" ref="B994">IsESG(A994)</f>
        <v>0</v>
      </c>
      <c r="C994" s="74" t="s">
        <v>18</v>
      </c>
      <c r="D994" s="37" t="s">
        <v>18</v>
      </c>
      <c r="E994" s="74" t="s">
        <v>18</v>
      </c>
      <c r="F994" s="37" t="s">
        <v>18</v>
      </c>
      <c r="G994" s="74">
        <v>3.7389649139129002</v>
      </c>
      <c r="H994" s="37">
        <v>21</v>
      </c>
      <c r="I994" s="74">
        <v>17.230783556031401</v>
      </c>
      <c r="J994" s="37">
        <v>36</v>
      </c>
      <c r="K994" s="74">
        <v>-1.04146197681271</v>
      </c>
      <c r="L994" s="37">
        <v>36</v>
      </c>
      <c r="M994" s="74">
        <v>-4.6777796004896004</v>
      </c>
      <c r="N994" s="37">
        <v>40</v>
      </c>
      <c r="O994" s="74">
        <v>10.519065925012701</v>
      </c>
      <c r="P994" s="76">
        <v>1.2500895319548</v>
      </c>
      <c r="Q994" s="76" t="s">
        <v>18</v>
      </c>
      <c r="R994" s="77">
        <v>8</v>
      </c>
      <c r="S994" s="78">
        <v>0</v>
      </c>
      <c r="T994" s="78">
        <v>0</v>
      </c>
      <c r="U994" s="14" t="s">
        <v>18</v>
      </c>
      <c r="V994" s="79">
        <v>2.5000000000000001E-3</v>
      </c>
      <c r="W994" s="79" t="s">
        <v>18</v>
      </c>
      <c r="X994" s="79">
        <v>2.5000000000000001E-3</v>
      </c>
      <c r="Y994" s="12" t="s">
        <v>1371</v>
      </c>
      <c r="Z994" s="60" t="s">
        <v>18</v>
      </c>
      <c r="AA994" s="8">
        <v>0.96060238549284604</v>
      </c>
      <c r="AB994" s="80">
        <v>28142</v>
      </c>
      <c r="AC994" s="62">
        <v>44011</v>
      </c>
      <c r="AD994" s="12" t="s">
        <v>1372</v>
      </c>
      <c r="AE994" s="16">
        <v>15</v>
      </c>
      <c r="AF994" s="14" t="s">
        <v>18</v>
      </c>
      <c r="AG994" s="39">
        <v>12.4564153121154</v>
      </c>
    </row>
    <row r="995" spans="1:33" x14ac:dyDescent="0.25">
      <c r="A995" s="40" t="s">
        <v>1459</v>
      </c>
      <c r="B995" s="40" t="b" cm="1">
        <f t="array" ref="B995">IsESG(A995)</f>
        <v>0</v>
      </c>
      <c r="C995" s="67">
        <v>7.0511096684877996</v>
      </c>
      <c r="D995" s="42">
        <v>13</v>
      </c>
      <c r="E995" s="67">
        <v>7.1283403579326299</v>
      </c>
      <c r="F995" s="42">
        <v>18</v>
      </c>
      <c r="G995" s="67">
        <v>4.4701301122077997</v>
      </c>
      <c r="H995" s="42">
        <v>17</v>
      </c>
      <c r="I995" s="67">
        <v>20.232667819525101</v>
      </c>
      <c r="J995" s="42">
        <v>24</v>
      </c>
      <c r="K995" s="67">
        <v>-5.2273915316292101E-2</v>
      </c>
      <c r="L995" s="42">
        <v>29</v>
      </c>
      <c r="M995" s="67">
        <v>-3.3367037411527001</v>
      </c>
      <c r="N995" s="42">
        <v>19</v>
      </c>
      <c r="O995" s="67">
        <v>11.9045441823058</v>
      </c>
      <c r="P995" s="69">
        <v>1.3567641242662001</v>
      </c>
      <c r="Q995" s="69">
        <v>0.313619517546254</v>
      </c>
      <c r="R995" s="70">
        <v>6</v>
      </c>
      <c r="S995" s="71">
        <v>0.05</v>
      </c>
      <c r="T995" s="71">
        <v>0.01</v>
      </c>
      <c r="U995" s="46" t="s">
        <v>18</v>
      </c>
      <c r="V995" s="72">
        <v>4.4999999999999997E-3</v>
      </c>
      <c r="W995" s="72" t="s">
        <v>18</v>
      </c>
      <c r="X995" s="72">
        <v>4.4600000000000004E-3</v>
      </c>
      <c r="Y995" s="48" t="s">
        <v>141</v>
      </c>
      <c r="Z995" s="49">
        <v>18.481234619999999</v>
      </c>
      <c r="AA995" s="50" t="s">
        <v>18</v>
      </c>
      <c r="AB995" s="73" t="s">
        <v>18</v>
      </c>
      <c r="AC995" s="52">
        <v>38897</v>
      </c>
      <c r="AD995" s="48" t="s">
        <v>1460</v>
      </c>
      <c r="AE995" s="53" t="s">
        <v>56</v>
      </c>
      <c r="AF995" s="46" t="s">
        <v>18</v>
      </c>
      <c r="AG995" s="54" t="s">
        <v>18</v>
      </c>
    </row>
    <row r="996" spans="1:33" x14ac:dyDescent="0.25">
      <c r="A996" s="1" t="s">
        <v>1461</v>
      </c>
      <c r="B996" s="40" t="b" cm="1">
        <f t="array" ref="B996">IsESG(A996)</f>
        <v>0</v>
      </c>
      <c r="C996" s="74">
        <v>6.6152506025572499</v>
      </c>
      <c r="D996" s="37">
        <v>18</v>
      </c>
      <c r="E996" s="74">
        <v>7.3376855483162098</v>
      </c>
      <c r="F996" s="37">
        <v>13</v>
      </c>
      <c r="G996" s="74">
        <v>5.0459270750176497</v>
      </c>
      <c r="H996" s="37">
        <v>8</v>
      </c>
      <c r="I996" s="74">
        <v>19.1063110598128</v>
      </c>
      <c r="J996" s="37">
        <v>29</v>
      </c>
      <c r="K996" s="74">
        <v>1.28295008412788</v>
      </c>
      <c r="L996" s="37">
        <v>23</v>
      </c>
      <c r="M996" s="74">
        <v>-3.2966297399511499</v>
      </c>
      <c r="N996" s="37">
        <v>18</v>
      </c>
      <c r="O996" s="74">
        <v>10.7010578559086</v>
      </c>
      <c r="P996" s="76">
        <v>1.40409498807503</v>
      </c>
      <c r="Q996" s="76">
        <v>0.36076715681425803</v>
      </c>
      <c r="R996" s="77">
        <v>6</v>
      </c>
      <c r="S996" s="78">
        <v>0.05</v>
      </c>
      <c r="T996" s="78">
        <v>0.01</v>
      </c>
      <c r="U996" s="14" t="s">
        <v>18</v>
      </c>
      <c r="V996" s="79">
        <v>4.4999999999999997E-3</v>
      </c>
      <c r="W996" s="79" t="s">
        <v>18</v>
      </c>
      <c r="X996" s="79">
        <v>4.4400000000000004E-3</v>
      </c>
      <c r="Y996" s="12" t="s">
        <v>141</v>
      </c>
      <c r="Z996" s="60">
        <v>111.150030129999</v>
      </c>
      <c r="AA996" s="8" t="s">
        <v>18</v>
      </c>
      <c r="AB996" s="80" t="s">
        <v>18</v>
      </c>
      <c r="AC996" s="62">
        <v>36272</v>
      </c>
      <c r="AD996" s="12" t="s">
        <v>1460</v>
      </c>
      <c r="AE996" s="16" t="s">
        <v>56</v>
      </c>
      <c r="AF996" s="14" t="s">
        <v>18</v>
      </c>
      <c r="AG996" s="39" t="s">
        <v>18</v>
      </c>
    </row>
    <row r="997" spans="1:33" hidden="1" x14ac:dyDescent="0.25">
      <c r="A997" s="225" t="s">
        <v>2442</v>
      </c>
      <c r="B997" s="40" t="b" cm="1">
        <f t="array" ref="B997">IsESG(A997)</f>
        <v>1</v>
      </c>
      <c r="C997" s="67" t="s">
        <v>18</v>
      </c>
      <c r="D997" s="42" t="s">
        <v>18</v>
      </c>
      <c r="E997" s="67" t="s">
        <v>18</v>
      </c>
      <c r="F997" s="42" t="s">
        <v>18</v>
      </c>
      <c r="G997" s="67">
        <v>-9.3024150776554606</v>
      </c>
      <c r="H997" s="42">
        <v>18</v>
      </c>
      <c r="I997" s="67">
        <v>-1.2120701002476999</v>
      </c>
      <c r="J997" s="42">
        <v>22</v>
      </c>
      <c r="K997" s="67">
        <v>1.8410477029301799</v>
      </c>
      <c r="L997" s="42">
        <v>22</v>
      </c>
      <c r="M997" s="67">
        <v>-3.6378201113813202</v>
      </c>
      <c r="N997" s="42">
        <v>17</v>
      </c>
      <c r="O997" s="67">
        <v>25.517422111549699</v>
      </c>
      <c r="P997" s="69">
        <v>-0.20743002307754599</v>
      </c>
      <c r="Q997" s="69" t="s">
        <v>18</v>
      </c>
      <c r="R997" s="70">
        <v>8</v>
      </c>
      <c r="S997" s="71">
        <v>0</v>
      </c>
      <c r="T997" s="71">
        <v>0</v>
      </c>
      <c r="U997" s="46" t="s">
        <v>18</v>
      </c>
      <c r="V997" s="72">
        <v>0</v>
      </c>
      <c r="W997" s="72" t="s">
        <v>18</v>
      </c>
      <c r="X997" s="72">
        <v>6.0000000000000001E-3</v>
      </c>
      <c r="Y997" s="48" t="s">
        <v>1371</v>
      </c>
      <c r="Z997" s="49" t="s">
        <v>18</v>
      </c>
      <c r="AA997" s="50" t="s">
        <v>18</v>
      </c>
      <c r="AB997" s="73" t="s">
        <v>18</v>
      </c>
      <c r="AC997" s="52">
        <v>44463</v>
      </c>
      <c r="AD997" s="48" t="s">
        <v>1478</v>
      </c>
      <c r="AE997" s="53" t="s">
        <v>1391</v>
      </c>
      <c r="AF997" s="46" t="s">
        <v>18</v>
      </c>
      <c r="AG997" s="54" t="s">
        <v>18</v>
      </c>
    </row>
    <row r="998" spans="1:33" x14ac:dyDescent="0.25">
      <c r="A998" s="1" t="s">
        <v>1464</v>
      </c>
      <c r="B998" s="40" t="b" cm="1">
        <f t="array" ref="B998">IsESG(A998)</f>
        <v>0</v>
      </c>
      <c r="C998" s="74">
        <v>6.3374042593837299</v>
      </c>
      <c r="D998" s="37">
        <v>20</v>
      </c>
      <c r="E998" s="74">
        <v>4.21275879379359</v>
      </c>
      <c r="F998" s="37">
        <v>34</v>
      </c>
      <c r="G998" s="74">
        <v>-2.1748850162418001</v>
      </c>
      <c r="H998" s="37">
        <v>33</v>
      </c>
      <c r="I998" s="74">
        <v>25.570430243327301</v>
      </c>
      <c r="J998" s="37">
        <v>6</v>
      </c>
      <c r="K998" s="75">
        <v>3.9810360454576901</v>
      </c>
      <c r="L998" s="66">
        <v>3</v>
      </c>
      <c r="M998" s="75">
        <v>-1.1073536237650301</v>
      </c>
      <c r="N998" s="66">
        <v>3</v>
      </c>
      <c r="O998" s="74">
        <v>11.6323209481987</v>
      </c>
      <c r="P998" s="76">
        <v>1.8473889245141999</v>
      </c>
      <c r="Q998" s="76">
        <v>0.16326822314294301</v>
      </c>
      <c r="R998" s="77">
        <v>8</v>
      </c>
      <c r="S998" s="78">
        <v>0.05</v>
      </c>
      <c r="T998" s="78">
        <v>0.01</v>
      </c>
      <c r="U998" s="14" t="s">
        <v>18</v>
      </c>
      <c r="V998" s="79">
        <v>2.4E-2</v>
      </c>
      <c r="W998" s="79" t="s">
        <v>18</v>
      </c>
      <c r="X998" s="79">
        <v>1.848E-2</v>
      </c>
      <c r="Y998" s="12" t="s">
        <v>141</v>
      </c>
      <c r="Z998" s="60">
        <v>55.685378559999997</v>
      </c>
      <c r="AA998" s="8" t="s">
        <v>18</v>
      </c>
      <c r="AB998" s="80" t="s">
        <v>18</v>
      </c>
      <c r="AC998" s="62">
        <v>33494</v>
      </c>
      <c r="AD998" s="12" t="s">
        <v>1465</v>
      </c>
      <c r="AE998" s="16" t="s">
        <v>56</v>
      </c>
      <c r="AF998" s="14" t="s">
        <v>18</v>
      </c>
      <c r="AG998" s="39" t="s">
        <v>18</v>
      </c>
    </row>
    <row r="999" spans="1:33" x14ac:dyDescent="0.25">
      <c r="A999" s="40" t="s">
        <v>1466</v>
      </c>
      <c r="B999" s="40" t="b" cm="1">
        <f t="array" ref="B999">IsESG(A999)</f>
        <v>0</v>
      </c>
      <c r="C999" s="67">
        <v>7.92674869440848</v>
      </c>
      <c r="D999" s="42">
        <v>7</v>
      </c>
      <c r="E999" s="67">
        <v>6.7529217339199903</v>
      </c>
      <c r="F999" s="42">
        <v>21</v>
      </c>
      <c r="G999" s="67">
        <v>-9.3038483465186594</v>
      </c>
      <c r="H999" s="42">
        <v>41</v>
      </c>
      <c r="I999" s="67">
        <v>25.6549200999339</v>
      </c>
      <c r="J999" s="42">
        <v>4</v>
      </c>
      <c r="K999" s="67">
        <v>2.1691858607241601</v>
      </c>
      <c r="L999" s="42">
        <v>15</v>
      </c>
      <c r="M999" s="67">
        <v>-2.56767146136001</v>
      </c>
      <c r="N999" s="42">
        <v>11</v>
      </c>
      <c r="O999" s="67">
        <v>15.819861821127599</v>
      </c>
      <c r="P999" s="69">
        <v>1.36372308346531</v>
      </c>
      <c r="Q999" s="69">
        <v>0.266531708051162</v>
      </c>
      <c r="R999" s="70">
        <v>8</v>
      </c>
      <c r="S999" s="71">
        <v>0</v>
      </c>
      <c r="T999" s="71">
        <v>0</v>
      </c>
      <c r="U999" s="46" t="s">
        <v>18</v>
      </c>
      <c r="V999" s="72">
        <v>1.4999999999999999E-2</v>
      </c>
      <c r="W999" s="72" t="s">
        <v>18</v>
      </c>
      <c r="X999" s="72">
        <v>1.4999999999999999E-2</v>
      </c>
      <c r="Y999" s="48" t="s">
        <v>1328</v>
      </c>
      <c r="Z999" s="49">
        <v>743.38115728191406</v>
      </c>
      <c r="AA999" s="50" t="s">
        <v>18</v>
      </c>
      <c r="AB999" s="73" t="s">
        <v>18</v>
      </c>
      <c r="AC999" s="52">
        <v>34562</v>
      </c>
      <c r="AD999" s="48" t="s">
        <v>1467</v>
      </c>
      <c r="AE999" s="53">
        <v>0</v>
      </c>
      <c r="AF999" s="46" t="s">
        <v>18</v>
      </c>
      <c r="AG999" s="54" t="s">
        <v>18</v>
      </c>
    </row>
    <row r="1000" spans="1:33" hidden="1" x14ac:dyDescent="0.25">
      <c r="A1000" s="1" t="s">
        <v>1468</v>
      </c>
      <c r="B1000" s="40" t="b" cm="1">
        <f t="array" ref="B1000">IsESG(A1000)</f>
        <v>0</v>
      </c>
      <c r="C1000" s="74" t="s">
        <v>18</v>
      </c>
      <c r="D1000" s="37" t="s">
        <v>18</v>
      </c>
      <c r="E1000" s="74">
        <v>7.0779289789380604</v>
      </c>
      <c r="F1000" s="37">
        <v>19</v>
      </c>
      <c r="G1000" s="74">
        <v>4.7410636094913503</v>
      </c>
      <c r="H1000" s="37">
        <v>11</v>
      </c>
      <c r="I1000" s="74">
        <v>22.958221121304302</v>
      </c>
      <c r="J1000" s="37">
        <v>11</v>
      </c>
      <c r="K1000" s="74">
        <v>3.0662071379854399</v>
      </c>
      <c r="L1000" s="37">
        <v>8</v>
      </c>
      <c r="M1000" s="74">
        <v>-3.2247643768382899</v>
      </c>
      <c r="N1000" s="37">
        <v>17</v>
      </c>
      <c r="O1000" s="74">
        <v>10.5241606113571</v>
      </c>
      <c r="P1000" s="76">
        <v>1.79370236365477</v>
      </c>
      <c r="Q1000" s="76">
        <v>0.34567588774978902</v>
      </c>
      <c r="R1000" s="77">
        <v>8</v>
      </c>
      <c r="S1000" s="78">
        <v>0</v>
      </c>
      <c r="T1000" s="78">
        <v>0</v>
      </c>
      <c r="U1000" s="14" t="s">
        <v>18</v>
      </c>
      <c r="V1000" s="79">
        <v>2E-3</v>
      </c>
      <c r="W1000" s="79" t="s">
        <v>18</v>
      </c>
      <c r="X1000" s="79">
        <v>2.2000000000000001E-3</v>
      </c>
      <c r="Y1000" s="12" t="s">
        <v>141</v>
      </c>
      <c r="Z1000" s="60" t="s">
        <v>18</v>
      </c>
      <c r="AA1000" s="8" t="s">
        <v>18</v>
      </c>
      <c r="AB1000" s="80" t="s">
        <v>18</v>
      </c>
      <c r="AC1000" s="62">
        <v>42339</v>
      </c>
      <c r="AD1000" s="12" t="s">
        <v>1469</v>
      </c>
      <c r="AE1000" s="16" t="s">
        <v>70</v>
      </c>
      <c r="AF1000" s="14" t="s">
        <v>18</v>
      </c>
      <c r="AG1000" s="39" t="s">
        <v>18</v>
      </c>
    </row>
    <row r="1001" spans="1:33" hidden="1" x14ac:dyDescent="0.25">
      <c r="A1001" s="40" t="s">
        <v>1470</v>
      </c>
      <c r="B1001" s="40" t="b" cm="1">
        <f t="array" ref="B1001">IsESG(A1001)</f>
        <v>0</v>
      </c>
      <c r="C1001" s="67" t="s">
        <v>18</v>
      </c>
      <c r="D1001" s="42" t="s">
        <v>18</v>
      </c>
      <c r="E1001" s="67" t="s">
        <v>18</v>
      </c>
      <c r="F1001" s="42" t="s">
        <v>18</v>
      </c>
      <c r="G1001" s="67" t="s">
        <v>18</v>
      </c>
      <c r="H1001" s="42" t="s">
        <v>18</v>
      </c>
      <c r="I1001" s="67">
        <v>25.623142572761601</v>
      </c>
      <c r="J1001" s="42">
        <v>5</v>
      </c>
      <c r="K1001" s="67">
        <v>2.9527638772382101</v>
      </c>
      <c r="L1001" s="42">
        <v>9</v>
      </c>
      <c r="M1001" s="67">
        <v>-1.6926025974599801</v>
      </c>
      <c r="N1001" s="42">
        <v>6</v>
      </c>
      <c r="O1001" s="67">
        <v>14.627629756488099</v>
      </c>
      <c r="P1001" s="69">
        <v>1.4727015636949601</v>
      </c>
      <c r="Q1001" s="69" t="s">
        <v>18</v>
      </c>
      <c r="R1001" s="70">
        <v>8</v>
      </c>
      <c r="S1001" s="71">
        <v>0</v>
      </c>
      <c r="T1001" s="71">
        <v>0</v>
      </c>
      <c r="U1001" s="46" t="s">
        <v>18</v>
      </c>
      <c r="V1001" s="72">
        <v>1.4999999999999999E-2</v>
      </c>
      <c r="W1001" s="72" t="s">
        <v>18</v>
      </c>
      <c r="X1001" s="72">
        <v>1.5599999999999999E-2</v>
      </c>
      <c r="Y1001" s="48" t="s">
        <v>141</v>
      </c>
      <c r="Z1001" s="49" t="s">
        <v>18</v>
      </c>
      <c r="AA1001" s="50" t="s">
        <v>18</v>
      </c>
      <c r="AB1001" s="73" t="s">
        <v>18</v>
      </c>
      <c r="AC1001" s="52">
        <v>42111</v>
      </c>
      <c r="AD1001" s="48" t="s">
        <v>1469</v>
      </c>
      <c r="AE1001" s="53">
        <v>0</v>
      </c>
      <c r="AF1001" s="46" t="s">
        <v>18</v>
      </c>
      <c r="AG1001" s="54" t="s">
        <v>18</v>
      </c>
    </row>
    <row r="1002" spans="1:33" hidden="1" x14ac:dyDescent="0.25">
      <c r="A1002" s="1" t="s">
        <v>1471</v>
      </c>
      <c r="B1002" s="40" t="b" cm="1">
        <f t="array" ref="B1002">IsESG(A1002)</f>
        <v>0</v>
      </c>
      <c r="C1002" s="74" t="s">
        <v>18</v>
      </c>
      <c r="D1002" s="37" t="s">
        <v>18</v>
      </c>
      <c r="E1002" s="74" t="s">
        <v>18</v>
      </c>
      <c r="F1002" s="37" t="s">
        <v>18</v>
      </c>
      <c r="G1002" s="74" t="s">
        <v>18</v>
      </c>
      <c r="H1002" s="37" t="s">
        <v>18</v>
      </c>
      <c r="I1002" s="75">
        <v>26.432126004541601</v>
      </c>
      <c r="J1002" s="66">
        <v>3</v>
      </c>
      <c r="K1002" s="74">
        <v>3.2851588967024199</v>
      </c>
      <c r="L1002" s="37">
        <v>6</v>
      </c>
      <c r="M1002" s="74">
        <v>-1.6388205002913201</v>
      </c>
      <c r="N1002" s="37">
        <v>5</v>
      </c>
      <c r="O1002" s="74">
        <v>14.624813455580201</v>
      </c>
      <c r="P1002" s="76">
        <v>1.5283009739028699</v>
      </c>
      <c r="Q1002" s="76" t="s">
        <v>18</v>
      </c>
      <c r="R1002" s="77">
        <v>8</v>
      </c>
      <c r="S1002" s="78">
        <v>0</v>
      </c>
      <c r="T1002" s="78">
        <v>0</v>
      </c>
      <c r="U1002" s="14" t="s">
        <v>18</v>
      </c>
      <c r="V1002" s="79">
        <v>8.9999999999999993E-3</v>
      </c>
      <c r="W1002" s="79" t="s">
        <v>18</v>
      </c>
      <c r="X1002" s="79">
        <v>9.1999999999999998E-3</v>
      </c>
      <c r="Y1002" s="12" t="s">
        <v>141</v>
      </c>
      <c r="Z1002" s="60" t="s">
        <v>18</v>
      </c>
      <c r="AA1002" s="8" t="s">
        <v>18</v>
      </c>
      <c r="AB1002" s="80" t="s">
        <v>18</v>
      </c>
      <c r="AC1002" s="62">
        <v>43699</v>
      </c>
      <c r="AD1002" s="12" t="s">
        <v>1469</v>
      </c>
      <c r="AE1002" s="16" t="s">
        <v>68</v>
      </c>
      <c r="AF1002" s="14" t="s">
        <v>18</v>
      </c>
      <c r="AG1002" s="39" t="s">
        <v>18</v>
      </c>
    </row>
    <row r="1003" spans="1:33" hidden="1" x14ac:dyDescent="0.25">
      <c r="A1003" s="40" t="s">
        <v>1472</v>
      </c>
      <c r="B1003" s="40" t="b" cm="1">
        <f t="array" ref="B1003">IsESG(A1003)</f>
        <v>0</v>
      </c>
      <c r="C1003" s="67" t="s">
        <v>18</v>
      </c>
      <c r="D1003" s="42" t="s">
        <v>18</v>
      </c>
      <c r="E1003" s="67">
        <v>8.0444197843804801</v>
      </c>
      <c r="F1003" s="42">
        <v>9</v>
      </c>
      <c r="G1003" s="67">
        <v>5.2573196668124602</v>
      </c>
      <c r="H1003" s="42">
        <v>7</v>
      </c>
      <c r="I1003" s="67">
        <v>22.902395389665202</v>
      </c>
      <c r="J1003" s="42">
        <v>12</v>
      </c>
      <c r="K1003" s="67">
        <v>3.1643749976400399</v>
      </c>
      <c r="L1003" s="42">
        <v>7</v>
      </c>
      <c r="M1003" s="67">
        <v>-2.9422033666069201</v>
      </c>
      <c r="N1003" s="42">
        <v>14</v>
      </c>
      <c r="O1003" s="67">
        <v>10.040873838716699</v>
      </c>
      <c r="P1003" s="69">
        <v>1.87447689660844</v>
      </c>
      <c r="Q1003" s="69">
        <v>0.38204284080936501</v>
      </c>
      <c r="R1003" s="70">
        <v>8</v>
      </c>
      <c r="S1003" s="71">
        <v>0</v>
      </c>
      <c r="T1003" s="71">
        <v>0</v>
      </c>
      <c r="U1003" s="46" t="s">
        <v>18</v>
      </c>
      <c r="V1003" s="72">
        <v>0</v>
      </c>
      <c r="W1003" s="72" t="s">
        <v>18</v>
      </c>
      <c r="X1003" s="72">
        <v>2.0999999999999999E-3</v>
      </c>
      <c r="Y1003" s="48" t="s">
        <v>1328</v>
      </c>
      <c r="Z1003" s="49">
        <v>153.81209607</v>
      </c>
      <c r="AA1003" s="50" t="s">
        <v>18</v>
      </c>
      <c r="AB1003" s="73" t="s">
        <v>18</v>
      </c>
      <c r="AC1003" s="52">
        <v>43902</v>
      </c>
      <c r="AD1003" s="48" t="s">
        <v>1473</v>
      </c>
      <c r="AE1003" s="53">
        <v>10</v>
      </c>
      <c r="AF1003" s="46" t="s">
        <v>18</v>
      </c>
      <c r="AG1003" s="54" t="s">
        <v>18</v>
      </c>
    </row>
    <row r="1004" spans="1:33" hidden="1" x14ac:dyDescent="0.25">
      <c r="A1004" s="1" t="s">
        <v>1474</v>
      </c>
      <c r="B1004" s="40" t="b" cm="1">
        <f t="array" ref="B1004">IsESG(A1004)</f>
        <v>0</v>
      </c>
      <c r="C1004" s="74" t="s">
        <v>18</v>
      </c>
      <c r="D1004" s="37" t="s">
        <v>18</v>
      </c>
      <c r="E1004" s="74" t="s">
        <v>18</v>
      </c>
      <c r="F1004" s="37" t="s">
        <v>18</v>
      </c>
      <c r="G1004" s="74">
        <v>4.43982788430454</v>
      </c>
      <c r="H1004" s="37">
        <v>18</v>
      </c>
      <c r="I1004" s="74">
        <v>22.202678310700399</v>
      </c>
      <c r="J1004" s="37">
        <v>13</v>
      </c>
      <c r="K1004" s="74">
        <v>2.6619797733661699</v>
      </c>
      <c r="L1004" s="37">
        <v>10</v>
      </c>
      <c r="M1004" s="74">
        <v>-3.6182448699152401</v>
      </c>
      <c r="N1004" s="37">
        <v>27</v>
      </c>
      <c r="O1004" s="74">
        <v>10.067947221700701</v>
      </c>
      <c r="P1004" s="76">
        <v>1.79993682469947</v>
      </c>
      <c r="Q1004" s="76" t="s">
        <v>18</v>
      </c>
      <c r="R1004" s="77">
        <v>8</v>
      </c>
      <c r="S1004" s="78">
        <v>0</v>
      </c>
      <c r="T1004" s="78">
        <v>0</v>
      </c>
      <c r="U1004" s="14" t="s">
        <v>18</v>
      </c>
      <c r="V1004" s="79">
        <v>0</v>
      </c>
      <c r="W1004" s="79" t="s">
        <v>18</v>
      </c>
      <c r="X1004" s="79">
        <v>4.4999999999999997E-3</v>
      </c>
      <c r="Y1004" s="12" t="s">
        <v>1328</v>
      </c>
      <c r="Z1004" s="60">
        <v>0.21900655999999999</v>
      </c>
      <c r="AA1004" s="8" t="s">
        <v>18</v>
      </c>
      <c r="AB1004" s="80" t="s">
        <v>18</v>
      </c>
      <c r="AC1004" s="62">
        <v>44313</v>
      </c>
      <c r="AD1004" s="12" t="s">
        <v>1475</v>
      </c>
      <c r="AE1004" s="16">
        <v>10</v>
      </c>
      <c r="AF1004" s="14" t="s">
        <v>18</v>
      </c>
      <c r="AG1004" s="39" t="s">
        <v>18</v>
      </c>
    </row>
    <row r="1005" spans="1:33" hidden="1" x14ac:dyDescent="0.25">
      <c r="A1005" s="226" t="s">
        <v>2443</v>
      </c>
      <c r="B1005" s="40" t="b" cm="1">
        <f t="array" ref="B1005">IsESG(A1005)</f>
        <v>1</v>
      </c>
      <c r="C1005" s="82" t="s">
        <v>18</v>
      </c>
      <c r="D1005" s="83" t="s">
        <v>18</v>
      </c>
      <c r="E1005" s="82" t="s">
        <v>18</v>
      </c>
      <c r="F1005" s="83" t="s">
        <v>18</v>
      </c>
      <c r="G1005" s="82">
        <v>1.71802408265711</v>
      </c>
      <c r="H1005" s="83">
        <v>10</v>
      </c>
      <c r="I1005" s="82">
        <v>23.722048108142999</v>
      </c>
      <c r="J1005" s="83">
        <v>11</v>
      </c>
      <c r="K1005" s="82">
        <v>10.3894208019973</v>
      </c>
      <c r="L1005" s="83">
        <v>8</v>
      </c>
      <c r="M1005" s="82">
        <v>-8.4215034623968898E-2</v>
      </c>
      <c r="N1005" s="83">
        <v>4</v>
      </c>
      <c r="O1005" s="82">
        <v>12.800588112337699</v>
      </c>
      <c r="P1005" s="84">
        <v>1.53438565310773</v>
      </c>
      <c r="Q1005" s="84" t="s">
        <v>18</v>
      </c>
      <c r="R1005" s="85">
        <v>8</v>
      </c>
      <c r="S1005" s="86">
        <v>0</v>
      </c>
      <c r="T1005" s="86">
        <v>0</v>
      </c>
      <c r="U1005" s="87" t="s">
        <v>18</v>
      </c>
      <c r="V1005" s="88">
        <v>2.5000000000000001E-3</v>
      </c>
      <c r="W1005" s="88" t="s">
        <v>18</v>
      </c>
      <c r="X1005" s="88">
        <v>2.5000000000000001E-3</v>
      </c>
      <c r="Y1005" s="89" t="s">
        <v>1371</v>
      </c>
      <c r="Z1005" s="90">
        <v>498.5</v>
      </c>
      <c r="AA1005" s="91" t="s">
        <v>18</v>
      </c>
      <c r="AB1005" s="92" t="s">
        <v>18</v>
      </c>
      <c r="AC1005" s="93">
        <v>43991</v>
      </c>
      <c r="AD1005" s="89" t="s">
        <v>1751</v>
      </c>
      <c r="AE1005" s="94" t="s">
        <v>68</v>
      </c>
      <c r="AF1005" s="87" t="s">
        <v>18</v>
      </c>
      <c r="AG1005" s="95" t="s">
        <v>18</v>
      </c>
    </row>
    <row r="1006" spans="1:33" hidden="1" x14ac:dyDescent="0.25">
      <c r="A1006" s="40" t="s">
        <v>1479</v>
      </c>
      <c r="B1006" s="40" t="b" cm="1">
        <f t="array" ref="B1006">IsESG(A1006)</f>
        <v>0</v>
      </c>
      <c r="C1006" s="67" t="s">
        <v>18</v>
      </c>
      <c r="D1006" s="42" t="s">
        <v>18</v>
      </c>
      <c r="E1006" s="67" t="s">
        <v>18</v>
      </c>
      <c r="F1006" s="42" t="s">
        <v>18</v>
      </c>
      <c r="G1006" s="67">
        <v>11.1554064364044</v>
      </c>
      <c r="H1006" s="42">
        <v>10</v>
      </c>
      <c r="I1006" s="67">
        <v>30.726450932165299</v>
      </c>
      <c r="J1006" s="42">
        <v>39</v>
      </c>
      <c r="K1006" s="67">
        <v>6.6610168337791702</v>
      </c>
      <c r="L1006" s="42">
        <v>57</v>
      </c>
      <c r="M1006" s="67">
        <v>0.276084159721246</v>
      </c>
      <c r="N1006" s="42">
        <v>55</v>
      </c>
      <c r="O1006" s="67">
        <v>12.7782422269216</v>
      </c>
      <c r="P1006" s="69">
        <v>2.08521963363608</v>
      </c>
      <c r="Q1006" s="69" t="s">
        <v>18</v>
      </c>
      <c r="R1006" s="70">
        <v>8</v>
      </c>
      <c r="S1006" s="71">
        <v>0</v>
      </c>
      <c r="T1006" s="71">
        <v>0.01</v>
      </c>
      <c r="U1006" s="46" t="s">
        <v>18</v>
      </c>
      <c r="V1006" s="72">
        <v>6.0000000000000001E-3</v>
      </c>
      <c r="W1006" s="72" t="s">
        <v>18</v>
      </c>
      <c r="X1006" s="72">
        <v>7.0099999999999997E-3</v>
      </c>
      <c r="Y1006" s="48" t="s">
        <v>1371</v>
      </c>
      <c r="Z1006" s="49">
        <v>1628.74265052641</v>
      </c>
      <c r="AA1006" s="50" t="s">
        <v>18</v>
      </c>
      <c r="AB1006" s="73" t="s">
        <v>18</v>
      </c>
      <c r="AC1006" s="52">
        <v>44272</v>
      </c>
      <c r="AD1006" s="48" t="s">
        <v>1480</v>
      </c>
      <c r="AE1006" s="53" t="s">
        <v>1010</v>
      </c>
      <c r="AF1006" s="46" t="s">
        <v>18</v>
      </c>
      <c r="AG1006" s="54" t="s">
        <v>18</v>
      </c>
    </row>
    <row r="1007" spans="1:33" x14ac:dyDescent="0.25">
      <c r="A1007" s="1" t="s">
        <v>1481</v>
      </c>
      <c r="B1007" s="40" t="b" cm="1">
        <f t="array" ref="B1007">IsESG(A1007)</f>
        <v>0</v>
      </c>
      <c r="C1007" s="74">
        <v>14.256358385668801</v>
      </c>
      <c r="D1007" s="37">
        <v>7</v>
      </c>
      <c r="E1007" s="74">
        <v>15.571800445809499</v>
      </c>
      <c r="F1007" s="37">
        <v>17</v>
      </c>
      <c r="G1007" s="74">
        <v>10.397668140573201</v>
      </c>
      <c r="H1007" s="37">
        <v>19</v>
      </c>
      <c r="I1007" s="74">
        <v>34.258976127350003</v>
      </c>
      <c r="J1007" s="37">
        <v>26</v>
      </c>
      <c r="K1007" s="74">
        <v>10.1269450612998</v>
      </c>
      <c r="L1007" s="37">
        <v>40</v>
      </c>
      <c r="M1007" s="74">
        <v>2.2088142660363999</v>
      </c>
      <c r="N1007" s="37">
        <v>31</v>
      </c>
      <c r="O1007" s="74">
        <v>13.422294698137801</v>
      </c>
      <c r="P1007" s="76">
        <v>2.2483463110302599</v>
      </c>
      <c r="Q1007" s="76">
        <v>0.63386150185280798</v>
      </c>
      <c r="R1007" s="77">
        <v>8</v>
      </c>
      <c r="S1007" s="78">
        <v>0.03</v>
      </c>
      <c r="T1007" s="78">
        <v>0.02</v>
      </c>
      <c r="U1007" s="14" t="s">
        <v>18</v>
      </c>
      <c r="V1007" s="79">
        <v>7.4999999999999997E-3</v>
      </c>
      <c r="W1007" s="79" t="s">
        <v>18</v>
      </c>
      <c r="X1007" s="79">
        <v>8.5399999999999903E-3</v>
      </c>
      <c r="Y1007" s="12" t="s">
        <v>1371</v>
      </c>
      <c r="Z1007" s="60">
        <v>717.62041641115604</v>
      </c>
      <c r="AA1007" s="8" t="s">
        <v>18</v>
      </c>
      <c r="AB1007" s="80" t="s">
        <v>18</v>
      </c>
      <c r="AC1007" s="62">
        <v>34001</v>
      </c>
      <c r="AD1007" s="12" t="s">
        <v>1482</v>
      </c>
      <c r="AE1007" s="16" t="s">
        <v>1483</v>
      </c>
      <c r="AF1007" s="14" t="s">
        <v>235</v>
      </c>
      <c r="AG1007" s="39" t="s">
        <v>18</v>
      </c>
    </row>
    <row r="1008" spans="1:33" x14ac:dyDescent="0.25">
      <c r="A1008" s="40" t="s">
        <v>1484</v>
      </c>
      <c r="B1008" s="40" t="b" cm="1">
        <f t="array" ref="B1008">IsESG(A1008)</f>
        <v>0</v>
      </c>
      <c r="C1008" s="67">
        <v>12.5411318096005</v>
      </c>
      <c r="D1008" s="42">
        <v>18</v>
      </c>
      <c r="E1008" s="67">
        <v>8.8352902317229294</v>
      </c>
      <c r="F1008" s="42">
        <v>35</v>
      </c>
      <c r="G1008" s="67">
        <v>0.222208826415637</v>
      </c>
      <c r="H1008" s="42">
        <v>40</v>
      </c>
      <c r="I1008" s="67">
        <v>29.913149569658199</v>
      </c>
      <c r="J1008" s="42">
        <v>42</v>
      </c>
      <c r="K1008" s="67">
        <v>8.8292148171996896</v>
      </c>
      <c r="L1008" s="42">
        <v>48</v>
      </c>
      <c r="M1008" s="67">
        <v>3.0266313608836102</v>
      </c>
      <c r="N1008" s="42">
        <v>19</v>
      </c>
      <c r="O1008" s="67">
        <v>14.385950885844601</v>
      </c>
      <c r="P1008" s="69">
        <v>1.79565052163815</v>
      </c>
      <c r="Q1008" s="69">
        <v>0.31874086233971299</v>
      </c>
      <c r="R1008" s="70">
        <v>6</v>
      </c>
      <c r="S1008" s="71">
        <v>0</v>
      </c>
      <c r="T1008" s="71">
        <v>0.01</v>
      </c>
      <c r="U1008" s="46" t="s">
        <v>18</v>
      </c>
      <c r="V1008" s="72">
        <v>5.0000000000000001E-3</v>
      </c>
      <c r="W1008" s="72" t="s">
        <v>18</v>
      </c>
      <c r="X1008" s="72">
        <v>6.6100000000000004E-3</v>
      </c>
      <c r="Y1008" s="48" t="s">
        <v>1371</v>
      </c>
      <c r="Z1008" s="49">
        <v>184.45228526967099</v>
      </c>
      <c r="AA1008" s="50" t="s">
        <v>18</v>
      </c>
      <c r="AB1008" s="73" t="s">
        <v>18</v>
      </c>
      <c r="AC1008" s="52">
        <v>40968</v>
      </c>
      <c r="AD1008" s="48" t="s">
        <v>1485</v>
      </c>
      <c r="AE1008" s="53" t="s">
        <v>1483</v>
      </c>
      <c r="AF1008" s="46" t="s">
        <v>235</v>
      </c>
      <c r="AG1008" s="54" t="s">
        <v>18</v>
      </c>
    </row>
    <row r="1009" spans="1:33" hidden="1" x14ac:dyDescent="0.25">
      <c r="A1009" s="1" t="s">
        <v>1486</v>
      </c>
      <c r="B1009" s="40" t="b" cm="1">
        <f t="array" ref="B1009">IsESG(A1009)</f>
        <v>0</v>
      </c>
      <c r="C1009" s="74" t="s">
        <v>18</v>
      </c>
      <c r="D1009" s="37" t="s">
        <v>18</v>
      </c>
      <c r="E1009" s="74">
        <v>8.0210372766661209</v>
      </c>
      <c r="F1009" s="37">
        <v>36</v>
      </c>
      <c r="G1009" s="74">
        <v>-1.2989477530921301</v>
      </c>
      <c r="H1009" s="37">
        <v>42</v>
      </c>
      <c r="I1009" s="74">
        <v>20.383256523091099</v>
      </c>
      <c r="J1009" s="37">
        <v>50</v>
      </c>
      <c r="K1009" s="74">
        <v>4.1757188525315803</v>
      </c>
      <c r="L1009" s="37">
        <v>61</v>
      </c>
      <c r="M1009" s="74">
        <v>1.31019390925215</v>
      </c>
      <c r="N1009" s="37">
        <v>47</v>
      </c>
      <c r="O1009" s="74">
        <v>16.411445402430701</v>
      </c>
      <c r="P1009" s="76">
        <v>0.99334621455377603</v>
      </c>
      <c r="Q1009" s="76">
        <v>0.28640643813662398</v>
      </c>
      <c r="R1009" s="77">
        <v>6</v>
      </c>
      <c r="S1009" s="78">
        <v>0.03</v>
      </c>
      <c r="T1009" s="78">
        <v>0.02</v>
      </c>
      <c r="U1009" s="14" t="s">
        <v>18</v>
      </c>
      <c r="V1009" s="79">
        <v>7.4999999999999997E-3</v>
      </c>
      <c r="W1009" s="79" t="s">
        <v>18</v>
      </c>
      <c r="X1009" s="79">
        <v>8.5100000000000002E-3</v>
      </c>
      <c r="Y1009" s="12" t="s">
        <v>1371</v>
      </c>
      <c r="Z1009" s="60">
        <v>623.48398469708104</v>
      </c>
      <c r="AA1009" s="8" t="s">
        <v>18</v>
      </c>
      <c r="AB1009" s="80" t="s">
        <v>18</v>
      </c>
      <c r="AC1009" s="62">
        <v>43048</v>
      </c>
      <c r="AD1009" s="12" t="s">
        <v>1487</v>
      </c>
      <c r="AE1009" s="16" t="s">
        <v>70</v>
      </c>
      <c r="AF1009" s="14" t="s">
        <v>18</v>
      </c>
      <c r="AG1009" s="39" t="s">
        <v>18</v>
      </c>
    </row>
    <row r="1010" spans="1:33" hidden="1" x14ac:dyDescent="0.25">
      <c r="A1010" s="225" t="s">
        <v>2498</v>
      </c>
      <c r="B1010" s="40" t="b" cm="1">
        <f t="array" ref="B1010">IsESG(A1010)</f>
        <v>1</v>
      </c>
      <c r="C1010" s="74" t="s">
        <v>18</v>
      </c>
      <c r="D1010" s="37" t="s">
        <v>18</v>
      </c>
      <c r="E1010" s="74" t="s">
        <v>18</v>
      </c>
      <c r="F1010" s="37" t="s">
        <v>18</v>
      </c>
      <c r="G1010" s="74">
        <v>7.2834737308874002</v>
      </c>
      <c r="H1010" s="37">
        <v>17</v>
      </c>
      <c r="I1010" s="74">
        <v>29.6242512738655</v>
      </c>
      <c r="J1010" s="37">
        <v>40</v>
      </c>
      <c r="K1010" s="74">
        <v>7.8945213947970396</v>
      </c>
      <c r="L1010" s="37">
        <v>38</v>
      </c>
      <c r="M1010" s="74">
        <v>0.91153302017839</v>
      </c>
      <c r="N1010" s="37">
        <v>19</v>
      </c>
      <c r="O1010" s="74">
        <v>12.076378482416599</v>
      </c>
      <c r="P1010" s="76">
        <v>2.1151408887876699</v>
      </c>
      <c r="Q1010" s="76" t="s">
        <v>18</v>
      </c>
      <c r="R1010" s="77">
        <v>8</v>
      </c>
      <c r="S1010" s="78">
        <v>0</v>
      </c>
      <c r="T1010" s="78">
        <v>0.01</v>
      </c>
      <c r="U1010" s="14" t="s">
        <v>18</v>
      </c>
      <c r="V1010" s="79">
        <v>5.0000000000000001E-3</v>
      </c>
      <c r="W1010" s="79" t="s">
        <v>18</v>
      </c>
      <c r="X1010" s="79">
        <v>6.13E-3</v>
      </c>
      <c r="Y1010" s="12" t="s">
        <v>1371</v>
      </c>
      <c r="Z1010" s="60">
        <v>651.03395128370801</v>
      </c>
      <c r="AA1010" s="8" t="s">
        <v>18</v>
      </c>
      <c r="AB1010" s="80" t="s">
        <v>18</v>
      </c>
      <c r="AC1010" s="62">
        <v>43770</v>
      </c>
      <c r="AD1010" s="12" t="s">
        <v>1766</v>
      </c>
      <c r="AE1010" s="16" t="s">
        <v>1483</v>
      </c>
      <c r="AF1010" s="14" t="s">
        <v>18</v>
      </c>
      <c r="AG1010" s="39" t="s">
        <v>18</v>
      </c>
    </row>
    <row r="1011" spans="1:33" x14ac:dyDescent="0.25">
      <c r="A1011" s="1" t="s">
        <v>1490</v>
      </c>
      <c r="B1011" s="40" t="b" cm="1">
        <f t="array" ref="B1011">IsESG(A1011)</f>
        <v>0</v>
      </c>
      <c r="C1011" s="74">
        <v>15.0618980952313</v>
      </c>
      <c r="D1011" s="37">
        <v>4</v>
      </c>
      <c r="E1011" s="74">
        <v>16.319013635785101</v>
      </c>
      <c r="F1011" s="37">
        <v>10</v>
      </c>
      <c r="G1011" s="74">
        <v>10.8353348075188</v>
      </c>
      <c r="H1011" s="37">
        <v>12</v>
      </c>
      <c r="I1011" s="74">
        <v>30.3133261781017</v>
      </c>
      <c r="J1011" s="37">
        <v>40</v>
      </c>
      <c r="K1011" s="74">
        <v>10.6479970010793</v>
      </c>
      <c r="L1011" s="37">
        <v>35</v>
      </c>
      <c r="M1011" s="74">
        <v>0.82141215574151805</v>
      </c>
      <c r="N1011" s="37">
        <v>50</v>
      </c>
      <c r="O1011" s="74">
        <v>14.0819544946085</v>
      </c>
      <c r="P1011" s="76">
        <v>1.86283209698728</v>
      </c>
      <c r="Q1011" s="76">
        <v>0.71127127766949105</v>
      </c>
      <c r="R1011" s="77">
        <v>8</v>
      </c>
      <c r="S1011" s="78">
        <v>0</v>
      </c>
      <c r="T1011" s="78">
        <v>0</v>
      </c>
      <c r="U1011" s="14" t="s">
        <v>18</v>
      </c>
      <c r="V1011" s="79">
        <v>7.4999999999999997E-3</v>
      </c>
      <c r="W1011" s="79" t="s">
        <v>18</v>
      </c>
      <c r="X1011" s="79">
        <v>8.0999999999999996E-3</v>
      </c>
      <c r="Y1011" s="12" t="s">
        <v>1371</v>
      </c>
      <c r="Z1011" s="60" t="s">
        <v>18</v>
      </c>
      <c r="AA1011" s="8" t="s">
        <v>18</v>
      </c>
      <c r="AB1011" s="80" t="s">
        <v>18</v>
      </c>
      <c r="AC1011" s="62">
        <v>41313</v>
      </c>
      <c r="AD1011" s="12" t="s">
        <v>1491</v>
      </c>
      <c r="AE1011" s="16" t="s">
        <v>1394</v>
      </c>
      <c r="AF1011" s="14" t="s">
        <v>18</v>
      </c>
      <c r="AG1011" s="39" t="s">
        <v>18</v>
      </c>
    </row>
    <row r="1012" spans="1:33" hidden="1" x14ac:dyDescent="0.25">
      <c r="A1012" s="40" t="s">
        <v>1492</v>
      </c>
      <c r="B1012" s="40" t="b" cm="1">
        <f t="array" ref="B1012">IsESG(A1012)</f>
        <v>0</v>
      </c>
      <c r="C1012" s="67" t="s">
        <v>18</v>
      </c>
      <c r="D1012" s="42" t="s">
        <v>18</v>
      </c>
      <c r="E1012" s="67" t="s">
        <v>18</v>
      </c>
      <c r="F1012" s="42" t="s">
        <v>18</v>
      </c>
      <c r="G1012" s="67" t="s">
        <v>18</v>
      </c>
      <c r="H1012" s="42" t="s">
        <v>18</v>
      </c>
      <c r="I1012" s="67">
        <v>32.543103448275602</v>
      </c>
      <c r="J1012" s="42">
        <v>35</v>
      </c>
      <c r="K1012" s="67">
        <v>10.7110711071105</v>
      </c>
      <c r="L1012" s="42">
        <v>32</v>
      </c>
      <c r="M1012" s="67">
        <v>0.73710073710069302</v>
      </c>
      <c r="N1012" s="42">
        <v>53</v>
      </c>
      <c r="O1012" s="67">
        <v>14.2158960930653</v>
      </c>
      <c r="P1012" s="69">
        <v>2.0021315508157902</v>
      </c>
      <c r="Q1012" s="69" t="s">
        <v>18</v>
      </c>
      <c r="R1012" s="70">
        <v>8</v>
      </c>
      <c r="S1012" s="71">
        <v>0</v>
      </c>
      <c r="T1012" s="71">
        <v>0</v>
      </c>
      <c r="U1012" s="46" t="s">
        <v>18</v>
      </c>
      <c r="V1012" s="72">
        <v>7.4999999999999997E-3</v>
      </c>
      <c r="W1012" s="72" t="s">
        <v>18</v>
      </c>
      <c r="X1012" s="72">
        <v>8.0999999999999996E-3</v>
      </c>
      <c r="Y1012" s="48" t="s">
        <v>1371</v>
      </c>
      <c r="Z1012" s="49" t="s">
        <v>18</v>
      </c>
      <c r="AA1012" s="50" t="s">
        <v>18</v>
      </c>
      <c r="AB1012" s="73" t="s">
        <v>18</v>
      </c>
      <c r="AC1012" s="52">
        <v>45210</v>
      </c>
      <c r="AD1012" s="48" t="s">
        <v>1491</v>
      </c>
      <c r="AE1012" s="53" t="s">
        <v>1394</v>
      </c>
      <c r="AF1012" s="46" t="s">
        <v>18</v>
      </c>
      <c r="AG1012" s="54" t="s">
        <v>18</v>
      </c>
    </row>
    <row r="1013" spans="1:33" hidden="1" x14ac:dyDescent="0.25">
      <c r="A1013" s="1" t="s">
        <v>1493</v>
      </c>
      <c r="B1013" s="40" t="b" cm="1">
        <f t="array" ref="B1013">IsESG(A1013)</f>
        <v>0</v>
      </c>
      <c r="C1013" s="74" t="s">
        <v>18</v>
      </c>
      <c r="D1013" s="37" t="s">
        <v>18</v>
      </c>
      <c r="E1013" s="74">
        <v>14.0873185341304</v>
      </c>
      <c r="F1013" s="37">
        <v>24</v>
      </c>
      <c r="G1013" s="74">
        <v>4.9242999320894896</v>
      </c>
      <c r="H1013" s="37">
        <v>37</v>
      </c>
      <c r="I1013" s="74">
        <v>28.937972911019401</v>
      </c>
      <c r="J1013" s="37">
        <v>43</v>
      </c>
      <c r="K1013" s="74">
        <v>12.372730290677699</v>
      </c>
      <c r="L1013" s="37">
        <v>14</v>
      </c>
      <c r="M1013" s="74">
        <v>2.9029746454050498</v>
      </c>
      <c r="N1013" s="37">
        <v>20</v>
      </c>
      <c r="O1013" s="74">
        <v>19.040136125201698</v>
      </c>
      <c r="P1013" s="76">
        <v>1.3055034580812599</v>
      </c>
      <c r="Q1013" s="76">
        <v>0.50281451033942104</v>
      </c>
      <c r="R1013" s="77">
        <v>8</v>
      </c>
      <c r="S1013" s="78">
        <v>0</v>
      </c>
      <c r="T1013" s="78">
        <v>0</v>
      </c>
      <c r="U1013" s="14" t="s">
        <v>18</v>
      </c>
      <c r="V1013" s="79">
        <v>0</v>
      </c>
      <c r="W1013" s="79" t="s">
        <v>18</v>
      </c>
      <c r="X1013" s="79">
        <v>9.4999999999999998E-3</v>
      </c>
      <c r="Y1013" s="12" t="s">
        <v>141</v>
      </c>
      <c r="Z1013" s="60" t="s">
        <v>18</v>
      </c>
      <c r="AA1013" s="8" t="s">
        <v>18</v>
      </c>
      <c r="AB1013" s="80" t="s">
        <v>18</v>
      </c>
      <c r="AC1013" s="62">
        <v>43396</v>
      </c>
      <c r="AD1013" s="12" t="s">
        <v>1494</v>
      </c>
      <c r="AE1013" s="16" t="s">
        <v>75</v>
      </c>
      <c r="AF1013" s="14" t="s">
        <v>18</v>
      </c>
      <c r="AG1013" s="39" t="s">
        <v>18</v>
      </c>
    </row>
    <row r="1014" spans="1:33" hidden="1" x14ac:dyDescent="0.25">
      <c r="A1014" s="40" t="s">
        <v>1495</v>
      </c>
      <c r="B1014" s="40" t="b" cm="1">
        <f t="array" ref="B1014">IsESG(A1014)</f>
        <v>0</v>
      </c>
      <c r="C1014" s="67" t="s">
        <v>18</v>
      </c>
      <c r="D1014" s="42" t="s">
        <v>18</v>
      </c>
      <c r="E1014" s="67">
        <v>10.9721281352637</v>
      </c>
      <c r="F1014" s="42">
        <v>27</v>
      </c>
      <c r="G1014" s="67">
        <v>8.4935070521877201</v>
      </c>
      <c r="H1014" s="42">
        <v>31</v>
      </c>
      <c r="I1014" s="67">
        <v>26.1022288534773</v>
      </c>
      <c r="J1014" s="42">
        <v>47</v>
      </c>
      <c r="K1014" s="67">
        <v>1.7064919073423299</v>
      </c>
      <c r="L1014" s="42">
        <v>64</v>
      </c>
      <c r="M1014" s="67">
        <v>-0.12827313715605401</v>
      </c>
      <c r="N1014" s="42">
        <v>57</v>
      </c>
      <c r="O1014" s="67">
        <v>16.198300960662699</v>
      </c>
      <c r="P1014" s="69">
        <v>1.3594771173671201</v>
      </c>
      <c r="Q1014" s="69">
        <v>0.52664828537796204</v>
      </c>
      <c r="R1014" s="70">
        <v>8</v>
      </c>
      <c r="S1014" s="71">
        <v>0</v>
      </c>
      <c r="T1014" s="71">
        <v>0</v>
      </c>
      <c r="U1014" s="46" t="s">
        <v>18</v>
      </c>
      <c r="V1014" s="72">
        <v>1.6E-2</v>
      </c>
      <c r="W1014" s="72" t="s">
        <v>18</v>
      </c>
      <c r="X1014" s="72">
        <v>1.6299999999999999E-2</v>
      </c>
      <c r="Y1014" s="48" t="s">
        <v>1328</v>
      </c>
      <c r="Z1014" s="49">
        <v>137.34280471788699</v>
      </c>
      <c r="AA1014" s="50" t="s">
        <v>18</v>
      </c>
      <c r="AB1014" s="73" t="s">
        <v>18</v>
      </c>
      <c r="AC1014" s="52">
        <v>42613</v>
      </c>
      <c r="AD1014" s="48" t="s">
        <v>1496</v>
      </c>
      <c r="AE1014" s="53">
        <v>100</v>
      </c>
      <c r="AF1014" s="46" t="s">
        <v>39</v>
      </c>
      <c r="AG1014" s="54" t="s">
        <v>18</v>
      </c>
    </row>
    <row r="1015" spans="1:33" hidden="1" x14ac:dyDescent="0.25">
      <c r="A1015" s="1" t="s">
        <v>1497</v>
      </c>
      <c r="B1015" s="40" t="b" cm="1">
        <f t="array" ref="B1015">IsESG(A1015)</f>
        <v>0</v>
      </c>
      <c r="C1015" s="74" t="s">
        <v>18</v>
      </c>
      <c r="D1015" s="37" t="s">
        <v>18</v>
      </c>
      <c r="E1015" s="74">
        <v>10.158482137032999</v>
      </c>
      <c r="F1015" s="37">
        <v>32</v>
      </c>
      <c r="G1015" s="74">
        <v>-0.52517379546672605</v>
      </c>
      <c r="H1015" s="37">
        <v>41</v>
      </c>
      <c r="I1015" s="74">
        <v>24.287677508016401</v>
      </c>
      <c r="J1015" s="37">
        <v>49</v>
      </c>
      <c r="K1015" s="74">
        <v>4.53074433656945</v>
      </c>
      <c r="L1015" s="37">
        <v>60</v>
      </c>
      <c r="M1015" s="74">
        <v>2.1382321939467301</v>
      </c>
      <c r="N1015" s="37">
        <v>33</v>
      </c>
      <c r="O1015" s="74">
        <v>14.692043574877101</v>
      </c>
      <c r="P1015" s="76">
        <v>1.3753476871889001</v>
      </c>
      <c r="Q1015" s="76">
        <v>0.42833514878094298</v>
      </c>
      <c r="R1015" s="77">
        <v>8</v>
      </c>
      <c r="S1015" s="78">
        <v>0</v>
      </c>
      <c r="T1015" s="78">
        <v>0</v>
      </c>
      <c r="U1015" s="14" t="s">
        <v>18</v>
      </c>
      <c r="V1015" s="79">
        <v>1.4999999999999999E-2</v>
      </c>
      <c r="W1015" s="79" t="s">
        <v>18</v>
      </c>
      <c r="X1015" s="79">
        <v>1.4999999999999999E-2</v>
      </c>
      <c r="Y1015" s="12" t="s">
        <v>1328</v>
      </c>
      <c r="Z1015" s="60">
        <v>1163.24856389055</v>
      </c>
      <c r="AA1015" s="8" t="s">
        <v>18</v>
      </c>
      <c r="AB1015" s="80" t="s">
        <v>18</v>
      </c>
      <c r="AC1015" s="62">
        <v>43441</v>
      </c>
      <c r="AD1015" s="12" t="s">
        <v>1498</v>
      </c>
      <c r="AE1015" s="16" t="s">
        <v>56</v>
      </c>
      <c r="AF1015" s="14" t="s">
        <v>18</v>
      </c>
      <c r="AG1015" s="39">
        <v>-2.01612554</v>
      </c>
    </row>
    <row r="1016" spans="1:33" x14ac:dyDescent="0.25">
      <c r="A1016" s="40" t="s">
        <v>1499</v>
      </c>
      <c r="B1016" s="40" t="b" cm="1">
        <f t="array" ref="B1016">IsESG(A1016)</f>
        <v>0</v>
      </c>
      <c r="C1016" s="67">
        <v>13.6225318908664</v>
      </c>
      <c r="D1016" s="42">
        <v>13</v>
      </c>
      <c r="E1016" s="67">
        <v>16.1062893037614</v>
      </c>
      <c r="F1016" s="42">
        <v>12</v>
      </c>
      <c r="G1016" s="67">
        <v>6.7345050048087201</v>
      </c>
      <c r="H1016" s="42">
        <v>34</v>
      </c>
      <c r="I1016" s="67">
        <v>32.681599595039202</v>
      </c>
      <c r="J1016" s="42">
        <v>34</v>
      </c>
      <c r="K1016" s="67">
        <v>9.5101316064341201</v>
      </c>
      <c r="L1016" s="42">
        <v>43</v>
      </c>
      <c r="M1016" s="67">
        <v>2.2030511283326102</v>
      </c>
      <c r="N1016" s="42">
        <v>32</v>
      </c>
      <c r="O1016" s="67">
        <v>14.651348269375999</v>
      </c>
      <c r="P1016" s="69">
        <v>1.9520790654870299</v>
      </c>
      <c r="Q1016" s="69">
        <v>0.77613949937529403</v>
      </c>
      <c r="R1016" s="70">
        <v>8</v>
      </c>
      <c r="S1016" s="71">
        <v>0</v>
      </c>
      <c r="T1016" s="71">
        <v>0</v>
      </c>
      <c r="U1016" s="46" t="s">
        <v>18</v>
      </c>
      <c r="V1016" s="72">
        <v>1.6E-2</v>
      </c>
      <c r="W1016" s="72" t="s">
        <v>18</v>
      </c>
      <c r="X1016" s="72">
        <v>1.6E-2</v>
      </c>
      <c r="Y1016" s="48" t="s">
        <v>1328</v>
      </c>
      <c r="Z1016" s="49">
        <v>1025.2145480235599</v>
      </c>
      <c r="AA1016" s="50" t="s">
        <v>18</v>
      </c>
      <c r="AB1016" s="73" t="s">
        <v>18</v>
      </c>
      <c r="AC1016" s="52">
        <v>42065</v>
      </c>
      <c r="AD1016" s="48" t="s">
        <v>1500</v>
      </c>
      <c r="AE1016" s="53" t="s">
        <v>56</v>
      </c>
      <c r="AF1016" s="46" t="s">
        <v>18</v>
      </c>
      <c r="AG1016" s="54">
        <v>-1.32995931999999</v>
      </c>
    </row>
    <row r="1017" spans="1:33" x14ac:dyDescent="0.25">
      <c r="A1017" s="1" t="s">
        <v>1501</v>
      </c>
      <c r="B1017" s="40" t="b" cm="1">
        <f t="array" ref="B1017">IsESG(A1017)</f>
        <v>0</v>
      </c>
      <c r="C1017" s="74">
        <v>14.446754489545</v>
      </c>
      <c r="D1017" s="37">
        <v>5</v>
      </c>
      <c r="E1017" s="74">
        <v>15.880950230237399</v>
      </c>
      <c r="F1017" s="37">
        <v>13</v>
      </c>
      <c r="G1017" s="74">
        <v>10.3432227959775</v>
      </c>
      <c r="H1017" s="37">
        <v>20</v>
      </c>
      <c r="I1017" s="74">
        <v>36.374058303308097</v>
      </c>
      <c r="J1017" s="37">
        <v>15</v>
      </c>
      <c r="K1017" s="74">
        <v>11.204594017093999</v>
      </c>
      <c r="L1017" s="37">
        <v>31</v>
      </c>
      <c r="M1017" s="74">
        <v>2.7517275419545801</v>
      </c>
      <c r="N1017" s="37">
        <v>21</v>
      </c>
      <c r="O1017" s="74">
        <v>12.5853401784497</v>
      </c>
      <c r="P1017" s="76">
        <v>2.5659257904981998</v>
      </c>
      <c r="Q1017" s="76">
        <v>0.81565724212767199</v>
      </c>
      <c r="R1017" s="77">
        <v>9</v>
      </c>
      <c r="S1017" s="78">
        <v>0</v>
      </c>
      <c r="T1017" s="78">
        <v>0</v>
      </c>
      <c r="U1017" s="14" t="s">
        <v>18</v>
      </c>
      <c r="V1017" s="79">
        <v>2E-3</v>
      </c>
      <c r="W1017" s="79" t="s">
        <v>18</v>
      </c>
      <c r="X1017" s="79">
        <v>2E-3</v>
      </c>
      <c r="Y1017" s="12" t="s">
        <v>1328</v>
      </c>
      <c r="Z1017" s="60">
        <v>4098.5745148985598</v>
      </c>
      <c r="AA1017" s="8" t="s">
        <v>18</v>
      </c>
      <c r="AB1017" s="80" t="s">
        <v>18</v>
      </c>
      <c r="AC1017" s="62">
        <v>42054</v>
      </c>
      <c r="AD1017" s="12" t="s">
        <v>1502</v>
      </c>
      <c r="AE1017" s="16" t="s">
        <v>56</v>
      </c>
      <c r="AF1017" s="14" t="s">
        <v>18</v>
      </c>
      <c r="AG1017" s="39">
        <v>-26.684128879999999</v>
      </c>
    </row>
    <row r="1018" spans="1:33" x14ac:dyDescent="0.25">
      <c r="A1018" s="40" t="s">
        <v>1503</v>
      </c>
      <c r="B1018" s="40" t="b" cm="1">
        <f t="array" ref="B1018">IsESG(A1018)</f>
        <v>0</v>
      </c>
      <c r="C1018" s="67">
        <v>14.0527130615051</v>
      </c>
      <c r="D1018" s="42">
        <v>10</v>
      </c>
      <c r="E1018" s="67">
        <v>16.319154112162899</v>
      </c>
      <c r="F1018" s="42">
        <v>9</v>
      </c>
      <c r="G1018" s="67">
        <v>13.1043615555086</v>
      </c>
      <c r="H1018" s="42">
        <v>5</v>
      </c>
      <c r="I1018" s="67">
        <v>36.749865114254398</v>
      </c>
      <c r="J1018" s="42">
        <v>12</v>
      </c>
      <c r="K1018" s="67">
        <v>10.4345679958064</v>
      </c>
      <c r="L1018" s="42">
        <v>36</v>
      </c>
      <c r="M1018" s="67">
        <v>3.0843454515045998</v>
      </c>
      <c r="N1018" s="42">
        <v>17</v>
      </c>
      <c r="O1018" s="67">
        <v>13.685165275225099</v>
      </c>
      <c r="P1018" s="69">
        <v>2.38717290584467</v>
      </c>
      <c r="Q1018" s="69">
        <v>0.78943330801858103</v>
      </c>
      <c r="R1018" s="70">
        <v>8</v>
      </c>
      <c r="S1018" s="71">
        <v>0.05</v>
      </c>
      <c r="T1018" s="71">
        <v>5.0000000000000001E-3</v>
      </c>
      <c r="U1018" s="46" t="s">
        <v>18</v>
      </c>
      <c r="V1018" s="72">
        <v>1.4999999999999999E-2</v>
      </c>
      <c r="W1018" s="72" t="s">
        <v>18</v>
      </c>
      <c r="X1018" s="72">
        <v>1.7999999999999999E-2</v>
      </c>
      <c r="Y1018" s="48" t="s">
        <v>141</v>
      </c>
      <c r="Z1018" s="49">
        <v>589.88578049991702</v>
      </c>
      <c r="AA1018" s="50" t="s">
        <v>18</v>
      </c>
      <c r="AB1018" s="73" t="s">
        <v>18</v>
      </c>
      <c r="AC1018" s="52">
        <v>32463</v>
      </c>
      <c r="AD1018" s="48" t="s">
        <v>1504</v>
      </c>
      <c r="AE1018" s="53" t="s">
        <v>1412</v>
      </c>
      <c r="AF1018" s="46" t="s">
        <v>18</v>
      </c>
      <c r="AG1018" s="54" t="s">
        <v>18</v>
      </c>
    </row>
    <row r="1019" spans="1:33" x14ac:dyDescent="0.25">
      <c r="A1019" s="1" t="s">
        <v>2691</v>
      </c>
      <c r="B1019" s="40" t="b" cm="1">
        <f t="array" ref="B1019">IsESG(A1019)</f>
        <v>0</v>
      </c>
      <c r="C1019" s="74">
        <v>14.0518120208661</v>
      </c>
      <c r="D1019" s="37">
        <v>11</v>
      </c>
      <c r="E1019" s="74">
        <v>16.304849226163999</v>
      </c>
      <c r="F1019" s="37">
        <v>11</v>
      </c>
      <c r="G1019" s="74">
        <v>13.089154357380099</v>
      </c>
      <c r="H1019" s="37">
        <v>6</v>
      </c>
      <c r="I1019" s="74">
        <v>36.723282161969401</v>
      </c>
      <c r="J1019" s="37">
        <v>13</v>
      </c>
      <c r="K1019" s="74">
        <v>10.424638328038499</v>
      </c>
      <c r="L1019" s="37">
        <v>38</v>
      </c>
      <c r="M1019" s="74">
        <v>3.0781356681148302</v>
      </c>
      <c r="N1019" s="37">
        <v>18</v>
      </c>
      <c r="O1019" s="74">
        <v>13.682762347606699</v>
      </c>
      <c r="P1019" s="76">
        <v>2.38564932836448</v>
      </c>
      <c r="Q1019" s="76">
        <v>0.78803754830822503</v>
      </c>
      <c r="R1019" s="77">
        <v>8</v>
      </c>
      <c r="S1019" s="78">
        <v>0.05</v>
      </c>
      <c r="T1019" s="78">
        <v>5.0000000000000001E-3</v>
      </c>
      <c r="U1019" s="14" t="s">
        <v>18</v>
      </c>
      <c r="V1019" s="79">
        <v>1.4999999999999999E-2</v>
      </c>
      <c r="W1019" s="79" t="s">
        <v>18</v>
      </c>
      <c r="X1019" s="79">
        <v>1.7999999999999999E-2</v>
      </c>
      <c r="Y1019" s="12" t="s">
        <v>141</v>
      </c>
      <c r="Z1019" s="60" t="s">
        <v>18</v>
      </c>
      <c r="AA1019" s="8" t="s">
        <v>18</v>
      </c>
      <c r="AB1019" s="80" t="s">
        <v>18</v>
      </c>
      <c r="AC1019" s="62">
        <v>38443</v>
      </c>
      <c r="AD1019" s="12" t="s">
        <v>1504</v>
      </c>
      <c r="AE1019" s="16" t="s">
        <v>1412</v>
      </c>
      <c r="AF1019" s="14" t="s">
        <v>18</v>
      </c>
      <c r="AG1019" s="39" t="s">
        <v>18</v>
      </c>
    </row>
    <row r="1020" spans="1:33" hidden="1" x14ac:dyDescent="0.25">
      <c r="A1020" s="40" t="s">
        <v>1506</v>
      </c>
      <c r="B1020" s="40" t="b" cm="1">
        <f t="array" ref="B1020">IsESG(A1020)</f>
        <v>0</v>
      </c>
      <c r="C1020" s="67" t="s">
        <v>18</v>
      </c>
      <c r="D1020" s="42" t="s">
        <v>18</v>
      </c>
      <c r="E1020" s="67" t="s">
        <v>18</v>
      </c>
      <c r="F1020" s="42" t="s">
        <v>18</v>
      </c>
      <c r="G1020" s="67" t="s">
        <v>18</v>
      </c>
      <c r="H1020" s="42" t="s">
        <v>18</v>
      </c>
      <c r="I1020" s="67">
        <v>30.115278081731201</v>
      </c>
      <c r="J1020" s="42">
        <v>41</v>
      </c>
      <c r="K1020" s="67">
        <v>8.6853131940619104</v>
      </c>
      <c r="L1020" s="42">
        <v>49</v>
      </c>
      <c r="M1020" s="67">
        <v>2.0007274888747801</v>
      </c>
      <c r="N1020" s="42">
        <v>36</v>
      </c>
      <c r="O1020" s="67">
        <v>18.4022889655357</v>
      </c>
      <c r="P1020" s="69">
        <v>1.41472991611306</v>
      </c>
      <c r="Q1020" s="69" t="s">
        <v>18</v>
      </c>
      <c r="R1020" s="70">
        <v>6</v>
      </c>
      <c r="S1020" s="71">
        <v>0.05</v>
      </c>
      <c r="T1020" s="71">
        <v>0.03</v>
      </c>
      <c r="U1020" s="46" t="s">
        <v>18</v>
      </c>
      <c r="V1020" s="72">
        <v>0</v>
      </c>
      <c r="W1020" s="72" t="s">
        <v>18</v>
      </c>
      <c r="X1020" s="72">
        <v>1.4E-3</v>
      </c>
      <c r="Y1020" s="48" t="s">
        <v>1371</v>
      </c>
      <c r="Z1020" s="49" t="s">
        <v>18</v>
      </c>
      <c r="AA1020" s="50" t="s">
        <v>18</v>
      </c>
      <c r="AB1020" s="73" t="s">
        <v>18</v>
      </c>
      <c r="AC1020" s="52">
        <v>44782</v>
      </c>
      <c r="AD1020" s="48" t="s">
        <v>1507</v>
      </c>
      <c r="AE1020" s="53" t="s">
        <v>387</v>
      </c>
      <c r="AF1020" s="46" t="s">
        <v>18</v>
      </c>
      <c r="AG1020" s="54" t="s">
        <v>18</v>
      </c>
    </row>
    <row r="1021" spans="1:33" hidden="1" x14ac:dyDescent="0.25">
      <c r="A1021" s="1" t="s">
        <v>1508</v>
      </c>
      <c r="B1021" s="40" t="b" cm="1">
        <f t="array" ref="B1021">IsESG(A1021)</f>
        <v>0</v>
      </c>
      <c r="C1021" s="74" t="s">
        <v>18</v>
      </c>
      <c r="D1021" s="37" t="s">
        <v>18</v>
      </c>
      <c r="E1021" s="74" t="s">
        <v>18</v>
      </c>
      <c r="F1021" s="37" t="s">
        <v>18</v>
      </c>
      <c r="G1021" s="74" t="s">
        <v>18</v>
      </c>
      <c r="H1021" s="37" t="s">
        <v>18</v>
      </c>
      <c r="I1021" s="74">
        <v>31.295783359992299</v>
      </c>
      <c r="J1021" s="37">
        <v>38</v>
      </c>
      <c r="K1021" s="74">
        <v>9.2345543050897696</v>
      </c>
      <c r="L1021" s="37">
        <v>46</v>
      </c>
      <c r="M1021" s="74">
        <v>2.2401063578224298</v>
      </c>
      <c r="N1021" s="37">
        <v>30</v>
      </c>
      <c r="O1021" s="74">
        <v>18.438988228323499</v>
      </c>
      <c r="P1021" s="76">
        <v>1.47593640528269</v>
      </c>
      <c r="Q1021" s="76" t="s">
        <v>18</v>
      </c>
      <c r="R1021" s="77">
        <v>6</v>
      </c>
      <c r="S1021" s="78">
        <v>0.05</v>
      </c>
      <c r="T1021" s="78">
        <v>0.03</v>
      </c>
      <c r="U1021" s="14" t="s">
        <v>18</v>
      </c>
      <c r="V1021" s="79">
        <v>0</v>
      </c>
      <c r="W1021" s="79" t="s">
        <v>18</v>
      </c>
      <c r="X1021" s="79">
        <v>1.4E-3</v>
      </c>
      <c r="Y1021" s="12" t="s">
        <v>1371</v>
      </c>
      <c r="Z1021" s="60" t="s">
        <v>18</v>
      </c>
      <c r="AA1021" s="8" t="s">
        <v>18</v>
      </c>
      <c r="AB1021" s="80" t="s">
        <v>18</v>
      </c>
      <c r="AC1021" s="62">
        <v>44782</v>
      </c>
      <c r="AD1021" s="12" t="s">
        <v>1509</v>
      </c>
      <c r="AE1021" s="16" t="s">
        <v>387</v>
      </c>
      <c r="AF1021" s="14" t="s">
        <v>18</v>
      </c>
      <c r="AG1021" s="39" t="s">
        <v>18</v>
      </c>
    </row>
    <row r="1022" spans="1:33" hidden="1" x14ac:dyDescent="0.25">
      <c r="A1022" s="40" t="s">
        <v>1510</v>
      </c>
      <c r="B1022" s="40" t="b" cm="1">
        <f t="array" ref="B1022">IsESG(A1022)</f>
        <v>0</v>
      </c>
      <c r="C1022" s="67" t="s">
        <v>18</v>
      </c>
      <c r="D1022" s="42" t="s">
        <v>18</v>
      </c>
      <c r="E1022" s="67" t="s">
        <v>18</v>
      </c>
      <c r="F1022" s="42" t="s">
        <v>18</v>
      </c>
      <c r="G1022" s="67" t="s">
        <v>18</v>
      </c>
      <c r="H1022" s="42" t="s">
        <v>18</v>
      </c>
      <c r="I1022" s="67" t="s">
        <v>18</v>
      </c>
      <c r="J1022" s="42" t="s">
        <v>18</v>
      </c>
      <c r="K1022" s="67">
        <v>13.0512053447195</v>
      </c>
      <c r="L1022" s="42">
        <v>8</v>
      </c>
      <c r="M1022" s="67">
        <v>2.6031126105150002</v>
      </c>
      <c r="N1022" s="42">
        <v>27</v>
      </c>
      <c r="O1022" s="67" t="s">
        <v>18</v>
      </c>
      <c r="P1022" s="69" t="s">
        <v>18</v>
      </c>
      <c r="Q1022" s="69" t="s">
        <v>18</v>
      </c>
      <c r="R1022" s="70">
        <v>8</v>
      </c>
      <c r="S1022" s="71">
        <v>0</v>
      </c>
      <c r="T1022" s="71">
        <v>0</v>
      </c>
      <c r="U1022" s="46" t="s">
        <v>18</v>
      </c>
      <c r="V1022" s="72">
        <v>0</v>
      </c>
      <c r="W1022" s="72" t="s">
        <v>18</v>
      </c>
      <c r="X1022" s="72">
        <v>3.8999999999999998E-3</v>
      </c>
      <c r="Y1022" s="48" t="s">
        <v>1371</v>
      </c>
      <c r="Z1022" s="49" t="s">
        <v>18</v>
      </c>
      <c r="AA1022" s="50" t="s">
        <v>18</v>
      </c>
      <c r="AB1022" s="73" t="s">
        <v>18</v>
      </c>
      <c r="AC1022" s="52">
        <v>45309</v>
      </c>
      <c r="AD1022" s="48" t="s">
        <v>1511</v>
      </c>
      <c r="AE1022" s="53" t="s">
        <v>1442</v>
      </c>
      <c r="AF1022" s="46" t="s">
        <v>18</v>
      </c>
      <c r="AG1022" s="54" t="s">
        <v>18</v>
      </c>
    </row>
    <row r="1023" spans="1:33" hidden="1" x14ac:dyDescent="0.25">
      <c r="A1023" s="1" t="s">
        <v>1512</v>
      </c>
      <c r="B1023" s="40" t="b" cm="1">
        <f t="array" ref="B1023">IsESG(A1023)</f>
        <v>0</v>
      </c>
      <c r="C1023" s="74" t="s">
        <v>18</v>
      </c>
      <c r="D1023" s="37" t="s">
        <v>18</v>
      </c>
      <c r="E1023" s="74" t="s">
        <v>18</v>
      </c>
      <c r="F1023" s="37" t="s">
        <v>18</v>
      </c>
      <c r="G1023" s="74" t="s">
        <v>18</v>
      </c>
      <c r="H1023" s="37" t="s">
        <v>18</v>
      </c>
      <c r="I1023" s="74" t="s">
        <v>18</v>
      </c>
      <c r="J1023" s="37" t="s">
        <v>18</v>
      </c>
      <c r="K1023" s="74">
        <v>13.8347566022902</v>
      </c>
      <c r="L1023" s="37">
        <v>4</v>
      </c>
      <c r="M1023" s="74">
        <v>-0.43439822748058099</v>
      </c>
      <c r="N1023" s="37">
        <v>60</v>
      </c>
      <c r="O1023" s="74" t="s">
        <v>18</v>
      </c>
      <c r="P1023" s="76" t="s">
        <v>18</v>
      </c>
      <c r="Q1023" s="76" t="s">
        <v>18</v>
      </c>
      <c r="R1023" s="77">
        <v>8</v>
      </c>
      <c r="S1023" s="78">
        <v>0</v>
      </c>
      <c r="T1023" s="78">
        <v>0</v>
      </c>
      <c r="U1023" s="14" t="s">
        <v>18</v>
      </c>
      <c r="V1023" s="79">
        <v>0</v>
      </c>
      <c r="W1023" s="79" t="s">
        <v>18</v>
      </c>
      <c r="X1023" s="79">
        <v>3.8999999999999998E-3</v>
      </c>
      <c r="Y1023" s="12" t="s">
        <v>1371</v>
      </c>
      <c r="Z1023" s="60" t="s">
        <v>18</v>
      </c>
      <c r="AA1023" s="8" t="s">
        <v>18</v>
      </c>
      <c r="AB1023" s="80" t="s">
        <v>18</v>
      </c>
      <c r="AC1023" s="62">
        <v>45309</v>
      </c>
      <c r="AD1023" s="12" t="s">
        <v>1511</v>
      </c>
      <c r="AE1023" s="16" t="s">
        <v>1442</v>
      </c>
      <c r="AF1023" s="14" t="s">
        <v>18</v>
      </c>
      <c r="AG1023" s="39" t="s">
        <v>18</v>
      </c>
    </row>
    <row r="1024" spans="1:33" hidden="1" x14ac:dyDescent="0.25">
      <c r="A1024" s="40" t="s">
        <v>1513</v>
      </c>
      <c r="B1024" s="40" t="b" cm="1">
        <f t="array" ref="B1024">IsESG(A1024)</f>
        <v>0</v>
      </c>
      <c r="C1024" s="67" t="s">
        <v>18</v>
      </c>
      <c r="D1024" s="42" t="s">
        <v>18</v>
      </c>
      <c r="E1024" s="67" t="s">
        <v>18</v>
      </c>
      <c r="F1024" s="42" t="s">
        <v>18</v>
      </c>
      <c r="G1024" s="67" t="s">
        <v>18</v>
      </c>
      <c r="H1024" s="42" t="s">
        <v>18</v>
      </c>
      <c r="I1024" s="67" t="s">
        <v>18</v>
      </c>
      <c r="J1024" s="42" t="s">
        <v>18</v>
      </c>
      <c r="K1024" s="67">
        <v>13.0508295695595</v>
      </c>
      <c r="L1024" s="42">
        <v>9</v>
      </c>
      <c r="M1024" s="67">
        <v>2.6027715641639699</v>
      </c>
      <c r="N1024" s="42">
        <v>28</v>
      </c>
      <c r="O1024" s="67" t="s">
        <v>18</v>
      </c>
      <c r="P1024" s="69" t="s">
        <v>18</v>
      </c>
      <c r="Q1024" s="69" t="s">
        <v>18</v>
      </c>
      <c r="R1024" s="70">
        <v>8</v>
      </c>
      <c r="S1024" s="71">
        <v>0</v>
      </c>
      <c r="T1024" s="71">
        <v>0</v>
      </c>
      <c r="U1024" s="46" t="s">
        <v>18</v>
      </c>
      <c r="V1024" s="72">
        <v>0</v>
      </c>
      <c r="W1024" s="72" t="s">
        <v>18</v>
      </c>
      <c r="X1024" s="72">
        <v>3.8999999999999998E-3</v>
      </c>
      <c r="Y1024" s="48" t="s">
        <v>1371</v>
      </c>
      <c r="Z1024" s="49" t="s">
        <v>18</v>
      </c>
      <c r="AA1024" s="50" t="s">
        <v>18</v>
      </c>
      <c r="AB1024" s="73" t="s">
        <v>18</v>
      </c>
      <c r="AC1024" s="52">
        <v>45309</v>
      </c>
      <c r="AD1024" s="48" t="s">
        <v>1511</v>
      </c>
      <c r="AE1024" s="53" t="s">
        <v>1442</v>
      </c>
      <c r="AF1024" s="46" t="s">
        <v>18</v>
      </c>
      <c r="AG1024" s="54" t="s">
        <v>18</v>
      </c>
    </row>
    <row r="1025" spans="1:33" hidden="1" x14ac:dyDescent="0.25">
      <c r="A1025" s="1" t="s">
        <v>1514</v>
      </c>
      <c r="B1025" s="40" t="b" cm="1">
        <f t="array" ref="B1025">IsESG(A1025)</f>
        <v>0</v>
      </c>
      <c r="C1025" s="74" t="s">
        <v>18</v>
      </c>
      <c r="D1025" s="37" t="s">
        <v>18</v>
      </c>
      <c r="E1025" s="74" t="s">
        <v>18</v>
      </c>
      <c r="F1025" s="37" t="s">
        <v>18</v>
      </c>
      <c r="G1025" s="74" t="s">
        <v>18</v>
      </c>
      <c r="H1025" s="37" t="s">
        <v>18</v>
      </c>
      <c r="I1025" s="74" t="s">
        <v>18</v>
      </c>
      <c r="J1025" s="37" t="s">
        <v>18</v>
      </c>
      <c r="K1025" s="74">
        <v>13.368984111725499</v>
      </c>
      <c r="L1025" s="37">
        <v>6</v>
      </c>
      <c r="M1025" s="74">
        <v>2.7411596273210401</v>
      </c>
      <c r="N1025" s="37">
        <v>22</v>
      </c>
      <c r="O1025" s="74" t="s">
        <v>18</v>
      </c>
      <c r="P1025" s="76" t="s">
        <v>18</v>
      </c>
      <c r="Q1025" s="76" t="s">
        <v>18</v>
      </c>
      <c r="R1025" s="77">
        <v>8</v>
      </c>
      <c r="S1025" s="78">
        <v>0</v>
      </c>
      <c r="T1025" s="78">
        <v>0</v>
      </c>
      <c r="U1025" s="14" t="s">
        <v>18</v>
      </c>
      <c r="V1025" s="79">
        <v>0</v>
      </c>
      <c r="W1025" s="79" t="s">
        <v>18</v>
      </c>
      <c r="X1025" s="79">
        <v>4.8999999999999998E-3</v>
      </c>
      <c r="Y1025" s="12" t="s">
        <v>1371</v>
      </c>
      <c r="Z1025" s="60" t="s">
        <v>18</v>
      </c>
      <c r="AA1025" s="8" t="s">
        <v>18</v>
      </c>
      <c r="AB1025" s="80" t="s">
        <v>18</v>
      </c>
      <c r="AC1025" s="62">
        <v>45309</v>
      </c>
      <c r="AD1025" s="12" t="s">
        <v>1515</v>
      </c>
      <c r="AE1025" s="16" t="s">
        <v>1442</v>
      </c>
      <c r="AF1025" s="14" t="s">
        <v>18</v>
      </c>
      <c r="AG1025" s="39" t="s">
        <v>18</v>
      </c>
    </row>
    <row r="1026" spans="1:33" hidden="1" x14ac:dyDescent="0.25">
      <c r="A1026" s="40" t="s">
        <v>1516</v>
      </c>
      <c r="B1026" s="40" t="b" cm="1">
        <f t="array" ref="B1026">IsESG(A1026)</f>
        <v>0</v>
      </c>
      <c r="C1026" s="67" t="s">
        <v>18</v>
      </c>
      <c r="D1026" s="42" t="s">
        <v>18</v>
      </c>
      <c r="E1026" s="67" t="s">
        <v>18</v>
      </c>
      <c r="F1026" s="42" t="s">
        <v>18</v>
      </c>
      <c r="G1026" s="67" t="s">
        <v>18</v>
      </c>
      <c r="H1026" s="42" t="s">
        <v>18</v>
      </c>
      <c r="I1026" s="67" t="s">
        <v>18</v>
      </c>
      <c r="J1026" s="42" t="s">
        <v>18</v>
      </c>
      <c r="K1026" s="67">
        <v>13.3689841117253</v>
      </c>
      <c r="L1026" s="42">
        <v>7</v>
      </c>
      <c r="M1026" s="67">
        <v>2.7411596273209899</v>
      </c>
      <c r="N1026" s="42">
        <v>23</v>
      </c>
      <c r="O1026" s="67" t="s">
        <v>18</v>
      </c>
      <c r="P1026" s="69" t="s">
        <v>18</v>
      </c>
      <c r="Q1026" s="69" t="s">
        <v>18</v>
      </c>
      <c r="R1026" s="70">
        <v>8</v>
      </c>
      <c r="S1026" s="71">
        <v>0</v>
      </c>
      <c r="T1026" s="71">
        <v>0</v>
      </c>
      <c r="U1026" s="46" t="s">
        <v>18</v>
      </c>
      <c r="V1026" s="72">
        <v>0</v>
      </c>
      <c r="W1026" s="72" t="s">
        <v>18</v>
      </c>
      <c r="X1026" s="72">
        <v>4.8999999999999998E-3</v>
      </c>
      <c r="Y1026" s="48" t="s">
        <v>1371</v>
      </c>
      <c r="Z1026" s="49" t="s">
        <v>18</v>
      </c>
      <c r="AA1026" s="50" t="s">
        <v>18</v>
      </c>
      <c r="AB1026" s="73" t="s">
        <v>18</v>
      </c>
      <c r="AC1026" s="52">
        <v>45309</v>
      </c>
      <c r="AD1026" s="48" t="s">
        <v>1515</v>
      </c>
      <c r="AE1026" s="53" t="s">
        <v>1442</v>
      </c>
      <c r="AF1026" s="46" t="s">
        <v>18</v>
      </c>
      <c r="AG1026" s="54" t="s">
        <v>18</v>
      </c>
    </row>
    <row r="1027" spans="1:33" hidden="1" x14ac:dyDescent="0.25">
      <c r="A1027" s="1" t="s">
        <v>1517</v>
      </c>
      <c r="B1027" s="40" t="b" cm="1">
        <f t="array" ref="B1027">IsESG(A1027)</f>
        <v>0</v>
      </c>
      <c r="C1027" s="74" t="s">
        <v>18</v>
      </c>
      <c r="D1027" s="37" t="s">
        <v>18</v>
      </c>
      <c r="E1027" s="74" t="s">
        <v>18</v>
      </c>
      <c r="F1027" s="37" t="s">
        <v>18</v>
      </c>
      <c r="G1027" s="74" t="s">
        <v>18</v>
      </c>
      <c r="H1027" s="37" t="s">
        <v>18</v>
      </c>
      <c r="I1027" s="74" t="s">
        <v>18</v>
      </c>
      <c r="J1027" s="37" t="s">
        <v>18</v>
      </c>
      <c r="K1027" s="75">
        <v>14.359026825724801</v>
      </c>
      <c r="L1027" s="66">
        <v>3</v>
      </c>
      <c r="M1027" s="74">
        <v>-0.30183240095901198</v>
      </c>
      <c r="N1027" s="37">
        <v>58</v>
      </c>
      <c r="O1027" s="74" t="s">
        <v>18</v>
      </c>
      <c r="P1027" s="76" t="s">
        <v>18</v>
      </c>
      <c r="Q1027" s="76" t="s">
        <v>18</v>
      </c>
      <c r="R1027" s="77">
        <v>8</v>
      </c>
      <c r="S1027" s="78">
        <v>0</v>
      </c>
      <c r="T1027" s="78">
        <v>0</v>
      </c>
      <c r="U1027" s="14" t="s">
        <v>18</v>
      </c>
      <c r="V1027" s="79">
        <v>0</v>
      </c>
      <c r="W1027" s="79" t="s">
        <v>18</v>
      </c>
      <c r="X1027" s="79">
        <v>4.8999999999999998E-3</v>
      </c>
      <c r="Y1027" s="12" t="s">
        <v>1371</v>
      </c>
      <c r="Z1027" s="60" t="s">
        <v>18</v>
      </c>
      <c r="AA1027" s="8" t="s">
        <v>18</v>
      </c>
      <c r="AB1027" s="80" t="s">
        <v>18</v>
      </c>
      <c r="AC1027" s="62">
        <v>45309</v>
      </c>
      <c r="AD1027" s="12" t="s">
        <v>1515</v>
      </c>
      <c r="AE1027" s="16" t="s">
        <v>1442</v>
      </c>
      <c r="AF1027" s="14" t="s">
        <v>18</v>
      </c>
      <c r="AG1027" s="39" t="s">
        <v>18</v>
      </c>
    </row>
    <row r="1028" spans="1:33" hidden="1" x14ac:dyDescent="0.25">
      <c r="A1028" s="40" t="s">
        <v>1518</v>
      </c>
      <c r="B1028" s="40" t="b" cm="1">
        <f t="array" ref="B1028">IsESG(A1028)</f>
        <v>0</v>
      </c>
      <c r="C1028" s="67" t="s">
        <v>18</v>
      </c>
      <c r="D1028" s="42" t="s">
        <v>18</v>
      </c>
      <c r="E1028" s="67" t="s">
        <v>18</v>
      </c>
      <c r="F1028" s="42" t="s">
        <v>18</v>
      </c>
      <c r="G1028" s="67" t="s">
        <v>18</v>
      </c>
      <c r="H1028" s="42" t="s">
        <v>18</v>
      </c>
      <c r="I1028" s="67" t="s">
        <v>18</v>
      </c>
      <c r="J1028" s="42" t="s">
        <v>18</v>
      </c>
      <c r="K1028" s="67">
        <v>10.0970531289994</v>
      </c>
      <c r="L1028" s="42">
        <v>41</v>
      </c>
      <c r="M1028" s="67">
        <v>-0.34641260600300999</v>
      </c>
      <c r="N1028" s="42">
        <v>59</v>
      </c>
      <c r="O1028" s="67" t="s">
        <v>18</v>
      </c>
      <c r="P1028" s="69" t="s">
        <v>18</v>
      </c>
      <c r="Q1028" s="69" t="s">
        <v>18</v>
      </c>
      <c r="R1028" s="70">
        <v>8</v>
      </c>
      <c r="S1028" s="71">
        <v>0</v>
      </c>
      <c r="T1028" s="71">
        <v>0</v>
      </c>
      <c r="U1028" s="46" t="s">
        <v>18</v>
      </c>
      <c r="V1028" s="72">
        <v>0</v>
      </c>
      <c r="W1028" s="72" t="s">
        <v>18</v>
      </c>
      <c r="X1028" s="72">
        <v>4.8999999999999998E-3</v>
      </c>
      <c r="Y1028" s="48" t="s">
        <v>1371</v>
      </c>
      <c r="Z1028" s="49" t="s">
        <v>18</v>
      </c>
      <c r="AA1028" s="50" t="s">
        <v>18</v>
      </c>
      <c r="AB1028" s="73" t="s">
        <v>18</v>
      </c>
      <c r="AC1028" s="52">
        <v>45309</v>
      </c>
      <c r="AD1028" s="48" t="s">
        <v>1519</v>
      </c>
      <c r="AE1028" s="53" t="s">
        <v>1442</v>
      </c>
      <c r="AF1028" s="46" t="s">
        <v>18</v>
      </c>
      <c r="AG1028" s="54" t="s">
        <v>18</v>
      </c>
    </row>
    <row r="1029" spans="1:33" hidden="1" x14ac:dyDescent="0.25">
      <c r="A1029" s="1" t="s">
        <v>1520</v>
      </c>
      <c r="B1029" s="40" t="b" cm="1">
        <f t="array" ref="B1029">IsESG(A1029)</f>
        <v>0</v>
      </c>
      <c r="C1029" s="74" t="s">
        <v>18</v>
      </c>
      <c r="D1029" s="37" t="s">
        <v>18</v>
      </c>
      <c r="E1029" s="74" t="s">
        <v>18</v>
      </c>
      <c r="F1029" s="37" t="s">
        <v>18</v>
      </c>
      <c r="G1029" s="74" t="s">
        <v>18</v>
      </c>
      <c r="H1029" s="37" t="s">
        <v>18</v>
      </c>
      <c r="I1029" s="74" t="s">
        <v>18</v>
      </c>
      <c r="J1029" s="37" t="s">
        <v>18</v>
      </c>
      <c r="K1029" s="74">
        <v>9.4602178491157893</v>
      </c>
      <c r="L1029" s="37">
        <v>44</v>
      </c>
      <c r="M1029" s="74">
        <v>2.6921901529159</v>
      </c>
      <c r="N1029" s="37">
        <v>25</v>
      </c>
      <c r="O1029" s="74" t="s">
        <v>18</v>
      </c>
      <c r="P1029" s="76" t="s">
        <v>18</v>
      </c>
      <c r="Q1029" s="76" t="s">
        <v>18</v>
      </c>
      <c r="R1029" s="77">
        <v>8</v>
      </c>
      <c r="S1029" s="78">
        <v>0</v>
      </c>
      <c r="T1029" s="78">
        <v>0</v>
      </c>
      <c r="U1029" s="14" t="s">
        <v>18</v>
      </c>
      <c r="V1029" s="79">
        <v>0</v>
      </c>
      <c r="W1029" s="79" t="s">
        <v>18</v>
      </c>
      <c r="X1029" s="79">
        <v>4.8999999999999998E-3</v>
      </c>
      <c r="Y1029" s="12" t="s">
        <v>1371</v>
      </c>
      <c r="Z1029" s="60" t="s">
        <v>18</v>
      </c>
      <c r="AA1029" s="8" t="s">
        <v>18</v>
      </c>
      <c r="AB1029" s="80" t="s">
        <v>18</v>
      </c>
      <c r="AC1029" s="62">
        <v>45309</v>
      </c>
      <c r="AD1029" s="12" t="s">
        <v>1519</v>
      </c>
      <c r="AE1029" s="16" t="s">
        <v>1442</v>
      </c>
      <c r="AF1029" s="14" t="s">
        <v>18</v>
      </c>
      <c r="AG1029" s="39" t="s">
        <v>18</v>
      </c>
    </row>
    <row r="1030" spans="1:33" hidden="1" x14ac:dyDescent="0.25">
      <c r="A1030" s="40" t="s">
        <v>1521</v>
      </c>
      <c r="B1030" s="40" t="b" cm="1">
        <f t="array" ref="B1030">IsESG(A1030)</f>
        <v>0</v>
      </c>
      <c r="C1030" s="67" t="s">
        <v>18</v>
      </c>
      <c r="D1030" s="42" t="s">
        <v>18</v>
      </c>
      <c r="E1030" s="67" t="s">
        <v>18</v>
      </c>
      <c r="F1030" s="42" t="s">
        <v>18</v>
      </c>
      <c r="G1030" s="67" t="s">
        <v>18</v>
      </c>
      <c r="H1030" s="42" t="s">
        <v>18</v>
      </c>
      <c r="I1030" s="67" t="s">
        <v>18</v>
      </c>
      <c r="J1030" s="42" t="s">
        <v>18</v>
      </c>
      <c r="K1030" s="67">
        <v>9.4602178491157893</v>
      </c>
      <c r="L1030" s="42">
        <v>44</v>
      </c>
      <c r="M1030" s="67">
        <v>2.6921901529159</v>
      </c>
      <c r="N1030" s="42">
        <v>25</v>
      </c>
      <c r="O1030" s="67" t="s">
        <v>18</v>
      </c>
      <c r="P1030" s="69" t="s">
        <v>18</v>
      </c>
      <c r="Q1030" s="69" t="s">
        <v>18</v>
      </c>
      <c r="R1030" s="70">
        <v>8</v>
      </c>
      <c r="S1030" s="71">
        <v>0</v>
      </c>
      <c r="T1030" s="71">
        <v>0</v>
      </c>
      <c r="U1030" s="46" t="s">
        <v>18</v>
      </c>
      <c r="V1030" s="72">
        <v>0</v>
      </c>
      <c r="W1030" s="72" t="s">
        <v>18</v>
      </c>
      <c r="X1030" s="72">
        <v>4.8999999999999998E-3</v>
      </c>
      <c r="Y1030" s="48" t="s">
        <v>1371</v>
      </c>
      <c r="Z1030" s="49" t="s">
        <v>18</v>
      </c>
      <c r="AA1030" s="50" t="s">
        <v>18</v>
      </c>
      <c r="AB1030" s="73" t="s">
        <v>18</v>
      </c>
      <c r="AC1030" s="52">
        <v>45309</v>
      </c>
      <c r="AD1030" s="48" t="s">
        <v>1519</v>
      </c>
      <c r="AE1030" s="53" t="s">
        <v>1442</v>
      </c>
      <c r="AF1030" s="46" t="s">
        <v>18</v>
      </c>
      <c r="AG1030" s="54" t="s">
        <v>18</v>
      </c>
    </row>
    <row r="1031" spans="1:33" x14ac:dyDescent="0.25">
      <c r="A1031" s="1" t="s">
        <v>1522</v>
      </c>
      <c r="B1031" s="40" t="b" cm="1">
        <f t="array" ref="B1031">IsESG(A1031)</f>
        <v>0</v>
      </c>
      <c r="C1031" s="74">
        <v>12.9383060313653</v>
      </c>
      <c r="D1031" s="37">
        <v>17</v>
      </c>
      <c r="E1031" s="74">
        <v>14.297853892765101</v>
      </c>
      <c r="F1031" s="37">
        <v>23</v>
      </c>
      <c r="G1031" s="74">
        <v>8.6362001537911794</v>
      </c>
      <c r="H1031" s="37">
        <v>28</v>
      </c>
      <c r="I1031" s="74">
        <v>34.932298879295402</v>
      </c>
      <c r="J1031" s="37">
        <v>24</v>
      </c>
      <c r="K1031" s="74">
        <v>9.5212267855179196</v>
      </c>
      <c r="L1031" s="37">
        <v>42</v>
      </c>
      <c r="M1031" s="74">
        <v>3.5383770083863202</v>
      </c>
      <c r="N1031" s="37">
        <v>7</v>
      </c>
      <c r="O1031" s="74">
        <v>13.163893040327199</v>
      </c>
      <c r="P1031" s="76">
        <v>2.3436296107505998</v>
      </c>
      <c r="Q1031" s="76">
        <v>0.67250838374317001</v>
      </c>
      <c r="R1031" s="77">
        <v>8</v>
      </c>
      <c r="S1031" s="78">
        <v>0.05</v>
      </c>
      <c r="T1031" s="78">
        <v>5.0000000000000001E-3</v>
      </c>
      <c r="U1031" s="14" t="s">
        <v>18</v>
      </c>
      <c r="V1031" s="79">
        <v>1.4999999999999999E-2</v>
      </c>
      <c r="W1031" s="79" t="s">
        <v>18</v>
      </c>
      <c r="X1031" s="79">
        <v>1.7999999999999999E-2</v>
      </c>
      <c r="Y1031" s="12" t="s">
        <v>141</v>
      </c>
      <c r="Z1031" s="60">
        <v>246.15129945373201</v>
      </c>
      <c r="AA1031" s="8" t="s">
        <v>18</v>
      </c>
      <c r="AB1031" s="80" t="s">
        <v>18</v>
      </c>
      <c r="AC1031" s="62">
        <v>41698</v>
      </c>
      <c r="AD1031" s="12" t="s">
        <v>1523</v>
      </c>
      <c r="AE1031" s="16" t="s">
        <v>1524</v>
      </c>
      <c r="AF1031" s="14" t="s">
        <v>18</v>
      </c>
      <c r="AG1031" s="39" t="s">
        <v>18</v>
      </c>
    </row>
    <row r="1032" spans="1:33" x14ac:dyDescent="0.25">
      <c r="A1032" s="40" t="s">
        <v>1525</v>
      </c>
      <c r="B1032" s="40" t="b" cm="1">
        <f t="array" ref="B1032">IsESG(A1032)</f>
        <v>0</v>
      </c>
      <c r="C1032" s="68">
        <v>17.450919662428099</v>
      </c>
      <c r="D1032" s="64">
        <v>3</v>
      </c>
      <c r="E1032" s="68">
        <v>20.0418445911966</v>
      </c>
      <c r="F1032" s="64">
        <v>2</v>
      </c>
      <c r="G1032" s="67">
        <v>10.5708511878109</v>
      </c>
      <c r="H1032" s="42">
        <v>18</v>
      </c>
      <c r="I1032" s="68">
        <v>43.157493873743803</v>
      </c>
      <c r="J1032" s="64">
        <v>2</v>
      </c>
      <c r="K1032" s="67">
        <v>10.668360725547901</v>
      </c>
      <c r="L1032" s="42">
        <v>34</v>
      </c>
      <c r="M1032" s="67">
        <v>3.4912779516455599</v>
      </c>
      <c r="N1032" s="42">
        <v>11</v>
      </c>
      <c r="O1032" s="67">
        <v>19.025005034124799</v>
      </c>
      <c r="P1032" s="69">
        <v>2.05395396460723</v>
      </c>
      <c r="Q1032" s="69">
        <v>0.85082960198422497</v>
      </c>
      <c r="R1032" s="70">
        <v>8</v>
      </c>
      <c r="S1032" s="71">
        <v>0.05</v>
      </c>
      <c r="T1032" s="71">
        <v>5.0000000000000001E-3</v>
      </c>
      <c r="U1032" s="46" t="s">
        <v>18</v>
      </c>
      <c r="V1032" s="72">
        <v>1.4999999999999999E-2</v>
      </c>
      <c r="W1032" s="72" t="s">
        <v>18</v>
      </c>
      <c r="X1032" s="72">
        <v>1.7999999999999999E-2</v>
      </c>
      <c r="Y1032" s="48" t="s">
        <v>141</v>
      </c>
      <c r="Z1032" s="49">
        <v>103.542459857639</v>
      </c>
      <c r="AA1032" s="50" t="s">
        <v>18</v>
      </c>
      <c r="AB1032" s="73" t="s">
        <v>18</v>
      </c>
      <c r="AC1032" s="52">
        <v>36819</v>
      </c>
      <c r="AD1032" s="48" t="s">
        <v>1526</v>
      </c>
      <c r="AE1032" s="53" t="s">
        <v>1412</v>
      </c>
      <c r="AF1032" s="46" t="s">
        <v>18</v>
      </c>
      <c r="AG1032" s="54" t="s">
        <v>18</v>
      </c>
    </row>
    <row r="1033" spans="1:33" x14ac:dyDescent="0.25">
      <c r="A1033" s="1" t="s">
        <v>2692</v>
      </c>
      <c r="B1033" s="40" t="b" cm="1">
        <f t="array" ref="B1033">IsESG(A1033)</f>
        <v>0</v>
      </c>
      <c r="C1033" s="75">
        <v>17.525458113305</v>
      </c>
      <c r="D1033" s="66">
        <v>2</v>
      </c>
      <c r="E1033" s="75">
        <v>20.113918937420301</v>
      </c>
      <c r="F1033" s="66">
        <v>1</v>
      </c>
      <c r="G1033" s="74">
        <v>10.6295398586704</v>
      </c>
      <c r="H1033" s="37">
        <v>16</v>
      </c>
      <c r="I1033" s="75">
        <v>43.1829389593155</v>
      </c>
      <c r="J1033" s="66">
        <v>1</v>
      </c>
      <c r="K1033" s="74">
        <v>10.6720104858061</v>
      </c>
      <c r="L1033" s="37">
        <v>33</v>
      </c>
      <c r="M1033" s="74">
        <v>3.4956427933915601</v>
      </c>
      <c r="N1033" s="37">
        <v>10</v>
      </c>
      <c r="O1033" s="74">
        <v>19.014765735078502</v>
      </c>
      <c r="P1033" s="76">
        <v>2.0563981774411002</v>
      </c>
      <c r="Q1033" s="76">
        <v>0.85436249195834801</v>
      </c>
      <c r="R1033" s="77">
        <v>8</v>
      </c>
      <c r="S1033" s="78">
        <v>0.05</v>
      </c>
      <c r="T1033" s="78">
        <v>5.0000000000000001E-3</v>
      </c>
      <c r="U1033" s="14" t="s">
        <v>18</v>
      </c>
      <c r="V1033" s="79">
        <v>1.4999999999999999E-2</v>
      </c>
      <c r="W1033" s="79" t="s">
        <v>18</v>
      </c>
      <c r="X1033" s="79">
        <v>1.7999999999999999E-2</v>
      </c>
      <c r="Y1033" s="12" t="s">
        <v>141</v>
      </c>
      <c r="Z1033" s="60" t="s">
        <v>18</v>
      </c>
      <c r="AA1033" s="8" t="s">
        <v>18</v>
      </c>
      <c r="AB1033" s="80" t="s">
        <v>18</v>
      </c>
      <c r="AC1033" s="62">
        <v>38442</v>
      </c>
      <c r="AD1033" s="12" t="s">
        <v>1526</v>
      </c>
      <c r="AE1033" s="16" t="s">
        <v>1412</v>
      </c>
      <c r="AF1033" s="14" t="s">
        <v>18</v>
      </c>
      <c r="AG1033" s="39" t="s">
        <v>18</v>
      </c>
    </row>
    <row r="1034" spans="1:33" hidden="1" x14ac:dyDescent="0.25">
      <c r="A1034" s="40" t="s">
        <v>1528</v>
      </c>
      <c r="B1034" s="40" t="b" cm="1">
        <f t="array" ref="B1034">IsESG(A1034)</f>
        <v>0</v>
      </c>
      <c r="C1034" s="67" t="s">
        <v>18</v>
      </c>
      <c r="D1034" s="42" t="s">
        <v>18</v>
      </c>
      <c r="E1034" s="67" t="s">
        <v>18</v>
      </c>
      <c r="F1034" s="42" t="s">
        <v>18</v>
      </c>
      <c r="G1034" s="67" t="s">
        <v>18</v>
      </c>
      <c r="H1034" s="42" t="s">
        <v>18</v>
      </c>
      <c r="I1034" s="67">
        <v>36.290504556341801</v>
      </c>
      <c r="J1034" s="42">
        <v>16</v>
      </c>
      <c r="K1034" s="67">
        <v>12.775793837278901</v>
      </c>
      <c r="L1034" s="42">
        <v>11</v>
      </c>
      <c r="M1034" s="67">
        <v>1.3432520130030401</v>
      </c>
      <c r="N1034" s="42">
        <v>46</v>
      </c>
      <c r="O1034" s="67">
        <v>13.9775869868171</v>
      </c>
      <c r="P1034" s="69">
        <v>2.3043673582206599</v>
      </c>
      <c r="Q1034" s="69" t="s">
        <v>18</v>
      </c>
      <c r="R1034" s="70">
        <v>9</v>
      </c>
      <c r="S1034" s="71">
        <v>0.05</v>
      </c>
      <c r="T1034" s="71">
        <v>0.03</v>
      </c>
      <c r="U1034" s="46" t="s">
        <v>18</v>
      </c>
      <c r="V1034" s="72">
        <v>0</v>
      </c>
      <c r="W1034" s="72" t="s">
        <v>18</v>
      </c>
      <c r="X1034" s="72">
        <v>2E-3</v>
      </c>
      <c r="Y1034" s="48" t="s">
        <v>1371</v>
      </c>
      <c r="Z1034" s="49" t="s">
        <v>18</v>
      </c>
      <c r="AA1034" s="50" t="s">
        <v>18</v>
      </c>
      <c r="AB1034" s="73" t="s">
        <v>18</v>
      </c>
      <c r="AC1034" s="52">
        <v>45147</v>
      </c>
      <c r="AD1034" s="48" t="s">
        <v>1529</v>
      </c>
      <c r="AE1034" s="53" t="s">
        <v>1442</v>
      </c>
      <c r="AF1034" s="46" t="s">
        <v>18</v>
      </c>
      <c r="AG1034" s="54" t="s">
        <v>18</v>
      </c>
    </row>
    <row r="1035" spans="1:33" hidden="1" x14ac:dyDescent="0.25">
      <c r="A1035" s="1" t="s">
        <v>1530</v>
      </c>
      <c r="B1035" s="40" t="b" cm="1">
        <f t="array" ref="B1035">IsESG(A1035)</f>
        <v>0</v>
      </c>
      <c r="C1035" s="74" t="s">
        <v>18</v>
      </c>
      <c r="D1035" s="37" t="s">
        <v>18</v>
      </c>
      <c r="E1035" s="74" t="s">
        <v>18</v>
      </c>
      <c r="F1035" s="37" t="s">
        <v>18</v>
      </c>
      <c r="G1035" s="74" t="s">
        <v>18</v>
      </c>
      <c r="H1035" s="37" t="s">
        <v>18</v>
      </c>
      <c r="I1035" s="74">
        <v>35.706800277947103</v>
      </c>
      <c r="J1035" s="37">
        <v>18</v>
      </c>
      <c r="K1035" s="74">
        <v>12.775652101130801</v>
      </c>
      <c r="L1035" s="37">
        <v>12</v>
      </c>
      <c r="M1035" s="74">
        <v>1.3432564669954199</v>
      </c>
      <c r="N1035" s="37">
        <v>45</v>
      </c>
      <c r="O1035" s="74">
        <v>14.0004036834401</v>
      </c>
      <c r="P1035" s="76">
        <v>2.2589199308677101</v>
      </c>
      <c r="Q1035" s="76" t="s">
        <v>18</v>
      </c>
      <c r="R1035" s="77">
        <v>9</v>
      </c>
      <c r="S1035" s="78">
        <v>0.05</v>
      </c>
      <c r="T1035" s="78">
        <v>0.03</v>
      </c>
      <c r="U1035" s="14" t="s">
        <v>18</v>
      </c>
      <c r="V1035" s="79">
        <v>0</v>
      </c>
      <c r="W1035" s="79" t="s">
        <v>18</v>
      </c>
      <c r="X1035" s="79">
        <v>2E-3</v>
      </c>
      <c r="Y1035" s="12" t="s">
        <v>1371</v>
      </c>
      <c r="Z1035" s="60" t="s">
        <v>18</v>
      </c>
      <c r="AA1035" s="8" t="s">
        <v>18</v>
      </c>
      <c r="AB1035" s="80" t="s">
        <v>18</v>
      </c>
      <c r="AC1035" s="62">
        <v>45147</v>
      </c>
      <c r="AD1035" s="12" t="s">
        <v>1529</v>
      </c>
      <c r="AE1035" s="16" t="s">
        <v>1442</v>
      </c>
      <c r="AF1035" s="14" t="s">
        <v>18</v>
      </c>
      <c r="AG1035" s="39" t="s">
        <v>18</v>
      </c>
    </row>
    <row r="1036" spans="1:33" hidden="1" x14ac:dyDescent="0.25">
      <c r="A1036" s="225" t="s">
        <v>2533</v>
      </c>
      <c r="B1036" s="40" t="b" cm="1">
        <f t="array" ref="B1036">IsESG(A1036)</f>
        <v>1</v>
      </c>
      <c r="C1036" s="74" t="s">
        <v>18</v>
      </c>
      <c r="D1036" s="37" t="s">
        <v>18</v>
      </c>
      <c r="E1036" s="74" t="s">
        <v>18</v>
      </c>
      <c r="F1036" s="37" t="s">
        <v>18</v>
      </c>
      <c r="G1036" s="74" t="s">
        <v>18</v>
      </c>
      <c r="H1036" s="37" t="s">
        <v>18</v>
      </c>
      <c r="I1036" s="74">
        <v>36.815066293363799</v>
      </c>
      <c r="J1036" s="37">
        <v>5</v>
      </c>
      <c r="K1036" s="74">
        <v>8.5222066165798704</v>
      </c>
      <c r="L1036" s="37">
        <v>24</v>
      </c>
      <c r="M1036" s="74">
        <v>-2.3062916370942599</v>
      </c>
      <c r="N1036" s="37">
        <v>91</v>
      </c>
      <c r="O1036" s="74">
        <v>13.637509457666299</v>
      </c>
      <c r="P1036" s="76">
        <v>2.40029581924371</v>
      </c>
      <c r="Q1036" s="76" t="s">
        <v>18</v>
      </c>
      <c r="R1036" s="77">
        <v>9</v>
      </c>
      <c r="S1036" s="78">
        <v>0.05</v>
      </c>
      <c r="T1036" s="78">
        <v>0.03</v>
      </c>
      <c r="U1036" s="14" t="s">
        <v>18</v>
      </c>
      <c r="V1036" s="79">
        <v>0</v>
      </c>
      <c r="W1036" s="79" t="s">
        <v>18</v>
      </c>
      <c r="X1036" s="79">
        <v>5.4999999999999997E-3</v>
      </c>
      <c r="Y1036" s="12" t="s">
        <v>1371</v>
      </c>
      <c r="Z1036" s="60" t="s">
        <v>18</v>
      </c>
      <c r="AA1036" s="8" t="s">
        <v>18</v>
      </c>
      <c r="AB1036" s="80" t="s">
        <v>18</v>
      </c>
      <c r="AC1036" s="62">
        <v>44726</v>
      </c>
      <c r="AD1036" s="12" t="s">
        <v>1775</v>
      </c>
      <c r="AE1036" s="16" t="s">
        <v>1776</v>
      </c>
      <c r="AF1036" s="14" t="s">
        <v>18</v>
      </c>
      <c r="AG1036" s="39" t="s">
        <v>18</v>
      </c>
    </row>
    <row r="1037" spans="1:33" x14ac:dyDescent="0.25">
      <c r="A1037" s="1" t="s">
        <v>1532</v>
      </c>
      <c r="B1037" s="40" t="b" cm="1">
        <f t="array" ref="B1037">IsESG(A1037)</f>
        <v>0</v>
      </c>
      <c r="C1037" s="74">
        <v>13.215702616713999</v>
      </c>
      <c r="D1037" s="37">
        <v>15</v>
      </c>
      <c r="E1037" s="74">
        <v>15.6503121546407</v>
      </c>
      <c r="F1037" s="37">
        <v>16</v>
      </c>
      <c r="G1037" s="74">
        <v>9.7391465751080801</v>
      </c>
      <c r="H1037" s="37">
        <v>22</v>
      </c>
      <c r="I1037" s="74">
        <v>35.250826532889803</v>
      </c>
      <c r="J1037" s="37">
        <v>22</v>
      </c>
      <c r="K1037" s="74">
        <v>11.2430489680356</v>
      </c>
      <c r="L1037" s="37">
        <v>30</v>
      </c>
      <c r="M1037" s="74">
        <v>3.3067439653701101</v>
      </c>
      <c r="N1037" s="37">
        <v>14</v>
      </c>
      <c r="O1037" s="74">
        <v>13.535743365377799</v>
      </c>
      <c r="P1037" s="76">
        <v>2.3027783797516701</v>
      </c>
      <c r="Q1037" s="76">
        <v>0.76391503865065302</v>
      </c>
      <c r="R1037" s="77">
        <v>8</v>
      </c>
      <c r="S1037" s="78">
        <v>0.05</v>
      </c>
      <c r="T1037" s="78">
        <v>5.0000000000000001E-3</v>
      </c>
      <c r="U1037" s="14" t="s">
        <v>18</v>
      </c>
      <c r="V1037" s="79">
        <v>1.4999999999999999E-2</v>
      </c>
      <c r="W1037" s="79" t="s">
        <v>18</v>
      </c>
      <c r="X1037" s="79">
        <v>1.7999999999999999E-2</v>
      </c>
      <c r="Y1037" s="12" t="s">
        <v>141</v>
      </c>
      <c r="Z1037" s="60">
        <v>931.633835457705</v>
      </c>
      <c r="AA1037" s="8" t="s">
        <v>18</v>
      </c>
      <c r="AB1037" s="80" t="s">
        <v>18</v>
      </c>
      <c r="AC1037" s="62">
        <v>30868</v>
      </c>
      <c r="AD1037" s="12" t="s">
        <v>1533</v>
      </c>
      <c r="AE1037" s="16" t="s">
        <v>1412</v>
      </c>
      <c r="AF1037" s="14" t="s">
        <v>18</v>
      </c>
      <c r="AG1037" s="39" t="s">
        <v>18</v>
      </c>
    </row>
    <row r="1038" spans="1:33" x14ac:dyDescent="0.25">
      <c r="A1038" s="40" t="s">
        <v>2693</v>
      </c>
      <c r="B1038" s="40" t="b" cm="1">
        <f t="array" ref="B1038">IsESG(A1038)</f>
        <v>0</v>
      </c>
      <c r="C1038" s="67">
        <v>13.210680656048</v>
      </c>
      <c r="D1038" s="42">
        <v>16</v>
      </c>
      <c r="E1038" s="67">
        <v>15.658985505548101</v>
      </c>
      <c r="F1038" s="42">
        <v>15</v>
      </c>
      <c r="G1038" s="67">
        <v>9.7146355230188099</v>
      </c>
      <c r="H1038" s="42">
        <v>23</v>
      </c>
      <c r="I1038" s="67">
        <v>35.293417450303501</v>
      </c>
      <c r="J1038" s="42">
        <v>21</v>
      </c>
      <c r="K1038" s="67">
        <v>11.3331374277597</v>
      </c>
      <c r="L1038" s="42">
        <v>29</v>
      </c>
      <c r="M1038" s="67">
        <v>3.2381125391707202</v>
      </c>
      <c r="N1038" s="42">
        <v>15</v>
      </c>
      <c r="O1038" s="67">
        <v>12.8022976016605</v>
      </c>
      <c r="P1038" s="69">
        <v>2.4380317552549702</v>
      </c>
      <c r="Q1038" s="69">
        <v>0.78887638769160295</v>
      </c>
      <c r="R1038" s="70">
        <v>8</v>
      </c>
      <c r="S1038" s="71">
        <v>0.05</v>
      </c>
      <c r="T1038" s="71">
        <v>5.0000000000000001E-3</v>
      </c>
      <c r="U1038" s="46" t="s">
        <v>18</v>
      </c>
      <c r="V1038" s="72">
        <v>1.4999999999999999E-2</v>
      </c>
      <c r="W1038" s="72" t="s">
        <v>18</v>
      </c>
      <c r="X1038" s="72">
        <v>1.7999999999999999E-2</v>
      </c>
      <c r="Y1038" s="48" t="s">
        <v>141</v>
      </c>
      <c r="Z1038" s="49" t="s">
        <v>18</v>
      </c>
      <c r="AA1038" s="50" t="s">
        <v>18</v>
      </c>
      <c r="AB1038" s="73" t="s">
        <v>18</v>
      </c>
      <c r="AC1038" s="52">
        <v>39609</v>
      </c>
      <c r="AD1038" s="48" t="s">
        <v>1533</v>
      </c>
      <c r="AE1038" s="53" t="s">
        <v>1412</v>
      </c>
      <c r="AF1038" s="46" t="s">
        <v>18</v>
      </c>
      <c r="AG1038" s="54" t="s">
        <v>18</v>
      </c>
    </row>
    <row r="1039" spans="1:33" hidden="1" x14ac:dyDescent="0.25">
      <c r="A1039" s="1" t="s">
        <v>1535</v>
      </c>
      <c r="B1039" s="40" t="b" cm="1">
        <f t="array" ref="B1039">IsESG(A1039)</f>
        <v>0</v>
      </c>
      <c r="C1039" s="74" t="s">
        <v>18</v>
      </c>
      <c r="D1039" s="37" t="s">
        <v>18</v>
      </c>
      <c r="E1039" s="74">
        <v>15.676239723761</v>
      </c>
      <c r="F1039" s="37">
        <v>14</v>
      </c>
      <c r="G1039" s="74">
        <v>9.8335416409802203</v>
      </c>
      <c r="H1039" s="37">
        <v>21</v>
      </c>
      <c r="I1039" s="74">
        <v>36.083505631122101</v>
      </c>
      <c r="J1039" s="37">
        <v>17</v>
      </c>
      <c r="K1039" s="74">
        <v>11.9783350231273</v>
      </c>
      <c r="L1039" s="37">
        <v>18</v>
      </c>
      <c r="M1039" s="74">
        <v>4.0475672441130301</v>
      </c>
      <c r="N1039" s="37">
        <v>5</v>
      </c>
      <c r="O1039" s="74">
        <v>12.767435477817701</v>
      </c>
      <c r="P1039" s="76">
        <v>2.5065719994820399</v>
      </c>
      <c r="Q1039" s="76">
        <v>0.78770559578896904</v>
      </c>
      <c r="R1039" s="77">
        <v>8</v>
      </c>
      <c r="S1039" s="78">
        <v>0.05</v>
      </c>
      <c r="T1039" s="78">
        <v>5.0000000000000001E-3</v>
      </c>
      <c r="U1039" s="14" t="s">
        <v>18</v>
      </c>
      <c r="V1039" s="79">
        <v>1.4999999999999999E-2</v>
      </c>
      <c r="W1039" s="79" t="s">
        <v>18</v>
      </c>
      <c r="X1039" s="79">
        <v>1.7999999999999999E-2</v>
      </c>
      <c r="Y1039" s="12" t="s">
        <v>141</v>
      </c>
      <c r="Z1039" s="60">
        <v>0.46049526265498503</v>
      </c>
      <c r="AA1039" s="8" t="s">
        <v>18</v>
      </c>
      <c r="AB1039" s="80" t="s">
        <v>18</v>
      </c>
      <c r="AC1039" s="62">
        <v>43154</v>
      </c>
      <c r="AD1039" s="12" t="s">
        <v>1533</v>
      </c>
      <c r="AE1039" s="16" t="s">
        <v>1426</v>
      </c>
      <c r="AF1039" s="14" t="s">
        <v>235</v>
      </c>
      <c r="AG1039" s="39" t="s">
        <v>18</v>
      </c>
    </row>
    <row r="1040" spans="1:33" x14ac:dyDescent="0.25">
      <c r="A1040" s="40" t="s">
        <v>1536</v>
      </c>
      <c r="B1040" s="40" t="b" cm="1">
        <f t="array" ref="B1040">IsESG(A1040)</f>
        <v>0</v>
      </c>
      <c r="C1040" s="67">
        <v>14.2614283848384</v>
      </c>
      <c r="D1040" s="42">
        <v>6</v>
      </c>
      <c r="E1040" s="67">
        <v>18.081570672615701</v>
      </c>
      <c r="F1040" s="42">
        <v>4</v>
      </c>
      <c r="G1040" s="68">
        <v>13.7565497838279</v>
      </c>
      <c r="H1040" s="64">
        <v>1</v>
      </c>
      <c r="I1040" s="67">
        <v>41.203536191389901</v>
      </c>
      <c r="J1040" s="42">
        <v>5</v>
      </c>
      <c r="K1040" s="67">
        <v>11.4336002532809</v>
      </c>
      <c r="L1040" s="42">
        <v>27</v>
      </c>
      <c r="M1040" s="68">
        <v>4.3507659108649399</v>
      </c>
      <c r="N1040" s="64">
        <v>2</v>
      </c>
      <c r="O1040" s="67">
        <v>13.989654182971099</v>
      </c>
      <c r="P1040" s="69">
        <v>2.6535700131420401</v>
      </c>
      <c r="Q1040" s="69">
        <v>0.88153575135592299</v>
      </c>
      <c r="R1040" s="70">
        <v>8</v>
      </c>
      <c r="S1040" s="71">
        <v>0.05</v>
      </c>
      <c r="T1040" s="71">
        <v>5.0000000000000001E-3</v>
      </c>
      <c r="U1040" s="46" t="s">
        <v>18</v>
      </c>
      <c r="V1040" s="72">
        <v>1.4999999999999999E-2</v>
      </c>
      <c r="W1040" s="72" t="s">
        <v>18</v>
      </c>
      <c r="X1040" s="72">
        <v>1.7999999999999999E-2</v>
      </c>
      <c r="Y1040" s="48" t="s">
        <v>141</v>
      </c>
      <c r="Z1040" s="49">
        <v>503.80731666942501</v>
      </c>
      <c r="AA1040" s="50" t="s">
        <v>18</v>
      </c>
      <c r="AB1040" s="73" t="s">
        <v>18</v>
      </c>
      <c r="AC1040" s="52">
        <v>39268</v>
      </c>
      <c r="AD1040" s="48" t="s">
        <v>1537</v>
      </c>
      <c r="AE1040" s="53" t="s">
        <v>1412</v>
      </c>
      <c r="AF1040" s="46" t="s">
        <v>18</v>
      </c>
      <c r="AG1040" s="54" t="s">
        <v>18</v>
      </c>
    </row>
    <row r="1041" spans="1:33" x14ac:dyDescent="0.25">
      <c r="A1041" s="1" t="s">
        <v>2694</v>
      </c>
      <c r="B1041" s="40" t="b" cm="1">
        <f t="array" ref="B1041">IsESG(A1041)</f>
        <v>0</v>
      </c>
      <c r="C1041" s="74">
        <v>14.2124606390372</v>
      </c>
      <c r="D1041" s="37">
        <v>8</v>
      </c>
      <c r="E1041" s="74">
        <v>18.029731612860999</v>
      </c>
      <c r="F1041" s="37">
        <v>5</v>
      </c>
      <c r="G1041" s="75">
        <v>13.7200400973794</v>
      </c>
      <c r="H1041" s="66">
        <v>3</v>
      </c>
      <c r="I1041" s="74">
        <v>41.157864530720303</v>
      </c>
      <c r="J1041" s="37">
        <v>6</v>
      </c>
      <c r="K1041" s="74">
        <v>11.4331256099361</v>
      </c>
      <c r="L1041" s="37">
        <v>28</v>
      </c>
      <c r="M1041" s="75">
        <v>4.3674724355274401</v>
      </c>
      <c r="N1041" s="66">
        <v>1</v>
      </c>
      <c r="O1041" s="74">
        <v>13.9850755816899</v>
      </c>
      <c r="P1041" s="76">
        <v>2.6511730277691798</v>
      </c>
      <c r="Q1041" s="76">
        <v>0.88000236531465503</v>
      </c>
      <c r="R1041" s="77">
        <v>8</v>
      </c>
      <c r="S1041" s="78">
        <v>0.05</v>
      </c>
      <c r="T1041" s="78">
        <v>5.0000000000000001E-3</v>
      </c>
      <c r="U1041" s="14" t="s">
        <v>18</v>
      </c>
      <c r="V1041" s="79">
        <v>1.4999999999999999E-2</v>
      </c>
      <c r="W1041" s="79" t="s">
        <v>18</v>
      </c>
      <c r="X1041" s="79">
        <v>1.7999999999999999E-2</v>
      </c>
      <c r="Y1041" s="12" t="s">
        <v>141</v>
      </c>
      <c r="Z1041" s="60" t="s">
        <v>18</v>
      </c>
      <c r="AA1041" s="8" t="s">
        <v>18</v>
      </c>
      <c r="AB1041" s="80" t="s">
        <v>18</v>
      </c>
      <c r="AC1041" s="62">
        <v>39303</v>
      </c>
      <c r="AD1041" s="12" t="s">
        <v>1537</v>
      </c>
      <c r="AE1041" s="16" t="s">
        <v>1412</v>
      </c>
      <c r="AF1041" s="14" t="s">
        <v>18</v>
      </c>
      <c r="AG1041" s="39" t="s">
        <v>18</v>
      </c>
    </row>
    <row r="1042" spans="1:33" x14ac:dyDescent="0.25">
      <c r="A1042" s="40" t="s">
        <v>2695</v>
      </c>
      <c r="B1042" s="40" t="b" cm="1">
        <f t="array" ref="B1042">IsESG(A1042)</f>
        <v>0</v>
      </c>
      <c r="C1042" s="67">
        <v>14.2043005979095</v>
      </c>
      <c r="D1042" s="42">
        <v>9</v>
      </c>
      <c r="E1042" s="68">
        <v>18.084593733139801</v>
      </c>
      <c r="F1042" s="64">
        <v>3</v>
      </c>
      <c r="G1042" s="68">
        <v>13.7396029885088</v>
      </c>
      <c r="H1042" s="64">
        <v>2</v>
      </c>
      <c r="I1042" s="67">
        <v>41.225158606781001</v>
      </c>
      <c r="J1042" s="42">
        <v>4</v>
      </c>
      <c r="K1042" s="67">
        <v>11.537695779134401</v>
      </c>
      <c r="L1042" s="42">
        <v>25</v>
      </c>
      <c r="M1042" s="68">
        <v>4.28456192603623</v>
      </c>
      <c r="N1042" s="64">
        <v>3</v>
      </c>
      <c r="O1042" s="67">
        <v>13.399217568986</v>
      </c>
      <c r="P1042" s="69">
        <v>2.7721133012665402</v>
      </c>
      <c r="Q1042" s="69">
        <v>0.90901805948284697</v>
      </c>
      <c r="R1042" s="70">
        <v>8</v>
      </c>
      <c r="S1042" s="71">
        <v>0.05</v>
      </c>
      <c r="T1042" s="71">
        <v>5.0000000000000001E-3</v>
      </c>
      <c r="U1042" s="46" t="s">
        <v>18</v>
      </c>
      <c r="V1042" s="72">
        <v>1.4999999999999999E-2</v>
      </c>
      <c r="W1042" s="72" t="s">
        <v>18</v>
      </c>
      <c r="X1042" s="72">
        <v>1.7999999999999999E-2</v>
      </c>
      <c r="Y1042" s="48" t="s">
        <v>141</v>
      </c>
      <c r="Z1042" s="49" t="s">
        <v>18</v>
      </c>
      <c r="AA1042" s="50" t="s">
        <v>18</v>
      </c>
      <c r="AB1042" s="73" t="s">
        <v>18</v>
      </c>
      <c r="AC1042" s="52">
        <v>41682</v>
      </c>
      <c r="AD1042" s="48" t="s">
        <v>1537</v>
      </c>
      <c r="AE1042" s="53" t="s">
        <v>1426</v>
      </c>
      <c r="AF1042" s="46" t="s">
        <v>18</v>
      </c>
      <c r="AG1042" s="54" t="s">
        <v>18</v>
      </c>
    </row>
    <row r="1043" spans="1:33" hidden="1" x14ac:dyDescent="0.25">
      <c r="A1043" s="1" t="s">
        <v>1540</v>
      </c>
      <c r="B1043" s="40" t="b" cm="1">
        <f t="array" ref="B1043">IsESG(A1043)</f>
        <v>0</v>
      </c>
      <c r="C1043" s="74" t="s">
        <v>18</v>
      </c>
      <c r="D1043" s="37" t="s">
        <v>18</v>
      </c>
      <c r="E1043" s="74">
        <v>17.962376050474699</v>
      </c>
      <c r="F1043" s="37">
        <v>6</v>
      </c>
      <c r="G1043" s="74">
        <v>13.6148525748344</v>
      </c>
      <c r="H1043" s="37">
        <v>4</v>
      </c>
      <c r="I1043" s="74">
        <v>41.079034548035999</v>
      </c>
      <c r="J1043" s="37">
        <v>7</v>
      </c>
      <c r="K1043" s="74">
        <v>11.4757163558172</v>
      </c>
      <c r="L1043" s="37">
        <v>26</v>
      </c>
      <c r="M1043" s="74">
        <v>4.27634455618717</v>
      </c>
      <c r="N1043" s="37">
        <v>4</v>
      </c>
      <c r="O1043" s="74">
        <v>13.395686001773299</v>
      </c>
      <c r="P1043" s="76">
        <v>2.7619358341116298</v>
      </c>
      <c r="Q1043" s="76">
        <v>0.90246219856541898</v>
      </c>
      <c r="R1043" s="77">
        <v>8</v>
      </c>
      <c r="S1043" s="78">
        <v>0.05</v>
      </c>
      <c r="T1043" s="78">
        <v>5.0000000000000001E-3</v>
      </c>
      <c r="U1043" s="14" t="s">
        <v>18</v>
      </c>
      <c r="V1043" s="79">
        <v>1.4999999999999999E-2</v>
      </c>
      <c r="W1043" s="79" t="s">
        <v>18</v>
      </c>
      <c r="X1043" s="79">
        <v>1.7999999999999999E-2</v>
      </c>
      <c r="Y1043" s="12" t="s">
        <v>141</v>
      </c>
      <c r="Z1043" s="60" t="s">
        <v>18</v>
      </c>
      <c r="AA1043" s="8" t="s">
        <v>18</v>
      </c>
      <c r="AB1043" s="80" t="s">
        <v>18</v>
      </c>
      <c r="AC1043" s="62">
        <v>43371</v>
      </c>
      <c r="AD1043" s="12" t="s">
        <v>1537</v>
      </c>
      <c r="AE1043" s="16" t="s">
        <v>1426</v>
      </c>
      <c r="AF1043" s="14" t="s">
        <v>18</v>
      </c>
      <c r="AG1043" s="39" t="s">
        <v>18</v>
      </c>
    </row>
    <row r="1044" spans="1:33" x14ac:dyDescent="0.25">
      <c r="A1044" s="40" t="s">
        <v>1541</v>
      </c>
      <c r="B1044" s="40" t="b" cm="1">
        <f t="array" ref="B1044">IsESG(A1044)</f>
        <v>0</v>
      </c>
      <c r="C1044" s="67">
        <v>9.32547310443654</v>
      </c>
      <c r="D1044" s="42">
        <v>23</v>
      </c>
      <c r="E1044" s="67">
        <v>5.3772448933519401</v>
      </c>
      <c r="F1044" s="42">
        <v>37</v>
      </c>
      <c r="G1044" s="67">
        <v>-6.1774636286735296</v>
      </c>
      <c r="H1044" s="42">
        <v>44</v>
      </c>
      <c r="I1044" s="67">
        <v>32.355380468588102</v>
      </c>
      <c r="J1044" s="42">
        <v>37</v>
      </c>
      <c r="K1044" s="67">
        <v>5.2254182807219802</v>
      </c>
      <c r="L1044" s="42">
        <v>59</v>
      </c>
      <c r="M1044" s="67">
        <v>2.7277116189250399</v>
      </c>
      <c r="N1044" s="42">
        <v>24</v>
      </c>
      <c r="O1044" s="67">
        <v>20.647602490785999</v>
      </c>
      <c r="P1044" s="69">
        <v>1.36937792772671</v>
      </c>
      <c r="Q1044" s="69">
        <v>0.16208588608722099</v>
      </c>
      <c r="R1044" s="70">
        <v>8</v>
      </c>
      <c r="S1044" s="71">
        <v>0.05</v>
      </c>
      <c r="T1044" s="71">
        <v>5.0000000000000001E-3</v>
      </c>
      <c r="U1044" s="46" t="s">
        <v>18</v>
      </c>
      <c r="V1044" s="72">
        <v>1.4999999999999999E-2</v>
      </c>
      <c r="W1044" s="72" t="s">
        <v>18</v>
      </c>
      <c r="X1044" s="72">
        <v>1.7999999999999999E-2</v>
      </c>
      <c r="Y1044" s="48" t="s">
        <v>141</v>
      </c>
      <c r="Z1044" s="49">
        <v>66.400000000000006</v>
      </c>
      <c r="AA1044" s="50" t="s">
        <v>18</v>
      </c>
      <c r="AB1044" s="73" t="s">
        <v>18</v>
      </c>
      <c r="AC1044" s="52">
        <v>40672</v>
      </c>
      <c r="AD1044" s="48" t="s">
        <v>1542</v>
      </c>
      <c r="AE1044" s="53" t="s">
        <v>1412</v>
      </c>
      <c r="AF1044" s="46" t="s">
        <v>18</v>
      </c>
      <c r="AG1044" s="54" t="s">
        <v>18</v>
      </c>
    </row>
    <row r="1045" spans="1:33" x14ac:dyDescent="0.25">
      <c r="A1045" s="1" t="s">
        <v>1543</v>
      </c>
      <c r="B1045" s="40" t="b" cm="1">
        <f t="array" ref="B1045">IsESG(A1045)</f>
        <v>0</v>
      </c>
      <c r="C1045" s="74">
        <v>9.5236337691808401</v>
      </c>
      <c r="D1045" s="37">
        <v>22</v>
      </c>
      <c r="E1045" s="74">
        <v>10.8233059960042</v>
      </c>
      <c r="F1045" s="37">
        <v>29</v>
      </c>
      <c r="G1045" s="74">
        <v>8.5767257412063103</v>
      </c>
      <c r="H1045" s="37">
        <v>30</v>
      </c>
      <c r="I1045" s="74">
        <v>26.399007162051099</v>
      </c>
      <c r="J1045" s="37">
        <v>46</v>
      </c>
      <c r="K1045" s="74">
        <v>7.6848857895289697</v>
      </c>
      <c r="L1045" s="37">
        <v>55</v>
      </c>
      <c r="M1045" s="74">
        <v>3.4319484207962598</v>
      </c>
      <c r="N1045" s="37">
        <v>13</v>
      </c>
      <c r="O1045" s="74">
        <v>11.068984929185801</v>
      </c>
      <c r="P1045" s="76">
        <v>2.01626417847713</v>
      </c>
      <c r="Q1045" s="76">
        <v>0.51810759615739799</v>
      </c>
      <c r="R1045" s="77">
        <v>8</v>
      </c>
      <c r="S1045" s="78">
        <v>0.05</v>
      </c>
      <c r="T1045" s="78">
        <v>5.0000000000000001E-3</v>
      </c>
      <c r="U1045" s="14" t="s">
        <v>18</v>
      </c>
      <c r="V1045" s="79">
        <v>1.4999999999999999E-2</v>
      </c>
      <c r="W1045" s="79" t="s">
        <v>18</v>
      </c>
      <c r="X1045" s="79">
        <v>1.7999999999999999E-2</v>
      </c>
      <c r="Y1045" s="12" t="s">
        <v>141</v>
      </c>
      <c r="Z1045" s="60">
        <v>237.70898857805</v>
      </c>
      <c r="AA1045" s="8" t="s">
        <v>18</v>
      </c>
      <c r="AB1045" s="80" t="s">
        <v>18</v>
      </c>
      <c r="AC1045" s="62">
        <v>36819</v>
      </c>
      <c r="AD1045" s="12" t="s">
        <v>1544</v>
      </c>
      <c r="AE1045" s="16" t="s">
        <v>1412</v>
      </c>
      <c r="AF1045" s="14" t="s">
        <v>18</v>
      </c>
      <c r="AG1045" s="39" t="s">
        <v>18</v>
      </c>
    </row>
    <row r="1046" spans="1:33" x14ac:dyDescent="0.25">
      <c r="A1046" s="40" t="s">
        <v>2696</v>
      </c>
      <c r="B1046" s="40" t="b" cm="1">
        <f t="array" ref="B1046">IsESG(A1046)</f>
        <v>0</v>
      </c>
      <c r="C1046" s="67">
        <v>9.5380277125393302</v>
      </c>
      <c r="D1046" s="42">
        <v>21</v>
      </c>
      <c r="E1046" s="67">
        <v>10.851222999049901</v>
      </c>
      <c r="F1046" s="42">
        <v>28</v>
      </c>
      <c r="G1046" s="67">
        <v>8.6047869211041697</v>
      </c>
      <c r="H1046" s="42">
        <v>29</v>
      </c>
      <c r="I1046" s="67">
        <v>26.446237322684699</v>
      </c>
      <c r="J1046" s="42">
        <v>45</v>
      </c>
      <c r="K1046" s="67">
        <v>7.72410525143572</v>
      </c>
      <c r="L1046" s="42">
        <v>54</v>
      </c>
      <c r="M1046" s="67">
        <v>3.45578898103382</v>
      </c>
      <c r="N1046" s="42">
        <v>12</v>
      </c>
      <c r="O1046" s="67">
        <v>11.0828155943542</v>
      </c>
      <c r="P1046" s="69">
        <v>2.0180095730228902</v>
      </c>
      <c r="Q1046" s="69">
        <v>0.51918370729565999</v>
      </c>
      <c r="R1046" s="70">
        <v>8</v>
      </c>
      <c r="S1046" s="71">
        <v>0.05</v>
      </c>
      <c r="T1046" s="71">
        <v>5.0000000000000001E-3</v>
      </c>
      <c r="U1046" s="46" t="s">
        <v>18</v>
      </c>
      <c r="V1046" s="72">
        <v>1.4999999999999999E-2</v>
      </c>
      <c r="W1046" s="72" t="s">
        <v>18</v>
      </c>
      <c r="X1046" s="72">
        <v>1.7999999999999999E-2</v>
      </c>
      <c r="Y1046" s="48" t="s">
        <v>141</v>
      </c>
      <c r="Z1046" s="49" t="s">
        <v>18</v>
      </c>
      <c r="AA1046" s="50" t="s">
        <v>18</v>
      </c>
      <c r="AB1046" s="73" t="s">
        <v>18</v>
      </c>
      <c r="AC1046" s="52">
        <v>38442</v>
      </c>
      <c r="AD1046" s="48" t="s">
        <v>1544</v>
      </c>
      <c r="AE1046" s="53" t="s">
        <v>1412</v>
      </c>
      <c r="AF1046" s="46" t="s">
        <v>18</v>
      </c>
      <c r="AG1046" s="54" t="s">
        <v>18</v>
      </c>
    </row>
    <row r="1047" spans="1:33" hidden="1" x14ac:dyDescent="0.25">
      <c r="A1047" s="1" t="s">
        <v>1546</v>
      </c>
      <c r="B1047" s="40" t="b" cm="1">
        <f t="array" ref="B1047">IsESG(A1047)</f>
        <v>0</v>
      </c>
      <c r="C1047" s="74" t="s">
        <v>18</v>
      </c>
      <c r="D1047" s="37" t="s">
        <v>18</v>
      </c>
      <c r="E1047" s="74">
        <v>15.4567977381341</v>
      </c>
      <c r="F1047" s="37">
        <v>18</v>
      </c>
      <c r="G1047" s="74">
        <v>10.6538811600862</v>
      </c>
      <c r="H1047" s="37">
        <v>15</v>
      </c>
      <c r="I1047" s="74">
        <v>34.688097694483297</v>
      </c>
      <c r="J1047" s="37">
        <v>25</v>
      </c>
      <c r="K1047" s="74">
        <v>12.245758165319</v>
      </c>
      <c r="L1047" s="37">
        <v>15</v>
      </c>
      <c r="M1047" s="74">
        <v>2.0825882723125102</v>
      </c>
      <c r="N1047" s="37">
        <v>34</v>
      </c>
      <c r="O1047" s="74">
        <v>13.4009888727386</v>
      </c>
      <c r="P1047" s="76">
        <v>2.2839425230414299</v>
      </c>
      <c r="Q1047" s="76">
        <v>0.64966852161363797</v>
      </c>
      <c r="R1047" s="77">
        <v>6</v>
      </c>
      <c r="S1047" s="78">
        <v>0.05</v>
      </c>
      <c r="T1047" s="78">
        <v>0.03</v>
      </c>
      <c r="U1047" s="14" t="s">
        <v>18</v>
      </c>
      <c r="V1047" s="79">
        <v>0</v>
      </c>
      <c r="W1047" s="79" t="s">
        <v>18</v>
      </c>
      <c r="X1047" s="79">
        <v>4.0000000000000002E-4</v>
      </c>
      <c r="Y1047" s="12" t="s">
        <v>1371</v>
      </c>
      <c r="Z1047" s="60" t="s">
        <v>18</v>
      </c>
      <c r="AA1047" s="8" t="s">
        <v>18</v>
      </c>
      <c r="AB1047" s="80" t="s">
        <v>18</v>
      </c>
      <c r="AC1047" s="62">
        <v>43558</v>
      </c>
      <c r="AD1047" s="12" t="s">
        <v>1547</v>
      </c>
      <c r="AE1047" s="16" t="s">
        <v>1548</v>
      </c>
      <c r="AF1047" s="14" t="s">
        <v>18</v>
      </c>
      <c r="AG1047" s="39" t="s">
        <v>18</v>
      </c>
    </row>
    <row r="1048" spans="1:33" hidden="1" x14ac:dyDescent="0.25">
      <c r="A1048" s="40" t="s">
        <v>1549</v>
      </c>
      <c r="B1048" s="40" t="b" cm="1">
        <f t="array" ref="B1048">IsESG(A1048)</f>
        <v>0</v>
      </c>
      <c r="C1048" s="67" t="s">
        <v>18</v>
      </c>
      <c r="D1048" s="42" t="s">
        <v>18</v>
      </c>
      <c r="E1048" s="67">
        <v>13.9147303005829</v>
      </c>
      <c r="F1048" s="42">
        <v>25</v>
      </c>
      <c r="G1048" s="67">
        <v>9.1965398456163392</v>
      </c>
      <c r="H1048" s="42">
        <v>25</v>
      </c>
      <c r="I1048" s="67">
        <v>33.165385406696601</v>
      </c>
      <c r="J1048" s="42">
        <v>30</v>
      </c>
      <c r="K1048" s="67">
        <v>11.696727312133801</v>
      </c>
      <c r="L1048" s="42">
        <v>22</v>
      </c>
      <c r="M1048" s="67">
        <v>1.8715185900745701</v>
      </c>
      <c r="N1048" s="42">
        <v>41</v>
      </c>
      <c r="O1048" s="67">
        <v>13.4108026629464</v>
      </c>
      <c r="P1048" s="69">
        <v>2.1687274640037102</v>
      </c>
      <c r="Q1048" s="69">
        <v>0.58011281436757201</v>
      </c>
      <c r="R1048" s="70">
        <v>6</v>
      </c>
      <c r="S1048" s="71">
        <v>0</v>
      </c>
      <c r="T1048" s="71">
        <v>0</v>
      </c>
      <c r="U1048" s="46" t="s">
        <v>18</v>
      </c>
      <c r="V1048" s="72">
        <v>0</v>
      </c>
      <c r="W1048" s="72" t="s">
        <v>18</v>
      </c>
      <c r="X1048" s="72">
        <v>4.0000000000000002E-4</v>
      </c>
      <c r="Y1048" s="48" t="s">
        <v>1371</v>
      </c>
      <c r="Z1048" s="49" t="s">
        <v>18</v>
      </c>
      <c r="AA1048" s="50" t="s">
        <v>18</v>
      </c>
      <c r="AB1048" s="73" t="s">
        <v>18</v>
      </c>
      <c r="AC1048" s="52">
        <v>43558</v>
      </c>
      <c r="AD1048" s="48" t="s">
        <v>1547</v>
      </c>
      <c r="AE1048" s="53" t="s">
        <v>1548</v>
      </c>
      <c r="AF1048" s="46" t="s">
        <v>18</v>
      </c>
      <c r="AG1048" s="54" t="s">
        <v>18</v>
      </c>
    </row>
    <row r="1049" spans="1:33" hidden="1" x14ac:dyDescent="0.25">
      <c r="A1049" s="1" t="s">
        <v>1550</v>
      </c>
      <c r="B1049" s="40" t="b" cm="1">
        <f t="array" ref="B1049">IsESG(A1049)</f>
        <v>0</v>
      </c>
      <c r="C1049" s="74" t="s">
        <v>18</v>
      </c>
      <c r="D1049" s="37" t="s">
        <v>18</v>
      </c>
      <c r="E1049" s="74" t="s">
        <v>18</v>
      </c>
      <c r="F1049" s="37" t="s">
        <v>18</v>
      </c>
      <c r="G1049" s="74" t="s">
        <v>18</v>
      </c>
      <c r="H1049" s="37" t="s">
        <v>18</v>
      </c>
      <c r="I1049" s="74" t="s">
        <v>18</v>
      </c>
      <c r="J1049" s="37" t="s">
        <v>18</v>
      </c>
      <c r="K1049" s="74" t="s">
        <v>18</v>
      </c>
      <c r="L1049" s="37" t="s">
        <v>18</v>
      </c>
      <c r="M1049" s="74" t="s">
        <v>18</v>
      </c>
      <c r="N1049" s="37" t="s">
        <v>18</v>
      </c>
      <c r="O1049" s="74" t="s">
        <v>18</v>
      </c>
      <c r="P1049" s="76" t="s">
        <v>18</v>
      </c>
      <c r="Q1049" s="76" t="s">
        <v>18</v>
      </c>
      <c r="R1049" s="77" t="s">
        <v>18</v>
      </c>
      <c r="S1049" s="78">
        <v>0</v>
      </c>
      <c r="T1049" s="78">
        <v>0</v>
      </c>
      <c r="U1049" s="14" t="s">
        <v>18</v>
      </c>
      <c r="V1049" s="79">
        <v>0</v>
      </c>
      <c r="W1049" s="79" t="s">
        <v>18</v>
      </c>
      <c r="X1049" s="79">
        <v>3.4999999999999997E-5</v>
      </c>
      <c r="Y1049" s="12" t="s">
        <v>1371</v>
      </c>
      <c r="Z1049" s="60" t="s">
        <v>18</v>
      </c>
      <c r="AA1049" s="8" t="s">
        <v>18</v>
      </c>
      <c r="AB1049" s="80" t="s">
        <v>18</v>
      </c>
      <c r="AC1049" s="62">
        <v>45594</v>
      </c>
      <c r="AD1049" s="12" t="s">
        <v>1551</v>
      </c>
      <c r="AE1049" s="16" t="s">
        <v>1442</v>
      </c>
      <c r="AF1049" s="14" t="s">
        <v>18</v>
      </c>
      <c r="AG1049" s="39" t="s">
        <v>18</v>
      </c>
    </row>
    <row r="1050" spans="1:33" hidden="1" x14ac:dyDescent="0.25">
      <c r="A1050" s="40" t="s">
        <v>1552</v>
      </c>
      <c r="B1050" s="40" t="b" cm="1">
        <f t="array" ref="B1050">IsESG(A1050)</f>
        <v>0</v>
      </c>
      <c r="C1050" s="67" t="s">
        <v>18</v>
      </c>
      <c r="D1050" s="42" t="s">
        <v>18</v>
      </c>
      <c r="E1050" s="67" t="s">
        <v>18</v>
      </c>
      <c r="F1050" s="42" t="s">
        <v>18</v>
      </c>
      <c r="G1050" s="67" t="s">
        <v>18</v>
      </c>
      <c r="H1050" s="42" t="s">
        <v>18</v>
      </c>
      <c r="I1050" s="67">
        <v>36.696331751731897</v>
      </c>
      <c r="J1050" s="42">
        <v>14</v>
      </c>
      <c r="K1050" s="68">
        <v>16.660900551639401</v>
      </c>
      <c r="L1050" s="64">
        <v>1</v>
      </c>
      <c r="M1050" s="67">
        <v>-1.59603481863686</v>
      </c>
      <c r="N1050" s="42">
        <v>62</v>
      </c>
      <c r="O1050" s="67">
        <v>13.3131329305078</v>
      </c>
      <c r="P1050" s="69">
        <v>2.4498607927035301</v>
      </c>
      <c r="Q1050" s="69" t="s">
        <v>18</v>
      </c>
      <c r="R1050" s="70">
        <v>9</v>
      </c>
      <c r="S1050" s="71">
        <v>0.05</v>
      </c>
      <c r="T1050" s="71">
        <v>0.03</v>
      </c>
      <c r="U1050" s="46" t="s">
        <v>18</v>
      </c>
      <c r="V1050" s="72">
        <v>0</v>
      </c>
      <c r="W1050" s="72" t="s">
        <v>18</v>
      </c>
      <c r="X1050" s="72">
        <v>2E-3</v>
      </c>
      <c r="Y1050" s="48" t="s">
        <v>1371</v>
      </c>
      <c r="Z1050" s="49" t="s">
        <v>18</v>
      </c>
      <c r="AA1050" s="50" t="s">
        <v>18</v>
      </c>
      <c r="AB1050" s="73" t="s">
        <v>18</v>
      </c>
      <c r="AC1050" s="52">
        <v>45147</v>
      </c>
      <c r="AD1050" s="48" t="s">
        <v>1529</v>
      </c>
      <c r="AE1050" s="53" t="s">
        <v>1442</v>
      </c>
      <c r="AF1050" s="46" t="s">
        <v>18</v>
      </c>
      <c r="AG1050" s="54" t="s">
        <v>18</v>
      </c>
    </row>
    <row r="1051" spans="1:33" hidden="1" x14ac:dyDescent="0.25">
      <c r="A1051" s="1" t="s">
        <v>1553</v>
      </c>
      <c r="B1051" s="40" t="b" cm="1">
        <f t="array" ref="B1051">IsESG(A1051)</f>
        <v>0</v>
      </c>
      <c r="C1051" s="74" t="s">
        <v>18</v>
      </c>
      <c r="D1051" s="37" t="s">
        <v>18</v>
      </c>
      <c r="E1051" s="74" t="s">
        <v>18</v>
      </c>
      <c r="F1051" s="37" t="s">
        <v>18</v>
      </c>
      <c r="G1051" s="74" t="s">
        <v>18</v>
      </c>
      <c r="H1051" s="37" t="s">
        <v>18</v>
      </c>
      <c r="I1051" s="74">
        <v>37.143595486260402</v>
      </c>
      <c r="J1051" s="37">
        <v>11</v>
      </c>
      <c r="K1051" s="74">
        <v>13.5146697087447</v>
      </c>
      <c r="L1051" s="37">
        <v>5</v>
      </c>
      <c r="M1051" s="74">
        <v>-1.6480197680005499</v>
      </c>
      <c r="N1051" s="37">
        <v>63</v>
      </c>
      <c r="O1051" s="74">
        <v>13.0367223357611</v>
      </c>
      <c r="P1051" s="76">
        <v>2.5361118598296502</v>
      </c>
      <c r="Q1051" s="76" t="s">
        <v>18</v>
      </c>
      <c r="R1051" s="77">
        <v>9</v>
      </c>
      <c r="S1051" s="78">
        <v>0.05</v>
      </c>
      <c r="T1051" s="78">
        <v>0.03</v>
      </c>
      <c r="U1051" s="14" t="s">
        <v>18</v>
      </c>
      <c r="V1051" s="79">
        <v>0</v>
      </c>
      <c r="W1051" s="79" t="s">
        <v>18</v>
      </c>
      <c r="X1051" s="79">
        <v>2E-3</v>
      </c>
      <c r="Y1051" s="12" t="s">
        <v>1371</v>
      </c>
      <c r="Z1051" s="60" t="s">
        <v>18</v>
      </c>
      <c r="AA1051" s="8" t="s">
        <v>18</v>
      </c>
      <c r="AB1051" s="80" t="s">
        <v>18</v>
      </c>
      <c r="AC1051" s="62">
        <v>45147</v>
      </c>
      <c r="AD1051" s="12" t="s">
        <v>1529</v>
      </c>
      <c r="AE1051" s="16" t="s">
        <v>1442</v>
      </c>
      <c r="AF1051" s="14" t="s">
        <v>18</v>
      </c>
      <c r="AG1051" s="39" t="s">
        <v>18</v>
      </c>
    </row>
    <row r="1052" spans="1:33" hidden="1" x14ac:dyDescent="0.25">
      <c r="A1052" s="40" t="s">
        <v>1554</v>
      </c>
      <c r="B1052" s="40" t="b" cm="1">
        <f t="array" ref="B1052">IsESG(A1052)</f>
        <v>0</v>
      </c>
      <c r="C1052" s="67" t="s">
        <v>18</v>
      </c>
      <c r="D1052" s="42" t="s">
        <v>18</v>
      </c>
      <c r="E1052" s="67">
        <v>16.573450338898802</v>
      </c>
      <c r="F1052" s="42">
        <v>8</v>
      </c>
      <c r="G1052" s="67">
        <v>11.8589907299271</v>
      </c>
      <c r="H1052" s="42">
        <v>8</v>
      </c>
      <c r="I1052" s="67">
        <v>35.040771865744702</v>
      </c>
      <c r="J1052" s="42">
        <v>23</v>
      </c>
      <c r="K1052" s="67">
        <v>11.880186298129001</v>
      </c>
      <c r="L1052" s="42">
        <v>21</v>
      </c>
      <c r="M1052" s="67">
        <v>1.8860234420256099</v>
      </c>
      <c r="N1052" s="42">
        <v>40</v>
      </c>
      <c r="O1052" s="67">
        <v>13.400619861994199</v>
      </c>
      <c r="P1052" s="69">
        <v>2.3103231661932102</v>
      </c>
      <c r="Q1052" s="69">
        <v>0.698790665279864</v>
      </c>
      <c r="R1052" s="70">
        <v>8</v>
      </c>
      <c r="S1052" s="71">
        <v>0.05</v>
      </c>
      <c r="T1052" s="71">
        <v>0.03</v>
      </c>
      <c r="U1052" s="46" t="s">
        <v>18</v>
      </c>
      <c r="V1052" s="72">
        <v>0</v>
      </c>
      <c r="W1052" s="72" t="s">
        <v>18</v>
      </c>
      <c r="X1052" s="72">
        <v>2E-3</v>
      </c>
      <c r="Y1052" s="48" t="s">
        <v>1371</v>
      </c>
      <c r="Z1052" s="49" t="s">
        <v>18</v>
      </c>
      <c r="AA1052" s="50" t="s">
        <v>18</v>
      </c>
      <c r="AB1052" s="73" t="s">
        <v>18</v>
      </c>
      <c r="AC1052" s="52">
        <v>43383</v>
      </c>
      <c r="AD1052" s="48" t="s">
        <v>1555</v>
      </c>
      <c r="AE1052" s="53" t="s">
        <v>1548</v>
      </c>
      <c r="AF1052" s="46" t="s">
        <v>18</v>
      </c>
      <c r="AG1052" s="54" t="s">
        <v>18</v>
      </c>
    </row>
    <row r="1053" spans="1:33" hidden="1" x14ac:dyDescent="0.25">
      <c r="A1053" s="225" t="s">
        <v>2444</v>
      </c>
      <c r="B1053" s="40" t="b" cm="1">
        <f t="array" ref="B1053">IsESG(A1053)</f>
        <v>1</v>
      </c>
      <c r="C1053" s="74" t="s">
        <v>18</v>
      </c>
      <c r="D1053" s="37" t="s">
        <v>18</v>
      </c>
      <c r="E1053" s="74" t="s">
        <v>18</v>
      </c>
      <c r="F1053" s="37" t="s">
        <v>18</v>
      </c>
      <c r="G1053" s="74" t="s">
        <v>18</v>
      </c>
      <c r="H1053" s="37" t="s">
        <v>18</v>
      </c>
      <c r="I1053" s="74">
        <v>9.0188468289101191</v>
      </c>
      <c r="J1053" s="37">
        <v>98</v>
      </c>
      <c r="K1053" s="74">
        <v>6.3546988371832898</v>
      </c>
      <c r="L1053" s="37">
        <v>55</v>
      </c>
      <c r="M1053" s="74">
        <v>-2.9620443622803498</v>
      </c>
      <c r="N1053" s="37">
        <v>99</v>
      </c>
      <c r="O1053" s="74">
        <v>21.070350395175002</v>
      </c>
      <c r="P1053" s="76">
        <v>0.23435004065287399</v>
      </c>
      <c r="Q1053" s="76" t="s">
        <v>18</v>
      </c>
      <c r="R1053" s="77">
        <v>8</v>
      </c>
      <c r="S1053" s="78">
        <v>0.05</v>
      </c>
      <c r="T1053" s="78">
        <v>0.03</v>
      </c>
      <c r="U1053" s="14" t="s">
        <v>18</v>
      </c>
      <c r="V1053" s="79">
        <v>0</v>
      </c>
      <c r="W1053" s="79" t="s">
        <v>18</v>
      </c>
      <c r="X1053" s="79">
        <v>4.0000000000000001E-3</v>
      </c>
      <c r="Y1053" s="12" t="s">
        <v>1371</v>
      </c>
      <c r="Z1053" s="60" t="s">
        <v>18</v>
      </c>
      <c r="AA1053" s="8" t="s">
        <v>18</v>
      </c>
      <c r="AB1053" s="80" t="s">
        <v>18</v>
      </c>
      <c r="AC1053" s="62">
        <v>44607</v>
      </c>
      <c r="AD1053" s="12" t="s">
        <v>1813</v>
      </c>
      <c r="AE1053" s="16">
        <v>5000000</v>
      </c>
      <c r="AF1053" s="14" t="s">
        <v>18</v>
      </c>
      <c r="AG1053" s="39" t="s">
        <v>18</v>
      </c>
    </row>
    <row r="1054" spans="1:33" hidden="1" x14ac:dyDescent="0.25">
      <c r="A1054" s="225" t="s">
        <v>2445</v>
      </c>
      <c r="B1054" s="40" t="b" cm="1">
        <f t="array" ref="B1054">IsESG(A1054)</f>
        <v>1</v>
      </c>
      <c r="C1054" s="67" t="s">
        <v>18</v>
      </c>
      <c r="D1054" s="42" t="s">
        <v>18</v>
      </c>
      <c r="E1054" s="67" t="s">
        <v>18</v>
      </c>
      <c r="F1054" s="42" t="s">
        <v>18</v>
      </c>
      <c r="G1054" s="67" t="s">
        <v>18</v>
      </c>
      <c r="H1054" s="42" t="s">
        <v>18</v>
      </c>
      <c r="I1054" s="67">
        <v>6.7782838616347201</v>
      </c>
      <c r="J1054" s="42">
        <v>102</v>
      </c>
      <c r="K1054" s="67">
        <v>4.2509514591996904</v>
      </c>
      <c r="L1054" s="42">
        <v>75</v>
      </c>
      <c r="M1054" s="67">
        <v>-3.8165385353868002</v>
      </c>
      <c r="N1054" s="42">
        <v>103</v>
      </c>
      <c r="O1054" s="67">
        <v>20.986312963183501</v>
      </c>
      <c r="P1054" s="69">
        <v>0.12852541125904399</v>
      </c>
      <c r="Q1054" s="69" t="s">
        <v>18</v>
      </c>
      <c r="R1054" s="70">
        <v>8</v>
      </c>
      <c r="S1054" s="71">
        <v>0.05</v>
      </c>
      <c r="T1054" s="71">
        <v>0.03</v>
      </c>
      <c r="U1054" s="46" t="s">
        <v>18</v>
      </c>
      <c r="V1054" s="72">
        <v>0</v>
      </c>
      <c r="W1054" s="72" t="s">
        <v>18</v>
      </c>
      <c r="X1054" s="72">
        <v>4.0000000000000001E-3</v>
      </c>
      <c r="Y1054" s="48" t="s">
        <v>1371</v>
      </c>
      <c r="Z1054" s="49" t="s">
        <v>18</v>
      </c>
      <c r="AA1054" s="50" t="s">
        <v>18</v>
      </c>
      <c r="AB1054" s="73" t="s">
        <v>18</v>
      </c>
      <c r="AC1054" s="52">
        <v>44607</v>
      </c>
      <c r="AD1054" s="48" t="s">
        <v>1629</v>
      </c>
      <c r="AE1054" s="53">
        <v>5000000</v>
      </c>
      <c r="AF1054" s="46" t="s">
        <v>18</v>
      </c>
      <c r="AG1054" s="54" t="s">
        <v>18</v>
      </c>
    </row>
    <row r="1055" spans="1:33" hidden="1" x14ac:dyDescent="0.25">
      <c r="A1055" s="225" t="s">
        <v>2499</v>
      </c>
      <c r="B1055" s="40" t="b" cm="1">
        <f t="array" ref="B1055">IsESG(A1055)</f>
        <v>1</v>
      </c>
      <c r="C1055" s="74" t="s">
        <v>18</v>
      </c>
      <c r="D1055" s="37" t="s">
        <v>18</v>
      </c>
      <c r="E1055" s="74" t="s">
        <v>18</v>
      </c>
      <c r="F1055" s="37" t="s">
        <v>18</v>
      </c>
      <c r="G1055" s="74" t="s">
        <v>18</v>
      </c>
      <c r="H1055" s="37" t="s">
        <v>18</v>
      </c>
      <c r="I1055" s="74">
        <v>31.464264962231201</v>
      </c>
      <c r="J1055" s="37">
        <v>19</v>
      </c>
      <c r="K1055" s="74">
        <v>6.7384808932222198</v>
      </c>
      <c r="L1055" s="37">
        <v>47</v>
      </c>
      <c r="M1055" s="74">
        <v>1.0270149586961701</v>
      </c>
      <c r="N1055" s="37">
        <v>18</v>
      </c>
      <c r="O1055" s="74">
        <v>12.0872520494027</v>
      </c>
      <c r="P1055" s="76">
        <v>2.26546575624306</v>
      </c>
      <c r="Q1055" s="76" t="s">
        <v>18</v>
      </c>
      <c r="R1055" s="77">
        <v>8</v>
      </c>
      <c r="S1055" s="78">
        <v>0.05</v>
      </c>
      <c r="T1055" s="78">
        <v>5.0000000000000001E-3</v>
      </c>
      <c r="U1055" s="14" t="s">
        <v>18</v>
      </c>
      <c r="V1055" s="79">
        <v>1.4999999999999999E-2</v>
      </c>
      <c r="W1055" s="79" t="s">
        <v>18</v>
      </c>
      <c r="X1055" s="79">
        <v>1.7999999999999999E-2</v>
      </c>
      <c r="Y1055" s="12" t="s">
        <v>141</v>
      </c>
      <c r="Z1055" s="60" t="s">
        <v>18</v>
      </c>
      <c r="AA1055" s="8" t="s">
        <v>18</v>
      </c>
      <c r="AB1055" s="80" t="s">
        <v>18</v>
      </c>
      <c r="AC1055" s="62">
        <v>44617</v>
      </c>
      <c r="AD1055" s="12" t="s">
        <v>1846</v>
      </c>
      <c r="AE1055" s="16" t="s">
        <v>1562</v>
      </c>
      <c r="AF1055" s="14" t="s">
        <v>18</v>
      </c>
      <c r="AG1055" s="39" t="s">
        <v>18</v>
      </c>
    </row>
    <row r="1056" spans="1:33" hidden="1" x14ac:dyDescent="0.25">
      <c r="A1056" s="225" t="s">
        <v>2446</v>
      </c>
      <c r="B1056" s="40" t="b" cm="1">
        <f t="array" ref="B1056">IsESG(A1056)</f>
        <v>1</v>
      </c>
      <c r="C1056" s="67" t="s">
        <v>18</v>
      </c>
      <c r="D1056" s="42" t="s">
        <v>18</v>
      </c>
      <c r="E1056" s="67">
        <v>13.7681023474266</v>
      </c>
      <c r="F1056" s="42">
        <v>5</v>
      </c>
      <c r="G1056" s="67">
        <v>9.9368100233538197</v>
      </c>
      <c r="H1056" s="42">
        <v>6</v>
      </c>
      <c r="I1056" s="67">
        <v>30.810941618599902</v>
      </c>
      <c r="J1056" s="42">
        <v>29</v>
      </c>
      <c r="K1056" s="67">
        <v>9.0343040709294407</v>
      </c>
      <c r="L1056" s="42">
        <v>15</v>
      </c>
      <c r="M1056" s="67">
        <v>0.68643630315439097</v>
      </c>
      <c r="N1056" s="42">
        <v>29</v>
      </c>
      <c r="O1056" s="67">
        <v>11.6304862459489</v>
      </c>
      <c r="P1056" s="69">
        <v>2.2982643800193401</v>
      </c>
      <c r="Q1056" s="69">
        <v>0.68501325533374702</v>
      </c>
      <c r="R1056" s="70">
        <v>8</v>
      </c>
      <c r="S1056" s="71">
        <v>0.05</v>
      </c>
      <c r="T1056" s="71">
        <v>0.03</v>
      </c>
      <c r="U1056" s="46" t="s">
        <v>18</v>
      </c>
      <c r="V1056" s="72">
        <v>0</v>
      </c>
      <c r="W1056" s="72" t="s">
        <v>18</v>
      </c>
      <c r="X1056" s="72">
        <v>2.5000000000000001E-3</v>
      </c>
      <c r="Y1056" s="48" t="s">
        <v>1371</v>
      </c>
      <c r="Z1056" s="49" t="s">
        <v>18</v>
      </c>
      <c r="AA1056" s="50" t="s">
        <v>18</v>
      </c>
      <c r="AB1056" s="73" t="s">
        <v>18</v>
      </c>
      <c r="AC1056" s="52">
        <v>43383</v>
      </c>
      <c r="AD1056" s="48" t="s">
        <v>1859</v>
      </c>
      <c r="AE1056" s="53" t="s">
        <v>1600</v>
      </c>
      <c r="AF1056" s="46" t="s">
        <v>18</v>
      </c>
      <c r="AG1056" s="54" t="s">
        <v>18</v>
      </c>
    </row>
    <row r="1057" spans="1:33" hidden="1" x14ac:dyDescent="0.25">
      <c r="A1057" s="225" t="s">
        <v>2447</v>
      </c>
      <c r="B1057" s="40" t="b" cm="1">
        <f t="array" ref="B1057">IsESG(A1057)</f>
        <v>1</v>
      </c>
      <c r="C1057" s="74" t="s">
        <v>18</v>
      </c>
      <c r="D1057" s="37" t="s">
        <v>18</v>
      </c>
      <c r="E1057" s="74" t="s">
        <v>18</v>
      </c>
      <c r="F1057" s="37" t="s">
        <v>18</v>
      </c>
      <c r="G1057" s="74" t="s">
        <v>18</v>
      </c>
      <c r="H1057" s="37" t="s">
        <v>18</v>
      </c>
      <c r="I1057" s="74">
        <v>29.393332579446</v>
      </c>
      <c r="J1057" s="37">
        <v>43</v>
      </c>
      <c r="K1057" s="74">
        <v>8.2752009065292196</v>
      </c>
      <c r="L1057" s="37">
        <v>26</v>
      </c>
      <c r="M1057" s="74">
        <v>0.40992938846613403</v>
      </c>
      <c r="N1057" s="37">
        <v>40</v>
      </c>
      <c r="O1057" s="74">
        <v>11.6346996998222</v>
      </c>
      <c r="P1057" s="76">
        <v>2.1755888742536298</v>
      </c>
      <c r="Q1057" s="76" t="s">
        <v>18</v>
      </c>
      <c r="R1057" s="77">
        <v>8</v>
      </c>
      <c r="S1057" s="78">
        <v>0.05</v>
      </c>
      <c r="T1057" s="78">
        <v>0.03</v>
      </c>
      <c r="U1057" s="14" t="s">
        <v>18</v>
      </c>
      <c r="V1057" s="79">
        <v>0</v>
      </c>
      <c r="W1057" s="79" t="s">
        <v>18</v>
      </c>
      <c r="X1057" s="79">
        <v>2.5000000000000001E-3</v>
      </c>
      <c r="Y1057" s="12" t="s">
        <v>1371</v>
      </c>
      <c r="Z1057" s="60" t="s">
        <v>18</v>
      </c>
      <c r="AA1057" s="8" t="s">
        <v>18</v>
      </c>
      <c r="AB1057" s="80" t="s">
        <v>18</v>
      </c>
      <c r="AC1057" s="62">
        <v>44454</v>
      </c>
      <c r="AD1057" s="12" t="s">
        <v>1859</v>
      </c>
      <c r="AE1057" s="16" t="s">
        <v>1600</v>
      </c>
      <c r="AF1057" s="14" t="s">
        <v>18</v>
      </c>
      <c r="AG1057" s="39" t="s">
        <v>18</v>
      </c>
    </row>
    <row r="1058" spans="1:33" hidden="1" x14ac:dyDescent="0.25">
      <c r="A1058" s="40" t="s">
        <v>1563</v>
      </c>
      <c r="B1058" s="40" t="b" cm="1">
        <f t="array" ref="B1058">IsESG(A1058)</f>
        <v>0</v>
      </c>
      <c r="C1058" s="67" t="s">
        <v>18</v>
      </c>
      <c r="D1058" s="42" t="s">
        <v>18</v>
      </c>
      <c r="E1058" s="67">
        <v>4.0144388186000999</v>
      </c>
      <c r="F1058" s="42">
        <v>38</v>
      </c>
      <c r="G1058" s="67">
        <v>-3.31564341961908</v>
      </c>
      <c r="H1058" s="42">
        <v>43</v>
      </c>
      <c r="I1058" s="67">
        <v>25.803392687809499</v>
      </c>
      <c r="J1058" s="42">
        <v>48</v>
      </c>
      <c r="K1058" s="67">
        <v>8.2306018854241501</v>
      </c>
      <c r="L1058" s="42">
        <v>53</v>
      </c>
      <c r="M1058" s="67">
        <v>-1.6798418972332201</v>
      </c>
      <c r="N1058" s="42">
        <v>64</v>
      </c>
      <c r="O1058" s="67">
        <v>17.966591377089301</v>
      </c>
      <c r="P1058" s="69">
        <v>1.2090430997545201</v>
      </c>
      <c r="Q1058" s="69">
        <v>0.125776224751313</v>
      </c>
      <c r="R1058" s="70">
        <v>8</v>
      </c>
      <c r="S1058" s="71">
        <v>0.05</v>
      </c>
      <c r="T1058" s="71">
        <v>5.0000000000000001E-3</v>
      </c>
      <c r="U1058" s="46" t="s">
        <v>18</v>
      </c>
      <c r="V1058" s="72">
        <v>1.4999999999999999E-2</v>
      </c>
      <c r="W1058" s="72" t="s">
        <v>18</v>
      </c>
      <c r="X1058" s="72">
        <v>1.7999999999999999E-2</v>
      </c>
      <c r="Y1058" s="48" t="s">
        <v>141</v>
      </c>
      <c r="Z1058" s="49">
        <v>14.9</v>
      </c>
      <c r="AA1058" s="50" t="s">
        <v>18</v>
      </c>
      <c r="AB1058" s="73" t="s">
        <v>18</v>
      </c>
      <c r="AC1058" s="52">
        <v>42794</v>
      </c>
      <c r="AD1058" s="48" t="s">
        <v>1564</v>
      </c>
      <c r="AE1058" s="53" t="s">
        <v>1426</v>
      </c>
      <c r="AF1058" s="46" t="s">
        <v>18</v>
      </c>
      <c r="AG1058" s="54" t="s">
        <v>18</v>
      </c>
    </row>
    <row r="1059" spans="1:33" hidden="1" x14ac:dyDescent="0.25">
      <c r="A1059" s="1" t="s">
        <v>1565</v>
      </c>
      <c r="B1059" s="40" t="b" cm="1">
        <f t="array" ref="B1059">IsESG(A1059)</f>
        <v>0</v>
      </c>
      <c r="C1059" s="74" t="s">
        <v>18</v>
      </c>
      <c r="D1059" s="37" t="s">
        <v>18</v>
      </c>
      <c r="E1059" s="74" t="s">
        <v>18</v>
      </c>
      <c r="F1059" s="37" t="s">
        <v>18</v>
      </c>
      <c r="G1059" s="74">
        <v>11.2770791576778</v>
      </c>
      <c r="H1059" s="37">
        <v>9</v>
      </c>
      <c r="I1059" s="74">
        <v>32.697007601269902</v>
      </c>
      <c r="J1059" s="37">
        <v>32</v>
      </c>
      <c r="K1059" s="74">
        <v>11.590723968475601</v>
      </c>
      <c r="L1059" s="37">
        <v>24</v>
      </c>
      <c r="M1059" s="74">
        <v>1.6495422851835899</v>
      </c>
      <c r="N1059" s="37">
        <v>42</v>
      </c>
      <c r="O1059" s="74">
        <v>13.005717394275599</v>
      </c>
      <c r="P1059" s="76">
        <v>2.20026295947615</v>
      </c>
      <c r="Q1059" s="76" t="s">
        <v>18</v>
      </c>
      <c r="R1059" s="77">
        <v>8</v>
      </c>
      <c r="S1059" s="78">
        <v>0</v>
      </c>
      <c r="T1059" s="78">
        <v>0</v>
      </c>
      <c r="U1059" s="14" t="s">
        <v>18</v>
      </c>
      <c r="V1059" s="79">
        <v>2.5000000000000001E-3</v>
      </c>
      <c r="W1059" s="79" t="s">
        <v>18</v>
      </c>
      <c r="X1059" s="79">
        <v>2.5000000000000001E-3</v>
      </c>
      <c r="Y1059" s="12" t="s">
        <v>1371</v>
      </c>
      <c r="Z1059" s="60" t="s">
        <v>18</v>
      </c>
      <c r="AA1059" s="8">
        <v>6.8217090496848103</v>
      </c>
      <c r="AB1059" s="80">
        <v>69371</v>
      </c>
      <c r="AC1059" s="62">
        <v>44011</v>
      </c>
      <c r="AD1059" s="12" t="s">
        <v>1372</v>
      </c>
      <c r="AE1059" s="16">
        <v>15</v>
      </c>
      <c r="AF1059" s="14" t="s">
        <v>18</v>
      </c>
      <c r="AG1059" s="39">
        <v>47.827668452258202</v>
      </c>
    </row>
    <row r="1060" spans="1:33" hidden="1" x14ac:dyDescent="0.25">
      <c r="A1060" s="40" t="s">
        <v>1566</v>
      </c>
      <c r="B1060" s="40" t="b" cm="1">
        <f t="array" ref="B1060">IsESG(A1060)</f>
        <v>0</v>
      </c>
      <c r="C1060" s="67" t="s">
        <v>18</v>
      </c>
      <c r="D1060" s="42" t="s">
        <v>18</v>
      </c>
      <c r="E1060" s="67">
        <v>10.081882121328301</v>
      </c>
      <c r="F1060" s="42">
        <v>33</v>
      </c>
      <c r="G1060" s="67">
        <v>3.9523752440390401</v>
      </c>
      <c r="H1060" s="42">
        <v>39</v>
      </c>
      <c r="I1060" s="67">
        <v>17.973518154546198</v>
      </c>
      <c r="J1060" s="42">
        <v>53</v>
      </c>
      <c r="K1060" s="67">
        <v>3.3738079501462699</v>
      </c>
      <c r="L1060" s="42">
        <v>63</v>
      </c>
      <c r="M1060" s="67">
        <v>0.75314177176046804</v>
      </c>
      <c r="N1060" s="42">
        <v>52</v>
      </c>
      <c r="O1060" s="67">
        <v>10.2449479203212</v>
      </c>
      <c r="P1060" s="69">
        <v>1.3560350823999201</v>
      </c>
      <c r="Q1060" s="69">
        <v>0.50102223239702803</v>
      </c>
      <c r="R1060" s="70">
        <v>8</v>
      </c>
      <c r="S1060" s="71">
        <v>0</v>
      </c>
      <c r="T1060" s="71">
        <v>0</v>
      </c>
      <c r="U1060" s="46" t="s">
        <v>18</v>
      </c>
      <c r="V1060" s="72">
        <v>1.4999999999999999E-2</v>
      </c>
      <c r="W1060" s="72" t="s">
        <v>18</v>
      </c>
      <c r="X1060" s="72">
        <v>1.4999999999999999E-2</v>
      </c>
      <c r="Y1060" s="48" t="s">
        <v>1375</v>
      </c>
      <c r="Z1060" s="49">
        <v>751.55320996726505</v>
      </c>
      <c r="AA1060" s="50">
        <v>108.712165229261</v>
      </c>
      <c r="AB1060" s="73">
        <v>545</v>
      </c>
      <c r="AC1060" s="52" t="s">
        <v>18</v>
      </c>
      <c r="AD1060" s="48" t="s">
        <v>1567</v>
      </c>
      <c r="AE1060" s="53">
        <v>300</v>
      </c>
      <c r="AF1060" s="46" t="s">
        <v>18</v>
      </c>
      <c r="AG1060" s="54">
        <v>243.20694003500699</v>
      </c>
    </row>
    <row r="1061" spans="1:33" hidden="1" x14ac:dyDescent="0.25">
      <c r="A1061" s="1" t="s">
        <v>1568</v>
      </c>
      <c r="B1061" s="40" t="b" cm="1">
        <f t="array" ref="B1061">IsESG(A1061)</f>
        <v>0</v>
      </c>
      <c r="C1061" s="74" t="s">
        <v>18</v>
      </c>
      <c r="D1061" s="37" t="s">
        <v>18</v>
      </c>
      <c r="E1061" s="74">
        <v>10.489794814485601</v>
      </c>
      <c r="F1061" s="37">
        <v>31</v>
      </c>
      <c r="G1061" s="74">
        <v>4.2171983619573901</v>
      </c>
      <c r="H1061" s="37">
        <v>38</v>
      </c>
      <c r="I1061" s="74">
        <v>18.5614035087719</v>
      </c>
      <c r="J1061" s="37">
        <v>52</v>
      </c>
      <c r="K1061" s="74">
        <v>3.6331031297582799</v>
      </c>
      <c r="L1061" s="37">
        <v>62</v>
      </c>
      <c r="M1061" s="74">
        <v>0.79558375563259998</v>
      </c>
      <c r="N1061" s="37">
        <v>51</v>
      </c>
      <c r="O1061" s="74">
        <v>10.3538622183058</v>
      </c>
      <c r="P1061" s="76">
        <v>1.3985500141135401</v>
      </c>
      <c r="Q1061" s="76">
        <v>0.522854243267318</v>
      </c>
      <c r="R1061" s="77">
        <v>8</v>
      </c>
      <c r="S1061" s="78">
        <v>0</v>
      </c>
      <c r="T1061" s="78">
        <v>0</v>
      </c>
      <c r="U1061" s="14" t="s">
        <v>18</v>
      </c>
      <c r="V1061" s="79">
        <v>0.01</v>
      </c>
      <c r="W1061" s="79" t="s">
        <v>18</v>
      </c>
      <c r="X1061" s="79">
        <v>0.01</v>
      </c>
      <c r="Y1061" s="12" t="s">
        <v>1375</v>
      </c>
      <c r="Z1061" s="60" t="s">
        <v>18</v>
      </c>
      <c r="AA1061" s="8" t="s">
        <v>18</v>
      </c>
      <c r="AB1061" s="80" t="s">
        <v>18</v>
      </c>
      <c r="AC1061" s="62" t="s">
        <v>18</v>
      </c>
      <c r="AD1061" s="12" t="s">
        <v>1567</v>
      </c>
      <c r="AE1061" s="16">
        <v>100000</v>
      </c>
      <c r="AF1061" s="14" t="s">
        <v>18</v>
      </c>
      <c r="AG1061" s="39" t="s">
        <v>18</v>
      </c>
    </row>
    <row r="1062" spans="1:33" x14ac:dyDescent="0.25">
      <c r="A1062" s="40" t="s">
        <v>1569</v>
      </c>
      <c r="B1062" s="40" t="b" cm="1">
        <f t="array" ref="B1062">IsESG(A1062)</f>
        <v>0</v>
      </c>
      <c r="C1062" s="67">
        <v>13.5232496870901</v>
      </c>
      <c r="D1062" s="42">
        <v>14</v>
      </c>
      <c r="E1062" s="67">
        <v>14.820520680507901</v>
      </c>
      <c r="F1062" s="42">
        <v>21</v>
      </c>
      <c r="G1062" s="67">
        <v>10.6176236516561</v>
      </c>
      <c r="H1062" s="42">
        <v>17</v>
      </c>
      <c r="I1062" s="67">
        <v>33.567642106348401</v>
      </c>
      <c r="J1062" s="42">
        <v>29</v>
      </c>
      <c r="K1062" s="67">
        <v>11.9054638313673</v>
      </c>
      <c r="L1062" s="42">
        <v>19</v>
      </c>
      <c r="M1062" s="67">
        <v>1.9027041888423299</v>
      </c>
      <c r="N1062" s="42">
        <v>37</v>
      </c>
      <c r="O1062" s="67">
        <v>13.471732433641099</v>
      </c>
      <c r="P1062" s="69">
        <v>2.1887780873293501</v>
      </c>
      <c r="Q1062" s="69">
        <v>0.62495175115262402</v>
      </c>
      <c r="R1062" s="70">
        <v>6</v>
      </c>
      <c r="S1062" s="71">
        <v>0.05</v>
      </c>
      <c r="T1062" s="71">
        <v>0.01</v>
      </c>
      <c r="U1062" s="46" t="s">
        <v>18</v>
      </c>
      <c r="V1062" s="72">
        <v>4.4999999999999997E-3</v>
      </c>
      <c r="W1062" s="72" t="s">
        <v>18</v>
      </c>
      <c r="X1062" s="72">
        <v>4.4200000000000003E-3</v>
      </c>
      <c r="Y1062" s="48" t="s">
        <v>141</v>
      </c>
      <c r="Z1062" s="49">
        <v>34.160339042910103</v>
      </c>
      <c r="AA1062" s="50" t="s">
        <v>18</v>
      </c>
      <c r="AB1062" s="73" t="s">
        <v>18</v>
      </c>
      <c r="AC1062" s="52">
        <v>36468</v>
      </c>
      <c r="AD1062" s="48" t="s">
        <v>1570</v>
      </c>
      <c r="AE1062" s="53" t="s">
        <v>56</v>
      </c>
      <c r="AF1062" s="46" t="s">
        <v>18</v>
      </c>
      <c r="AG1062" s="54" t="s">
        <v>18</v>
      </c>
    </row>
    <row r="1063" spans="1:33" x14ac:dyDescent="0.25">
      <c r="A1063" s="1" t="s">
        <v>1571</v>
      </c>
      <c r="B1063" s="40" t="b" cm="1">
        <f t="array" ref="B1063">IsESG(A1063)</f>
        <v>0</v>
      </c>
      <c r="C1063" s="74">
        <v>10.2985938500223</v>
      </c>
      <c r="D1063" s="37">
        <v>20</v>
      </c>
      <c r="E1063" s="74">
        <v>9.6919519472775804</v>
      </c>
      <c r="F1063" s="37">
        <v>34</v>
      </c>
      <c r="G1063" s="74">
        <v>6.8297140344360798</v>
      </c>
      <c r="H1063" s="37">
        <v>33</v>
      </c>
      <c r="I1063" s="74">
        <v>32.488363003583203</v>
      </c>
      <c r="J1063" s="37">
        <v>36</v>
      </c>
      <c r="K1063" s="74">
        <v>8.5127353359830895</v>
      </c>
      <c r="L1063" s="37">
        <v>51</v>
      </c>
      <c r="M1063" s="74">
        <v>1.07803678477622</v>
      </c>
      <c r="N1063" s="37">
        <v>48</v>
      </c>
      <c r="O1063" s="74">
        <v>16.4200999557996</v>
      </c>
      <c r="P1063" s="76">
        <v>1.7300353665824699</v>
      </c>
      <c r="Q1063" s="76">
        <v>0.388225636140897</v>
      </c>
      <c r="R1063" s="77">
        <v>8</v>
      </c>
      <c r="S1063" s="78">
        <v>0</v>
      </c>
      <c r="T1063" s="78">
        <v>0</v>
      </c>
      <c r="U1063" s="14" t="s">
        <v>18</v>
      </c>
      <c r="V1063" s="79">
        <v>1.4999999999999999E-2</v>
      </c>
      <c r="W1063" s="79" t="s">
        <v>18</v>
      </c>
      <c r="X1063" s="79">
        <v>1.4999999999999999E-2</v>
      </c>
      <c r="Y1063" s="12" t="s">
        <v>1328</v>
      </c>
      <c r="Z1063" s="60">
        <v>265.47125467441998</v>
      </c>
      <c r="AA1063" s="8" t="s">
        <v>18</v>
      </c>
      <c r="AB1063" s="80" t="s">
        <v>18</v>
      </c>
      <c r="AC1063" s="62">
        <v>34841</v>
      </c>
      <c r="AD1063" s="12" t="s">
        <v>1572</v>
      </c>
      <c r="AE1063" s="16">
        <v>0</v>
      </c>
      <c r="AF1063" s="14" t="s">
        <v>18</v>
      </c>
      <c r="AG1063" s="39" t="s">
        <v>18</v>
      </c>
    </row>
    <row r="1064" spans="1:33" hidden="1" x14ac:dyDescent="0.25">
      <c r="A1064" s="40" t="s">
        <v>1573</v>
      </c>
      <c r="B1064" s="40" t="b" cm="1">
        <f t="array" ref="B1064">IsESG(A1064)</f>
        <v>0</v>
      </c>
      <c r="C1064" s="67" t="s">
        <v>18</v>
      </c>
      <c r="D1064" s="42" t="s">
        <v>18</v>
      </c>
      <c r="E1064" s="67">
        <v>14.975006058883601</v>
      </c>
      <c r="F1064" s="42">
        <v>19</v>
      </c>
      <c r="G1064" s="67">
        <v>9.3411927899783294</v>
      </c>
      <c r="H1064" s="42">
        <v>24</v>
      </c>
      <c r="I1064" s="67">
        <v>35.672214384937497</v>
      </c>
      <c r="J1064" s="42">
        <v>19</v>
      </c>
      <c r="K1064" s="67">
        <v>12.606358663971401</v>
      </c>
      <c r="L1064" s="42">
        <v>13</v>
      </c>
      <c r="M1064" s="67">
        <v>2.0139782856222399</v>
      </c>
      <c r="N1064" s="42">
        <v>35</v>
      </c>
      <c r="O1064" s="67">
        <v>14.2331870743604</v>
      </c>
      <c r="P1064" s="69">
        <v>2.2195454090964</v>
      </c>
      <c r="Q1064" s="69">
        <v>0.61252145978352601</v>
      </c>
      <c r="R1064" s="70">
        <v>8</v>
      </c>
      <c r="S1064" s="71">
        <v>0</v>
      </c>
      <c r="T1064" s="71">
        <v>0</v>
      </c>
      <c r="U1064" s="46" t="s">
        <v>18</v>
      </c>
      <c r="V1064" s="72">
        <v>2E-3</v>
      </c>
      <c r="W1064" s="72" t="s">
        <v>18</v>
      </c>
      <c r="X1064" s="72">
        <v>2.2000000000000001E-3</v>
      </c>
      <c r="Y1064" s="48" t="s">
        <v>141</v>
      </c>
      <c r="Z1064" s="49" t="s">
        <v>18</v>
      </c>
      <c r="AA1064" s="50" t="s">
        <v>18</v>
      </c>
      <c r="AB1064" s="73" t="s">
        <v>18</v>
      </c>
      <c r="AC1064" s="52">
        <v>42572</v>
      </c>
      <c r="AD1064" s="48" t="s">
        <v>1469</v>
      </c>
      <c r="AE1064" s="53" t="s">
        <v>1483</v>
      </c>
      <c r="AF1064" s="46" t="s">
        <v>18</v>
      </c>
      <c r="AG1064" s="54" t="s">
        <v>18</v>
      </c>
    </row>
    <row r="1065" spans="1:33" x14ac:dyDescent="0.25">
      <c r="A1065" s="1" t="s">
        <v>1574</v>
      </c>
      <c r="B1065" s="40" t="b" cm="1">
        <f t="array" ref="B1065">IsESG(A1065)</f>
        <v>0</v>
      </c>
      <c r="C1065" s="74">
        <v>11.444514088087301</v>
      </c>
      <c r="D1065" s="37">
        <v>19</v>
      </c>
      <c r="E1065" s="74">
        <v>14.3733616595461</v>
      </c>
      <c r="F1065" s="37">
        <v>22</v>
      </c>
      <c r="G1065" s="74">
        <v>7.6452710875436702</v>
      </c>
      <c r="H1065" s="37">
        <v>32</v>
      </c>
      <c r="I1065" s="74">
        <v>37.263673999381197</v>
      </c>
      <c r="J1065" s="37">
        <v>10</v>
      </c>
      <c r="K1065" s="74">
        <v>10.158362746006899</v>
      </c>
      <c r="L1065" s="37">
        <v>39</v>
      </c>
      <c r="M1065" s="74">
        <v>3.1888755668391502</v>
      </c>
      <c r="N1065" s="37">
        <v>16</v>
      </c>
      <c r="O1065" s="74">
        <v>15.5215867380373</v>
      </c>
      <c r="P1065" s="76">
        <v>2.1378397197518999</v>
      </c>
      <c r="Q1065" s="76">
        <v>0.68904389567791002</v>
      </c>
      <c r="R1065" s="77">
        <v>8</v>
      </c>
      <c r="S1065" s="78">
        <v>0</v>
      </c>
      <c r="T1065" s="78">
        <v>0</v>
      </c>
      <c r="U1065" s="14" t="s">
        <v>18</v>
      </c>
      <c r="V1065" s="79">
        <v>1.4999999999999999E-2</v>
      </c>
      <c r="W1065" s="79" t="s">
        <v>18</v>
      </c>
      <c r="X1065" s="79">
        <v>1.55E-2</v>
      </c>
      <c r="Y1065" s="12" t="s">
        <v>141</v>
      </c>
      <c r="Z1065" s="60">
        <v>290.963946683399</v>
      </c>
      <c r="AA1065" s="8" t="s">
        <v>18</v>
      </c>
      <c r="AB1065" s="80" t="s">
        <v>18</v>
      </c>
      <c r="AC1065" s="62">
        <v>32484</v>
      </c>
      <c r="AD1065" s="12" t="s">
        <v>1575</v>
      </c>
      <c r="AE1065" s="16">
        <v>0</v>
      </c>
      <c r="AF1065" s="14" t="s">
        <v>18</v>
      </c>
      <c r="AG1065" s="39" t="s">
        <v>18</v>
      </c>
    </row>
    <row r="1066" spans="1:33" hidden="1" x14ac:dyDescent="0.25">
      <c r="A1066" s="40" t="s">
        <v>1576</v>
      </c>
      <c r="B1066" s="40" t="b" cm="1">
        <f t="array" ref="B1066">IsESG(A1066)</f>
        <v>0</v>
      </c>
      <c r="C1066" s="67" t="s">
        <v>18</v>
      </c>
      <c r="D1066" s="42" t="s">
        <v>18</v>
      </c>
      <c r="E1066" s="67">
        <v>14.8814103465215</v>
      </c>
      <c r="F1066" s="42">
        <v>20</v>
      </c>
      <c r="G1066" s="67">
        <v>8.9066542831653202</v>
      </c>
      <c r="H1066" s="42">
        <v>26</v>
      </c>
      <c r="I1066" s="67">
        <v>33.979407363410097</v>
      </c>
      <c r="J1066" s="42">
        <v>28</v>
      </c>
      <c r="K1066" s="67">
        <v>11.616304525890801</v>
      </c>
      <c r="L1066" s="42">
        <v>23</v>
      </c>
      <c r="M1066" s="67">
        <v>1.88776964535521</v>
      </c>
      <c r="N1066" s="42">
        <v>38</v>
      </c>
      <c r="O1066" s="67">
        <v>13.1513791706882</v>
      </c>
      <c r="P1066" s="69">
        <v>2.2734039995452999</v>
      </c>
      <c r="Q1066" s="69">
        <v>0.70861970691863696</v>
      </c>
      <c r="R1066" s="70">
        <v>8</v>
      </c>
      <c r="S1066" s="71">
        <v>0</v>
      </c>
      <c r="T1066" s="71">
        <v>0</v>
      </c>
      <c r="U1066" s="46" t="s">
        <v>18</v>
      </c>
      <c r="V1066" s="72">
        <v>0</v>
      </c>
      <c r="W1066" s="72" t="s">
        <v>18</v>
      </c>
      <c r="X1066" s="72">
        <v>2.0999999999999999E-3</v>
      </c>
      <c r="Y1066" s="48" t="s">
        <v>1328</v>
      </c>
      <c r="Z1066" s="49">
        <v>288.62971536999999</v>
      </c>
      <c r="AA1066" s="50" t="s">
        <v>18</v>
      </c>
      <c r="AB1066" s="73" t="s">
        <v>18</v>
      </c>
      <c r="AC1066" s="52">
        <v>43902</v>
      </c>
      <c r="AD1066" s="48" t="s">
        <v>1577</v>
      </c>
      <c r="AE1066" s="53">
        <v>10</v>
      </c>
      <c r="AF1066" s="46" t="s">
        <v>18</v>
      </c>
      <c r="AG1066" s="54" t="s">
        <v>18</v>
      </c>
    </row>
    <row r="1067" spans="1:33" hidden="1" x14ac:dyDescent="0.25">
      <c r="A1067" s="1" t="s">
        <v>1578</v>
      </c>
      <c r="B1067" s="40" t="b" cm="1">
        <f t="array" ref="B1067">IsESG(A1067)</f>
        <v>0</v>
      </c>
      <c r="C1067" s="74" t="s">
        <v>18</v>
      </c>
      <c r="D1067" s="37" t="s">
        <v>18</v>
      </c>
      <c r="E1067" s="74" t="s">
        <v>18</v>
      </c>
      <c r="F1067" s="37" t="s">
        <v>18</v>
      </c>
      <c r="G1067" s="74" t="s">
        <v>18</v>
      </c>
      <c r="H1067" s="37" t="s">
        <v>18</v>
      </c>
      <c r="I1067" s="74">
        <v>32.685282282648501</v>
      </c>
      <c r="J1067" s="37">
        <v>33</v>
      </c>
      <c r="K1067" s="74">
        <v>10.427350982463199</v>
      </c>
      <c r="L1067" s="37">
        <v>37</v>
      </c>
      <c r="M1067" s="74">
        <v>1.58260013637052</v>
      </c>
      <c r="N1067" s="37">
        <v>43</v>
      </c>
      <c r="O1067" s="74">
        <v>13.096353820993199</v>
      </c>
      <c r="P1067" s="76">
        <v>2.1841402054643502</v>
      </c>
      <c r="Q1067" s="76" t="s">
        <v>18</v>
      </c>
      <c r="R1067" s="77">
        <v>8</v>
      </c>
      <c r="S1067" s="78">
        <v>0</v>
      </c>
      <c r="T1067" s="78">
        <v>0</v>
      </c>
      <c r="U1067" s="14" t="s">
        <v>18</v>
      </c>
      <c r="V1067" s="79">
        <v>0</v>
      </c>
      <c r="W1067" s="79" t="s">
        <v>18</v>
      </c>
      <c r="X1067" s="79">
        <v>0</v>
      </c>
      <c r="Y1067" s="12" t="s">
        <v>1328</v>
      </c>
      <c r="Z1067" s="60">
        <v>0.12484946</v>
      </c>
      <c r="AA1067" s="8" t="s">
        <v>18</v>
      </c>
      <c r="AB1067" s="80" t="s">
        <v>18</v>
      </c>
      <c r="AC1067" s="62">
        <v>44634</v>
      </c>
      <c r="AD1067" s="12" t="s">
        <v>1579</v>
      </c>
      <c r="AE1067" s="16">
        <v>10</v>
      </c>
      <c r="AF1067" s="14" t="s">
        <v>18</v>
      </c>
      <c r="AG1067" s="39" t="s">
        <v>18</v>
      </c>
    </row>
    <row r="1068" spans="1:33" hidden="1" x14ac:dyDescent="0.25">
      <c r="A1068" s="40" t="s">
        <v>1580</v>
      </c>
      <c r="B1068" s="40" t="b" cm="1">
        <f t="array" ref="B1068">IsESG(A1068)</f>
        <v>0</v>
      </c>
      <c r="C1068" s="67" t="s">
        <v>18</v>
      </c>
      <c r="D1068" s="42" t="s">
        <v>18</v>
      </c>
      <c r="E1068" s="67" t="s">
        <v>18</v>
      </c>
      <c r="F1068" s="42" t="s">
        <v>18</v>
      </c>
      <c r="G1068" s="67" t="s">
        <v>18</v>
      </c>
      <c r="H1068" s="42" t="s">
        <v>18</v>
      </c>
      <c r="I1068" s="67" t="s">
        <v>18</v>
      </c>
      <c r="J1068" s="42" t="s">
        <v>18</v>
      </c>
      <c r="K1068" s="67">
        <v>7.6780646305065297</v>
      </c>
      <c r="L1068" s="42">
        <v>56</v>
      </c>
      <c r="M1068" s="67">
        <v>2.3412522617510998</v>
      </c>
      <c r="N1068" s="42">
        <v>29</v>
      </c>
      <c r="O1068" s="67" t="s">
        <v>18</v>
      </c>
      <c r="P1068" s="69" t="s">
        <v>18</v>
      </c>
      <c r="Q1068" s="69" t="s">
        <v>18</v>
      </c>
      <c r="R1068" s="70">
        <v>6</v>
      </c>
      <c r="S1068" s="71">
        <v>0</v>
      </c>
      <c r="T1068" s="71">
        <v>0</v>
      </c>
      <c r="U1068" s="46" t="s">
        <v>18</v>
      </c>
      <c r="V1068" s="72">
        <v>0</v>
      </c>
      <c r="W1068" s="72" t="s">
        <v>18</v>
      </c>
      <c r="X1068" s="72">
        <v>4.8999999999999998E-3</v>
      </c>
      <c r="Y1068" s="48" t="s">
        <v>1371</v>
      </c>
      <c r="Z1068" s="49" t="s">
        <v>18</v>
      </c>
      <c r="AA1068" s="50" t="s">
        <v>18</v>
      </c>
      <c r="AB1068" s="73" t="s">
        <v>18</v>
      </c>
      <c r="AC1068" s="52">
        <v>45303</v>
      </c>
      <c r="AD1068" s="48" t="s">
        <v>1478</v>
      </c>
      <c r="AE1068" s="53" t="s">
        <v>1391</v>
      </c>
      <c r="AF1068" s="46" t="s">
        <v>18</v>
      </c>
      <c r="AG1068" s="54" t="s">
        <v>18</v>
      </c>
    </row>
    <row r="1069" spans="1:33" hidden="1" x14ac:dyDescent="0.25">
      <c r="A1069" s="225" t="s">
        <v>2448</v>
      </c>
      <c r="B1069" s="40" t="b" cm="1">
        <f t="array" ref="B1069">IsESG(A1069)</f>
        <v>1</v>
      </c>
      <c r="C1069" s="67" t="s">
        <v>18</v>
      </c>
      <c r="D1069" s="42" t="s">
        <v>18</v>
      </c>
      <c r="E1069" s="67" t="s">
        <v>18</v>
      </c>
      <c r="F1069" s="42" t="s">
        <v>18</v>
      </c>
      <c r="G1069" s="67" t="s">
        <v>18</v>
      </c>
      <c r="H1069" s="42" t="s">
        <v>18</v>
      </c>
      <c r="I1069" s="67">
        <v>31.857821357438102</v>
      </c>
      <c r="J1069" s="42">
        <v>16</v>
      </c>
      <c r="K1069" s="67">
        <v>9.3990802014505395</v>
      </c>
      <c r="L1069" s="42">
        <v>13</v>
      </c>
      <c r="M1069" s="67">
        <v>-1.1889891066737299</v>
      </c>
      <c r="N1069" s="42">
        <v>76</v>
      </c>
      <c r="O1069" s="67">
        <v>10.6159604093</v>
      </c>
      <c r="P1069" s="69">
        <v>2.6165142793744698</v>
      </c>
      <c r="Q1069" s="69" t="s">
        <v>18</v>
      </c>
      <c r="R1069" s="70">
        <v>8</v>
      </c>
      <c r="S1069" s="71">
        <v>0.05</v>
      </c>
      <c r="T1069" s="71">
        <v>0.03</v>
      </c>
      <c r="U1069" s="46" t="s">
        <v>18</v>
      </c>
      <c r="V1069" s="72">
        <v>0</v>
      </c>
      <c r="W1069" s="72" t="s">
        <v>18</v>
      </c>
      <c r="X1069" s="72">
        <v>2.5000000000000001E-3</v>
      </c>
      <c r="Y1069" s="48" t="s">
        <v>1371</v>
      </c>
      <c r="Z1069" s="49" t="s">
        <v>18</v>
      </c>
      <c r="AA1069" s="50" t="s">
        <v>18</v>
      </c>
      <c r="AB1069" s="73" t="s">
        <v>18</v>
      </c>
      <c r="AC1069" s="52">
        <v>44538</v>
      </c>
      <c r="AD1069" s="48" t="s">
        <v>1859</v>
      </c>
      <c r="AE1069" s="53" t="s">
        <v>37</v>
      </c>
      <c r="AF1069" s="46" t="s">
        <v>18</v>
      </c>
      <c r="AG1069" s="54" t="s">
        <v>18</v>
      </c>
    </row>
    <row r="1070" spans="1:33" hidden="1" x14ac:dyDescent="0.25">
      <c r="A1070" s="40" t="s">
        <v>1582</v>
      </c>
      <c r="B1070" s="40" t="b" cm="1">
        <f t="array" ref="B1070">IsESG(A1070)</f>
        <v>0</v>
      </c>
      <c r="C1070" s="67" t="s">
        <v>18</v>
      </c>
      <c r="D1070" s="42" t="s">
        <v>18</v>
      </c>
      <c r="E1070" s="67" t="s">
        <v>18</v>
      </c>
      <c r="F1070" s="42" t="s">
        <v>18</v>
      </c>
      <c r="G1070" s="67" t="s">
        <v>18</v>
      </c>
      <c r="H1070" s="42" t="s">
        <v>18</v>
      </c>
      <c r="I1070" s="67" t="s">
        <v>18</v>
      </c>
      <c r="J1070" s="42" t="s">
        <v>18</v>
      </c>
      <c r="K1070" s="67">
        <v>8.5401314898213094</v>
      </c>
      <c r="L1070" s="42">
        <v>50</v>
      </c>
      <c r="M1070" s="67">
        <v>-1.01331406972438E-2</v>
      </c>
      <c r="N1070" s="42">
        <v>56</v>
      </c>
      <c r="O1070" s="67" t="s">
        <v>18</v>
      </c>
      <c r="P1070" s="69" t="s">
        <v>18</v>
      </c>
      <c r="Q1070" s="69" t="s">
        <v>18</v>
      </c>
      <c r="R1070" s="70">
        <v>6</v>
      </c>
      <c r="S1070" s="71">
        <v>0</v>
      </c>
      <c r="T1070" s="71">
        <v>0</v>
      </c>
      <c r="U1070" s="46" t="s">
        <v>18</v>
      </c>
      <c r="V1070" s="72">
        <v>0</v>
      </c>
      <c r="W1070" s="72" t="s">
        <v>18</v>
      </c>
      <c r="X1070" s="72">
        <v>4.5999999999999999E-3</v>
      </c>
      <c r="Y1070" s="48" t="s">
        <v>1371</v>
      </c>
      <c r="Z1070" s="49" t="s">
        <v>18</v>
      </c>
      <c r="AA1070" s="50" t="s">
        <v>18</v>
      </c>
      <c r="AB1070" s="73" t="s">
        <v>18</v>
      </c>
      <c r="AC1070" s="52">
        <v>45303</v>
      </c>
      <c r="AD1070" s="48" t="s">
        <v>1478</v>
      </c>
      <c r="AE1070" s="53" t="s">
        <v>1391</v>
      </c>
      <c r="AF1070" s="46" t="s">
        <v>18</v>
      </c>
      <c r="AG1070" s="54" t="s">
        <v>18</v>
      </c>
    </row>
    <row r="1071" spans="1:33" x14ac:dyDescent="0.25">
      <c r="A1071" s="81" t="s">
        <v>1583</v>
      </c>
      <c r="B1071" s="40" t="b" cm="1">
        <f t="array" ref="B1071">IsESG(A1071)</f>
        <v>0</v>
      </c>
      <c r="C1071" s="82">
        <v>13.9136006761129</v>
      </c>
      <c r="D1071" s="83">
        <v>12</v>
      </c>
      <c r="E1071" s="82">
        <v>12.010864645696801</v>
      </c>
      <c r="F1071" s="83">
        <v>26</v>
      </c>
      <c r="G1071" s="82">
        <v>8.9058357042765603</v>
      </c>
      <c r="H1071" s="83">
        <v>27</v>
      </c>
      <c r="I1071" s="82">
        <v>19.199123630133201</v>
      </c>
      <c r="J1071" s="83">
        <v>51</v>
      </c>
      <c r="K1071" s="82">
        <v>6.4124974860103601</v>
      </c>
      <c r="L1071" s="83">
        <v>58</v>
      </c>
      <c r="M1071" s="82">
        <v>0.35292099938946098</v>
      </c>
      <c r="N1071" s="83">
        <v>54</v>
      </c>
      <c r="O1071" s="82">
        <v>11.7717715107228</v>
      </c>
      <c r="P1071" s="84">
        <v>1.2842684093156</v>
      </c>
      <c r="Q1071" s="84">
        <v>0.52760789040889999</v>
      </c>
      <c r="R1071" s="85">
        <v>8</v>
      </c>
      <c r="S1071" s="86">
        <v>0.05</v>
      </c>
      <c r="T1071" s="86">
        <v>0</v>
      </c>
      <c r="U1071" s="87" t="s">
        <v>18</v>
      </c>
      <c r="V1071" s="88">
        <v>8.2500000000000004E-3</v>
      </c>
      <c r="W1071" s="88" t="s">
        <v>18</v>
      </c>
      <c r="X1071" s="88">
        <v>9.7000000000000003E-3</v>
      </c>
      <c r="Y1071" s="89" t="s">
        <v>141</v>
      </c>
      <c r="Z1071" s="90" t="s">
        <v>18</v>
      </c>
      <c r="AA1071" s="91" t="s">
        <v>18</v>
      </c>
      <c r="AB1071" s="92" t="s">
        <v>18</v>
      </c>
      <c r="AC1071" s="93">
        <v>39157</v>
      </c>
      <c r="AD1071" s="89" t="s">
        <v>1584</v>
      </c>
      <c r="AE1071" s="94" t="s">
        <v>1585</v>
      </c>
      <c r="AF1071" s="87" t="s">
        <v>18</v>
      </c>
      <c r="AG1071" s="95" t="s">
        <v>18</v>
      </c>
    </row>
    <row r="1072" spans="1:33" hidden="1" x14ac:dyDescent="0.25">
      <c r="A1072" s="40" t="s">
        <v>1586</v>
      </c>
      <c r="B1072" s="40" t="b" cm="1">
        <f t="array" ref="B1072">IsESG(A1072)</f>
        <v>0</v>
      </c>
      <c r="C1072" s="67" t="s">
        <v>18</v>
      </c>
      <c r="D1072" s="42" t="s">
        <v>18</v>
      </c>
      <c r="E1072" s="67">
        <v>1.62630672770587</v>
      </c>
      <c r="F1072" s="42">
        <v>14</v>
      </c>
      <c r="G1072" s="67">
        <v>-6.0980973534301199</v>
      </c>
      <c r="H1072" s="42">
        <v>14</v>
      </c>
      <c r="I1072" s="67">
        <v>22.032193158953501</v>
      </c>
      <c r="J1072" s="42">
        <v>11</v>
      </c>
      <c r="K1072" s="67">
        <v>5.5700609225411304</v>
      </c>
      <c r="L1072" s="42">
        <v>7</v>
      </c>
      <c r="M1072" s="67">
        <v>-2.2562449637389701</v>
      </c>
      <c r="N1072" s="42">
        <v>16</v>
      </c>
      <c r="O1072" s="67">
        <v>20.708329953056101</v>
      </c>
      <c r="P1072" s="69">
        <v>0.86685811180412198</v>
      </c>
      <c r="Q1072" s="69">
        <v>3.20331096488383E-2</v>
      </c>
      <c r="R1072" s="70">
        <v>8</v>
      </c>
      <c r="S1072" s="71">
        <v>0</v>
      </c>
      <c r="T1072" s="71">
        <v>0</v>
      </c>
      <c r="U1072" s="46" t="s">
        <v>18</v>
      </c>
      <c r="V1072" s="72">
        <v>8.5000000000000006E-3</v>
      </c>
      <c r="W1072" s="72" t="s">
        <v>18</v>
      </c>
      <c r="X1072" s="72">
        <v>9.1999999999999998E-3</v>
      </c>
      <c r="Y1072" s="48" t="s">
        <v>1371</v>
      </c>
      <c r="Z1072" s="49" t="s">
        <v>18</v>
      </c>
      <c r="AA1072" s="50" t="s">
        <v>18</v>
      </c>
      <c r="AB1072" s="73" t="s">
        <v>18</v>
      </c>
      <c r="AC1072" s="52">
        <v>42382</v>
      </c>
      <c r="AD1072" s="48" t="s">
        <v>1587</v>
      </c>
      <c r="AE1072" s="53" t="s">
        <v>1394</v>
      </c>
      <c r="AF1072" s="46" t="s">
        <v>18</v>
      </c>
      <c r="AG1072" s="54" t="s">
        <v>18</v>
      </c>
    </row>
    <row r="1073" spans="1:33" hidden="1" x14ac:dyDescent="0.25">
      <c r="A1073" s="1" t="s">
        <v>1588</v>
      </c>
      <c r="B1073" s="40" t="b" cm="1">
        <f t="array" ref="B1073">IsESG(A1073)</f>
        <v>0</v>
      </c>
      <c r="C1073" s="74" t="s">
        <v>18</v>
      </c>
      <c r="D1073" s="37" t="s">
        <v>18</v>
      </c>
      <c r="E1073" s="74">
        <v>1.61696349980198</v>
      </c>
      <c r="F1073" s="37">
        <v>15</v>
      </c>
      <c r="G1073" s="74">
        <v>-6.1181490818547699</v>
      </c>
      <c r="H1073" s="37">
        <v>15</v>
      </c>
      <c r="I1073" s="74">
        <v>21.975806451613</v>
      </c>
      <c r="J1073" s="37">
        <v>12</v>
      </c>
      <c r="K1073" s="74">
        <v>5.4925893635572303</v>
      </c>
      <c r="L1073" s="37">
        <v>8</v>
      </c>
      <c r="M1073" s="74">
        <v>-2.26171243941842</v>
      </c>
      <c r="N1073" s="37">
        <v>17</v>
      </c>
      <c r="O1073" s="74">
        <v>20.735135143714899</v>
      </c>
      <c r="P1073" s="76">
        <v>0.86301810768793596</v>
      </c>
      <c r="Q1073" s="76">
        <v>3.15881533436113E-2</v>
      </c>
      <c r="R1073" s="77">
        <v>8</v>
      </c>
      <c r="S1073" s="78">
        <v>0</v>
      </c>
      <c r="T1073" s="78">
        <v>0</v>
      </c>
      <c r="U1073" s="14" t="s">
        <v>18</v>
      </c>
      <c r="V1073" s="79">
        <v>8.5000000000000006E-3</v>
      </c>
      <c r="W1073" s="79" t="s">
        <v>18</v>
      </c>
      <c r="X1073" s="79">
        <v>9.1999999999999998E-3</v>
      </c>
      <c r="Y1073" s="12" t="s">
        <v>1371</v>
      </c>
      <c r="Z1073" s="60" t="s">
        <v>18</v>
      </c>
      <c r="AA1073" s="8" t="s">
        <v>18</v>
      </c>
      <c r="AB1073" s="80" t="s">
        <v>18</v>
      </c>
      <c r="AC1073" s="62">
        <v>43488</v>
      </c>
      <c r="AD1073" s="12" t="s">
        <v>1587</v>
      </c>
      <c r="AE1073" s="16" t="s">
        <v>1394</v>
      </c>
      <c r="AF1073" s="14" t="s">
        <v>18</v>
      </c>
      <c r="AG1073" s="39" t="s">
        <v>18</v>
      </c>
    </row>
    <row r="1074" spans="1:33" x14ac:dyDescent="0.25">
      <c r="A1074" s="40" t="s">
        <v>1589</v>
      </c>
      <c r="B1074" s="40" t="b" cm="1">
        <f t="array" ref="B1074">IsESG(A1074)</f>
        <v>0</v>
      </c>
      <c r="C1074" s="67">
        <v>6.4087227288445403</v>
      </c>
      <c r="D1074" s="42">
        <v>11</v>
      </c>
      <c r="E1074" s="67">
        <v>3.90831515957152</v>
      </c>
      <c r="F1074" s="42">
        <v>12</v>
      </c>
      <c r="G1074" s="67">
        <v>-2.6793449261574001</v>
      </c>
      <c r="H1074" s="42">
        <v>9</v>
      </c>
      <c r="I1074" s="67">
        <v>16.6485310119693</v>
      </c>
      <c r="J1074" s="42">
        <v>17</v>
      </c>
      <c r="K1074" s="67">
        <v>2.1925643469970799</v>
      </c>
      <c r="L1074" s="42">
        <v>12</v>
      </c>
      <c r="M1074" s="67">
        <v>-0.64874884151990797</v>
      </c>
      <c r="N1074" s="42">
        <v>5</v>
      </c>
      <c r="O1074" s="67">
        <v>26.465612407872701</v>
      </c>
      <c r="P1074" s="69">
        <v>0.47486230286514602</v>
      </c>
      <c r="Q1074" s="69">
        <v>0.14162460277761199</v>
      </c>
      <c r="R1074" s="70">
        <v>8</v>
      </c>
      <c r="S1074" s="71">
        <v>0</v>
      </c>
      <c r="T1074" s="71">
        <v>0</v>
      </c>
      <c r="U1074" s="46" t="s">
        <v>18</v>
      </c>
      <c r="V1074" s="72">
        <v>1.6E-2</v>
      </c>
      <c r="W1074" s="72" t="s">
        <v>18</v>
      </c>
      <c r="X1074" s="72">
        <v>1.6E-2</v>
      </c>
      <c r="Y1074" s="48" t="s">
        <v>1328</v>
      </c>
      <c r="Z1074" s="49">
        <v>146.12779775808701</v>
      </c>
      <c r="AA1074" s="50" t="s">
        <v>18</v>
      </c>
      <c r="AB1074" s="73" t="s">
        <v>18</v>
      </c>
      <c r="AC1074" s="52">
        <v>42437</v>
      </c>
      <c r="AD1074" s="48" t="s">
        <v>1590</v>
      </c>
      <c r="AE1074" s="53" t="s">
        <v>56</v>
      </c>
      <c r="AF1074" s="46" t="s">
        <v>18</v>
      </c>
      <c r="AG1074" s="54">
        <v>-1.0348866999999999</v>
      </c>
    </row>
    <row r="1075" spans="1:33" hidden="1" x14ac:dyDescent="0.25">
      <c r="A1075" s="225" t="s">
        <v>2449</v>
      </c>
      <c r="B1075" s="40" t="b" cm="1">
        <f t="array" ref="B1075">IsESG(A1075)</f>
        <v>1</v>
      </c>
      <c r="C1075" s="67" t="s">
        <v>18</v>
      </c>
      <c r="D1075" s="42" t="s">
        <v>18</v>
      </c>
      <c r="E1075" s="67" t="s">
        <v>18</v>
      </c>
      <c r="F1075" s="42" t="s">
        <v>18</v>
      </c>
      <c r="G1075" s="67" t="s">
        <v>18</v>
      </c>
      <c r="H1075" s="42" t="s">
        <v>18</v>
      </c>
      <c r="I1075" s="67">
        <v>15.489431895405099</v>
      </c>
      <c r="J1075" s="42">
        <v>89</v>
      </c>
      <c r="K1075" s="67">
        <v>-1.74119949298401</v>
      </c>
      <c r="L1075" s="42">
        <v>107</v>
      </c>
      <c r="M1075" s="67">
        <v>-4.0581912930191804</v>
      </c>
      <c r="N1075" s="42">
        <v>105</v>
      </c>
      <c r="O1075" s="67">
        <v>10.320995801905401</v>
      </c>
      <c r="P1075" s="69">
        <v>1.10536064127343</v>
      </c>
      <c r="Q1075" s="69" t="s">
        <v>18</v>
      </c>
      <c r="R1075" s="70">
        <v>8</v>
      </c>
      <c r="S1075" s="71">
        <v>0.05</v>
      </c>
      <c r="T1075" s="71">
        <v>0.03</v>
      </c>
      <c r="U1075" s="46" t="s">
        <v>18</v>
      </c>
      <c r="V1075" s="72">
        <v>0</v>
      </c>
      <c r="W1075" s="72" t="s">
        <v>18</v>
      </c>
      <c r="X1075" s="72">
        <v>2.5000000000000001E-3</v>
      </c>
      <c r="Y1075" s="48" t="s">
        <v>1371</v>
      </c>
      <c r="Z1075" s="49" t="s">
        <v>18</v>
      </c>
      <c r="AA1075" s="50" t="s">
        <v>18</v>
      </c>
      <c r="AB1075" s="73" t="s">
        <v>18</v>
      </c>
      <c r="AC1075" s="52">
        <v>44454</v>
      </c>
      <c r="AD1075" s="48" t="s">
        <v>1869</v>
      </c>
      <c r="AE1075" s="53" t="s">
        <v>1442</v>
      </c>
      <c r="AF1075" s="46" t="s">
        <v>18</v>
      </c>
      <c r="AG1075" s="54" t="s">
        <v>18</v>
      </c>
    </row>
    <row r="1076" spans="1:33" hidden="1" x14ac:dyDescent="0.25">
      <c r="A1076" s="225" t="s">
        <v>2500</v>
      </c>
      <c r="B1076" s="40" t="b" cm="1">
        <f t="array" ref="B1076">IsESG(A1076)</f>
        <v>1</v>
      </c>
      <c r="C1076" s="74" t="s">
        <v>18</v>
      </c>
      <c r="D1076" s="37" t="s">
        <v>18</v>
      </c>
      <c r="E1076" s="74" t="s">
        <v>18</v>
      </c>
      <c r="F1076" s="37" t="s">
        <v>18</v>
      </c>
      <c r="G1076" s="74" t="s">
        <v>18</v>
      </c>
      <c r="H1076" s="37" t="s">
        <v>18</v>
      </c>
      <c r="I1076" s="74">
        <v>28.361535847774501</v>
      </c>
      <c r="J1076" s="37">
        <v>51</v>
      </c>
      <c r="K1076" s="74">
        <v>3.7163126798305401</v>
      </c>
      <c r="L1076" s="37">
        <v>82</v>
      </c>
      <c r="M1076" s="74">
        <v>-3.8895221037205898</v>
      </c>
      <c r="N1076" s="37">
        <v>104</v>
      </c>
      <c r="O1076" s="74">
        <v>13.0895500459921</v>
      </c>
      <c r="P1076" s="76">
        <v>1.85495501413193</v>
      </c>
      <c r="Q1076" s="76" t="s">
        <v>18</v>
      </c>
      <c r="R1076" s="77">
        <v>9</v>
      </c>
      <c r="S1076" s="78">
        <v>0</v>
      </c>
      <c r="T1076" s="78">
        <v>0</v>
      </c>
      <c r="U1076" s="14" t="s">
        <v>18</v>
      </c>
      <c r="V1076" s="79">
        <v>1.0500000000000001E-2</v>
      </c>
      <c r="W1076" s="79" t="s">
        <v>18</v>
      </c>
      <c r="X1076" s="79">
        <v>1.0500000000000001E-2</v>
      </c>
      <c r="Y1076" s="12" t="s">
        <v>1375</v>
      </c>
      <c r="Z1076" s="60">
        <v>45.928251720221702</v>
      </c>
      <c r="AA1076" s="8">
        <v>9.6647703342375308</v>
      </c>
      <c r="AB1076" s="80">
        <v>470</v>
      </c>
      <c r="AC1076" s="62">
        <v>44529</v>
      </c>
      <c r="AD1076" s="12" t="s">
        <v>1890</v>
      </c>
      <c r="AE1076" s="16">
        <v>300</v>
      </c>
      <c r="AF1076" s="14" t="s">
        <v>34</v>
      </c>
      <c r="AG1076" s="39">
        <v>17.503193315143601</v>
      </c>
    </row>
    <row r="1077" spans="1:33" hidden="1" x14ac:dyDescent="0.25">
      <c r="A1077" s="225" t="s">
        <v>2534</v>
      </c>
      <c r="B1077" s="40" t="b" cm="1">
        <f t="array" ref="B1077">IsESG(A1077)</f>
        <v>1</v>
      </c>
      <c r="C1077" s="74" t="s">
        <v>18</v>
      </c>
      <c r="D1077" s="37" t="s">
        <v>18</v>
      </c>
      <c r="E1077" s="74" t="s">
        <v>18</v>
      </c>
      <c r="F1077" s="37" t="s">
        <v>18</v>
      </c>
      <c r="G1077" s="74">
        <v>0.86224665833554104</v>
      </c>
      <c r="H1077" s="37">
        <v>53</v>
      </c>
      <c r="I1077" s="74">
        <v>27.460223924572698</v>
      </c>
      <c r="J1077" s="37">
        <v>54</v>
      </c>
      <c r="K1077" s="74">
        <v>5.6152343749999503</v>
      </c>
      <c r="L1077" s="37">
        <v>61</v>
      </c>
      <c r="M1077" s="74">
        <v>-1.54756486117435</v>
      </c>
      <c r="N1077" s="37">
        <v>83</v>
      </c>
      <c r="O1077" s="74">
        <v>14.483532718535701</v>
      </c>
      <c r="P1077" s="76">
        <v>1.61419282309638</v>
      </c>
      <c r="Q1077" s="76" t="s">
        <v>18</v>
      </c>
      <c r="R1077" s="77">
        <v>9</v>
      </c>
      <c r="S1077" s="78">
        <v>0</v>
      </c>
      <c r="T1077" s="78">
        <v>0</v>
      </c>
      <c r="U1077" s="14" t="s">
        <v>18</v>
      </c>
      <c r="V1077" s="79">
        <v>1.2999999999999999E-2</v>
      </c>
      <c r="W1077" s="79" t="s">
        <v>18</v>
      </c>
      <c r="X1077" s="79">
        <v>1.3599999999999999E-2</v>
      </c>
      <c r="Y1077" s="12" t="s">
        <v>141</v>
      </c>
      <c r="Z1077" s="60">
        <v>26.345256500000001</v>
      </c>
      <c r="AA1077" s="8" t="s">
        <v>18</v>
      </c>
      <c r="AB1077" s="80" t="s">
        <v>18</v>
      </c>
      <c r="AC1077" s="62">
        <v>36880</v>
      </c>
      <c r="AD1077" s="12" t="s">
        <v>1898</v>
      </c>
      <c r="AE1077" s="16">
        <v>0</v>
      </c>
      <c r="AF1077" s="14" t="s">
        <v>18</v>
      </c>
      <c r="AG1077" s="39" t="s">
        <v>18</v>
      </c>
    </row>
    <row r="1078" spans="1:33" hidden="1" x14ac:dyDescent="0.25">
      <c r="A1078" s="225" t="s">
        <v>2450</v>
      </c>
      <c r="B1078" s="40" t="b" cm="1">
        <f t="array" ref="B1078">IsESG(A1078)</f>
        <v>1</v>
      </c>
      <c r="C1078" s="74" t="s">
        <v>18</v>
      </c>
      <c r="D1078" s="37" t="s">
        <v>18</v>
      </c>
      <c r="E1078" s="74">
        <v>6.7051246826244304</v>
      </c>
      <c r="F1078" s="37">
        <v>50</v>
      </c>
      <c r="G1078" s="74">
        <v>-0.94042251762199702</v>
      </c>
      <c r="H1078" s="37">
        <v>59</v>
      </c>
      <c r="I1078" s="74">
        <v>16.980494162014299</v>
      </c>
      <c r="J1078" s="37">
        <v>83</v>
      </c>
      <c r="K1078" s="74">
        <v>2.80295124464089</v>
      </c>
      <c r="L1078" s="37">
        <v>90</v>
      </c>
      <c r="M1078" s="74">
        <v>-4.7828396971754596</v>
      </c>
      <c r="N1078" s="37">
        <v>107</v>
      </c>
      <c r="O1078" s="74">
        <v>9.9224840679237403</v>
      </c>
      <c r="P1078" s="76">
        <v>1.3000257512616</v>
      </c>
      <c r="Q1078" s="76">
        <v>0.37089791615003798</v>
      </c>
      <c r="R1078" s="77">
        <v>8</v>
      </c>
      <c r="S1078" s="78">
        <v>0.02</v>
      </c>
      <c r="T1078" s="78">
        <v>0.01</v>
      </c>
      <c r="U1078" s="14" t="s">
        <v>18</v>
      </c>
      <c r="V1078" s="79">
        <v>1.95E-2</v>
      </c>
      <c r="W1078" s="79" t="s">
        <v>18</v>
      </c>
      <c r="X1078" s="79">
        <v>0.02</v>
      </c>
      <c r="Y1078" s="12" t="s">
        <v>30</v>
      </c>
      <c r="Z1078" s="60">
        <v>51.071198350000003</v>
      </c>
      <c r="AA1078" s="8">
        <v>0.19189466999999999</v>
      </c>
      <c r="AB1078" s="80">
        <v>1007</v>
      </c>
      <c r="AC1078" s="62">
        <v>43497</v>
      </c>
      <c r="AD1078" s="12" t="s">
        <v>1713</v>
      </c>
      <c r="AE1078" s="16" t="s">
        <v>710</v>
      </c>
      <c r="AF1078" s="14" t="s">
        <v>18</v>
      </c>
      <c r="AG1078" s="39">
        <v>4.9971728199999896</v>
      </c>
    </row>
    <row r="1079" spans="1:33" hidden="1" x14ac:dyDescent="0.25">
      <c r="A1079" s="225" t="s">
        <v>2501</v>
      </c>
      <c r="B1079" s="40" t="b" cm="1">
        <f t="array" ref="B1079">IsESG(A1079)</f>
        <v>1</v>
      </c>
      <c r="C1079" s="67" t="s">
        <v>18</v>
      </c>
      <c r="D1079" s="42" t="s">
        <v>18</v>
      </c>
      <c r="E1079" s="67" t="s">
        <v>18</v>
      </c>
      <c r="F1079" s="42" t="s">
        <v>18</v>
      </c>
      <c r="G1079" s="67" t="s">
        <v>18</v>
      </c>
      <c r="H1079" s="42" t="s">
        <v>18</v>
      </c>
      <c r="I1079" s="67">
        <v>33.950474523403997</v>
      </c>
      <c r="J1079" s="42">
        <v>8</v>
      </c>
      <c r="K1079" s="68">
        <v>17.603461128833001</v>
      </c>
      <c r="L1079" s="64">
        <v>2</v>
      </c>
      <c r="M1079" s="67">
        <v>-0.15042695996330099</v>
      </c>
      <c r="N1079" s="42">
        <v>48</v>
      </c>
      <c r="O1079" s="67">
        <v>11.4868966621949</v>
      </c>
      <c r="P1079" s="69">
        <v>2.6003076413561002</v>
      </c>
      <c r="Q1079" s="69" t="s">
        <v>18</v>
      </c>
      <c r="R1079" s="70">
        <v>9</v>
      </c>
      <c r="S1079" s="71">
        <v>0</v>
      </c>
      <c r="T1079" s="71">
        <v>0</v>
      </c>
      <c r="U1079" s="46" t="s">
        <v>18</v>
      </c>
      <c r="V1079" s="72">
        <v>0</v>
      </c>
      <c r="W1079" s="72" t="s">
        <v>18</v>
      </c>
      <c r="X1079" s="72">
        <v>4.4999999999999997E-3</v>
      </c>
      <c r="Y1079" s="48" t="s">
        <v>1371</v>
      </c>
      <c r="Z1079" s="49" t="s">
        <v>18</v>
      </c>
      <c r="AA1079" s="50" t="s">
        <v>18</v>
      </c>
      <c r="AB1079" s="73" t="s">
        <v>18</v>
      </c>
      <c r="AC1079" s="52">
        <v>44736</v>
      </c>
      <c r="AD1079" s="48" t="s">
        <v>1478</v>
      </c>
      <c r="AE1079" s="53" t="s">
        <v>1391</v>
      </c>
      <c r="AF1079" s="46" t="s">
        <v>18</v>
      </c>
      <c r="AG1079" s="54" t="s">
        <v>18</v>
      </c>
    </row>
    <row r="1080" spans="1:33" hidden="1" x14ac:dyDescent="0.25">
      <c r="A1080" s="225" t="s">
        <v>2503</v>
      </c>
      <c r="B1080" s="40" t="b" cm="1">
        <f t="array" ref="B1080">IsESG(A1080)</f>
        <v>1</v>
      </c>
      <c r="C1080" s="67" t="s">
        <v>18</v>
      </c>
      <c r="D1080" s="42" t="s">
        <v>18</v>
      </c>
      <c r="E1080" s="67">
        <v>0.13942828178210501</v>
      </c>
      <c r="F1080" s="42">
        <v>9</v>
      </c>
      <c r="G1080" s="67">
        <v>-2.6139645099731399</v>
      </c>
      <c r="H1080" s="42">
        <v>13</v>
      </c>
      <c r="I1080" s="67">
        <v>1.06772422208669</v>
      </c>
      <c r="J1080" s="42">
        <v>20</v>
      </c>
      <c r="K1080" s="67">
        <v>3.63920750782076</v>
      </c>
      <c r="L1080" s="42">
        <v>9</v>
      </c>
      <c r="M1080" s="67">
        <v>2.6120173446211301</v>
      </c>
      <c r="N1080" s="42">
        <v>10</v>
      </c>
      <c r="O1080" s="67">
        <v>4.24183547077764</v>
      </c>
      <c r="P1080" s="69">
        <v>-0.71037294018181996</v>
      </c>
      <c r="Q1080" s="69">
        <v>-0.177299039349332</v>
      </c>
      <c r="R1080" s="70">
        <v>8</v>
      </c>
      <c r="S1080" s="71">
        <v>0.05</v>
      </c>
      <c r="T1080" s="71">
        <v>5.0000000000000001E-3</v>
      </c>
      <c r="U1080" s="46" t="s">
        <v>18</v>
      </c>
      <c r="V1080" s="72">
        <v>1.2500000000000001E-2</v>
      </c>
      <c r="W1080" s="72" t="s">
        <v>18</v>
      </c>
      <c r="X1080" s="72">
        <v>1.44999999999999E-2</v>
      </c>
      <c r="Y1080" s="48" t="s">
        <v>141</v>
      </c>
      <c r="Z1080" s="49">
        <v>61</v>
      </c>
      <c r="AA1080" s="50" t="s">
        <v>18</v>
      </c>
      <c r="AB1080" s="73" t="s">
        <v>18</v>
      </c>
      <c r="AC1080" s="52">
        <v>43707</v>
      </c>
      <c r="AD1080" s="48" t="s">
        <v>1984</v>
      </c>
      <c r="AE1080" s="53" t="s">
        <v>1426</v>
      </c>
      <c r="AF1080" s="46" t="s">
        <v>18</v>
      </c>
      <c r="AG1080" s="54" t="s">
        <v>18</v>
      </c>
    </row>
    <row r="1081" spans="1:33" hidden="1" x14ac:dyDescent="0.25">
      <c r="A1081" s="225" t="s">
        <v>2452</v>
      </c>
      <c r="B1081" s="40" t="b" cm="1">
        <f t="array" ref="B1081">IsESG(A1081)</f>
        <v>1</v>
      </c>
      <c r="C1081" s="67" t="s">
        <v>18</v>
      </c>
      <c r="D1081" s="42" t="s">
        <v>18</v>
      </c>
      <c r="E1081" s="67">
        <v>0.31957915536102699</v>
      </c>
      <c r="F1081" s="42">
        <v>6</v>
      </c>
      <c r="G1081" s="67">
        <v>0.44194213574424401</v>
      </c>
      <c r="H1081" s="42">
        <v>5</v>
      </c>
      <c r="I1081" s="67">
        <v>6.9499055460179697</v>
      </c>
      <c r="J1081" s="42">
        <v>6</v>
      </c>
      <c r="K1081" s="67">
        <v>3.4825105432894699</v>
      </c>
      <c r="L1081" s="42">
        <v>5</v>
      </c>
      <c r="M1081" s="67">
        <v>-9.5512539254005699E-2</v>
      </c>
      <c r="N1081" s="42">
        <v>9</v>
      </c>
      <c r="O1081" s="67">
        <v>1.98280275111356</v>
      </c>
      <c r="P1081" s="69">
        <v>1.44688935254715</v>
      </c>
      <c r="Q1081" s="69" t="s">
        <v>18</v>
      </c>
      <c r="R1081" s="70">
        <v>8</v>
      </c>
      <c r="S1081" s="71">
        <v>0.05</v>
      </c>
      <c r="T1081" s="71">
        <v>0.03</v>
      </c>
      <c r="U1081" s="46" t="s">
        <v>18</v>
      </c>
      <c r="V1081" s="72">
        <v>0</v>
      </c>
      <c r="W1081" s="72" t="s">
        <v>18</v>
      </c>
      <c r="X1081" s="72">
        <v>4.0000000000000002E-4</v>
      </c>
      <c r="Y1081" s="48" t="s">
        <v>1371</v>
      </c>
      <c r="Z1081" s="49" t="s">
        <v>18</v>
      </c>
      <c r="AA1081" s="50" t="s">
        <v>18</v>
      </c>
      <c r="AB1081" s="73" t="s">
        <v>18</v>
      </c>
      <c r="AC1081" s="52">
        <v>43440</v>
      </c>
      <c r="AD1081" s="48" t="s">
        <v>2116</v>
      </c>
      <c r="AE1081" s="53" t="s">
        <v>240</v>
      </c>
      <c r="AF1081" s="46" t="s">
        <v>18</v>
      </c>
      <c r="AG1081" s="54" t="s">
        <v>18</v>
      </c>
    </row>
    <row r="1082" spans="1:33" x14ac:dyDescent="0.25">
      <c r="A1082" s="40" t="s">
        <v>1602</v>
      </c>
      <c r="B1082" s="40" t="b" cm="1">
        <f t="array" ref="B1082">IsESG(A1082)</f>
        <v>0</v>
      </c>
      <c r="C1082" s="67">
        <v>8.5414964869719103</v>
      </c>
      <c r="D1082" s="42">
        <v>5</v>
      </c>
      <c r="E1082" s="67">
        <v>4.4825107845365801</v>
      </c>
      <c r="F1082" s="42">
        <v>7</v>
      </c>
      <c r="G1082" s="67">
        <v>-3.77011552401517</v>
      </c>
      <c r="H1082" s="42">
        <v>12</v>
      </c>
      <c r="I1082" s="68">
        <v>28.646288209606801</v>
      </c>
      <c r="J1082" s="64">
        <v>3</v>
      </c>
      <c r="K1082" s="68">
        <v>10.918674698795099</v>
      </c>
      <c r="L1082" s="64">
        <v>1</v>
      </c>
      <c r="M1082" s="67">
        <v>-1.40562248995985</v>
      </c>
      <c r="N1082" s="42">
        <v>11</v>
      </c>
      <c r="O1082" s="67">
        <v>22.915477962737899</v>
      </c>
      <c r="P1082" s="69">
        <v>1.0719950459825001</v>
      </c>
      <c r="Q1082" s="69">
        <v>0.16359089901628701</v>
      </c>
      <c r="R1082" s="70">
        <v>8</v>
      </c>
      <c r="S1082" s="71">
        <v>0.05</v>
      </c>
      <c r="T1082" s="71">
        <v>0</v>
      </c>
      <c r="U1082" s="46" t="s">
        <v>18</v>
      </c>
      <c r="V1082" s="72">
        <v>1.4999999999999999E-2</v>
      </c>
      <c r="W1082" s="72" t="s">
        <v>18</v>
      </c>
      <c r="X1082" s="72" t="s">
        <v>18</v>
      </c>
      <c r="Y1082" s="48" t="s">
        <v>141</v>
      </c>
      <c r="Z1082" s="49">
        <v>48.7</v>
      </c>
      <c r="AA1082" s="50" t="s">
        <v>18</v>
      </c>
      <c r="AB1082" s="73" t="s">
        <v>18</v>
      </c>
      <c r="AC1082" s="52">
        <v>38880</v>
      </c>
      <c r="AD1082" s="48" t="s">
        <v>1603</v>
      </c>
      <c r="AE1082" s="53" t="s">
        <v>1412</v>
      </c>
      <c r="AF1082" s="46" t="s">
        <v>18</v>
      </c>
      <c r="AG1082" s="54" t="s">
        <v>18</v>
      </c>
    </row>
    <row r="1083" spans="1:33" x14ac:dyDescent="0.25">
      <c r="A1083" s="1" t="s">
        <v>2697</v>
      </c>
      <c r="B1083" s="40" t="b" cm="1">
        <f t="array" ref="B1083">IsESG(A1083)</f>
        <v>0</v>
      </c>
      <c r="C1083" s="74">
        <v>8.5497406810978998</v>
      </c>
      <c r="D1083" s="37">
        <v>4</v>
      </c>
      <c r="E1083" s="74">
        <v>4.4783832377604798</v>
      </c>
      <c r="F1083" s="37">
        <v>8</v>
      </c>
      <c r="G1083" s="74">
        <v>-3.7555015344370299</v>
      </c>
      <c r="H1083" s="37">
        <v>11</v>
      </c>
      <c r="I1083" s="74">
        <v>28.632891200711899</v>
      </c>
      <c r="J1083" s="37">
        <v>4</v>
      </c>
      <c r="K1083" s="75">
        <v>10.827092942657201</v>
      </c>
      <c r="L1083" s="66">
        <v>2</v>
      </c>
      <c r="M1083" s="74">
        <v>-1.3584763395913</v>
      </c>
      <c r="N1083" s="37">
        <v>9</v>
      </c>
      <c r="O1083" s="74">
        <v>23.301624909029599</v>
      </c>
      <c r="P1083" s="76">
        <v>1.0536553540507501</v>
      </c>
      <c r="Q1083" s="76">
        <v>0.163372366060199</v>
      </c>
      <c r="R1083" s="77">
        <v>8</v>
      </c>
      <c r="S1083" s="78">
        <v>0.05</v>
      </c>
      <c r="T1083" s="78">
        <v>0</v>
      </c>
      <c r="U1083" s="14" t="s">
        <v>18</v>
      </c>
      <c r="V1083" s="79">
        <v>1.4999999999999999E-2</v>
      </c>
      <c r="W1083" s="79" t="s">
        <v>18</v>
      </c>
      <c r="X1083" s="79">
        <v>1.7999999999999999E-2</v>
      </c>
      <c r="Y1083" s="12" t="s">
        <v>141</v>
      </c>
      <c r="Z1083" s="60" t="s">
        <v>18</v>
      </c>
      <c r="AA1083" s="8" t="s">
        <v>18</v>
      </c>
      <c r="AB1083" s="80" t="s">
        <v>18</v>
      </c>
      <c r="AC1083" s="62">
        <v>32463</v>
      </c>
      <c r="AD1083" s="12" t="s">
        <v>1603</v>
      </c>
      <c r="AE1083" s="16" t="s">
        <v>1412</v>
      </c>
      <c r="AF1083" s="14" t="s">
        <v>18</v>
      </c>
      <c r="AG1083" s="39" t="s">
        <v>18</v>
      </c>
    </row>
    <row r="1084" spans="1:33" x14ac:dyDescent="0.25">
      <c r="A1084" s="40" t="s">
        <v>2698</v>
      </c>
      <c r="B1084" s="40" t="b" cm="1">
        <f t="array" ref="B1084">IsESG(A1084)</f>
        <v>0</v>
      </c>
      <c r="C1084" s="68">
        <v>8.5589941642190492</v>
      </c>
      <c r="D1084" s="64">
        <v>3</v>
      </c>
      <c r="E1084" s="67">
        <v>4.4857696237039502</v>
      </c>
      <c r="F1084" s="42">
        <v>6</v>
      </c>
      <c r="G1084" s="67">
        <v>-3.7437137874117399</v>
      </c>
      <c r="H1084" s="42">
        <v>10</v>
      </c>
      <c r="I1084" s="67">
        <v>28.589645027931098</v>
      </c>
      <c r="J1084" s="42">
        <v>5</v>
      </c>
      <c r="K1084" s="68">
        <v>10.8117689757515</v>
      </c>
      <c r="L1084" s="64">
        <v>3</v>
      </c>
      <c r="M1084" s="67">
        <v>-1.3863851609686699</v>
      </c>
      <c r="N1084" s="42">
        <v>10</v>
      </c>
      <c r="O1084" s="67">
        <v>23.3320594705425</v>
      </c>
      <c r="P1084" s="69">
        <v>1.05042744733458</v>
      </c>
      <c r="Q1084" s="69">
        <v>0.16357030290736699</v>
      </c>
      <c r="R1084" s="70">
        <v>8</v>
      </c>
      <c r="S1084" s="71">
        <v>0.05</v>
      </c>
      <c r="T1084" s="71">
        <v>0</v>
      </c>
      <c r="U1084" s="46" t="s">
        <v>18</v>
      </c>
      <c r="V1084" s="72">
        <v>1.4999999999999999E-2</v>
      </c>
      <c r="W1084" s="72" t="s">
        <v>18</v>
      </c>
      <c r="X1084" s="72">
        <v>1.7999999999999999E-2</v>
      </c>
      <c r="Y1084" s="48" t="s">
        <v>141</v>
      </c>
      <c r="Z1084" s="49" t="s">
        <v>18</v>
      </c>
      <c r="AA1084" s="50" t="s">
        <v>18</v>
      </c>
      <c r="AB1084" s="73" t="s">
        <v>18</v>
      </c>
      <c r="AC1084" s="52">
        <v>38442</v>
      </c>
      <c r="AD1084" s="48" t="s">
        <v>1603</v>
      </c>
      <c r="AE1084" s="53" t="s">
        <v>1412</v>
      </c>
      <c r="AF1084" s="46" t="s">
        <v>18</v>
      </c>
      <c r="AG1084" s="54" t="s">
        <v>18</v>
      </c>
    </row>
    <row r="1085" spans="1:33" x14ac:dyDescent="0.25">
      <c r="A1085" s="1" t="s">
        <v>2699</v>
      </c>
      <c r="B1085" s="40" t="b" cm="1">
        <f t="array" ref="B1085">IsESG(A1085)</f>
        <v>0</v>
      </c>
      <c r="C1085" s="74">
        <v>8.2590815588549908</v>
      </c>
      <c r="D1085" s="37">
        <v>6</v>
      </c>
      <c r="E1085" s="74">
        <v>4.4423036508651901</v>
      </c>
      <c r="F1085" s="37">
        <v>9</v>
      </c>
      <c r="G1085" s="74">
        <v>-3.83058958296788</v>
      </c>
      <c r="H1085" s="37">
        <v>13</v>
      </c>
      <c r="I1085" s="74">
        <v>28.170954201432899</v>
      </c>
      <c r="J1085" s="37">
        <v>6</v>
      </c>
      <c r="K1085" s="74">
        <v>10.3740264510066</v>
      </c>
      <c r="L1085" s="37">
        <v>5</v>
      </c>
      <c r="M1085" s="74">
        <v>-1.8307978487251</v>
      </c>
      <c r="N1085" s="37">
        <v>14</v>
      </c>
      <c r="O1085" s="74">
        <v>21.830964582079499</v>
      </c>
      <c r="P1085" s="76">
        <v>1.1034759711889801</v>
      </c>
      <c r="Q1085" s="76">
        <v>0.165482872583751</v>
      </c>
      <c r="R1085" s="77">
        <v>8</v>
      </c>
      <c r="S1085" s="78">
        <v>0.05</v>
      </c>
      <c r="T1085" s="78">
        <v>0</v>
      </c>
      <c r="U1085" s="14" t="s">
        <v>18</v>
      </c>
      <c r="V1085" s="79">
        <v>1.4999999999999999E-2</v>
      </c>
      <c r="W1085" s="79" t="s">
        <v>18</v>
      </c>
      <c r="X1085" s="79" t="s">
        <v>18</v>
      </c>
      <c r="Y1085" s="12" t="s">
        <v>141</v>
      </c>
      <c r="Z1085" s="60" t="s">
        <v>18</v>
      </c>
      <c r="AA1085" s="8" t="s">
        <v>18</v>
      </c>
      <c r="AB1085" s="80" t="s">
        <v>18</v>
      </c>
      <c r="AC1085" s="62">
        <v>38728</v>
      </c>
      <c r="AD1085" s="12" t="s">
        <v>1603</v>
      </c>
      <c r="AE1085" s="16" t="s">
        <v>1412</v>
      </c>
      <c r="AF1085" s="14" t="s">
        <v>18</v>
      </c>
      <c r="AG1085" s="39" t="s">
        <v>18</v>
      </c>
    </row>
    <row r="1086" spans="1:33" x14ac:dyDescent="0.25">
      <c r="A1086" s="40" t="s">
        <v>2700</v>
      </c>
      <c r="B1086" s="40" t="b" cm="1">
        <f t="array" ref="B1086">IsESG(A1086)</f>
        <v>0</v>
      </c>
      <c r="C1086" s="68">
        <v>10.425305842390999</v>
      </c>
      <c r="D1086" s="64">
        <v>2</v>
      </c>
      <c r="E1086" s="68">
        <v>12.230317993844899</v>
      </c>
      <c r="F1086" s="64">
        <v>2</v>
      </c>
      <c r="G1086" s="68">
        <v>5.5329940160703401</v>
      </c>
      <c r="H1086" s="64">
        <v>2</v>
      </c>
      <c r="I1086" s="68">
        <v>37.149784482758697</v>
      </c>
      <c r="J1086" s="64">
        <v>1</v>
      </c>
      <c r="K1086" s="67">
        <v>10.499755819632099</v>
      </c>
      <c r="L1086" s="42">
        <v>4</v>
      </c>
      <c r="M1086" s="67">
        <v>2.4500679176938398</v>
      </c>
      <c r="N1086" s="42">
        <v>4</v>
      </c>
      <c r="O1086" s="67">
        <v>23.852734487688799</v>
      </c>
      <c r="P1086" s="69">
        <v>1.3863724992451401</v>
      </c>
      <c r="Q1086" s="69">
        <v>0.51497150820473803</v>
      </c>
      <c r="R1086" s="70">
        <v>8</v>
      </c>
      <c r="S1086" s="71">
        <v>0.05</v>
      </c>
      <c r="T1086" s="71">
        <v>0</v>
      </c>
      <c r="U1086" s="46" t="s">
        <v>18</v>
      </c>
      <c r="V1086" s="72">
        <v>1.4999999999999999E-2</v>
      </c>
      <c r="W1086" s="72" t="s">
        <v>18</v>
      </c>
      <c r="X1086" s="72">
        <v>1.7999999999999999E-2</v>
      </c>
      <c r="Y1086" s="48" t="s">
        <v>141</v>
      </c>
      <c r="Z1086" s="49" t="s">
        <v>18</v>
      </c>
      <c r="AA1086" s="50" t="s">
        <v>18</v>
      </c>
      <c r="AB1086" s="73" t="s">
        <v>18</v>
      </c>
      <c r="AC1086" s="52">
        <v>41614</v>
      </c>
      <c r="AD1086" s="48" t="s">
        <v>1603</v>
      </c>
      <c r="AE1086" s="53" t="s">
        <v>1412</v>
      </c>
      <c r="AF1086" s="46" t="s">
        <v>18</v>
      </c>
      <c r="AG1086" s="54" t="s">
        <v>18</v>
      </c>
    </row>
    <row r="1087" spans="1:33" x14ac:dyDescent="0.25">
      <c r="A1087" s="1" t="s">
        <v>2701</v>
      </c>
      <c r="B1087" s="40" t="b" cm="1">
        <f t="array" ref="B1087">IsESG(A1087)</f>
        <v>0</v>
      </c>
      <c r="C1087" s="75">
        <v>13.8275042583178</v>
      </c>
      <c r="D1087" s="66">
        <v>1</v>
      </c>
      <c r="E1087" s="75">
        <v>14.819560693267</v>
      </c>
      <c r="F1087" s="66">
        <v>1</v>
      </c>
      <c r="G1087" s="75">
        <v>10.383465884303099</v>
      </c>
      <c r="H1087" s="66">
        <v>1</v>
      </c>
      <c r="I1087" s="75">
        <v>35.960291025842302</v>
      </c>
      <c r="J1087" s="66">
        <v>2</v>
      </c>
      <c r="K1087" s="74">
        <v>9.8009367370448892</v>
      </c>
      <c r="L1087" s="37">
        <v>6</v>
      </c>
      <c r="M1087" s="75">
        <v>5.5714008314876304</v>
      </c>
      <c r="N1087" s="66">
        <v>1</v>
      </c>
      <c r="O1087" s="74">
        <v>25.303289466734501</v>
      </c>
      <c r="P1087" s="76">
        <v>1.2598868503054701</v>
      </c>
      <c r="Q1087" s="76">
        <v>0.62604165974082204</v>
      </c>
      <c r="R1087" s="77">
        <v>8</v>
      </c>
      <c r="S1087" s="78">
        <v>0.05</v>
      </c>
      <c r="T1087" s="78">
        <v>5.0000000000000001E-3</v>
      </c>
      <c r="U1087" s="14" t="s">
        <v>18</v>
      </c>
      <c r="V1087" s="79">
        <v>1.4999999999999999E-2</v>
      </c>
      <c r="W1087" s="79" t="s">
        <v>18</v>
      </c>
      <c r="X1087" s="79">
        <v>1.7999999999999999E-2</v>
      </c>
      <c r="Y1087" s="12" t="s">
        <v>141</v>
      </c>
      <c r="Z1087" s="60" t="s">
        <v>18</v>
      </c>
      <c r="AA1087" s="8" t="s">
        <v>18</v>
      </c>
      <c r="AB1087" s="80" t="s">
        <v>18</v>
      </c>
      <c r="AC1087" s="62">
        <v>41614</v>
      </c>
      <c r="AD1087" s="12" t="s">
        <v>1603</v>
      </c>
      <c r="AE1087" s="16" t="s">
        <v>1412</v>
      </c>
      <c r="AF1087" s="14" t="s">
        <v>18</v>
      </c>
      <c r="AG1087" s="39" t="s">
        <v>18</v>
      </c>
    </row>
    <row r="1088" spans="1:33" x14ac:dyDescent="0.25">
      <c r="A1088" s="40" t="s">
        <v>1609</v>
      </c>
      <c r="B1088" s="40" t="b" cm="1">
        <f t="array" ref="B1088">IsESG(A1088)</f>
        <v>0</v>
      </c>
      <c r="C1088" s="67">
        <v>7.6057047299029996</v>
      </c>
      <c r="D1088" s="42">
        <v>7</v>
      </c>
      <c r="E1088" s="67">
        <v>4.2402216277297899</v>
      </c>
      <c r="F1088" s="42">
        <v>10</v>
      </c>
      <c r="G1088" s="67">
        <v>8.5616480177219595E-2</v>
      </c>
      <c r="H1088" s="42">
        <v>8</v>
      </c>
      <c r="I1088" s="67">
        <v>16.114625976926</v>
      </c>
      <c r="J1088" s="42">
        <v>18</v>
      </c>
      <c r="K1088" s="67">
        <v>1.9274746814766699</v>
      </c>
      <c r="L1088" s="42">
        <v>13</v>
      </c>
      <c r="M1088" s="67">
        <v>-3.5548686244203398</v>
      </c>
      <c r="N1088" s="42">
        <v>18</v>
      </c>
      <c r="O1088" s="67">
        <v>18.728225147196</v>
      </c>
      <c r="P1088" s="69">
        <v>0.64253908339504895</v>
      </c>
      <c r="Q1088" s="69">
        <v>0.18232619648762499</v>
      </c>
      <c r="R1088" s="70">
        <v>8</v>
      </c>
      <c r="S1088" s="71">
        <v>0.05</v>
      </c>
      <c r="T1088" s="71">
        <v>0</v>
      </c>
      <c r="U1088" s="46" t="s">
        <v>18</v>
      </c>
      <c r="V1088" s="72">
        <v>1.4999999999999999E-2</v>
      </c>
      <c r="W1088" s="72" t="s">
        <v>18</v>
      </c>
      <c r="X1088" s="72">
        <v>1.72E-2</v>
      </c>
      <c r="Y1088" s="48" t="s">
        <v>141</v>
      </c>
      <c r="Z1088" s="49">
        <v>233.019221758404</v>
      </c>
      <c r="AA1088" s="50" t="s">
        <v>18</v>
      </c>
      <c r="AB1088" s="73" t="s">
        <v>18</v>
      </c>
      <c r="AC1088" s="52">
        <v>39995</v>
      </c>
      <c r="AD1088" s="48" t="s">
        <v>1610</v>
      </c>
      <c r="AE1088" s="53">
        <v>1000</v>
      </c>
      <c r="AF1088" s="46" t="s">
        <v>34</v>
      </c>
      <c r="AG1088" s="54" t="s">
        <v>18</v>
      </c>
    </row>
    <row r="1089" spans="1:33" x14ac:dyDescent="0.25">
      <c r="A1089" s="1" t="s">
        <v>1611</v>
      </c>
      <c r="B1089" s="40" t="b" cm="1">
        <f t="array" ref="B1089">IsESG(A1089)</f>
        <v>0</v>
      </c>
      <c r="C1089" s="74">
        <v>6.8941056462450998</v>
      </c>
      <c r="D1089" s="37">
        <v>9</v>
      </c>
      <c r="E1089" s="74">
        <v>5.3325817657996204</v>
      </c>
      <c r="F1089" s="37">
        <v>4</v>
      </c>
      <c r="G1089" s="75">
        <v>4.2320971575177504</v>
      </c>
      <c r="H1089" s="66">
        <v>3</v>
      </c>
      <c r="I1089" s="74">
        <v>18.079501821884399</v>
      </c>
      <c r="J1089" s="37">
        <v>15</v>
      </c>
      <c r="K1089" s="74">
        <v>-7.1150485350124304E-2</v>
      </c>
      <c r="L1089" s="37">
        <v>15</v>
      </c>
      <c r="M1089" s="74">
        <v>-1.68080865757732</v>
      </c>
      <c r="N1089" s="37">
        <v>12</v>
      </c>
      <c r="O1089" s="74">
        <v>18.715556544085999</v>
      </c>
      <c r="P1089" s="76">
        <v>0.74796025604043503</v>
      </c>
      <c r="Q1089" s="76">
        <v>0.250219681474668</v>
      </c>
      <c r="R1089" s="77">
        <v>6</v>
      </c>
      <c r="S1089" s="78">
        <v>0.05</v>
      </c>
      <c r="T1089" s="78">
        <v>0.01</v>
      </c>
      <c r="U1089" s="14" t="s">
        <v>18</v>
      </c>
      <c r="V1089" s="79">
        <v>4.4999999999999997E-3</v>
      </c>
      <c r="W1089" s="79" t="s">
        <v>18</v>
      </c>
      <c r="X1089" s="79">
        <v>4.2100000000000002E-3</v>
      </c>
      <c r="Y1089" s="12" t="s">
        <v>141</v>
      </c>
      <c r="Z1089" s="60">
        <v>9.1787876279218403E-2</v>
      </c>
      <c r="AA1089" s="8" t="s">
        <v>18</v>
      </c>
      <c r="AB1089" s="80" t="s">
        <v>18</v>
      </c>
      <c r="AC1089" s="62">
        <v>37413</v>
      </c>
      <c r="AD1089" s="12" t="s">
        <v>1612</v>
      </c>
      <c r="AE1089" s="16" t="s">
        <v>56</v>
      </c>
      <c r="AF1089" s="14" t="s">
        <v>18</v>
      </c>
      <c r="AG1089" s="39" t="s">
        <v>18</v>
      </c>
    </row>
    <row r="1090" spans="1:33" x14ac:dyDescent="0.25">
      <c r="A1090" s="40" t="s">
        <v>1613</v>
      </c>
      <c r="B1090" s="40" t="b" cm="1">
        <f t="array" ref="B1090">IsESG(A1090)</f>
        <v>0</v>
      </c>
      <c r="C1090" s="67">
        <v>7.0463286786583001</v>
      </c>
      <c r="D1090" s="42">
        <v>8</v>
      </c>
      <c r="E1090" s="67">
        <v>4.9633151707379097</v>
      </c>
      <c r="F1090" s="42">
        <v>5</v>
      </c>
      <c r="G1090" s="67">
        <v>1.72706422872326</v>
      </c>
      <c r="H1090" s="42">
        <v>4</v>
      </c>
      <c r="I1090" s="67">
        <v>15.5817376617786</v>
      </c>
      <c r="J1090" s="42">
        <v>19</v>
      </c>
      <c r="K1090" s="67">
        <v>-0.59928447484211</v>
      </c>
      <c r="L1090" s="42">
        <v>19</v>
      </c>
      <c r="M1090" s="67">
        <v>-5.2618922129503796</v>
      </c>
      <c r="N1090" s="42">
        <v>19</v>
      </c>
      <c r="O1090" s="67">
        <v>16.868981640090201</v>
      </c>
      <c r="P1090" s="69">
        <v>0.68176778835396901</v>
      </c>
      <c r="Q1090" s="69">
        <v>0.23846290462087899</v>
      </c>
      <c r="R1090" s="70">
        <v>8</v>
      </c>
      <c r="S1090" s="71">
        <v>0.05</v>
      </c>
      <c r="T1090" s="71">
        <v>0.01</v>
      </c>
      <c r="U1090" s="46" t="s">
        <v>18</v>
      </c>
      <c r="V1090" s="72">
        <v>1.7999999999999999E-2</v>
      </c>
      <c r="W1090" s="72" t="s">
        <v>18</v>
      </c>
      <c r="X1090" s="72">
        <v>1.558E-2</v>
      </c>
      <c r="Y1090" s="48" t="s">
        <v>141</v>
      </c>
      <c r="Z1090" s="49">
        <v>0.147960357131043</v>
      </c>
      <c r="AA1090" s="50" t="s">
        <v>18</v>
      </c>
      <c r="AB1090" s="73" t="s">
        <v>18</v>
      </c>
      <c r="AC1090" s="52">
        <v>36207</v>
      </c>
      <c r="AD1090" s="48" t="s">
        <v>1614</v>
      </c>
      <c r="AE1090" s="53" t="s">
        <v>56</v>
      </c>
      <c r="AF1090" s="46" t="s">
        <v>18</v>
      </c>
      <c r="AG1090" s="54" t="s">
        <v>18</v>
      </c>
    </row>
    <row r="1091" spans="1:33" x14ac:dyDescent="0.25">
      <c r="A1091" s="81" t="s">
        <v>1615</v>
      </c>
      <c r="B1091" s="40" t="b" cm="1">
        <f t="array" ref="B1091">IsESG(A1091)</f>
        <v>0</v>
      </c>
      <c r="C1091" s="82">
        <v>6.8813783587485098</v>
      </c>
      <c r="D1091" s="83">
        <v>10</v>
      </c>
      <c r="E1091" s="124">
        <v>5.4210714400779896</v>
      </c>
      <c r="F1091" s="125">
        <v>3</v>
      </c>
      <c r="G1091" s="82">
        <v>1.6353506105315001</v>
      </c>
      <c r="H1091" s="83">
        <v>5</v>
      </c>
      <c r="I1091" s="82">
        <v>11.9760654576802</v>
      </c>
      <c r="J1091" s="83">
        <v>20</v>
      </c>
      <c r="K1091" s="82">
        <v>-2.6624462270521598</v>
      </c>
      <c r="L1091" s="83">
        <v>20</v>
      </c>
      <c r="M1091" s="82">
        <v>-5.5385492934254996</v>
      </c>
      <c r="N1091" s="83">
        <v>20</v>
      </c>
      <c r="O1091" s="82">
        <v>16.771129624904699</v>
      </c>
      <c r="P1091" s="84">
        <v>0.47075279227021999</v>
      </c>
      <c r="Q1091" s="84">
        <v>0.26367901510024599</v>
      </c>
      <c r="R1091" s="85">
        <v>8</v>
      </c>
      <c r="S1091" s="86">
        <v>0.05</v>
      </c>
      <c r="T1091" s="86">
        <v>0.01</v>
      </c>
      <c r="U1091" s="87" t="s">
        <v>18</v>
      </c>
      <c r="V1091" s="88">
        <v>1.7999999999999999E-2</v>
      </c>
      <c r="W1091" s="88" t="s">
        <v>18</v>
      </c>
      <c r="X1091" s="88">
        <v>1.49E-2</v>
      </c>
      <c r="Y1091" s="89" t="s">
        <v>141</v>
      </c>
      <c r="Z1091" s="90">
        <v>6.5491979719472695E-2</v>
      </c>
      <c r="AA1091" s="91" t="s">
        <v>18</v>
      </c>
      <c r="AB1091" s="92" t="s">
        <v>18</v>
      </c>
      <c r="AC1091" s="93">
        <v>37953</v>
      </c>
      <c r="AD1091" s="89" t="s">
        <v>1616</v>
      </c>
      <c r="AE1091" s="94" t="s">
        <v>56</v>
      </c>
      <c r="AF1091" s="87" t="s">
        <v>18</v>
      </c>
      <c r="AG1091" s="95" t="s">
        <v>18</v>
      </c>
    </row>
    <row r="1092" spans="1:33" hidden="1" x14ac:dyDescent="0.25">
      <c r="A1092" s="40" t="s">
        <v>1617</v>
      </c>
      <c r="B1092" s="40" t="b" cm="1">
        <f t="array" ref="B1092">IsESG(A1092)</f>
        <v>0</v>
      </c>
      <c r="C1092" s="67" t="s">
        <v>18</v>
      </c>
      <c r="D1092" s="42" t="s">
        <v>18</v>
      </c>
      <c r="E1092" s="67" t="s">
        <v>18</v>
      </c>
      <c r="F1092" s="42" t="s">
        <v>18</v>
      </c>
      <c r="G1092" s="67" t="s">
        <v>18</v>
      </c>
      <c r="H1092" s="42" t="s">
        <v>18</v>
      </c>
      <c r="I1092" s="68">
        <v>24.6015098365854</v>
      </c>
      <c r="J1092" s="64">
        <v>2</v>
      </c>
      <c r="K1092" s="67">
        <v>9.6034182226448106</v>
      </c>
      <c r="L1092" s="42">
        <v>4</v>
      </c>
      <c r="M1092" s="68">
        <v>-1.05990834778918</v>
      </c>
      <c r="N1092" s="64">
        <v>1</v>
      </c>
      <c r="O1092" s="67">
        <v>13.203568999428301</v>
      </c>
      <c r="P1092" s="69">
        <v>1.55416315696485</v>
      </c>
      <c r="Q1092" s="69" t="s">
        <v>18</v>
      </c>
      <c r="R1092" s="70">
        <v>9</v>
      </c>
      <c r="S1092" s="71">
        <v>0</v>
      </c>
      <c r="T1092" s="71">
        <v>0</v>
      </c>
      <c r="U1092" s="46" t="s">
        <v>18</v>
      </c>
      <c r="V1092" s="72">
        <v>7.4999999999999997E-3</v>
      </c>
      <c r="W1092" s="72" t="s">
        <v>18</v>
      </c>
      <c r="X1092" s="72">
        <v>8.8000000000000005E-3</v>
      </c>
      <c r="Y1092" s="48" t="s">
        <v>141</v>
      </c>
      <c r="Z1092" s="49" t="s">
        <v>18</v>
      </c>
      <c r="AA1092" s="50" t="s">
        <v>18</v>
      </c>
      <c r="AB1092" s="73" t="s">
        <v>18</v>
      </c>
      <c r="AC1092" s="52">
        <v>44068</v>
      </c>
      <c r="AD1092" s="48" t="s">
        <v>1618</v>
      </c>
      <c r="AE1092" s="53" t="s">
        <v>68</v>
      </c>
      <c r="AF1092" s="46" t="s">
        <v>235</v>
      </c>
      <c r="AG1092" s="54" t="s">
        <v>18</v>
      </c>
    </row>
    <row r="1093" spans="1:33" x14ac:dyDescent="0.25">
      <c r="A1093" s="1" t="s">
        <v>1619</v>
      </c>
      <c r="B1093" s="40" t="b" cm="1">
        <f t="array" ref="B1093">IsESG(A1093)</f>
        <v>0</v>
      </c>
      <c r="C1093" s="75">
        <v>6.5577004238813501</v>
      </c>
      <c r="D1093" s="66">
        <v>2</v>
      </c>
      <c r="E1093" s="75">
        <v>4.8686587409258504</v>
      </c>
      <c r="F1093" s="66">
        <v>1</v>
      </c>
      <c r="G1093" s="75">
        <v>-0.84048379510840399</v>
      </c>
      <c r="H1093" s="66">
        <v>2</v>
      </c>
      <c r="I1093" s="74">
        <v>18.763262651655001</v>
      </c>
      <c r="J1093" s="37">
        <v>9</v>
      </c>
      <c r="K1093" s="74">
        <v>3.7163715659215701</v>
      </c>
      <c r="L1093" s="37">
        <v>11</v>
      </c>
      <c r="M1093" s="75">
        <v>-1.99814924392358</v>
      </c>
      <c r="N1093" s="66">
        <v>3</v>
      </c>
      <c r="O1093" s="74">
        <v>15.559845383368801</v>
      </c>
      <c r="P1093" s="76">
        <v>0.94359891969862397</v>
      </c>
      <c r="Q1093" s="76">
        <v>0.20217535045608701</v>
      </c>
      <c r="R1093" s="77">
        <v>8</v>
      </c>
      <c r="S1093" s="78">
        <v>0.05</v>
      </c>
      <c r="T1093" s="78">
        <v>5.0000000000000001E-3</v>
      </c>
      <c r="U1093" s="14" t="s">
        <v>18</v>
      </c>
      <c r="V1093" s="79">
        <v>1.4999999999999999E-2</v>
      </c>
      <c r="W1093" s="79" t="s">
        <v>18</v>
      </c>
      <c r="X1093" s="79">
        <v>1.7999999999999999E-2</v>
      </c>
      <c r="Y1093" s="12" t="s">
        <v>141</v>
      </c>
      <c r="Z1093" s="60">
        <v>107.68084754179699</v>
      </c>
      <c r="AA1093" s="8" t="s">
        <v>18</v>
      </c>
      <c r="AB1093" s="80" t="s">
        <v>18</v>
      </c>
      <c r="AC1093" s="62">
        <v>40640</v>
      </c>
      <c r="AD1093" s="12" t="s">
        <v>1620</v>
      </c>
      <c r="AE1093" s="16" t="s">
        <v>1412</v>
      </c>
      <c r="AF1093" s="14" t="s">
        <v>18</v>
      </c>
      <c r="AG1093" s="39" t="s">
        <v>18</v>
      </c>
    </row>
    <row r="1094" spans="1:33" hidden="1" x14ac:dyDescent="0.25">
      <c r="A1094" s="40" t="s">
        <v>1621</v>
      </c>
      <c r="B1094" s="40" t="b" cm="1">
        <f t="array" ref="B1094">IsESG(A1094)</f>
        <v>0</v>
      </c>
      <c r="C1094" s="67" t="s">
        <v>18</v>
      </c>
      <c r="D1094" s="42" t="s">
        <v>18</v>
      </c>
      <c r="E1094" s="67" t="s">
        <v>18</v>
      </c>
      <c r="F1094" s="42" t="s">
        <v>18</v>
      </c>
      <c r="G1094" s="67" t="s">
        <v>18</v>
      </c>
      <c r="H1094" s="42" t="s">
        <v>18</v>
      </c>
      <c r="I1094" s="67">
        <v>19.141904810255799</v>
      </c>
      <c r="J1094" s="42">
        <v>7</v>
      </c>
      <c r="K1094" s="68">
        <v>14.2166225101665</v>
      </c>
      <c r="L1094" s="64">
        <v>1</v>
      </c>
      <c r="M1094" s="67">
        <v>-3.1434438426016</v>
      </c>
      <c r="N1094" s="42">
        <v>9</v>
      </c>
      <c r="O1094" s="67">
        <v>22.184343001747301</v>
      </c>
      <c r="P1094" s="69">
        <v>0.67889752028442296</v>
      </c>
      <c r="Q1094" s="69" t="s">
        <v>18</v>
      </c>
      <c r="R1094" s="70">
        <v>9</v>
      </c>
      <c r="S1094" s="71">
        <v>0.05</v>
      </c>
      <c r="T1094" s="71">
        <v>0.03</v>
      </c>
      <c r="U1094" s="46" t="s">
        <v>18</v>
      </c>
      <c r="V1094" s="72">
        <v>0</v>
      </c>
      <c r="W1094" s="72" t="s">
        <v>18</v>
      </c>
      <c r="X1094" s="72">
        <v>3.4999999999999901E-3</v>
      </c>
      <c r="Y1094" s="48" t="s">
        <v>1371</v>
      </c>
      <c r="Z1094" s="49" t="s">
        <v>18</v>
      </c>
      <c r="AA1094" s="50" t="s">
        <v>18</v>
      </c>
      <c r="AB1094" s="73" t="s">
        <v>18</v>
      </c>
      <c r="AC1094" s="52">
        <v>44901</v>
      </c>
      <c r="AD1094" s="48" t="s">
        <v>1622</v>
      </c>
      <c r="AE1094" s="53" t="s">
        <v>1623</v>
      </c>
      <c r="AF1094" s="46" t="s">
        <v>18</v>
      </c>
      <c r="AG1094" s="54" t="s">
        <v>18</v>
      </c>
    </row>
    <row r="1095" spans="1:33" hidden="1" x14ac:dyDescent="0.25">
      <c r="A1095" s="225" t="s">
        <v>2453</v>
      </c>
      <c r="B1095" s="40" t="b" cm="1">
        <f t="array" ref="B1095">IsESG(A1095)</f>
        <v>1</v>
      </c>
      <c r="C1095" s="74" t="s">
        <v>18</v>
      </c>
      <c r="D1095" s="37" t="s">
        <v>18</v>
      </c>
      <c r="E1095" s="74">
        <v>-0.56277016228715104</v>
      </c>
      <c r="F1095" s="37">
        <v>12</v>
      </c>
      <c r="G1095" s="74">
        <v>-1.1286818379699399</v>
      </c>
      <c r="H1095" s="37">
        <v>12</v>
      </c>
      <c r="I1095" s="74">
        <v>8.7238382916686898</v>
      </c>
      <c r="J1095" s="37">
        <v>4</v>
      </c>
      <c r="K1095" s="74">
        <v>3.8184467623773699</v>
      </c>
      <c r="L1095" s="37">
        <v>4</v>
      </c>
      <c r="M1095" s="74">
        <v>-0.31704392361332401</v>
      </c>
      <c r="N1095" s="37">
        <v>11</v>
      </c>
      <c r="O1095" s="74">
        <v>3.2723342551634</v>
      </c>
      <c r="P1095" s="76">
        <v>1.41881255776736</v>
      </c>
      <c r="Q1095" s="76" t="s">
        <v>18</v>
      </c>
      <c r="R1095" s="77">
        <v>8</v>
      </c>
      <c r="S1095" s="78">
        <v>0.05</v>
      </c>
      <c r="T1095" s="78">
        <v>0.03</v>
      </c>
      <c r="U1095" s="14" t="s">
        <v>18</v>
      </c>
      <c r="V1095" s="79">
        <v>0</v>
      </c>
      <c r="W1095" s="79" t="s">
        <v>18</v>
      </c>
      <c r="X1095" s="79">
        <v>4.0000000000000002E-4</v>
      </c>
      <c r="Y1095" s="12" t="s">
        <v>1371</v>
      </c>
      <c r="Z1095" s="60" t="s">
        <v>18</v>
      </c>
      <c r="AA1095" s="8" t="s">
        <v>18</v>
      </c>
      <c r="AB1095" s="80" t="s">
        <v>18</v>
      </c>
      <c r="AC1095" s="62">
        <v>43440</v>
      </c>
      <c r="AD1095" s="12" t="s">
        <v>2118</v>
      </c>
      <c r="AE1095" s="16" t="s">
        <v>126</v>
      </c>
      <c r="AF1095" s="14" t="s">
        <v>18</v>
      </c>
      <c r="AG1095" s="39" t="s">
        <v>18</v>
      </c>
    </row>
    <row r="1096" spans="1:33" x14ac:dyDescent="0.25">
      <c r="A1096" s="40" t="s">
        <v>1625</v>
      </c>
      <c r="B1096" s="40" t="b" cm="1">
        <f t="array" ref="B1096">IsESG(A1096)</f>
        <v>0</v>
      </c>
      <c r="C1096" s="67">
        <v>4.8842458895913499</v>
      </c>
      <c r="D1096" s="42">
        <v>5</v>
      </c>
      <c r="E1096" s="67">
        <v>-0.93165707496274397</v>
      </c>
      <c r="F1096" s="42">
        <v>7</v>
      </c>
      <c r="G1096" s="67">
        <v>-14.414753689286201</v>
      </c>
      <c r="H1096" s="42">
        <v>7</v>
      </c>
      <c r="I1096" s="67">
        <v>9.7488089324621505</v>
      </c>
      <c r="J1096" s="42">
        <v>12</v>
      </c>
      <c r="K1096" s="67">
        <v>8.9912739850207295</v>
      </c>
      <c r="L1096" s="42">
        <v>6</v>
      </c>
      <c r="M1096" s="67">
        <v>-4.2199787057212896</v>
      </c>
      <c r="N1096" s="42">
        <v>10</v>
      </c>
      <c r="O1096" s="67">
        <v>27.35229206308</v>
      </c>
      <c r="P1096" s="69">
        <v>0.207214794363868</v>
      </c>
      <c r="Q1096" s="69">
        <v>-6.8318947030527002E-2</v>
      </c>
      <c r="R1096" s="70">
        <v>8</v>
      </c>
      <c r="S1096" s="71">
        <v>0.05</v>
      </c>
      <c r="T1096" s="71">
        <v>5.0000000000000001E-3</v>
      </c>
      <c r="U1096" s="46" t="s">
        <v>18</v>
      </c>
      <c r="V1096" s="72">
        <v>1.4999999999999999E-2</v>
      </c>
      <c r="W1096" s="72" t="s">
        <v>18</v>
      </c>
      <c r="X1096" s="72">
        <v>1.7999999999999999E-2</v>
      </c>
      <c r="Y1096" s="48" t="s">
        <v>141</v>
      </c>
      <c r="Z1096" s="49">
        <v>2060.8342989571202</v>
      </c>
      <c r="AA1096" s="50" t="s">
        <v>18</v>
      </c>
      <c r="AB1096" s="73" t="s">
        <v>18</v>
      </c>
      <c r="AC1096" s="52">
        <v>34519</v>
      </c>
      <c r="AD1096" s="48" t="s">
        <v>1626</v>
      </c>
      <c r="AE1096" s="53" t="s">
        <v>1412</v>
      </c>
      <c r="AF1096" s="46" t="s">
        <v>18</v>
      </c>
      <c r="AG1096" s="54" t="s">
        <v>18</v>
      </c>
    </row>
    <row r="1097" spans="1:33" x14ac:dyDescent="0.25">
      <c r="A1097" s="1" t="s">
        <v>2702</v>
      </c>
      <c r="B1097" s="40" t="b" cm="1">
        <f t="array" ref="B1097">IsESG(A1097)</f>
        <v>0</v>
      </c>
      <c r="C1097" s="74">
        <v>4.8785932260529501</v>
      </c>
      <c r="D1097" s="37">
        <v>6</v>
      </c>
      <c r="E1097" s="74">
        <v>-0.92461308226855499</v>
      </c>
      <c r="F1097" s="37">
        <v>6</v>
      </c>
      <c r="G1097" s="74">
        <v>-14.395080162565099</v>
      </c>
      <c r="H1097" s="37">
        <v>6</v>
      </c>
      <c r="I1097" s="74">
        <v>9.7910125165463704</v>
      </c>
      <c r="J1097" s="37">
        <v>11</v>
      </c>
      <c r="K1097" s="74">
        <v>9.0062137454078393</v>
      </c>
      <c r="L1097" s="37">
        <v>5</v>
      </c>
      <c r="M1097" s="74">
        <v>-4.2220276061791404</v>
      </c>
      <c r="N1097" s="37">
        <v>11</v>
      </c>
      <c r="O1097" s="74">
        <v>27.368618750467601</v>
      </c>
      <c r="P1097" s="76">
        <v>0.20863322374346199</v>
      </c>
      <c r="Q1097" s="76">
        <v>-6.8063179829075102E-2</v>
      </c>
      <c r="R1097" s="77">
        <v>8</v>
      </c>
      <c r="S1097" s="78">
        <v>0.05</v>
      </c>
      <c r="T1097" s="78">
        <v>5.0000000000000001E-3</v>
      </c>
      <c r="U1097" s="14" t="s">
        <v>18</v>
      </c>
      <c r="V1097" s="79">
        <v>1.4999999999999999E-2</v>
      </c>
      <c r="W1097" s="79" t="s">
        <v>18</v>
      </c>
      <c r="X1097" s="79">
        <v>1.7999999999999999E-2</v>
      </c>
      <c r="Y1097" s="12" t="s">
        <v>141</v>
      </c>
      <c r="Z1097" s="60" t="s">
        <v>18</v>
      </c>
      <c r="AA1097" s="8" t="s">
        <v>18</v>
      </c>
      <c r="AB1097" s="80" t="s">
        <v>18</v>
      </c>
      <c r="AC1097" s="62">
        <v>38442</v>
      </c>
      <c r="AD1097" s="12" t="s">
        <v>1626</v>
      </c>
      <c r="AE1097" s="16" t="s">
        <v>1412</v>
      </c>
      <c r="AF1097" s="14" t="s">
        <v>18</v>
      </c>
      <c r="AG1097" s="39" t="s">
        <v>18</v>
      </c>
    </row>
    <row r="1098" spans="1:33" hidden="1" x14ac:dyDescent="0.25">
      <c r="A1098" s="225" t="s">
        <v>2454</v>
      </c>
      <c r="B1098" s="40" t="b" cm="1">
        <f t="array" ref="B1098">IsESG(A1098)</f>
        <v>1</v>
      </c>
      <c r="C1098" s="67" t="s">
        <v>18</v>
      </c>
      <c r="D1098" s="42" t="s">
        <v>18</v>
      </c>
      <c r="E1098" s="67">
        <v>0.80212897593501198</v>
      </c>
      <c r="F1098" s="42">
        <v>5</v>
      </c>
      <c r="G1098" s="67">
        <v>7.3649921772322893E-2</v>
      </c>
      <c r="H1098" s="42">
        <v>8</v>
      </c>
      <c r="I1098" s="68">
        <v>10.697039810336699</v>
      </c>
      <c r="J1098" s="64">
        <v>3</v>
      </c>
      <c r="K1098" s="68">
        <v>4.1693892249198203</v>
      </c>
      <c r="L1098" s="64">
        <v>3</v>
      </c>
      <c r="M1098" s="67">
        <v>0.342903609559708</v>
      </c>
      <c r="N1098" s="42">
        <v>6</v>
      </c>
      <c r="O1098" s="67">
        <v>8.0222278948620094</v>
      </c>
      <c r="P1098" s="69">
        <v>0.82471235420069899</v>
      </c>
      <c r="Q1098" s="69" t="s">
        <v>18</v>
      </c>
      <c r="R1098" s="70">
        <v>8</v>
      </c>
      <c r="S1098" s="71">
        <v>0.05</v>
      </c>
      <c r="T1098" s="71">
        <v>0.03</v>
      </c>
      <c r="U1098" s="46" t="s">
        <v>18</v>
      </c>
      <c r="V1098" s="72">
        <v>0</v>
      </c>
      <c r="W1098" s="72" t="s">
        <v>18</v>
      </c>
      <c r="X1098" s="72">
        <v>1.9E-3</v>
      </c>
      <c r="Y1098" s="48" t="s">
        <v>1371</v>
      </c>
      <c r="Z1098" s="49" t="s">
        <v>18</v>
      </c>
      <c r="AA1098" s="50" t="s">
        <v>18</v>
      </c>
      <c r="AB1098" s="73" t="s">
        <v>18</v>
      </c>
      <c r="AC1098" s="52">
        <v>43440</v>
      </c>
      <c r="AD1098" s="48" t="s">
        <v>2120</v>
      </c>
      <c r="AE1098" s="53" t="s">
        <v>1776</v>
      </c>
      <c r="AF1098" s="46" t="s">
        <v>18</v>
      </c>
      <c r="AG1098" s="54" t="s">
        <v>18</v>
      </c>
    </row>
    <row r="1099" spans="1:33" hidden="1" x14ac:dyDescent="0.25">
      <c r="A1099" s="225" t="s">
        <v>2455</v>
      </c>
      <c r="B1099" s="40" t="b" cm="1">
        <f t="array" ref="B1099">IsESG(A1099)</f>
        <v>1</v>
      </c>
      <c r="C1099" s="74" t="s">
        <v>18</v>
      </c>
      <c r="D1099" s="37" t="s">
        <v>18</v>
      </c>
      <c r="E1099" s="74" t="s">
        <v>18</v>
      </c>
      <c r="F1099" s="37" t="s">
        <v>18</v>
      </c>
      <c r="G1099" s="74">
        <v>-4.31259118397384</v>
      </c>
      <c r="H1099" s="37">
        <v>16</v>
      </c>
      <c r="I1099" s="74">
        <v>4.8196967061591298</v>
      </c>
      <c r="J1099" s="37">
        <v>13</v>
      </c>
      <c r="K1099" s="74">
        <v>1.754380547976</v>
      </c>
      <c r="L1099" s="37">
        <v>19</v>
      </c>
      <c r="M1099" s="74">
        <v>-0.70051046286293495</v>
      </c>
      <c r="N1099" s="37">
        <v>13</v>
      </c>
      <c r="O1099" s="74">
        <v>8.1890414184349591</v>
      </c>
      <c r="P1099" s="76">
        <v>9.02043732817953E-2</v>
      </c>
      <c r="Q1099" s="76" t="s">
        <v>18</v>
      </c>
      <c r="R1099" s="77">
        <v>8</v>
      </c>
      <c r="S1099" s="78">
        <v>0.05</v>
      </c>
      <c r="T1099" s="78">
        <v>0.03</v>
      </c>
      <c r="U1099" s="14" t="s">
        <v>18</v>
      </c>
      <c r="V1099" s="79">
        <v>0</v>
      </c>
      <c r="W1099" s="79" t="s">
        <v>18</v>
      </c>
      <c r="X1099" s="79">
        <v>1.9E-3</v>
      </c>
      <c r="Y1099" s="12" t="s">
        <v>1371</v>
      </c>
      <c r="Z1099" s="60" t="s">
        <v>18</v>
      </c>
      <c r="AA1099" s="8" t="s">
        <v>18</v>
      </c>
      <c r="AB1099" s="80" t="s">
        <v>18</v>
      </c>
      <c r="AC1099" s="62">
        <v>44083</v>
      </c>
      <c r="AD1099" s="12" t="s">
        <v>2120</v>
      </c>
      <c r="AE1099" s="16" t="s">
        <v>1776</v>
      </c>
      <c r="AF1099" s="14" t="s">
        <v>18</v>
      </c>
      <c r="AG1099" s="39" t="s">
        <v>18</v>
      </c>
    </row>
    <row r="1100" spans="1:33" x14ac:dyDescent="0.25">
      <c r="A1100" s="40" t="s">
        <v>1631</v>
      </c>
      <c r="B1100" s="40" t="b" cm="1">
        <f t="array" ref="B1100">IsESG(A1100)</f>
        <v>0</v>
      </c>
      <c r="C1100" s="68">
        <v>7.7991689023344701</v>
      </c>
      <c r="D1100" s="64">
        <v>1</v>
      </c>
      <c r="E1100" s="68">
        <v>3.97187518556987</v>
      </c>
      <c r="F1100" s="64">
        <v>3</v>
      </c>
      <c r="G1100" s="67">
        <v>-3.8737042818889602</v>
      </c>
      <c r="H1100" s="42">
        <v>4</v>
      </c>
      <c r="I1100" s="67">
        <v>19.735196012684501</v>
      </c>
      <c r="J1100" s="42">
        <v>6</v>
      </c>
      <c r="K1100" s="67">
        <v>6.5917154197427497</v>
      </c>
      <c r="L1100" s="42">
        <v>9</v>
      </c>
      <c r="M1100" s="67">
        <v>-2.7788346641422299</v>
      </c>
      <c r="N1100" s="42">
        <v>7</v>
      </c>
      <c r="O1100" s="67">
        <v>16.801072843268901</v>
      </c>
      <c r="P1100" s="69">
        <v>0.93173732424626798</v>
      </c>
      <c r="Q1100" s="69">
        <v>0.16382080282411199</v>
      </c>
      <c r="R1100" s="70">
        <v>8</v>
      </c>
      <c r="S1100" s="71">
        <v>0.05</v>
      </c>
      <c r="T1100" s="71">
        <v>5.0000000000000001E-3</v>
      </c>
      <c r="U1100" s="46" t="s">
        <v>18</v>
      </c>
      <c r="V1100" s="72">
        <v>1.4999999999999999E-2</v>
      </c>
      <c r="W1100" s="72" t="s">
        <v>18</v>
      </c>
      <c r="X1100" s="72">
        <v>1.7999999999999999E-2</v>
      </c>
      <c r="Y1100" s="48" t="s">
        <v>141</v>
      </c>
      <c r="Z1100" s="49">
        <v>64.889918887601397</v>
      </c>
      <c r="AA1100" s="50" t="s">
        <v>18</v>
      </c>
      <c r="AB1100" s="73" t="s">
        <v>18</v>
      </c>
      <c r="AC1100" s="52">
        <v>38442</v>
      </c>
      <c r="AD1100" s="48" t="s">
        <v>1632</v>
      </c>
      <c r="AE1100" s="53" t="s">
        <v>1412</v>
      </c>
      <c r="AF1100" s="46" t="s">
        <v>18</v>
      </c>
      <c r="AG1100" s="54" t="s">
        <v>18</v>
      </c>
    </row>
    <row r="1101" spans="1:33" x14ac:dyDescent="0.25">
      <c r="A1101" s="1" t="s">
        <v>1633</v>
      </c>
      <c r="B1101" s="40" t="b" cm="1">
        <f t="array" ref="B1101">IsESG(A1101)</f>
        <v>0</v>
      </c>
      <c r="C1101" s="75">
        <v>5.6449856204258104</v>
      </c>
      <c r="D1101" s="66">
        <v>3</v>
      </c>
      <c r="E1101" s="74">
        <v>2.29544832394072</v>
      </c>
      <c r="F1101" s="37">
        <v>4</v>
      </c>
      <c r="G1101" s="74">
        <v>-4.97196169815175</v>
      </c>
      <c r="H1101" s="37">
        <v>5</v>
      </c>
      <c r="I1101" s="74">
        <v>19.8553438003641</v>
      </c>
      <c r="J1101" s="37">
        <v>5</v>
      </c>
      <c r="K1101" s="74">
        <v>4.3853324046736404</v>
      </c>
      <c r="L1101" s="37">
        <v>10</v>
      </c>
      <c r="M1101" s="74">
        <v>-2.0400638053830602</v>
      </c>
      <c r="N1101" s="37">
        <v>4</v>
      </c>
      <c r="O1101" s="74">
        <v>15.5458671162133</v>
      </c>
      <c r="P1101" s="76">
        <v>1.01469633859677</v>
      </c>
      <c r="Q1101" s="76">
        <v>6.2998623816323401E-2</v>
      </c>
      <c r="R1101" s="77">
        <v>8</v>
      </c>
      <c r="S1101" s="78">
        <v>0.05</v>
      </c>
      <c r="T1101" s="78">
        <v>0.01</v>
      </c>
      <c r="U1101" s="14" t="s">
        <v>18</v>
      </c>
      <c r="V1101" s="79">
        <v>2.4E-2</v>
      </c>
      <c r="W1101" s="79" t="s">
        <v>18</v>
      </c>
      <c r="X1101" s="79">
        <v>1.7489999999999999E-2</v>
      </c>
      <c r="Y1101" s="12" t="s">
        <v>141</v>
      </c>
      <c r="Z1101" s="60">
        <v>75.806966986386797</v>
      </c>
      <c r="AA1101" s="8" t="s">
        <v>18</v>
      </c>
      <c r="AB1101" s="80" t="s">
        <v>18</v>
      </c>
      <c r="AC1101" s="62">
        <v>37587</v>
      </c>
      <c r="AD1101" s="12" t="s">
        <v>1634</v>
      </c>
      <c r="AE1101" s="16" t="s">
        <v>56</v>
      </c>
      <c r="AF1101" s="14" t="s">
        <v>18</v>
      </c>
      <c r="AG1101" s="39" t="s">
        <v>18</v>
      </c>
    </row>
    <row r="1102" spans="1:33" x14ac:dyDescent="0.25">
      <c r="A1102" s="40" t="s">
        <v>1635</v>
      </c>
      <c r="B1102" s="40" t="b" cm="1">
        <f t="array" ref="B1102">IsESG(A1102)</f>
        <v>0</v>
      </c>
      <c r="C1102" s="67">
        <v>5.2243234510890302</v>
      </c>
      <c r="D1102" s="42">
        <v>4</v>
      </c>
      <c r="E1102" s="68">
        <v>4.6708993076643504</v>
      </c>
      <c r="F1102" s="64">
        <v>2</v>
      </c>
      <c r="G1102" s="68">
        <v>3.7725171760818199</v>
      </c>
      <c r="H1102" s="64">
        <v>1</v>
      </c>
      <c r="I1102" s="68">
        <v>23.585040525935899</v>
      </c>
      <c r="J1102" s="64">
        <v>3</v>
      </c>
      <c r="K1102" s="68">
        <v>10.5164242190026</v>
      </c>
      <c r="L1102" s="64">
        <v>3</v>
      </c>
      <c r="M1102" s="67">
        <v>-2.4692054745918202</v>
      </c>
      <c r="N1102" s="42">
        <v>6</v>
      </c>
      <c r="O1102" s="67">
        <v>13.094330642551</v>
      </c>
      <c r="P1102" s="69">
        <v>1.48950196089639</v>
      </c>
      <c r="Q1102" s="69">
        <v>0.204098601500043</v>
      </c>
      <c r="R1102" s="70">
        <v>6</v>
      </c>
      <c r="S1102" s="71">
        <v>0.05</v>
      </c>
      <c r="T1102" s="71">
        <v>0.01</v>
      </c>
      <c r="U1102" s="46" t="s">
        <v>18</v>
      </c>
      <c r="V1102" s="72">
        <v>4.0000000000000001E-3</v>
      </c>
      <c r="W1102" s="72" t="s">
        <v>18</v>
      </c>
      <c r="X1102" s="72">
        <v>4.4099999999999999E-3</v>
      </c>
      <c r="Y1102" s="48" t="s">
        <v>141</v>
      </c>
      <c r="Z1102" s="49">
        <v>8.1823148658161102</v>
      </c>
      <c r="AA1102" s="50" t="s">
        <v>18</v>
      </c>
      <c r="AB1102" s="73" t="s">
        <v>18</v>
      </c>
      <c r="AC1102" s="52">
        <v>37413</v>
      </c>
      <c r="AD1102" s="48" t="s">
        <v>1636</v>
      </c>
      <c r="AE1102" s="53" t="s">
        <v>56</v>
      </c>
      <c r="AF1102" s="46" t="s">
        <v>18</v>
      </c>
      <c r="AG1102" s="54" t="s">
        <v>18</v>
      </c>
    </row>
    <row r="1103" spans="1:33" x14ac:dyDescent="0.25">
      <c r="A1103" s="81" t="s">
        <v>1637</v>
      </c>
      <c r="B1103" s="40" t="b" cm="1">
        <f t="array" ref="B1103">IsESG(A1103)</f>
        <v>0</v>
      </c>
      <c r="C1103" s="82">
        <v>1.9763962203342</v>
      </c>
      <c r="D1103" s="83">
        <v>7</v>
      </c>
      <c r="E1103" s="82">
        <v>0.176967630979252</v>
      </c>
      <c r="F1103" s="83">
        <v>5</v>
      </c>
      <c r="G1103" s="124">
        <v>-3.24565073242576</v>
      </c>
      <c r="H1103" s="125">
        <v>3</v>
      </c>
      <c r="I1103" s="82">
        <v>10.249189786527101</v>
      </c>
      <c r="J1103" s="83">
        <v>10</v>
      </c>
      <c r="K1103" s="82" t="s">
        <v>18</v>
      </c>
      <c r="L1103" s="83" t="s">
        <v>18</v>
      </c>
      <c r="M1103" s="82" t="s">
        <v>18</v>
      </c>
      <c r="N1103" s="83" t="s">
        <v>18</v>
      </c>
      <c r="O1103" s="82">
        <v>10.6985702714254</v>
      </c>
      <c r="P1103" s="84">
        <v>0.57654249799817103</v>
      </c>
      <c r="Q1103" s="84">
        <v>-4.8888698072095602E-2</v>
      </c>
      <c r="R1103" s="85">
        <v>8</v>
      </c>
      <c r="S1103" s="86">
        <v>0</v>
      </c>
      <c r="T1103" s="86">
        <v>0</v>
      </c>
      <c r="U1103" s="87" t="s">
        <v>18</v>
      </c>
      <c r="V1103" s="88">
        <v>1.4999999999999999E-2</v>
      </c>
      <c r="W1103" s="88" t="s">
        <v>18</v>
      </c>
      <c r="X1103" s="88">
        <v>1.5100000000000001E-2</v>
      </c>
      <c r="Y1103" s="89" t="s">
        <v>141</v>
      </c>
      <c r="Z1103" s="90">
        <v>98.774595625672205</v>
      </c>
      <c r="AA1103" s="91" t="s">
        <v>18</v>
      </c>
      <c r="AB1103" s="92" t="s">
        <v>18</v>
      </c>
      <c r="AC1103" s="93">
        <v>32059</v>
      </c>
      <c r="AD1103" s="89" t="s">
        <v>1638</v>
      </c>
      <c r="AE1103" s="94">
        <v>0</v>
      </c>
      <c r="AF1103" s="87" t="s">
        <v>18</v>
      </c>
      <c r="AG1103" s="95" t="s">
        <v>18</v>
      </c>
    </row>
    <row r="1104" spans="1:33" x14ac:dyDescent="0.25">
      <c r="A1104" s="40" t="s">
        <v>1639</v>
      </c>
      <c r="B1104" s="40" t="b" cm="1">
        <f t="array" ref="B1104">IsESG(A1104)</f>
        <v>0</v>
      </c>
      <c r="C1104" s="68">
        <v>1.09293879023593</v>
      </c>
      <c r="D1104" s="64">
        <v>2</v>
      </c>
      <c r="E1104" s="68">
        <v>2.8796248187322</v>
      </c>
      <c r="F1104" s="64">
        <v>1</v>
      </c>
      <c r="G1104" s="68">
        <v>-5.2052322968432403</v>
      </c>
      <c r="H1104" s="64">
        <v>1</v>
      </c>
      <c r="I1104" s="68">
        <v>20.990371389271001</v>
      </c>
      <c r="J1104" s="64">
        <v>1</v>
      </c>
      <c r="K1104" s="68">
        <v>8.7268232385661708</v>
      </c>
      <c r="L1104" s="64">
        <v>1</v>
      </c>
      <c r="M1104" s="68">
        <v>-1.1685393258426799</v>
      </c>
      <c r="N1104" s="64">
        <v>1</v>
      </c>
      <c r="O1104" s="67">
        <v>11.6056298318356</v>
      </c>
      <c r="P1104" s="69">
        <v>1.4569964988591999</v>
      </c>
      <c r="Q1104" s="69">
        <v>0.103411405014687</v>
      </c>
      <c r="R1104" s="70">
        <v>8</v>
      </c>
      <c r="S1104" s="71">
        <v>0</v>
      </c>
      <c r="T1104" s="71">
        <v>0</v>
      </c>
      <c r="U1104" s="46" t="s">
        <v>18</v>
      </c>
      <c r="V1104" s="72">
        <v>1.6E-2</v>
      </c>
      <c r="W1104" s="72" t="s">
        <v>18</v>
      </c>
      <c r="X1104" s="72">
        <v>1.6E-2</v>
      </c>
      <c r="Y1104" s="48" t="s">
        <v>1328</v>
      </c>
      <c r="Z1104" s="49">
        <v>90.464244094056198</v>
      </c>
      <c r="AA1104" s="50" t="s">
        <v>18</v>
      </c>
      <c r="AB1104" s="73" t="s">
        <v>18</v>
      </c>
      <c r="AC1104" s="52">
        <v>42065</v>
      </c>
      <c r="AD1104" s="48" t="s">
        <v>1640</v>
      </c>
      <c r="AE1104" s="53" t="s">
        <v>56</v>
      </c>
      <c r="AF1104" s="46" t="s">
        <v>18</v>
      </c>
      <c r="AG1104" s="54">
        <v>-9.9379969999999998E-2</v>
      </c>
    </row>
    <row r="1105" spans="1:33" x14ac:dyDescent="0.25">
      <c r="A1105" s="1" t="s">
        <v>1641</v>
      </c>
      <c r="B1105" s="40" t="b" cm="1">
        <f t="array" ref="B1105">IsESG(A1105)</f>
        <v>0</v>
      </c>
      <c r="C1105" s="75">
        <v>-35.083331965176598</v>
      </c>
      <c r="D1105" s="66">
        <v>3</v>
      </c>
      <c r="E1105" s="75">
        <v>-59.993047805064897</v>
      </c>
      <c r="F1105" s="66">
        <v>3</v>
      </c>
      <c r="G1105" s="75">
        <v>-79.444833480095099</v>
      </c>
      <c r="H1105" s="66">
        <v>3</v>
      </c>
      <c r="I1105" s="74" t="s">
        <v>18</v>
      </c>
      <c r="J1105" s="37" t="s">
        <v>18</v>
      </c>
      <c r="K1105" s="74" t="s">
        <v>18</v>
      </c>
      <c r="L1105" s="37" t="s">
        <v>18</v>
      </c>
      <c r="M1105" s="74" t="s">
        <v>18</v>
      </c>
      <c r="N1105" s="37" t="s">
        <v>18</v>
      </c>
      <c r="O1105" s="74" t="s">
        <v>18</v>
      </c>
      <c r="P1105" s="76" t="s">
        <v>18</v>
      </c>
      <c r="Q1105" s="76">
        <v>-0.25878490206599097</v>
      </c>
      <c r="R1105" s="77">
        <v>6</v>
      </c>
      <c r="S1105" s="78">
        <v>0.05</v>
      </c>
      <c r="T1105" s="78">
        <v>5.0000000000000001E-3</v>
      </c>
      <c r="U1105" s="14" t="s">
        <v>18</v>
      </c>
      <c r="V1105" s="79">
        <v>1.4999999999999999E-2</v>
      </c>
      <c r="W1105" s="79" t="s">
        <v>18</v>
      </c>
      <c r="X1105" s="79">
        <v>1.7999999999999999E-2</v>
      </c>
      <c r="Y1105" s="12" t="s">
        <v>141</v>
      </c>
      <c r="Z1105" s="60">
        <v>20.3</v>
      </c>
      <c r="AA1105" s="8" t="s">
        <v>18</v>
      </c>
      <c r="AB1105" s="80" t="s">
        <v>18</v>
      </c>
      <c r="AC1105" s="62">
        <v>38442</v>
      </c>
      <c r="AD1105" s="12" t="s">
        <v>1642</v>
      </c>
      <c r="AE1105" s="16" t="s">
        <v>1412</v>
      </c>
      <c r="AF1105" s="14" t="s">
        <v>18</v>
      </c>
      <c r="AG1105" s="39" t="s">
        <v>18</v>
      </c>
    </row>
    <row r="1106" spans="1:33" x14ac:dyDescent="0.25">
      <c r="A1106" s="40" t="s">
        <v>2703</v>
      </c>
      <c r="B1106" s="40" t="b" cm="1">
        <f t="array" ref="B1106">IsESG(A1106)</f>
        <v>0</v>
      </c>
      <c r="C1106" s="67">
        <v>-35.169694840465198</v>
      </c>
      <c r="D1106" s="42">
        <v>4</v>
      </c>
      <c r="E1106" s="67">
        <v>-60.100098489704202</v>
      </c>
      <c r="F1106" s="42">
        <v>4</v>
      </c>
      <c r="G1106" s="67">
        <v>-79.529331882967</v>
      </c>
      <c r="H1106" s="42">
        <v>4</v>
      </c>
      <c r="I1106" s="67" t="s">
        <v>18</v>
      </c>
      <c r="J1106" s="42" t="s">
        <v>18</v>
      </c>
      <c r="K1106" s="67" t="s">
        <v>18</v>
      </c>
      <c r="L1106" s="42" t="s">
        <v>18</v>
      </c>
      <c r="M1106" s="67" t="s">
        <v>18</v>
      </c>
      <c r="N1106" s="42" t="s">
        <v>18</v>
      </c>
      <c r="O1106" s="67" t="s">
        <v>18</v>
      </c>
      <c r="P1106" s="69" t="s">
        <v>18</v>
      </c>
      <c r="Q1106" s="69">
        <v>-0.25822601896480701</v>
      </c>
      <c r="R1106" s="70">
        <v>6</v>
      </c>
      <c r="S1106" s="71">
        <v>0.05</v>
      </c>
      <c r="T1106" s="71">
        <v>5.0000000000000001E-3</v>
      </c>
      <c r="U1106" s="46" t="s">
        <v>18</v>
      </c>
      <c r="V1106" s="72">
        <v>1.4999999999999999E-2</v>
      </c>
      <c r="W1106" s="72" t="s">
        <v>18</v>
      </c>
      <c r="X1106" s="72">
        <v>1.7999999999999999E-2</v>
      </c>
      <c r="Y1106" s="48" t="s">
        <v>141</v>
      </c>
      <c r="Z1106" s="49" t="s">
        <v>18</v>
      </c>
      <c r="AA1106" s="50" t="s">
        <v>18</v>
      </c>
      <c r="AB1106" s="73" t="s">
        <v>18</v>
      </c>
      <c r="AC1106" s="52">
        <v>40704</v>
      </c>
      <c r="AD1106" s="48" t="s">
        <v>1642</v>
      </c>
      <c r="AE1106" s="53" t="s">
        <v>1412</v>
      </c>
      <c r="AF1106" s="46" t="s">
        <v>18</v>
      </c>
      <c r="AG1106" s="54" t="s">
        <v>18</v>
      </c>
    </row>
    <row r="1107" spans="1:33" x14ac:dyDescent="0.25">
      <c r="A1107" s="81" t="s">
        <v>1644</v>
      </c>
      <c r="B1107" s="40" t="b" cm="1">
        <f t="array" ref="B1107">IsESG(A1107)</f>
        <v>0</v>
      </c>
      <c r="C1107" s="124">
        <v>2.6367453638068201</v>
      </c>
      <c r="D1107" s="125">
        <v>1</v>
      </c>
      <c r="E1107" s="124">
        <v>-6.3071888578340296</v>
      </c>
      <c r="F1107" s="125">
        <v>2</v>
      </c>
      <c r="G1107" s="124">
        <v>-19.357400805850599</v>
      </c>
      <c r="H1107" s="125">
        <v>2</v>
      </c>
      <c r="I1107" s="82" t="s">
        <v>18</v>
      </c>
      <c r="J1107" s="83" t="s">
        <v>18</v>
      </c>
      <c r="K1107" s="82" t="s">
        <v>18</v>
      </c>
      <c r="L1107" s="83" t="s">
        <v>18</v>
      </c>
      <c r="M1107" s="82" t="s">
        <v>18</v>
      </c>
      <c r="N1107" s="83" t="s">
        <v>18</v>
      </c>
      <c r="O1107" s="82" t="s">
        <v>18</v>
      </c>
      <c r="P1107" s="84" t="s">
        <v>18</v>
      </c>
      <c r="Q1107" s="84">
        <v>-0.141990822617996</v>
      </c>
      <c r="R1107" s="85">
        <v>6</v>
      </c>
      <c r="S1107" s="86">
        <v>0.05</v>
      </c>
      <c r="T1107" s="86">
        <v>0.01</v>
      </c>
      <c r="U1107" s="87" t="s">
        <v>18</v>
      </c>
      <c r="V1107" s="88">
        <v>2.4E-2</v>
      </c>
      <c r="W1107" s="88" t="s">
        <v>18</v>
      </c>
      <c r="X1107" s="88">
        <v>1.7860000000000001E-2</v>
      </c>
      <c r="Y1107" s="89" t="s">
        <v>141</v>
      </c>
      <c r="Z1107" s="90">
        <v>14.4830517447284</v>
      </c>
      <c r="AA1107" s="91" t="s">
        <v>18</v>
      </c>
      <c r="AB1107" s="92" t="s">
        <v>18</v>
      </c>
      <c r="AC1107" s="93">
        <v>39458</v>
      </c>
      <c r="AD1107" s="89" t="s">
        <v>1645</v>
      </c>
      <c r="AE1107" s="94" t="s">
        <v>56</v>
      </c>
      <c r="AF1107" s="87" t="s">
        <v>18</v>
      </c>
      <c r="AG1107" s="95" t="s">
        <v>18</v>
      </c>
    </row>
    <row r="1108" spans="1:33" hidden="1" x14ac:dyDescent="0.25">
      <c r="A1108" s="40" t="s">
        <v>1646</v>
      </c>
      <c r="B1108" s="40" t="b" cm="1">
        <f t="array" ref="B1108">IsESG(A1108)</f>
        <v>0</v>
      </c>
      <c r="C1108" s="67" t="s">
        <v>18</v>
      </c>
      <c r="D1108" s="42" t="s">
        <v>18</v>
      </c>
      <c r="E1108" s="67" t="s">
        <v>18</v>
      </c>
      <c r="F1108" s="42" t="s">
        <v>18</v>
      </c>
      <c r="G1108" s="67" t="s">
        <v>18</v>
      </c>
      <c r="H1108" s="42" t="s">
        <v>18</v>
      </c>
      <c r="I1108" s="67">
        <v>20.5422003592418</v>
      </c>
      <c r="J1108" s="42">
        <v>12</v>
      </c>
      <c r="K1108" s="67">
        <v>6.4816983544577296</v>
      </c>
      <c r="L1108" s="42">
        <v>12</v>
      </c>
      <c r="M1108" s="67">
        <v>-0.70467806708217595</v>
      </c>
      <c r="N1108" s="42">
        <v>7</v>
      </c>
      <c r="O1108" s="67">
        <v>13.409286248581701</v>
      </c>
      <c r="P1108" s="69">
        <v>1.2275963609735301</v>
      </c>
      <c r="Q1108" s="69" t="s">
        <v>18</v>
      </c>
      <c r="R1108" s="70">
        <v>9</v>
      </c>
      <c r="S1108" s="71">
        <v>0</v>
      </c>
      <c r="T1108" s="71">
        <v>0</v>
      </c>
      <c r="U1108" s="46" t="s">
        <v>18</v>
      </c>
      <c r="V1108" s="72">
        <v>0.03</v>
      </c>
      <c r="W1108" s="72" t="s">
        <v>18</v>
      </c>
      <c r="X1108" s="72">
        <v>9.4999999999999998E-3</v>
      </c>
      <c r="Y1108" s="48" t="s">
        <v>141</v>
      </c>
      <c r="Z1108" s="49" t="s">
        <v>18</v>
      </c>
      <c r="AA1108" s="50" t="s">
        <v>18</v>
      </c>
      <c r="AB1108" s="73" t="s">
        <v>18</v>
      </c>
      <c r="AC1108" s="52">
        <v>44174</v>
      </c>
      <c r="AD1108" s="48" t="s">
        <v>1647</v>
      </c>
      <c r="AE1108" s="53" t="s">
        <v>68</v>
      </c>
      <c r="AF1108" s="46" t="s">
        <v>18</v>
      </c>
      <c r="AG1108" s="54" t="s">
        <v>18</v>
      </c>
    </row>
    <row r="1109" spans="1:33" x14ac:dyDescent="0.25">
      <c r="A1109" s="1" t="s">
        <v>1648</v>
      </c>
      <c r="B1109" s="40" t="b" cm="1">
        <f t="array" ref="B1109">IsESG(A1109)</f>
        <v>0</v>
      </c>
      <c r="C1109" s="74">
        <v>3.3386932074942002</v>
      </c>
      <c r="D1109" s="37">
        <v>13</v>
      </c>
      <c r="E1109" s="74">
        <v>2.6580143668059701</v>
      </c>
      <c r="F1109" s="37">
        <v>13</v>
      </c>
      <c r="G1109" s="74">
        <v>-6.2904496623172399</v>
      </c>
      <c r="H1109" s="37">
        <v>24</v>
      </c>
      <c r="I1109" s="74">
        <v>16.738809989915499</v>
      </c>
      <c r="J1109" s="37">
        <v>23</v>
      </c>
      <c r="K1109" s="74">
        <v>-6.1582585958930201E-2</v>
      </c>
      <c r="L1109" s="37">
        <v>40</v>
      </c>
      <c r="M1109" s="75">
        <v>-0.34520508538233802</v>
      </c>
      <c r="N1109" s="66">
        <v>3</v>
      </c>
      <c r="O1109" s="74">
        <v>14.3758459221109</v>
      </c>
      <c r="P1109" s="76">
        <v>0.88049083867938405</v>
      </c>
      <c r="Q1109" s="76">
        <v>8.6111042428868106E-2</v>
      </c>
      <c r="R1109" s="77">
        <v>8</v>
      </c>
      <c r="S1109" s="78">
        <v>0.05</v>
      </c>
      <c r="T1109" s="78">
        <v>5.0000000000000001E-3</v>
      </c>
      <c r="U1109" s="14" t="s">
        <v>18</v>
      </c>
      <c r="V1109" s="79">
        <v>0</v>
      </c>
      <c r="W1109" s="79" t="s">
        <v>18</v>
      </c>
      <c r="X1109" s="79">
        <v>1.8499999999999999E-2</v>
      </c>
      <c r="Y1109" s="12" t="s">
        <v>141</v>
      </c>
      <c r="Z1109" s="60">
        <v>24.228936999999998</v>
      </c>
      <c r="AA1109" s="8" t="s">
        <v>18</v>
      </c>
      <c r="AB1109" s="80" t="s">
        <v>18</v>
      </c>
      <c r="AC1109" s="62">
        <v>35886</v>
      </c>
      <c r="AD1109" s="12" t="s">
        <v>1649</v>
      </c>
      <c r="AE1109" s="16">
        <v>5000</v>
      </c>
      <c r="AF1109" s="14" t="s">
        <v>18</v>
      </c>
      <c r="AG1109" s="39" t="s">
        <v>18</v>
      </c>
    </row>
    <row r="1110" spans="1:33" x14ac:dyDescent="0.25">
      <c r="A1110" s="40" t="s">
        <v>1650</v>
      </c>
      <c r="B1110" s="40" t="b" cm="1">
        <f t="array" ref="B1110">IsESG(A1110)</f>
        <v>0</v>
      </c>
      <c r="C1110" s="68">
        <v>5.0694701229249297</v>
      </c>
      <c r="D1110" s="64">
        <v>3</v>
      </c>
      <c r="E1110" s="68">
        <v>6.9882457443147796</v>
      </c>
      <c r="F1110" s="64">
        <v>2</v>
      </c>
      <c r="G1110" s="67">
        <v>-1.9073904934483701</v>
      </c>
      <c r="H1110" s="42">
        <v>16</v>
      </c>
      <c r="I1110" s="67">
        <v>12.0689655172415</v>
      </c>
      <c r="J1110" s="42">
        <v>33</v>
      </c>
      <c r="K1110" s="67">
        <v>8.3682008368257593E-2</v>
      </c>
      <c r="L1110" s="42">
        <v>39</v>
      </c>
      <c r="M1110" s="67">
        <v>-1.68246835096175</v>
      </c>
      <c r="N1110" s="42">
        <v>19</v>
      </c>
      <c r="O1110" s="67">
        <v>15.174701993055001</v>
      </c>
      <c r="P1110" s="69">
        <v>0.52639954074002804</v>
      </c>
      <c r="Q1110" s="69">
        <v>0.30923395588311198</v>
      </c>
      <c r="R1110" s="70">
        <v>9</v>
      </c>
      <c r="S1110" s="71">
        <v>0</v>
      </c>
      <c r="T1110" s="71">
        <v>0</v>
      </c>
      <c r="U1110" s="46" t="s">
        <v>18</v>
      </c>
      <c r="V1110" s="72">
        <v>8.5000000000000006E-3</v>
      </c>
      <c r="W1110" s="72" t="s">
        <v>18</v>
      </c>
      <c r="X1110" s="72">
        <v>1.18E-2</v>
      </c>
      <c r="Y1110" s="48" t="s">
        <v>1651</v>
      </c>
      <c r="Z1110" s="49" t="s">
        <v>18</v>
      </c>
      <c r="AA1110" s="50" t="s">
        <v>18</v>
      </c>
      <c r="AB1110" s="73" t="s">
        <v>18</v>
      </c>
      <c r="AC1110" s="52">
        <v>41593</v>
      </c>
      <c r="AD1110" s="48" t="s">
        <v>1652</v>
      </c>
      <c r="AE1110" s="53" t="s">
        <v>1391</v>
      </c>
      <c r="AF1110" s="46" t="s">
        <v>18</v>
      </c>
      <c r="AG1110" s="54" t="s">
        <v>18</v>
      </c>
    </row>
    <row r="1111" spans="1:33" x14ac:dyDescent="0.25">
      <c r="A1111" s="1" t="s">
        <v>1653</v>
      </c>
      <c r="B1111" s="40" t="b" cm="1">
        <f t="array" ref="B1111">IsESG(A1111)</f>
        <v>0</v>
      </c>
      <c r="C1111" s="75">
        <v>6.2623527056266202</v>
      </c>
      <c r="D1111" s="66">
        <v>1</v>
      </c>
      <c r="E1111" s="75">
        <v>7.3447168255556399</v>
      </c>
      <c r="F1111" s="66">
        <v>1</v>
      </c>
      <c r="G1111" s="75">
        <v>3.14174349368492</v>
      </c>
      <c r="H1111" s="66">
        <v>1</v>
      </c>
      <c r="I1111" s="75">
        <v>35.478105451295797</v>
      </c>
      <c r="J1111" s="66">
        <v>1</v>
      </c>
      <c r="K1111" s="75">
        <v>10.397919375812799</v>
      </c>
      <c r="L1111" s="66">
        <v>3</v>
      </c>
      <c r="M1111" s="75">
        <v>0.96089810674531095</v>
      </c>
      <c r="N1111" s="66">
        <v>1</v>
      </c>
      <c r="O1111" s="74">
        <v>12.1408480138151</v>
      </c>
      <c r="P1111" s="76">
        <v>2.5860710930849602</v>
      </c>
      <c r="Q1111" s="76">
        <v>0.42987842231852202</v>
      </c>
      <c r="R1111" s="77">
        <v>8</v>
      </c>
      <c r="S1111" s="78">
        <v>0</v>
      </c>
      <c r="T1111" s="78">
        <v>0</v>
      </c>
      <c r="U1111" s="14" t="s">
        <v>18</v>
      </c>
      <c r="V1111" s="79">
        <v>0.01</v>
      </c>
      <c r="W1111" s="79" t="s">
        <v>18</v>
      </c>
      <c r="X1111" s="79">
        <v>1.29E-2</v>
      </c>
      <c r="Y1111" s="12" t="s">
        <v>141</v>
      </c>
      <c r="Z1111" s="60" t="s">
        <v>18</v>
      </c>
      <c r="AA1111" s="8" t="s">
        <v>18</v>
      </c>
      <c r="AB1111" s="80" t="s">
        <v>18</v>
      </c>
      <c r="AC1111" s="62">
        <v>41593</v>
      </c>
      <c r="AD1111" s="12" t="s">
        <v>1654</v>
      </c>
      <c r="AE1111" s="16" t="s">
        <v>1391</v>
      </c>
      <c r="AF1111" s="14" t="s">
        <v>18</v>
      </c>
      <c r="AG1111" s="39" t="s">
        <v>18</v>
      </c>
    </row>
    <row r="1112" spans="1:33" hidden="1" x14ac:dyDescent="0.25">
      <c r="A1112" s="40" t="s">
        <v>1655</v>
      </c>
      <c r="B1112" s="40" t="b" cm="1">
        <f t="array" ref="B1112">IsESG(A1112)</f>
        <v>0</v>
      </c>
      <c r="C1112" s="67" t="s">
        <v>18</v>
      </c>
      <c r="D1112" s="42" t="s">
        <v>18</v>
      </c>
      <c r="E1112" s="67">
        <v>4.9969181993108496</v>
      </c>
      <c r="F1112" s="42">
        <v>7</v>
      </c>
      <c r="G1112" s="67">
        <v>1.9943042815438301</v>
      </c>
      <c r="H1112" s="42">
        <v>7</v>
      </c>
      <c r="I1112" s="67">
        <v>23.1319038336581</v>
      </c>
      <c r="J1112" s="42">
        <v>7</v>
      </c>
      <c r="K1112" s="67">
        <v>8.1003993154591107</v>
      </c>
      <c r="L1112" s="42">
        <v>8</v>
      </c>
      <c r="M1112" s="67">
        <v>-1.40478668054109</v>
      </c>
      <c r="N1112" s="42">
        <v>16</v>
      </c>
      <c r="O1112" s="67">
        <v>14.3166921976618</v>
      </c>
      <c r="P1112" s="69">
        <v>1.3306771014843</v>
      </c>
      <c r="Q1112" s="69">
        <v>0.232273968231273</v>
      </c>
      <c r="R1112" s="70">
        <v>9</v>
      </c>
      <c r="S1112" s="71">
        <v>0</v>
      </c>
      <c r="T1112" s="71">
        <v>0</v>
      </c>
      <c r="U1112" s="46" t="s">
        <v>18</v>
      </c>
      <c r="V1112" s="72">
        <v>6.0000000000000001E-3</v>
      </c>
      <c r="W1112" s="72" t="s">
        <v>18</v>
      </c>
      <c r="X1112" s="72">
        <v>6.0000000000000001E-3</v>
      </c>
      <c r="Y1112" s="48" t="s">
        <v>1328</v>
      </c>
      <c r="Z1112" s="49">
        <v>858.23373451028897</v>
      </c>
      <c r="AA1112" s="50" t="s">
        <v>18</v>
      </c>
      <c r="AB1112" s="73" t="s">
        <v>18</v>
      </c>
      <c r="AC1112" s="52">
        <v>43448</v>
      </c>
      <c r="AD1112" s="48" t="s">
        <v>1656</v>
      </c>
      <c r="AE1112" s="53" t="s">
        <v>56</v>
      </c>
      <c r="AF1112" s="46" t="s">
        <v>18</v>
      </c>
      <c r="AG1112" s="54">
        <v>-9.2003342000000004</v>
      </c>
    </row>
    <row r="1113" spans="1:33" hidden="1" x14ac:dyDescent="0.25">
      <c r="A1113" s="1" t="s">
        <v>1657</v>
      </c>
      <c r="B1113" s="40" t="b" cm="1">
        <f t="array" ref="B1113">IsESG(A1113)</f>
        <v>0</v>
      </c>
      <c r="C1113" s="74" t="s">
        <v>18</v>
      </c>
      <c r="D1113" s="37" t="s">
        <v>18</v>
      </c>
      <c r="E1113" s="74">
        <v>5.4144940514189104</v>
      </c>
      <c r="F1113" s="37">
        <v>5</v>
      </c>
      <c r="G1113" s="75">
        <v>2.38783123878112</v>
      </c>
      <c r="H1113" s="66">
        <v>2</v>
      </c>
      <c r="I1113" s="74">
        <v>23.634053367217302</v>
      </c>
      <c r="J1113" s="37">
        <v>6</v>
      </c>
      <c r="K1113" s="74">
        <v>8.3518930957684407</v>
      </c>
      <c r="L1113" s="37">
        <v>7</v>
      </c>
      <c r="M1113" s="74">
        <v>-1.3684744044602</v>
      </c>
      <c r="N1113" s="37">
        <v>14</v>
      </c>
      <c r="O1113" s="74">
        <v>14.3159697248242</v>
      </c>
      <c r="P1113" s="76">
        <v>1.3658204359067101</v>
      </c>
      <c r="Q1113" s="76">
        <v>0.25639179002214701</v>
      </c>
      <c r="R1113" s="77">
        <v>9</v>
      </c>
      <c r="S1113" s="78">
        <v>0</v>
      </c>
      <c r="T1113" s="78">
        <v>0</v>
      </c>
      <c r="U1113" s="14" t="s">
        <v>18</v>
      </c>
      <c r="V1113" s="79">
        <v>2E-3</v>
      </c>
      <c r="W1113" s="79" t="s">
        <v>18</v>
      </c>
      <c r="X1113" s="79">
        <v>2E-3</v>
      </c>
      <c r="Y1113" s="12" t="s">
        <v>1328</v>
      </c>
      <c r="Z1113" s="60" t="s">
        <v>18</v>
      </c>
      <c r="AA1113" s="8" t="s">
        <v>18</v>
      </c>
      <c r="AB1113" s="80" t="s">
        <v>18</v>
      </c>
      <c r="AC1113" s="62">
        <v>43448</v>
      </c>
      <c r="AD1113" s="12" t="s">
        <v>1656</v>
      </c>
      <c r="AE1113" s="16" t="s">
        <v>68</v>
      </c>
      <c r="AF1113" s="14" t="s">
        <v>18</v>
      </c>
      <c r="AG1113" s="39" t="s">
        <v>18</v>
      </c>
    </row>
    <row r="1114" spans="1:33" x14ac:dyDescent="0.25">
      <c r="A1114" s="40" t="s">
        <v>1658</v>
      </c>
      <c r="B1114" s="40" t="b" cm="1">
        <f t="array" ref="B1114">IsESG(A1114)</f>
        <v>0</v>
      </c>
      <c r="C1114" s="67">
        <v>4.8383912499297299</v>
      </c>
      <c r="D1114" s="42">
        <v>6</v>
      </c>
      <c r="E1114" s="67">
        <v>3.61590943385416</v>
      </c>
      <c r="F1114" s="42">
        <v>12</v>
      </c>
      <c r="G1114" s="67">
        <v>1.1444426535729399</v>
      </c>
      <c r="H1114" s="42">
        <v>10</v>
      </c>
      <c r="I1114" s="67">
        <v>20.385674931129401</v>
      </c>
      <c r="J1114" s="42">
        <v>13</v>
      </c>
      <c r="K1114" s="67">
        <v>8.9775561097257697</v>
      </c>
      <c r="L1114" s="42">
        <v>5</v>
      </c>
      <c r="M1114" s="67">
        <v>-2.4795437639473499</v>
      </c>
      <c r="N1114" s="42">
        <v>34</v>
      </c>
      <c r="O1114" s="67">
        <v>13.879607521102001</v>
      </c>
      <c r="P1114" s="69">
        <v>1.1747209385503099</v>
      </c>
      <c r="Q1114" s="69">
        <v>0.15052856393525699</v>
      </c>
      <c r="R1114" s="70">
        <v>8</v>
      </c>
      <c r="S1114" s="71">
        <v>0</v>
      </c>
      <c r="T1114" s="71">
        <v>0</v>
      </c>
      <c r="U1114" s="46" t="s">
        <v>18</v>
      </c>
      <c r="V1114" s="72">
        <v>1.6E-2</v>
      </c>
      <c r="W1114" s="72" t="s">
        <v>18</v>
      </c>
      <c r="X1114" s="72">
        <v>1.6E-2</v>
      </c>
      <c r="Y1114" s="48" t="s">
        <v>1328</v>
      </c>
      <c r="Z1114" s="49">
        <v>1553.0844072111399</v>
      </c>
      <c r="AA1114" s="50" t="s">
        <v>18</v>
      </c>
      <c r="AB1114" s="73" t="s">
        <v>18</v>
      </c>
      <c r="AC1114" s="52">
        <v>42061</v>
      </c>
      <c r="AD1114" s="48" t="s">
        <v>1659</v>
      </c>
      <c r="AE1114" s="53" t="s">
        <v>56</v>
      </c>
      <c r="AF1114" s="46" t="s">
        <v>18</v>
      </c>
      <c r="AG1114" s="54">
        <v>-5.43958093</v>
      </c>
    </row>
    <row r="1115" spans="1:33" x14ac:dyDescent="0.25">
      <c r="A1115" s="1" t="s">
        <v>1660</v>
      </c>
      <c r="B1115" s="40" t="b" cm="1">
        <f t="array" ref="B1115">IsESG(A1115)</f>
        <v>0</v>
      </c>
      <c r="C1115" s="74">
        <v>3.24277787811699</v>
      </c>
      <c r="D1115" s="37">
        <v>15</v>
      </c>
      <c r="E1115" s="74">
        <v>3.4195194589980903E-2</v>
      </c>
      <c r="F1115" s="37">
        <v>21</v>
      </c>
      <c r="G1115" s="74">
        <v>-5.8424961871845396</v>
      </c>
      <c r="H1115" s="37">
        <v>23</v>
      </c>
      <c r="I1115" s="74">
        <v>13.866767357283599</v>
      </c>
      <c r="J1115" s="37">
        <v>27</v>
      </c>
      <c r="K1115" s="74">
        <v>0.39780253540631</v>
      </c>
      <c r="L1115" s="37">
        <v>38</v>
      </c>
      <c r="M1115" s="74">
        <v>-3.1997962994398201</v>
      </c>
      <c r="N1115" s="37">
        <v>36</v>
      </c>
      <c r="O1115" s="74">
        <v>15.142460719671201</v>
      </c>
      <c r="P1115" s="76">
        <v>0.64624621989876496</v>
      </c>
      <c r="Q1115" s="76">
        <v>-4.9997678587137002E-2</v>
      </c>
      <c r="R1115" s="77">
        <v>8</v>
      </c>
      <c r="S1115" s="78">
        <v>0.05</v>
      </c>
      <c r="T1115" s="78">
        <v>5.0000000000000001E-3</v>
      </c>
      <c r="U1115" s="14" t="s">
        <v>18</v>
      </c>
      <c r="V1115" s="79">
        <v>1.4999999999999999E-2</v>
      </c>
      <c r="W1115" s="79" t="s">
        <v>18</v>
      </c>
      <c r="X1115" s="79">
        <v>1.7999999999999999E-2</v>
      </c>
      <c r="Y1115" s="12" t="s">
        <v>141</v>
      </c>
      <c r="Z1115" s="60">
        <v>29.5</v>
      </c>
      <c r="AA1115" s="8" t="s">
        <v>18</v>
      </c>
      <c r="AB1115" s="80" t="s">
        <v>18</v>
      </c>
      <c r="AC1115" s="62">
        <v>41067</v>
      </c>
      <c r="AD1115" s="12" t="s">
        <v>1661</v>
      </c>
      <c r="AE1115" s="16" t="s">
        <v>1412</v>
      </c>
      <c r="AF1115" s="14" t="s">
        <v>18</v>
      </c>
      <c r="AG1115" s="39" t="s">
        <v>18</v>
      </c>
    </row>
    <row r="1116" spans="1:33" x14ac:dyDescent="0.25">
      <c r="A1116" s="40" t="s">
        <v>2704</v>
      </c>
      <c r="B1116" s="40" t="b" cm="1">
        <f t="array" ref="B1116">IsESG(A1116)</f>
        <v>0</v>
      </c>
      <c r="C1116" s="67">
        <v>3.4080664283975199</v>
      </c>
      <c r="D1116" s="42">
        <v>12</v>
      </c>
      <c r="E1116" s="67">
        <v>0.34856195772392501</v>
      </c>
      <c r="F1116" s="42">
        <v>20</v>
      </c>
      <c r="G1116" s="67">
        <v>-5.3739836835443198</v>
      </c>
      <c r="H1116" s="42">
        <v>22</v>
      </c>
      <c r="I1116" s="67">
        <v>13.954402515723199</v>
      </c>
      <c r="J1116" s="42">
        <v>24</v>
      </c>
      <c r="K1116" s="67">
        <v>0.46785652399932098</v>
      </c>
      <c r="L1116" s="42">
        <v>37</v>
      </c>
      <c r="M1116" s="67">
        <v>-3.1972618749478401</v>
      </c>
      <c r="N1116" s="42">
        <v>35</v>
      </c>
      <c r="O1116" s="67">
        <v>15.0036168070098</v>
      </c>
      <c r="P1116" s="69">
        <v>0.65806753701412501</v>
      </c>
      <c r="Q1116" s="69">
        <v>-3.3785069588793397E-2</v>
      </c>
      <c r="R1116" s="70">
        <v>8</v>
      </c>
      <c r="S1116" s="71">
        <v>0.05</v>
      </c>
      <c r="T1116" s="71">
        <v>5.0000000000000001E-3</v>
      </c>
      <c r="U1116" s="46" t="s">
        <v>18</v>
      </c>
      <c r="V1116" s="72">
        <v>1.4999999999999999E-2</v>
      </c>
      <c r="W1116" s="72" t="s">
        <v>18</v>
      </c>
      <c r="X1116" s="72">
        <v>1.7999999999999999E-2</v>
      </c>
      <c r="Y1116" s="48" t="s">
        <v>141</v>
      </c>
      <c r="Z1116" s="49" t="s">
        <v>18</v>
      </c>
      <c r="AA1116" s="50" t="s">
        <v>18</v>
      </c>
      <c r="AB1116" s="73" t="s">
        <v>18</v>
      </c>
      <c r="AC1116" s="52">
        <v>41024</v>
      </c>
      <c r="AD1116" s="48" t="s">
        <v>1661</v>
      </c>
      <c r="AE1116" s="53" t="s">
        <v>1412</v>
      </c>
      <c r="AF1116" s="46" t="s">
        <v>18</v>
      </c>
      <c r="AG1116" s="54" t="s">
        <v>18</v>
      </c>
    </row>
    <row r="1117" spans="1:33" x14ac:dyDescent="0.25">
      <c r="A1117" s="1" t="s">
        <v>1663</v>
      </c>
      <c r="B1117" s="40" t="b" cm="1">
        <f t="array" ref="B1117">IsESG(A1117)</f>
        <v>0</v>
      </c>
      <c r="C1117" s="74">
        <v>4.9648659424034998</v>
      </c>
      <c r="D1117" s="37">
        <v>4</v>
      </c>
      <c r="E1117" s="75">
        <v>5.7159513100469601</v>
      </c>
      <c r="F1117" s="66">
        <v>3</v>
      </c>
      <c r="G1117" s="74">
        <v>2.1684312666502898</v>
      </c>
      <c r="H1117" s="37">
        <v>5</v>
      </c>
      <c r="I1117" s="74">
        <v>18.028388436905001</v>
      </c>
      <c r="J1117" s="37">
        <v>18</v>
      </c>
      <c r="K1117" s="74">
        <v>3.2793093002120299</v>
      </c>
      <c r="L1117" s="37">
        <v>28</v>
      </c>
      <c r="M1117" s="74">
        <v>-2.3067554982448502</v>
      </c>
      <c r="N1117" s="37">
        <v>30</v>
      </c>
      <c r="O1117" s="74">
        <v>14.3978470140298</v>
      </c>
      <c r="P1117" s="76">
        <v>0.96871282672218695</v>
      </c>
      <c r="Q1117" s="76">
        <v>0.28210555041826602</v>
      </c>
      <c r="R1117" s="77">
        <v>8</v>
      </c>
      <c r="S1117" s="78">
        <v>0.05</v>
      </c>
      <c r="T1117" s="78">
        <v>5.0000000000000001E-3</v>
      </c>
      <c r="U1117" s="14" t="s">
        <v>18</v>
      </c>
      <c r="V1117" s="79">
        <v>1.4999999999999999E-2</v>
      </c>
      <c r="W1117" s="79" t="s">
        <v>18</v>
      </c>
      <c r="X1117" s="79">
        <v>1.7999999999999999E-2</v>
      </c>
      <c r="Y1117" s="12" t="s">
        <v>141</v>
      </c>
      <c r="Z1117" s="60">
        <v>11.5</v>
      </c>
      <c r="AA1117" s="8" t="s">
        <v>18</v>
      </c>
      <c r="AB1117" s="80" t="s">
        <v>18</v>
      </c>
      <c r="AC1117" s="62">
        <v>41254</v>
      </c>
      <c r="AD1117" s="12" t="s">
        <v>1664</v>
      </c>
      <c r="AE1117" s="16" t="s">
        <v>1412</v>
      </c>
      <c r="AF1117" s="14" t="s">
        <v>18</v>
      </c>
      <c r="AG1117" s="39" t="s">
        <v>18</v>
      </c>
    </row>
    <row r="1118" spans="1:33" x14ac:dyDescent="0.25">
      <c r="A1118" s="40" t="s">
        <v>2705</v>
      </c>
      <c r="B1118" s="40" t="b" cm="1">
        <f t="array" ref="B1118">IsESG(A1118)</f>
        <v>0</v>
      </c>
      <c r="C1118" s="67">
        <v>4.9574978285349598</v>
      </c>
      <c r="D1118" s="42">
        <v>5</v>
      </c>
      <c r="E1118" s="67">
        <v>5.6942210082226703</v>
      </c>
      <c r="F1118" s="42">
        <v>4</v>
      </c>
      <c r="G1118" s="67">
        <v>2.1834932698392402</v>
      </c>
      <c r="H1118" s="42">
        <v>4</v>
      </c>
      <c r="I1118" s="67">
        <v>17.9986530489962</v>
      </c>
      <c r="J1118" s="42">
        <v>19</v>
      </c>
      <c r="K1118" s="67">
        <v>3.18970001389027</v>
      </c>
      <c r="L1118" s="42">
        <v>29</v>
      </c>
      <c r="M1118" s="67">
        <v>-2.2439224233925099</v>
      </c>
      <c r="N1118" s="42">
        <v>29</v>
      </c>
      <c r="O1118" s="67">
        <v>14.3417609810719</v>
      </c>
      <c r="P1118" s="69">
        <v>0.97042780939760398</v>
      </c>
      <c r="Q1118" s="69">
        <v>0.27935699354988702</v>
      </c>
      <c r="R1118" s="70">
        <v>8</v>
      </c>
      <c r="S1118" s="71">
        <v>0.05</v>
      </c>
      <c r="T1118" s="71">
        <v>5.0000000000000001E-3</v>
      </c>
      <c r="U1118" s="46" t="s">
        <v>18</v>
      </c>
      <c r="V1118" s="72">
        <v>1.4999999999999999E-2</v>
      </c>
      <c r="W1118" s="72" t="s">
        <v>18</v>
      </c>
      <c r="X1118" s="72">
        <v>1.7999999999999999E-2</v>
      </c>
      <c r="Y1118" s="48" t="s">
        <v>141</v>
      </c>
      <c r="Z1118" s="49" t="s">
        <v>18</v>
      </c>
      <c r="AA1118" s="50" t="s">
        <v>18</v>
      </c>
      <c r="AB1118" s="73" t="s">
        <v>18</v>
      </c>
      <c r="AC1118" s="52">
        <v>41254</v>
      </c>
      <c r="AD1118" s="48" t="s">
        <v>1664</v>
      </c>
      <c r="AE1118" s="53" t="s">
        <v>1412</v>
      </c>
      <c r="AF1118" s="46" t="s">
        <v>18</v>
      </c>
      <c r="AG1118" s="54" t="s">
        <v>18</v>
      </c>
    </row>
    <row r="1119" spans="1:33" x14ac:dyDescent="0.25">
      <c r="A1119" s="1" t="s">
        <v>2706</v>
      </c>
      <c r="B1119" s="40" t="b" cm="1">
        <f t="array" ref="B1119">IsESG(A1119)</f>
        <v>0</v>
      </c>
      <c r="C1119" s="74">
        <v>4.17814145085491</v>
      </c>
      <c r="D1119" s="37">
        <v>10</v>
      </c>
      <c r="E1119" s="74">
        <v>4.9214211445583098</v>
      </c>
      <c r="F1119" s="37">
        <v>8</v>
      </c>
      <c r="G1119" s="74">
        <v>1.4072030508657001</v>
      </c>
      <c r="H1119" s="37">
        <v>9</v>
      </c>
      <c r="I1119" s="74">
        <v>17.153593236261099</v>
      </c>
      <c r="J1119" s="37">
        <v>21</v>
      </c>
      <c r="K1119" s="74">
        <v>2.8960396039604701</v>
      </c>
      <c r="L1119" s="37">
        <v>31</v>
      </c>
      <c r="M1119" s="74">
        <v>-2.3643623267830201</v>
      </c>
      <c r="N1119" s="37">
        <v>32</v>
      </c>
      <c r="O1119" s="74">
        <v>14.4008597915597</v>
      </c>
      <c r="P1119" s="76">
        <v>0.90776412438181997</v>
      </c>
      <c r="Q1119" s="76">
        <v>0.234602842121198</v>
      </c>
      <c r="R1119" s="77">
        <v>8</v>
      </c>
      <c r="S1119" s="78">
        <v>0.05</v>
      </c>
      <c r="T1119" s="78">
        <v>5.0000000000000001E-3</v>
      </c>
      <c r="U1119" s="14" t="s">
        <v>18</v>
      </c>
      <c r="V1119" s="79">
        <v>1.4999999999999999E-2</v>
      </c>
      <c r="W1119" s="79" t="s">
        <v>18</v>
      </c>
      <c r="X1119" s="79">
        <v>2.5499999999999998E-2</v>
      </c>
      <c r="Y1119" s="12" t="s">
        <v>141</v>
      </c>
      <c r="Z1119" s="60" t="s">
        <v>18</v>
      </c>
      <c r="AA1119" s="8" t="s">
        <v>18</v>
      </c>
      <c r="AB1119" s="80" t="s">
        <v>18</v>
      </c>
      <c r="AC1119" s="62">
        <v>41254</v>
      </c>
      <c r="AD1119" s="12" t="s">
        <v>1664</v>
      </c>
      <c r="AE1119" s="16" t="s">
        <v>1667</v>
      </c>
      <c r="AF1119" s="14" t="s">
        <v>18</v>
      </c>
      <c r="AG1119" s="39" t="s">
        <v>18</v>
      </c>
    </row>
    <row r="1120" spans="1:33" x14ac:dyDescent="0.25">
      <c r="A1120" s="40" t="s">
        <v>1668</v>
      </c>
      <c r="B1120" s="40" t="b" cm="1">
        <f t="array" ref="B1120">IsESG(A1120)</f>
        <v>0</v>
      </c>
      <c r="C1120" s="67">
        <v>4.4245293861465003</v>
      </c>
      <c r="D1120" s="42">
        <v>9</v>
      </c>
      <c r="E1120" s="67">
        <v>1.0660291425842601</v>
      </c>
      <c r="F1120" s="42">
        <v>17</v>
      </c>
      <c r="G1120" s="67">
        <v>-6.5663862247072204</v>
      </c>
      <c r="H1120" s="42">
        <v>26</v>
      </c>
      <c r="I1120" s="67">
        <v>13.3357913758915</v>
      </c>
      <c r="J1120" s="42">
        <v>32</v>
      </c>
      <c r="K1120" s="67">
        <v>1.6595326865002</v>
      </c>
      <c r="L1120" s="42">
        <v>35</v>
      </c>
      <c r="M1120" s="67">
        <v>-2.22006081486809</v>
      </c>
      <c r="N1120" s="42">
        <v>27</v>
      </c>
      <c r="O1120" s="67">
        <v>14.407733797798</v>
      </c>
      <c r="P1120" s="69">
        <v>0.64234821024215405</v>
      </c>
      <c r="Q1120" s="69">
        <v>3.2987844725088202E-3</v>
      </c>
      <c r="R1120" s="70">
        <v>8</v>
      </c>
      <c r="S1120" s="71">
        <v>0.05</v>
      </c>
      <c r="T1120" s="71">
        <v>0</v>
      </c>
      <c r="U1120" s="46" t="s">
        <v>18</v>
      </c>
      <c r="V1120" s="72">
        <v>1.4999999999999999E-2</v>
      </c>
      <c r="W1120" s="72" t="s">
        <v>18</v>
      </c>
      <c r="X1120" s="72">
        <v>1.7999999999999999E-2</v>
      </c>
      <c r="Y1120" s="48" t="s">
        <v>141</v>
      </c>
      <c r="Z1120" s="49">
        <v>1025.6580036417799</v>
      </c>
      <c r="AA1120" s="50" t="s">
        <v>18</v>
      </c>
      <c r="AB1120" s="73" t="s">
        <v>18</v>
      </c>
      <c r="AC1120" s="52">
        <v>34437</v>
      </c>
      <c r="AD1120" s="48" t="s">
        <v>1669</v>
      </c>
      <c r="AE1120" s="53" t="s">
        <v>1412</v>
      </c>
      <c r="AF1120" s="46" t="s">
        <v>18</v>
      </c>
      <c r="AG1120" s="54" t="s">
        <v>18</v>
      </c>
    </row>
    <row r="1121" spans="1:33" x14ac:dyDescent="0.25">
      <c r="A1121" s="1" t="s">
        <v>2707</v>
      </c>
      <c r="B1121" s="40" t="b" cm="1">
        <f t="array" ref="B1121">IsESG(A1121)</f>
        <v>0</v>
      </c>
      <c r="C1121" s="74">
        <v>4.4418529993222897</v>
      </c>
      <c r="D1121" s="37">
        <v>8</v>
      </c>
      <c r="E1121" s="74">
        <v>1.09437301253774</v>
      </c>
      <c r="F1121" s="37">
        <v>16</v>
      </c>
      <c r="G1121" s="74">
        <v>-6.5214810510456704</v>
      </c>
      <c r="H1121" s="37">
        <v>25</v>
      </c>
      <c r="I1121" s="74">
        <v>13.4114976445523</v>
      </c>
      <c r="J1121" s="37">
        <v>31</v>
      </c>
      <c r="K1121" s="74">
        <v>1.7068332427295101</v>
      </c>
      <c r="L1121" s="37">
        <v>34</v>
      </c>
      <c r="M1121" s="74">
        <v>-2.2314213546896799</v>
      </c>
      <c r="N1121" s="37">
        <v>28</v>
      </c>
      <c r="O1121" s="74">
        <v>14.3608228843948</v>
      </c>
      <c r="P1121" s="76">
        <v>0.64971822035774596</v>
      </c>
      <c r="Q1121" s="76">
        <v>4.7230009710709803E-3</v>
      </c>
      <c r="R1121" s="77">
        <v>8</v>
      </c>
      <c r="S1121" s="78">
        <v>0.05</v>
      </c>
      <c r="T1121" s="78">
        <v>0</v>
      </c>
      <c r="U1121" s="14" t="s">
        <v>18</v>
      </c>
      <c r="V1121" s="79">
        <v>1.4999999999999999E-2</v>
      </c>
      <c r="W1121" s="79" t="s">
        <v>18</v>
      </c>
      <c r="X1121" s="79">
        <v>1.7999999999999999E-2</v>
      </c>
      <c r="Y1121" s="12" t="s">
        <v>141</v>
      </c>
      <c r="Z1121" s="60" t="s">
        <v>18</v>
      </c>
      <c r="AA1121" s="8" t="s">
        <v>18</v>
      </c>
      <c r="AB1121" s="80" t="s">
        <v>18</v>
      </c>
      <c r="AC1121" s="62">
        <v>38442</v>
      </c>
      <c r="AD1121" s="12" t="s">
        <v>1669</v>
      </c>
      <c r="AE1121" s="16" t="s">
        <v>1412</v>
      </c>
      <c r="AF1121" s="14" t="s">
        <v>18</v>
      </c>
      <c r="AG1121" s="39" t="s">
        <v>18</v>
      </c>
    </row>
    <row r="1122" spans="1:33" x14ac:dyDescent="0.25">
      <c r="A1122" s="40" t="s">
        <v>2708</v>
      </c>
      <c r="B1122" s="40" t="b" cm="1">
        <f t="array" ref="B1122">IsESG(A1122)</f>
        <v>0</v>
      </c>
      <c r="C1122" s="67">
        <v>0.77487609966042603</v>
      </c>
      <c r="D1122" s="42">
        <v>19</v>
      </c>
      <c r="E1122" s="67">
        <v>-1.72535964763049</v>
      </c>
      <c r="F1122" s="42">
        <v>22</v>
      </c>
      <c r="G1122" s="67">
        <v>-11.2058902210368</v>
      </c>
      <c r="H1122" s="42">
        <v>29</v>
      </c>
      <c r="I1122" s="67">
        <v>13.8391699092089</v>
      </c>
      <c r="J1122" s="42">
        <v>28</v>
      </c>
      <c r="K1122" s="67">
        <v>2.2245515956208401</v>
      </c>
      <c r="L1122" s="42">
        <v>33</v>
      </c>
      <c r="M1122" s="67">
        <v>-5.2364500107968199</v>
      </c>
      <c r="N1122" s="42">
        <v>41</v>
      </c>
      <c r="O1122" s="67">
        <v>14.623844372190501</v>
      </c>
      <c r="P1122" s="69">
        <v>0.66727737957434896</v>
      </c>
      <c r="Q1122" s="69">
        <v>-0.130146892912402</v>
      </c>
      <c r="R1122" s="70">
        <v>8</v>
      </c>
      <c r="S1122" s="71">
        <v>0.05</v>
      </c>
      <c r="T1122" s="71">
        <v>5.0000000000000001E-3</v>
      </c>
      <c r="U1122" s="46" t="s">
        <v>18</v>
      </c>
      <c r="V1122" s="72">
        <v>1.4999999999999999E-2</v>
      </c>
      <c r="W1122" s="72" t="s">
        <v>18</v>
      </c>
      <c r="X1122" s="72">
        <v>1.7999999999999999E-2</v>
      </c>
      <c r="Y1122" s="48" t="s">
        <v>141</v>
      </c>
      <c r="Z1122" s="49" t="s">
        <v>18</v>
      </c>
      <c r="AA1122" s="50" t="s">
        <v>18</v>
      </c>
      <c r="AB1122" s="73" t="s">
        <v>18</v>
      </c>
      <c r="AC1122" s="52">
        <v>40765</v>
      </c>
      <c r="AD1122" s="48" t="s">
        <v>1669</v>
      </c>
      <c r="AE1122" s="53" t="s">
        <v>1412</v>
      </c>
      <c r="AF1122" s="46" t="s">
        <v>18</v>
      </c>
      <c r="AG1122" s="54" t="s">
        <v>18</v>
      </c>
    </row>
    <row r="1123" spans="1:33" x14ac:dyDescent="0.25">
      <c r="A1123" s="1" t="s">
        <v>1672</v>
      </c>
      <c r="B1123" s="40" t="b" cm="1">
        <f t="array" ref="B1123">IsESG(A1123)</f>
        <v>0</v>
      </c>
      <c r="C1123" s="74">
        <v>1.89270018146827</v>
      </c>
      <c r="D1123" s="37">
        <v>18</v>
      </c>
      <c r="E1123" s="74">
        <v>-6.3856628251936298</v>
      </c>
      <c r="F1123" s="37">
        <v>23</v>
      </c>
      <c r="G1123" s="74">
        <v>-18.0375435142887</v>
      </c>
      <c r="H1123" s="37">
        <v>31</v>
      </c>
      <c r="I1123" s="74" t="s">
        <v>18</v>
      </c>
      <c r="J1123" s="37" t="s">
        <v>18</v>
      </c>
      <c r="K1123" s="74" t="s">
        <v>18</v>
      </c>
      <c r="L1123" s="37" t="s">
        <v>18</v>
      </c>
      <c r="M1123" s="74" t="s">
        <v>18</v>
      </c>
      <c r="N1123" s="37" t="s">
        <v>18</v>
      </c>
      <c r="O1123" s="74" t="s">
        <v>18</v>
      </c>
      <c r="P1123" s="76" t="s">
        <v>18</v>
      </c>
      <c r="Q1123" s="76">
        <v>-0.15945877367019901</v>
      </c>
      <c r="R1123" s="77">
        <v>6</v>
      </c>
      <c r="S1123" s="78">
        <v>0.05</v>
      </c>
      <c r="T1123" s="78">
        <v>5.0000000000000001E-3</v>
      </c>
      <c r="U1123" s="14" t="s">
        <v>18</v>
      </c>
      <c r="V1123" s="79">
        <v>1.4999999999999999E-2</v>
      </c>
      <c r="W1123" s="79" t="s">
        <v>18</v>
      </c>
      <c r="X1123" s="79">
        <v>1.7999999999999999E-2</v>
      </c>
      <c r="Y1123" s="12" t="s">
        <v>141</v>
      </c>
      <c r="Z1123" s="60">
        <v>54.626717430888903</v>
      </c>
      <c r="AA1123" s="8" t="s">
        <v>18</v>
      </c>
      <c r="AB1123" s="80" t="s">
        <v>18</v>
      </c>
      <c r="AC1123" s="62">
        <v>38678</v>
      </c>
      <c r="AD1123" s="12" t="s">
        <v>1673</v>
      </c>
      <c r="AE1123" s="16" t="s">
        <v>1412</v>
      </c>
      <c r="AF1123" s="14" t="s">
        <v>18</v>
      </c>
      <c r="AG1123" s="39" t="s">
        <v>18</v>
      </c>
    </row>
    <row r="1124" spans="1:33" hidden="1" x14ac:dyDescent="0.25">
      <c r="A1124" s="40" t="s">
        <v>1674</v>
      </c>
      <c r="B1124" s="40" t="b" cm="1">
        <f t="array" ref="B1124">IsESG(A1124)</f>
        <v>0</v>
      </c>
      <c r="C1124" s="67" t="s">
        <v>18</v>
      </c>
      <c r="D1124" s="42" t="s">
        <v>18</v>
      </c>
      <c r="E1124" s="67" t="s">
        <v>18</v>
      </c>
      <c r="F1124" s="42" t="s">
        <v>18</v>
      </c>
      <c r="G1124" s="67" t="s">
        <v>18</v>
      </c>
      <c r="H1124" s="42" t="s">
        <v>18</v>
      </c>
      <c r="I1124" s="67">
        <v>4.24491575611132</v>
      </c>
      <c r="J1124" s="42">
        <v>39</v>
      </c>
      <c r="K1124" s="67">
        <v>5.6145769239990004</v>
      </c>
      <c r="L1124" s="42">
        <v>19</v>
      </c>
      <c r="M1124" s="67">
        <v>-1.7064432815174999</v>
      </c>
      <c r="N1124" s="42">
        <v>20</v>
      </c>
      <c r="O1124" s="67">
        <v>24.657127475652299</v>
      </c>
      <c r="P1124" s="69">
        <v>6.6474247270945997E-3</v>
      </c>
      <c r="Q1124" s="69" t="s">
        <v>18</v>
      </c>
      <c r="R1124" s="70">
        <v>8</v>
      </c>
      <c r="S1124" s="71">
        <v>0.05</v>
      </c>
      <c r="T1124" s="71">
        <v>5.0000000000000001E-3</v>
      </c>
      <c r="U1124" s="46" t="s">
        <v>18</v>
      </c>
      <c r="V1124" s="72">
        <v>1.4999999999999999E-2</v>
      </c>
      <c r="W1124" s="72" t="s">
        <v>18</v>
      </c>
      <c r="X1124" s="72">
        <v>1.6899999999999998E-2</v>
      </c>
      <c r="Y1124" s="48" t="s">
        <v>141</v>
      </c>
      <c r="Z1124" s="49" t="s">
        <v>18</v>
      </c>
      <c r="AA1124" s="50" t="s">
        <v>18</v>
      </c>
      <c r="AB1124" s="73" t="s">
        <v>18</v>
      </c>
      <c r="AC1124" s="52">
        <v>42258</v>
      </c>
      <c r="AD1124" s="48" t="s">
        <v>1626</v>
      </c>
      <c r="AE1124" s="53" t="s">
        <v>1524</v>
      </c>
      <c r="AF1124" s="46" t="s">
        <v>18</v>
      </c>
      <c r="AG1124" s="54" t="s">
        <v>18</v>
      </c>
    </row>
    <row r="1125" spans="1:33" hidden="1" x14ac:dyDescent="0.25">
      <c r="A1125" s="225" t="s">
        <v>2504</v>
      </c>
      <c r="B1125" s="40" t="b" cm="1">
        <f t="array" ref="B1125">IsESG(A1125)</f>
        <v>1</v>
      </c>
      <c r="C1125" s="67" t="s">
        <v>18</v>
      </c>
      <c r="D1125" s="42" t="s">
        <v>18</v>
      </c>
      <c r="E1125" s="67" t="s">
        <v>18</v>
      </c>
      <c r="F1125" s="42" t="s">
        <v>18</v>
      </c>
      <c r="G1125" s="67" t="s">
        <v>18</v>
      </c>
      <c r="H1125" s="42" t="s">
        <v>18</v>
      </c>
      <c r="I1125" s="67">
        <v>7.88047305024552</v>
      </c>
      <c r="J1125" s="42">
        <v>5</v>
      </c>
      <c r="K1125" s="67">
        <v>2.69534097921531</v>
      </c>
      <c r="L1125" s="42">
        <v>10</v>
      </c>
      <c r="M1125" s="67">
        <v>1.0393292876686699</v>
      </c>
      <c r="N1125" s="42">
        <v>5</v>
      </c>
      <c r="O1125" s="67">
        <v>5.4675631990453404</v>
      </c>
      <c r="P1125" s="69">
        <v>0.69490988118406705</v>
      </c>
      <c r="Q1125" s="69" t="s">
        <v>18</v>
      </c>
      <c r="R1125" s="70">
        <v>8</v>
      </c>
      <c r="S1125" s="71">
        <v>0.03</v>
      </c>
      <c r="T1125" s="71">
        <v>5.0000000000000001E-3</v>
      </c>
      <c r="U1125" s="46" t="s">
        <v>18</v>
      </c>
      <c r="V1125" s="72">
        <v>0.01</v>
      </c>
      <c r="W1125" s="72" t="s">
        <v>18</v>
      </c>
      <c r="X1125" s="72">
        <v>1.2E-2</v>
      </c>
      <c r="Y1125" s="48" t="s">
        <v>141</v>
      </c>
      <c r="Z1125" s="49" t="s">
        <v>18</v>
      </c>
      <c r="AA1125" s="50" t="s">
        <v>18</v>
      </c>
      <c r="AB1125" s="73" t="s">
        <v>18</v>
      </c>
      <c r="AC1125" s="52">
        <v>44112</v>
      </c>
      <c r="AD1125" s="48" t="s">
        <v>2123</v>
      </c>
      <c r="AE1125" s="53" t="s">
        <v>1562</v>
      </c>
      <c r="AF1125" s="46" t="s">
        <v>18</v>
      </c>
      <c r="AG1125" s="54" t="s">
        <v>18</v>
      </c>
    </row>
    <row r="1126" spans="1:33" hidden="1" x14ac:dyDescent="0.25">
      <c r="A1126" s="225" t="s">
        <v>2520</v>
      </c>
      <c r="B1126" s="40" t="b" cm="1">
        <f t="array" ref="B1126">IsESG(A1126)</f>
        <v>1</v>
      </c>
      <c r="C1126" s="74" t="s">
        <v>18</v>
      </c>
      <c r="D1126" s="37" t="s">
        <v>18</v>
      </c>
      <c r="E1126" s="74" t="s">
        <v>18</v>
      </c>
      <c r="F1126" s="37" t="s">
        <v>18</v>
      </c>
      <c r="G1126" s="74" t="s">
        <v>18</v>
      </c>
      <c r="H1126" s="37" t="s">
        <v>18</v>
      </c>
      <c r="I1126" s="74">
        <v>6.8884098141874999</v>
      </c>
      <c r="J1126" s="37">
        <v>25</v>
      </c>
      <c r="K1126" s="74">
        <v>3.2015065913371501</v>
      </c>
      <c r="L1126" s="37">
        <v>22</v>
      </c>
      <c r="M1126" s="74">
        <v>-0.73410239298312696</v>
      </c>
      <c r="N1126" s="37">
        <v>16</v>
      </c>
      <c r="O1126" s="74">
        <v>3.2331074389259902</v>
      </c>
      <c r="P1126" s="76">
        <v>0.86832884770743801</v>
      </c>
      <c r="Q1126" s="76" t="s">
        <v>18</v>
      </c>
      <c r="R1126" s="77">
        <v>9</v>
      </c>
      <c r="S1126" s="78">
        <v>0.03</v>
      </c>
      <c r="T1126" s="78">
        <v>5.0000000000000001E-3</v>
      </c>
      <c r="U1126" s="14" t="s">
        <v>18</v>
      </c>
      <c r="V1126" s="79">
        <v>6.9999999999999897E-3</v>
      </c>
      <c r="W1126" s="79" t="s">
        <v>18</v>
      </c>
      <c r="X1126" s="79">
        <v>8.9999999999999993E-3</v>
      </c>
      <c r="Y1126" s="12" t="s">
        <v>141</v>
      </c>
      <c r="Z1126" s="60" t="s">
        <v>18</v>
      </c>
      <c r="AA1126" s="8" t="s">
        <v>18</v>
      </c>
      <c r="AB1126" s="80" t="s">
        <v>18</v>
      </c>
      <c r="AC1126" s="62">
        <v>44874</v>
      </c>
      <c r="AD1126" s="12" t="s">
        <v>2159</v>
      </c>
      <c r="AE1126" s="16" t="s">
        <v>1562</v>
      </c>
      <c r="AF1126" s="14" t="s">
        <v>18</v>
      </c>
      <c r="AG1126" s="39" t="s">
        <v>18</v>
      </c>
    </row>
    <row r="1127" spans="1:33" hidden="1" x14ac:dyDescent="0.25">
      <c r="A1127" s="1" t="s">
        <v>1678</v>
      </c>
      <c r="B1127" s="40" t="b" cm="1">
        <f t="array" ref="B1127">IsESG(A1127)</f>
        <v>0</v>
      </c>
      <c r="C1127" s="74" t="s">
        <v>18</v>
      </c>
      <c r="D1127" s="37" t="s">
        <v>18</v>
      </c>
      <c r="E1127" s="74" t="s">
        <v>18</v>
      </c>
      <c r="F1127" s="37" t="s">
        <v>18</v>
      </c>
      <c r="G1127" s="74">
        <v>0.33933958832434902</v>
      </c>
      <c r="H1127" s="37">
        <v>13</v>
      </c>
      <c r="I1127" s="74">
        <v>21.289308176100601</v>
      </c>
      <c r="J1127" s="37">
        <v>9</v>
      </c>
      <c r="K1127" s="74">
        <v>2.5525126296198399</v>
      </c>
      <c r="L1127" s="37">
        <v>32</v>
      </c>
      <c r="M1127" s="74">
        <v>-2.3873797874135199</v>
      </c>
      <c r="N1127" s="37">
        <v>33</v>
      </c>
      <c r="O1127" s="74">
        <v>14.6646901471231</v>
      </c>
      <c r="P1127" s="76">
        <v>1.1734512387393301</v>
      </c>
      <c r="Q1127" s="76" t="s">
        <v>18</v>
      </c>
      <c r="R1127" s="77">
        <v>8</v>
      </c>
      <c r="S1127" s="78">
        <v>0.05</v>
      </c>
      <c r="T1127" s="78">
        <v>5.0000000000000001E-3</v>
      </c>
      <c r="U1127" s="14" t="s">
        <v>18</v>
      </c>
      <c r="V1127" s="79">
        <v>1.2999999999999999E-2</v>
      </c>
      <c r="W1127" s="79" t="s">
        <v>18</v>
      </c>
      <c r="X1127" s="79">
        <v>1.6E-2</v>
      </c>
      <c r="Y1127" s="12" t="s">
        <v>141</v>
      </c>
      <c r="Z1127" s="60">
        <v>0</v>
      </c>
      <c r="AA1127" s="8" t="s">
        <v>18</v>
      </c>
      <c r="AB1127" s="80" t="s">
        <v>18</v>
      </c>
      <c r="AC1127" s="62">
        <v>44180</v>
      </c>
      <c r="AD1127" s="12" t="s">
        <v>1679</v>
      </c>
      <c r="AE1127" s="16" t="s">
        <v>1426</v>
      </c>
      <c r="AF1127" s="14" t="s">
        <v>18</v>
      </c>
      <c r="AG1127" s="39" t="s">
        <v>18</v>
      </c>
    </row>
    <row r="1128" spans="1:33" hidden="1" x14ac:dyDescent="0.25">
      <c r="A1128" s="225" t="s">
        <v>2521</v>
      </c>
      <c r="B1128" s="40" t="b" cm="1">
        <f t="array" ref="B1128">IsESG(A1128)</f>
        <v>1</v>
      </c>
      <c r="C1128" s="74" t="s">
        <v>18</v>
      </c>
      <c r="D1128" s="37" t="s">
        <v>18</v>
      </c>
      <c r="E1128" s="74" t="s">
        <v>18</v>
      </c>
      <c r="F1128" s="37" t="s">
        <v>18</v>
      </c>
      <c r="G1128" s="74">
        <v>1.7741347512668399</v>
      </c>
      <c r="H1128" s="37">
        <v>4</v>
      </c>
      <c r="I1128" s="74">
        <v>7.1756900078105703</v>
      </c>
      <c r="J1128" s="37">
        <v>11</v>
      </c>
      <c r="K1128" s="74">
        <v>2.5453739865076899</v>
      </c>
      <c r="L1128" s="37">
        <v>14</v>
      </c>
      <c r="M1128" s="75">
        <v>2.5146406728358199</v>
      </c>
      <c r="N1128" s="66">
        <v>1</v>
      </c>
      <c r="O1128" s="74">
        <v>6.4294623337852297</v>
      </c>
      <c r="P1128" s="76">
        <v>0.481328062895437</v>
      </c>
      <c r="Q1128" s="76" t="s">
        <v>18</v>
      </c>
      <c r="R1128" s="77">
        <v>9</v>
      </c>
      <c r="S1128" s="78">
        <v>0</v>
      </c>
      <c r="T1128" s="78">
        <v>0</v>
      </c>
      <c r="U1128" s="14" t="s">
        <v>18</v>
      </c>
      <c r="V1128" s="79">
        <v>0</v>
      </c>
      <c r="W1128" s="79" t="s">
        <v>18</v>
      </c>
      <c r="X1128" s="79">
        <v>4.0000000000000001E-3</v>
      </c>
      <c r="Y1128" s="12" t="s">
        <v>141</v>
      </c>
      <c r="Z1128" s="60" t="s">
        <v>18</v>
      </c>
      <c r="AA1128" s="8" t="s">
        <v>18</v>
      </c>
      <c r="AB1128" s="80" t="s">
        <v>18</v>
      </c>
      <c r="AC1128" s="62">
        <v>44251</v>
      </c>
      <c r="AD1128" s="12" t="s">
        <v>2188</v>
      </c>
      <c r="AE1128" s="16" t="s">
        <v>75</v>
      </c>
      <c r="AF1128" s="14" t="s">
        <v>18</v>
      </c>
      <c r="AG1128" s="39" t="s">
        <v>18</v>
      </c>
    </row>
    <row r="1129" spans="1:33" hidden="1" x14ac:dyDescent="0.25">
      <c r="A1129" s="225" t="s">
        <v>2522</v>
      </c>
      <c r="B1129" s="40" t="b" cm="1">
        <f t="array" ref="B1129">IsESG(A1129)</f>
        <v>1</v>
      </c>
      <c r="C1129" s="67" t="s">
        <v>18</v>
      </c>
      <c r="D1129" s="42" t="s">
        <v>18</v>
      </c>
      <c r="E1129" s="68">
        <v>-5.3750365757210199E-2</v>
      </c>
      <c r="F1129" s="64">
        <v>3</v>
      </c>
      <c r="G1129" s="67">
        <v>-2.2138357313697901</v>
      </c>
      <c r="H1129" s="42">
        <v>12</v>
      </c>
      <c r="I1129" s="67">
        <v>8.2570496917959204</v>
      </c>
      <c r="J1129" s="42">
        <v>9</v>
      </c>
      <c r="K1129" s="67">
        <v>3.3572943062521099</v>
      </c>
      <c r="L1129" s="42">
        <v>9</v>
      </c>
      <c r="M1129" s="67">
        <v>-0.47307929804992699</v>
      </c>
      <c r="N1129" s="42">
        <v>12</v>
      </c>
      <c r="O1129" s="67">
        <v>3.2454255379367698</v>
      </c>
      <c r="P1129" s="69">
        <v>1.2867466178935101</v>
      </c>
      <c r="Q1129" s="69" t="s">
        <v>18</v>
      </c>
      <c r="R1129" s="70">
        <v>9</v>
      </c>
      <c r="S1129" s="71">
        <v>0</v>
      </c>
      <c r="T1129" s="71">
        <v>0</v>
      </c>
      <c r="U1129" s="46" t="s">
        <v>18</v>
      </c>
      <c r="V1129" s="72">
        <v>0</v>
      </c>
      <c r="W1129" s="72" t="s">
        <v>18</v>
      </c>
      <c r="X1129" s="72">
        <v>4.0000000000000001E-3</v>
      </c>
      <c r="Y1129" s="48" t="s">
        <v>141</v>
      </c>
      <c r="Z1129" s="49" t="s">
        <v>18</v>
      </c>
      <c r="AA1129" s="50" t="s">
        <v>18</v>
      </c>
      <c r="AB1129" s="73" t="s">
        <v>18</v>
      </c>
      <c r="AC1129" s="52">
        <v>42878</v>
      </c>
      <c r="AD1129" s="48" t="s">
        <v>2209</v>
      </c>
      <c r="AE1129" s="53" t="s">
        <v>75</v>
      </c>
      <c r="AF1129" s="46" t="s">
        <v>18</v>
      </c>
      <c r="AG1129" s="54" t="s">
        <v>18</v>
      </c>
    </row>
    <row r="1130" spans="1:33" hidden="1" x14ac:dyDescent="0.25">
      <c r="A1130" s="225" t="s">
        <v>2506</v>
      </c>
      <c r="B1130" s="40" t="b" cm="1">
        <f t="array" ref="B1130">IsESG(A1130)</f>
        <v>1</v>
      </c>
      <c r="C1130" s="67" t="s">
        <v>18</v>
      </c>
      <c r="D1130" s="42" t="s">
        <v>18</v>
      </c>
      <c r="E1130" s="67" t="s">
        <v>18</v>
      </c>
      <c r="F1130" s="42" t="s">
        <v>18</v>
      </c>
      <c r="G1130" s="67" t="s">
        <v>18</v>
      </c>
      <c r="H1130" s="42" t="s">
        <v>18</v>
      </c>
      <c r="I1130" s="67">
        <v>4.4150060773528104</v>
      </c>
      <c r="J1130" s="42">
        <v>32</v>
      </c>
      <c r="K1130" s="67">
        <v>3.3368383945816502</v>
      </c>
      <c r="L1130" s="42">
        <v>17</v>
      </c>
      <c r="M1130" s="67">
        <v>0.81794350707766705</v>
      </c>
      <c r="N1130" s="42">
        <v>12</v>
      </c>
      <c r="O1130" s="67">
        <v>6.9795675856392201</v>
      </c>
      <c r="P1130" s="69">
        <v>4.7853497516017703E-2</v>
      </c>
      <c r="Q1130" s="69" t="s">
        <v>18</v>
      </c>
      <c r="R1130" s="70">
        <v>8</v>
      </c>
      <c r="S1130" s="71">
        <v>0</v>
      </c>
      <c r="T1130" s="71">
        <v>0</v>
      </c>
      <c r="U1130" s="46" t="s">
        <v>18</v>
      </c>
      <c r="V1130" s="72">
        <v>4.4999999999999997E-3</v>
      </c>
      <c r="W1130" s="72" t="s">
        <v>18</v>
      </c>
      <c r="X1130" s="72">
        <v>6.7200000000000003E-3</v>
      </c>
      <c r="Y1130" s="48" t="s">
        <v>1371</v>
      </c>
      <c r="Z1130" s="49">
        <v>67.542833330254894</v>
      </c>
      <c r="AA1130" s="50" t="s">
        <v>18</v>
      </c>
      <c r="AB1130" s="73" t="s">
        <v>18</v>
      </c>
      <c r="AC1130" s="52">
        <v>44651</v>
      </c>
      <c r="AD1130" s="48" t="s">
        <v>2214</v>
      </c>
      <c r="AE1130" s="53" t="s">
        <v>70</v>
      </c>
      <c r="AF1130" s="46" t="s">
        <v>18</v>
      </c>
      <c r="AG1130" s="54" t="s">
        <v>18</v>
      </c>
    </row>
    <row r="1131" spans="1:33" hidden="1" x14ac:dyDescent="0.25">
      <c r="A1131" s="225" t="s">
        <v>2523</v>
      </c>
      <c r="B1131" s="40" t="b" cm="1">
        <f t="array" ref="B1131">IsESG(A1131)</f>
        <v>1</v>
      </c>
      <c r="C1131" s="67" t="s">
        <v>18</v>
      </c>
      <c r="D1131" s="42" t="s">
        <v>18</v>
      </c>
      <c r="E1131" s="67" t="s">
        <v>18</v>
      </c>
      <c r="F1131" s="42" t="s">
        <v>18</v>
      </c>
      <c r="G1131" s="67" t="s">
        <v>18</v>
      </c>
      <c r="H1131" s="42" t="s">
        <v>18</v>
      </c>
      <c r="I1131" s="67" t="s">
        <v>18</v>
      </c>
      <c r="J1131" s="42" t="s">
        <v>18</v>
      </c>
      <c r="K1131" s="67">
        <v>3.46931377637629</v>
      </c>
      <c r="L1131" s="42">
        <v>15</v>
      </c>
      <c r="M1131" s="67">
        <v>0.92215201487524301</v>
      </c>
      <c r="N1131" s="42">
        <v>11</v>
      </c>
      <c r="O1131" s="67" t="s">
        <v>18</v>
      </c>
      <c r="P1131" s="69" t="s">
        <v>18</v>
      </c>
      <c r="Q1131" s="69" t="s">
        <v>18</v>
      </c>
      <c r="R1131" s="70">
        <v>9</v>
      </c>
      <c r="S1131" s="71">
        <v>0</v>
      </c>
      <c r="T1131" s="71">
        <v>0</v>
      </c>
      <c r="U1131" s="46" t="s">
        <v>18</v>
      </c>
      <c r="V1131" s="72">
        <v>0</v>
      </c>
      <c r="W1131" s="72" t="s">
        <v>18</v>
      </c>
      <c r="X1131" s="72">
        <v>4.0000000000000001E-3</v>
      </c>
      <c r="Y1131" s="48" t="s">
        <v>141</v>
      </c>
      <c r="Z1131" s="49" t="s">
        <v>18</v>
      </c>
      <c r="AA1131" s="50" t="s">
        <v>18</v>
      </c>
      <c r="AB1131" s="73" t="s">
        <v>18</v>
      </c>
      <c r="AC1131" s="52">
        <v>45265</v>
      </c>
      <c r="AD1131" s="48" t="s">
        <v>2188</v>
      </c>
      <c r="AE1131" s="53" t="s">
        <v>75</v>
      </c>
      <c r="AF1131" s="46" t="s">
        <v>18</v>
      </c>
      <c r="AG1131" s="54" t="s">
        <v>18</v>
      </c>
    </row>
    <row r="1132" spans="1:33" hidden="1" x14ac:dyDescent="0.25">
      <c r="A1132" s="225" t="s">
        <v>2524</v>
      </c>
      <c r="B1132" s="40" t="b" cm="1">
        <f t="array" ref="B1132">IsESG(A1132)</f>
        <v>1</v>
      </c>
      <c r="C1132" s="74" t="s">
        <v>18</v>
      </c>
      <c r="D1132" s="37" t="s">
        <v>18</v>
      </c>
      <c r="E1132" s="74" t="s">
        <v>18</v>
      </c>
      <c r="F1132" s="37" t="s">
        <v>18</v>
      </c>
      <c r="G1132" s="74" t="s">
        <v>18</v>
      </c>
      <c r="H1132" s="37" t="s">
        <v>18</v>
      </c>
      <c r="I1132" s="74">
        <v>7.9987997644134401</v>
      </c>
      <c r="J1132" s="37">
        <v>15</v>
      </c>
      <c r="K1132" s="74">
        <v>3.7453854595845102</v>
      </c>
      <c r="L1132" s="37">
        <v>8</v>
      </c>
      <c r="M1132" s="74">
        <v>-1.08379168322424</v>
      </c>
      <c r="N1132" s="37">
        <v>25</v>
      </c>
      <c r="O1132" s="74">
        <v>3.2065102202814999</v>
      </c>
      <c r="P1132" s="76">
        <v>1.2218237704038699</v>
      </c>
      <c r="Q1132" s="76" t="s">
        <v>18</v>
      </c>
      <c r="R1132" s="77">
        <v>9</v>
      </c>
      <c r="S1132" s="78">
        <v>0.05</v>
      </c>
      <c r="T1132" s="78">
        <v>0.03</v>
      </c>
      <c r="U1132" s="14" t="s">
        <v>18</v>
      </c>
      <c r="V1132" s="79">
        <v>0</v>
      </c>
      <c r="W1132" s="79" t="s">
        <v>18</v>
      </c>
      <c r="X1132" s="79">
        <v>3.2000000000000002E-3</v>
      </c>
      <c r="Y1132" s="12" t="s">
        <v>1371</v>
      </c>
      <c r="Z1132" s="60" t="s">
        <v>18</v>
      </c>
      <c r="AA1132" s="8" t="s">
        <v>18</v>
      </c>
      <c r="AB1132" s="80" t="s">
        <v>18</v>
      </c>
      <c r="AC1132" s="62">
        <v>44980</v>
      </c>
      <c r="AD1132" s="12" t="s">
        <v>2242</v>
      </c>
      <c r="AE1132" s="16" t="s">
        <v>240</v>
      </c>
      <c r="AF1132" s="14" t="s">
        <v>18</v>
      </c>
      <c r="AG1132" s="39" t="s">
        <v>18</v>
      </c>
    </row>
    <row r="1133" spans="1:33" hidden="1" x14ac:dyDescent="0.25">
      <c r="A1133" s="225" t="s">
        <v>2525</v>
      </c>
      <c r="B1133" s="40" t="b" cm="1">
        <f t="array" ref="B1133">IsESG(A1133)</f>
        <v>1</v>
      </c>
      <c r="C1133" s="67" t="s">
        <v>18</v>
      </c>
      <c r="D1133" s="42" t="s">
        <v>18</v>
      </c>
      <c r="E1133" s="67" t="s">
        <v>18</v>
      </c>
      <c r="F1133" s="42" t="s">
        <v>18</v>
      </c>
      <c r="G1133" s="67" t="s">
        <v>18</v>
      </c>
      <c r="H1133" s="42" t="s">
        <v>18</v>
      </c>
      <c r="I1133" s="67">
        <v>7.9260562451038501</v>
      </c>
      <c r="J1133" s="42">
        <v>16</v>
      </c>
      <c r="K1133" s="67">
        <v>3.5631553471089101</v>
      </c>
      <c r="L1133" s="42">
        <v>12</v>
      </c>
      <c r="M1133" s="67">
        <v>-0.59500802097306404</v>
      </c>
      <c r="N1133" s="42">
        <v>21</v>
      </c>
      <c r="O1133" s="67">
        <v>6.2005660401186304</v>
      </c>
      <c r="P1133" s="69">
        <v>0.62011223862390097</v>
      </c>
      <c r="Q1133" s="69" t="s">
        <v>18</v>
      </c>
      <c r="R1133" s="70">
        <v>9</v>
      </c>
      <c r="S1133" s="71">
        <v>0.05</v>
      </c>
      <c r="T1133" s="71">
        <v>0.03</v>
      </c>
      <c r="U1133" s="46" t="s">
        <v>18</v>
      </c>
      <c r="V1133" s="72">
        <v>0</v>
      </c>
      <c r="W1133" s="72" t="s">
        <v>18</v>
      </c>
      <c r="X1133" s="72">
        <v>3.2000000000000002E-3</v>
      </c>
      <c r="Y1133" s="48" t="s">
        <v>1371</v>
      </c>
      <c r="Z1133" s="49" t="s">
        <v>18</v>
      </c>
      <c r="AA1133" s="50" t="s">
        <v>18</v>
      </c>
      <c r="AB1133" s="73" t="s">
        <v>18</v>
      </c>
      <c r="AC1133" s="52">
        <v>44980</v>
      </c>
      <c r="AD1133" s="48" t="s">
        <v>2244</v>
      </c>
      <c r="AE1133" s="53" t="s">
        <v>240</v>
      </c>
      <c r="AF1133" s="46" t="s">
        <v>18</v>
      </c>
      <c r="AG1133" s="54" t="s">
        <v>18</v>
      </c>
    </row>
    <row r="1134" spans="1:33" hidden="1" x14ac:dyDescent="0.25">
      <c r="A1134" s="225" t="s">
        <v>2456</v>
      </c>
      <c r="B1134" s="40" t="b" cm="1">
        <f t="array" ref="B1134">IsESG(A1134)</f>
        <v>1</v>
      </c>
      <c r="C1134" s="67" t="s">
        <v>18</v>
      </c>
      <c r="D1134" s="42" t="s">
        <v>18</v>
      </c>
      <c r="E1134" s="67" t="s">
        <v>18</v>
      </c>
      <c r="F1134" s="42" t="s">
        <v>18</v>
      </c>
      <c r="G1134" s="67" t="s">
        <v>18</v>
      </c>
      <c r="H1134" s="42" t="s">
        <v>18</v>
      </c>
      <c r="I1134" s="67">
        <v>10.1948418720928</v>
      </c>
      <c r="J1134" s="42">
        <v>8</v>
      </c>
      <c r="K1134" s="67">
        <v>4.3660569748617402</v>
      </c>
      <c r="L1134" s="42">
        <v>8</v>
      </c>
      <c r="M1134" s="67">
        <v>-1.7396750317523</v>
      </c>
      <c r="N1134" s="42">
        <v>15</v>
      </c>
      <c r="O1134" s="67">
        <v>5.0461897300999201</v>
      </c>
      <c r="P1134" s="69">
        <v>1.2115740473240699</v>
      </c>
      <c r="Q1134" s="69" t="s">
        <v>18</v>
      </c>
      <c r="R1134" s="70">
        <v>8</v>
      </c>
      <c r="S1134" s="71">
        <v>0</v>
      </c>
      <c r="T1134" s="71">
        <v>0</v>
      </c>
      <c r="U1134" s="46" t="s">
        <v>18</v>
      </c>
      <c r="V1134" s="72">
        <v>2E-3</v>
      </c>
      <c r="W1134" s="72" t="s">
        <v>18</v>
      </c>
      <c r="X1134" s="72">
        <v>2E-3</v>
      </c>
      <c r="Y1134" s="48" t="s">
        <v>1371</v>
      </c>
      <c r="Z1134" s="49">
        <v>330.7</v>
      </c>
      <c r="AA1134" s="50" t="s">
        <v>18</v>
      </c>
      <c r="AB1134" s="73" t="s">
        <v>18</v>
      </c>
      <c r="AC1134" s="52">
        <v>44859</v>
      </c>
      <c r="AD1134" s="48" t="s">
        <v>2130</v>
      </c>
      <c r="AE1134" s="53" t="s">
        <v>68</v>
      </c>
      <c r="AF1134" s="46" t="s">
        <v>18</v>
      </c>
      <c r="AG1134" s="54" t="s">
        <v>18</v>
      </c>
    </row>
    <row r="1135" spans="1:33" hidden="1" x14ac:dyDescent="0.25">
      <c r="A1135" s="225" t="s">
        <v>2507</v>
      </c>
      <c r="B1135" s="40" t="b" cm="1">
        <f t="array" ref="B1135">IsESG(A1135)</f>
        <v>1</v>
      </c>
      <c r="C1135" s="67" t="s">
        <v>18</v>
      </c>
      <c r="D1135" s="42" t="s">
        <v>18</v>
      </c>
      <c r="E1135" s="67" t="s">
        <v>18</v>
      </c>
      <c r="F1135" s="42" t="s">
        <v>18</v>
      </c>
      <c r="G1135" s="68">
        <v>3.9509218302831299</v>
      </c>
      <c r="H1135" s="64">
        <v>2</v>
      </c>
      <c r="I1135" s="68">
        <v>17.188529005217099</v>
      </c>
      <c r="J1135" s="64">
        <v>2</v>
      </c>
      <c r="K1135" s="68">
        <v>5.9312166658366898</v>
      </c>
      <c r="L1135" s="64">
        <v>2</v>
      </c>
      <c r="M1135" s="68">
        <v>1.3147280122227201</v>
      </c>
      <c r="N1135" s="64">
        <v>2</v>
      </c>
      <c r="O1135" s="67">
        <v>7.3255492434680898</v>
      </c>
      <c r="P1135" s="69" t="s">
        <v>18</v>
      </c>
      <c r="Q1135" s="69" t="s">
        <v>18</v>
      </c>
      <c r="R1135" s="70">
        <v>8</v>
      </c>
      <c r="S1135" s="71">
        <v>0.05</v>
      </c>
      <c r="T1135" s="71">
        <v>5.0000000000000001E-3</v>
      </c>
      <c r="U1135" s="46" t="s">
        <v>18</v>
      </c>
      <c r="V1135" s="72">
        <v>1.2500000000000001E-2</v>
      </c>
      <c r="W1135" s="72" t="s">
        <v>18</v>
      </c>
      <c r="X1135" s="72">
        <v>1.44999999999999E-2</v>
      </c>
      <c r="Y1135" s="48" t="s">
        <v>141</v>
      </c>
      <c r="Z1135" s="49">
        <v>0.16553550736632999</v>
      </c>
      <c r="AA1135" s="50" t="s">
        <v>18</v>
      </c>
      <c r="AB1135" s="73" t="s">
        <v>18</v>
      </c>
      <c r="AC1135" s="52">
        <v>44249</v>
      </c>
      <c r="AD1135" s="48" t="s">
        <v>2069</v>
      </c>
      <c r="AE1135" s="53" t="s">
        <v>1426</v>
      </c>
      <c r="AF1135" s="46" t="s">
        <v>18</v>
      </c>
      <c r="AG1135" s="54" t="s">
        <v>18</v>
      </c>
    </row>
    <row r="1136" spans="1:33" hidden="1" x14ac:dyDescent="0.25">
      <c r="A1136" s="40" t="s">
        <v>1690</v>
      </c>
      <c r="B1136" s="40" t="b" cm="1">
        <f t="array" ref="B1136">IsESG(A1136)</f>
        <v>0</v>
      </c>
      <c r="C1136" s="67" t="s">
        <v>18</v>
      </c>
      <c r="D1136" s="42" t="s">
        <v>18</v>
      </c>
      <c r="E1136" s="67" t="s">
        <v>18</v>
      </c>
      <c r="F1136" s="42" t="s">
        <v>18</v>
      </c>
      <c r="G1136" s="67">
        <v>-1.7764712193110801</v>
      </c>
      <c r="H1136" s="42">
        <v>15</v>
      </c>
      <c r="I1136" s="68">
        <v>24.3587473834394</v>
      </c>
      <c r="J1136" s="64">
        <v>3</v>
      </c>
      <c r="K1136" s="68">
        <v>10.4785959458584</v>
      </c>
      <c r="L1136" s="64">
        <v>2</v>
      </c>
      <c r="M1136" s="67">
        <v>-2.00160850868268</v>
      </c>
      <c r="N1136" s="42">
        <v>21</v>
      </c>
      <c r="O1136" s="67">
        <v>13.951646478799899</v>
      </c>
      <c r="P1136" s="69">
        <v>1.45342974802448</v>
      </c>
      <c r="Q1136" s="69" t="s">
        <v>18</v>
      </c>
      <c r="R1136" s="70">
        <v>8</v>
      </c>
      <c r="S1136" s="71">
        <v>0</v>
      </c>
      <c r="T1136" s="71">
        <v>0</v>
      </c>
      <c r="U1136" s="46" t="s">
        <v>18</v>
      </c>
      <c r="V1136" s="72">
        <v>3.8999999999999998E-3</v>
      </c>
      <c r="W1136" s="72" t="s">
        <v>18</v>
      </c>
      <c r="X1136" s="72">
        <v>3.8999999999999998E-3</v>
      </c>
      <c r="Y1136" s="48" t="s">
        <v>1371</v>
      </c>
      <c r="Z1136" s="49" t="s">
        <v>18</v>
      </c>
      <c r="AA1136" s="50">
        <v>1.38536282124976</v>
      </c>
      <c r="AB1136" s="73">
        <v>33682</v>
      </c>
      <c r="AC1136" s="52">
        <v>44011</v>
      </c>
      <c r="AD1136" s="48" t="s">
        <v>1691</v>
      </c>
      <c r="AE1136" s="53">
        <v>15</v>
      </c>
      <c r="AF1136" s="46" t="s">
        <v>18</v>
      </c>
      <c r="AG1136" s="54">
        <v>5.5331003075660901</v>
      </c>
    </row>
    <row r="1137" spans="1:33" x14ac:dyDescent="0.25">
      <c r="A1137" s="1" t="s">
        <v>1692</v>
      </c>
      <c r="B1137" s="40" t="b" cm="1">
        <f t="array" ref="B1137">IsESG(A1137)</f>
        <v>0</v>
      </c>
      <c r="C1137" s="74">
        <v>3.6308725386736</v>
      </c>
      <c r="D1137" s="37">
        <v>11</v>
      </c>
      <c r="E1137" s="74">
        <v>4.8371655751311398</v>
      </c>
      <c r="F1137" s="37">
        <v>9</v>
      </c>
      <c r="G1137" s="74">
        <v>1.1251263052442799</v>
      </c>
      <c r="H1137" s="37">
        <v>11</v>
      </c>
      <c r="I1137" s="74">
        <v>21.150147165134801</v>
      </c>
      <c r="J1137" s="37">
        <v>10</v>
      </c>
      <c r="K1137" s="75">
        <v>11.0039683243736</v>
      </c>
      <c r="L1137" s="66">
        <v>1</v>
      </c>
      <c r="M1137" s="74">
        <v>-0.92479446812441202</v>
      </c>
      <c r="N1137" s="37">
        <v>9</v>
      </c>
      <c r="O1137" s="74">
        <v>11.751146983974101</v>
      </c>
      <c r="P1137" s="76">
        <v>1.4525507876960999</v>
      </c>
      <c r="Q1137" s="76">
        <v>0.25810738621351997</v>
      </c>
      <c r="R1137" s="77">
        <v>8</v>
      </c>
      <c r="S1137" s="78">
        <v>0</v>
      </c>
      <c r="T1137" s="78">
        <v>0</v>
      </c>
      <c r="U1137" s="14" t="s">
        <v>18</v>
      </c>
      <c r="V1137" s="79">
        <v>1.4999999999999999E-2</v>
      </c>
      <c r="W1137" s="79" t="s">
        <v>18</v>
      </c>
      <c r="X1137" s="79">
        <v>1.4999999999999999E-2</v>
      </c>
      <c r="Y1137" s="12" t="s">
        <v>1375</v>
      </c>
      <c r="Z1137" s="60">
        <v>300.62128398690601</v>
      </c>
      <c r="AA1137" s="8">
        <v>22.4902819672471</v>
      </c>
      <c r="AB1137" s="80">
        <v>1130</v>
      </c>
      <c r="AC1137" s="62" t="s">
        <v>18</v>
      </c>
      <c r="AD1137" s="12" t="s">
        <v>1693</v>
      </c>
      <c r="AE1137" s="16">
        <v>300</v>
      </c>
      <c r="AF1137" s="14" t="s">
        <v>18</v>
      </c>
      <c r="AG1137" s="39">
        <v>44.912665894459103</v>
      </c>
    </row>
    <row r="1138" spans="1:33" x14ac:dyDescent="0.25">
      <c r="A1138" s="40" t="s">
        <v>1694</v>
      </c>
      <c r="B1138" s="40" t="b" cm="1">
        <f t="array" ref="B1138">IsESG(A1138)</f>
        <v>0</v>
      </c>
      <c r="C1138" s="67">
        <v>2.8564318375978899</v>
      </c>
      <c r="D1138" s="42">
        <v>16</v>
      </c>
      <c r="E1138" s="67">
        <v>1.01546715434754</v>
      </c>
      <c r="F1138" s="42">
        <v>18</v>
      </c>
      <c r="G1138" s="67">
        <v>-6.7766509051678101</v>
      </c>
      <c r="H1138" s="42">
        <v>27</v>
      </c>
      <c r="I1138" s="67">
        <v>17.9173391466753</v>
      </c>
      <c r="J1138" s="42">
        <v>20</v>
      </c>
      <c r="K1138" s="67">
        <v>0.98872123314934701</v>
      </c>
      <c r="L1138" s="42">
        <v>36</v>
      </c>
      <c r="M1138" s="67">
        <v>-2.3224687698819002</v>
      </c>
      <c r="N1138" s="42">
        <v>31</v>
      </c>
      <c r="O1138" s="67">
        <v>14.166974074988801</v>
      </c>
      <c r="P1138" s="69">
        <v>0.97666090981786502</v>
      </c>
      <c r="Q1138" s="69">
        <v>7.3407664600051703E-4</v>
      </c>
      <c r="R1138" s="70">
        <v>8</v>
      </c>
      <c r="S1138" s="71">
        <v>0.05</v>
      </c>
      <c r="T1138" s="71">
        <v>0.01</v>
      </c>
      <c r="U1138" s="46" t="s">
        <v>18</v>
      </c>
      <c r="V1138" s="72">
        <v>2.5000000000000001E-2</v>
      </c>
      <c r="W1138" s="72" t="s">
        <v>18</v>
      </c>
      <c r="X1138" s="72">
        <v>1.7440000000000001E-2</v>
      </c>
      <c r="Y1138" s="48" t="s">
        <v>141</v>
      </c>
      <c r="Z1138" s="49">
        <v>64.682152503762694</v>
      </c>
      <c r="AA1138" s="50" t="s">
        <v>18</v>
      </c>
      <c r="AB1138" s="73" t="s">
        <v>18</v>
      </c>
      <c r="AC1138" s="52">
        <v>33494</v>
      </c>
      <c r="AD1138" s="48" t="s">
        <v>1695</v>
      </c>
      <c r="AE1138" s="53" t="s">
        <v>56</v>
      </c>
      <c r="AF1138" s="46" t="s">
        <v>18</v>
      </c>
      <c r="AG1138" s="54" t="s">
        <v>18</v>
      </c>
    </row>
    <row r="1139" spans="1:33" x14ac:dyDescent="0.25">
      <c r="A1139" s="1" t="s">
        <v>1696</v>
      </c>
      <c r="B1139" s="40" t="b" cm="1">
        <f t="array" ref="B1139">IsESG(A1139)</f>
        <v>0</v>
      </c>
      <c r="C1139" s="74">
        <v>4.4526199530271402</v>
      </c>
      <c r="D1139" s="37">
        <v>7</v>
      </c>
      <c r="E1139" s="74">
        <v>4.0058196819715102</v>
      </c>
      <c r="F1139" s="37">
        <v>10</v>
      </c>
      <c r="G1139" s="74">
        <v>0.57767968520758795</v>
      </c>
      <c r="H1139" s="37">
        <v>12</v>
      </c>
      <c r="I1139" s="74">
        <v>22.661134042594298</v>
      </c>
      <c r="J1139" s="37">
        <v>8</v>
      </c>
      <c r="K1139" s="74">
        <v>7.8950227074028101</v>
      </c>
      <c r="L1139" s="37">
        <v>11</v>
      </c>
      <c r="M1139" s="75">
        <v>-0.19368924227329801</v>
      </c>
      <c r="N1139" s="66">
        <v>2</v>
      </c>
      <c r="O1139" s="74">
        <v>13.6273986800212</v>
      </c>
      <c r="P1139" s="76">
        <v>1.3634388427046999</v>
      </c>
      <c r="Q1139" s="76">
        <v>0.17245206438618499</v>
      </c>
      <c r="R1139" s="77">
        <v>6</v>
      </c>
      <c r="S1139" s="78">
        <v>0.05</v>
      </c>
      <c r="T1139" s="78">
        <v>0.01</v>
      </c>
      <c r="U1139" s="14" t="s">
        <v>18</v>
      </c>
      <c r="V1139" s="79">
        <v>8.9999999999999993E-3</v>
      </c>
      <c r="W1139" s="79" t="s">
        <v>18</v>
      </c>
      <c r="X1139" s="79">
        <v>5.77E-3</v>
      </c>
      <c r="Y1139" s="12" t="s">
        <v>141</v>
      </c>
      <c r="Z1139" s="60">
        <v>9.8814971231870992</v>
      </c>
      <c r="AA1139" s="8" t="s">
        <v>18</v>
      </c>
      <c r="AB1139" s="80" t="s">
        <v>18</v>
      </c>
      <c r="AC1139" s="62">
        <v>38065</v>
      </c>
      <c r="AD1139" s="12" t="s">
        <v>1697</v>
      </c>
      <c r="AE1139" s="16" t="s">
        <v>56</v>
      </c>
      <c r="AF1139" s="14" t="s">
        <v>18</v>
      </c>
      <c r="AG1139" s="39" t="s">
        <v>18</v>
      </c>
    </row>
    <row r="1140" spans="1:33" hidden="1" x14ac:dyDescent="0.25">
      <c r="A1140" s="40" t="s">
        <v>1698</v>
      </c>
      <c r="B1140" s="40" t="b" cm="1">
        <f t="array" ref="B1140">IsESG(A1140)</f>
        <v>0</v>
      </c>
      <c r="C1140" s="67" t="s">
        <v>18</v>
      </c>
      <c r="D1140" s="42" t="s">
        <v>18</v>
      </c>
      <c r="E1140" s="67" t="s">
        <v>18</v>
      </c>
      <c r="F1140" s="42" t="s">
        <v>18</v>
      </c>
      <c r="G1140" s="67" t="s">
        <v>18</v>
      </c>
      <c r="H1140" s="42" t="s">
        <v>18</v>
      </c>
      <c r="I1140" s="67" t="s">
        <v>18</v>
      </c>
      <c r="J1140" s="42" t="s">
        <v>18</v>
      </c>
      <c r="K1140" s="67">
        <v>8.0540124742541597</v>
      </c>
      <c r="L1140" s="42">
        <v>9</v>
      </c>
      <c r="M1140" s="67">
        <v>-1.3200502539238701</v>
      </c>
      <c r="N1140" s="42">
        <v>11</v>
      </c>
      <c r="O1140" s="67" t="s">
        <v>18</v>
      </c>
      <c r="P1140" s="69" t="s">
        <v>18</v>
      </c>
      <c r="Q1140" s="69" t="s">
        <v>18</v>
      </c>
      <c r="R1140" s="70">
        <v>8</v>
      </c>
      <c r="S1140" s="71">
        <v>0</v>
      </c>
      <c r="T1140" s="71">
        <v>0</v>
      </c>
      <c r="U1140" s="46" t="s">
        <v>18</v>
      </c>
      <c r="V1140" s="72">
        <v>2.0000000000000002E-5</v>
      </c>
      <c r="W1140" s="72" t="s">
        <v>18</v>
      </c>
      <c r="X1140" s="72">
        <v>2.0000000000000002E-5</v>
      </c>
      <c r="Y1140" s="48" t="s">
        <v>1328</v>
      </c>
      <c r="Z1140" s="49" t="s">
        <v>18</v>
      </c>
      <c r="AA1140" s="50" t="s">
        <v>18</v>
      </c>
      <c r="AB1140" s="73" t="s">
        <v>18</v>
      </c>
      <c r="AC1140" s="52">
        <v>45344</v>
      </c>
      <c r="AD1140" s="48" t="s">
        <v>1699</v>
      </c>
      <c r="AE1140" s="53" t="s">
        <v>68</v>
      </c>
      <c r="AF1140" s="46" t="s">
        <v>18</v>
      </c>
      <c r="AG1140" s="54" t="s">
        <v>18</v>
      </c>
    </row>
    <row r="1141" spans="1:33" hidden="1" x14ac:dyDescent="0.25">
      <c r="A1141" s="1" t="s">
        <v>1700</v>
      </c>
      <c r="B1141" s="40" t="b" cm="1">
        <f t="array" ref="B1141">IsESG(A1141)</f>
        <v>0</v>
      </c>
      <c r="C1141" s="74" t="s">
        <v>18</v>
      </c>
      <c r="D1141" s="37" t="s">
        <v>18</v>
      </c>
      <c r="E1141" s="74" t="s">
        <v>18</v>
      </c>
      <c r="F1141" s="37" t="s">
        <v>18</v>
      </c>
      <c r="G1141" s="74" t="s">
        <v>18</v>
      </c>
      <c r="H1141" s="37" t="s">
        <v>18</v>
      </c>
      <c r="I1141" s="74" t="s">
        <v>18</v>
      </c>
      <c r="J1141" s="37" t="s">
        <v>18</v>
      </c>
      <c r="K1141" s="74">
        <v>8.0540124742541597</v>
      </c>
      <c r="L1141" s="37">
        <v>9</v>
      </c>
      <c r="M1141" s="74">
        <v>-1.3200502539238701</v>
      </c>
      <c r="N1141" s="37">
        <v>11</v>
      </c>
      <c r="O1141" s="74" t="s">
        <v>18</v>
      </c>
      <c r="P1141" s="76" t="s">
        <v>18</v>
      </c>
      <c r="Q1141" s="76" t="s">
        <v>18</v>
      </c>
      <c r="R1141" s="77">
        <v>8</v>
      </c>
      <c r="S1141" s="78">
        <v>0</v>
      </c>
      <c r="T1141" s="78">
        <v>0</v>
      </c>
      <c r="U1141" s="14" t="s">
        <v>18</v>
      </c>
      <c r="V1141" s="79">
        <v>2.0000000000000002E-5</v>
      </c>
      <c r="W1141" s="79" t="s">
        <v>18</v>
      </c>
      <c r="X1141" s="79">
        <v>2.0000000000000002E-5</v>
      </c>
      <c r="Y1141" s="12" t="s">
        <v>1328</v>
      </c>
      <c r="Z1141" s="60" t="s">
        <v>18</v>
      </c>
      <c r="AA1141" s="8" t="s">
        <v>18</v>
      </c>
      <c r="AB1141" s="80" t="s">
        <v>18</v>
      </c>
      <c r="AC1141" s="62">
        <v>45344</v>
      </c>
      <c r="AD1141" s="12" t="s">
        <v>1699</v>
      </c>
      <c r="AE1141" s="16" t="s">
        <v>68</v>
      </c>
      <c r="AF1141" s="14" t="s">
        <v>18</v>
      </c>
      <c r="AG1141" s="39" t="s">
        <v>18</v>
      </c>
    </row>
    <row r="1142" spans="1:33" x14ac:dyDescent="0.25">
      <c r="A1142" s="40" t="s">
        <v>1701</v>
      </c>
      <c r="B1142" s="40" t="b" cm="1">
        <f t="array" ref="B1142">IsESG(A1142)</f>
        <v>0</v>
      </c>
      <c r="C1142" s="67">
        <v>3.2730515121592099</v>
      </c>
      <c r="D1142" s="42">
        <v>14</v>
      </c>
      <c r="E1142" s="67">
        <v>1.8047023479831501</v>
      </c>
      <c r="F1142" s="42">
        <v>14</v>
      </c>
      <c r="G1142" s="67">
        <v>1.78896866843603</v>
      </c>
      <c r="H1142" s="42">
        <v>8</v>
      </c>
      <c r="I1142" s="68">
        <v>25.0379894554233</v>
      </c>
      <c r="J1142" s="64">
        <v>2</v>
      </c>
      <c r="K1142" s="67">
        <v>3.79370344508924</v>
      </c>
      <c r="L1142" s="42">
        <v>25</v>
      </c>
      <c r="M1142" s="67">
        <v>-1.65577851664977</v>
      </c>
      <c r="N1142" s="42">
        <v>18</v>
      </c>
      <c r="O1142" s="67">
        <v>14.1657633995806</v>
      </c>
      <c r="P1142" s="69">
        <v>1.4794105694870701</v>
      </c>
      <c r="Q1142" s="69">
        <v>4.82634305266375E-2</v>
      </c>
      <c r="R1142" s="70">
        <v>8</v>
      </c>
      <c r="S1142" s="71">
        <v>0</v>
      </c>
      <c r="T1142" s="71">
        <v>0</v>
      </c>
      <c r="U1142" s="46" t="s">
        <v>18</v>
      </c>
      <c r="V1142" s="72">
        <v>1.4999999999999999E-2</v>
      </c>
      <c r="W1142" s="72" t="s">
        <v>18</v>
      </c>
      <c r="X1142" s="72">
        <v>1.61E-2</v>
      </c>
      <c r="Y1142" s="48" t="s">
        <v>141</v>
      </c>
      <c r="Z1142" s="49">
        <v>94.787884218219105</v>
      </c>
      <c r="AA1142" s="50" t="s">
        <v>18</v>
      </c>
      <c r="AB1142" s="73" t="s">
        <v>18</v>
      </c>
      <c r="AC1142" s="52">
        <v>33695</v>
      </c>
      <c r="AD1142" s="48" t="s">
        <v>1702</v>
      </c>
      <c r="AE1142" s="53">
        <v>0</v>
      </c>
      <c r="AF1142" s="46" t="s">
        <v>18</v>
      </c>
      <c r="AG1142" s="54" t="s">
        <v>18</v>
      </c>
    </row>
    <row r="1143" spans="1:33" hidden="1" x14ac:dyDescent="0.25">
      <c r="A1143" s="1" t="s">
        <v>1703</v>
      </c>
      <c r="B1143" s="40" t="b" cm="1">
        <f t="array" ref="B1143">IsESG(A1143)</f>
        <v>0</v>
      </c>
      <c r="C1143" s="74" t="s">
        <v>18</v>
      </c>
      <c r="D1143" s="37" t="s">
        <v>18</v>
      </c>
      <c r="E1143" s="74">
        <v>5.1545184224646103</v>
      </c>
      <c r="F1143" s="37">
        <v>6</v>
      </c>
      <c r="G1143" s="75">
        <v>2.3300931520931099</v>
      </c>
      <c r="H1143" s="66">
        <v>3</v>
      </c>
      <c r="I1143" s="74">
        <v>24.137094236807201</v>
      </c>
      <c r="J1143" s="37">
        <v>4</v>
      </c>
      <c r="K1143" s="74">
        <v>8.7910484209847404</v>
      </c>
      <c r="L1143" s="37">
        <v>6</v>
      </c>
      <c r="M1143" s="74">
        <v>-1.44843388045153</v>
      </c>
      <c r="N1143" s="37">
        <v>17</v>
      </c>
      <c r="O1143" s="74">
        <v>14.047055077973701</v>
      </c>
      <c r="P1143" s="76">
        <v>1.4277786175285301</v>
      </c>
      <c r="Q1143" s="76">
        <v>0.23412310193379199</v>
      </c>
      <c r="R1143" s="77">
        <v>8</v>
      </c>
      <c r="S1143" s="78">
        <v>0</v>
      </c>
      <c r="T1143" s="78">
        <v>0</v>
      </c>
      <c r="U1143" s="14" t="s">
        <v>18</v>
      </c>
      <c r="V1143" s="79">
        <v>0</v>
      </c>
      <c r="W1143" s="79" t="s">
        <v>18</v>
      </c>
      <c r="X1143" s="79">
        <v>4.4000000000000003E-3</v>
      </c>
      <c r="Y1143" s="12" t="s">
        <v>1328</v>
      </c>
      <c r="Z1143" s="60">
        <v>74.90118751</v>
      </c>
      <c r="AA1143" s="8" t="s">
        <v>18</v>
      </c>
      <c r="AB1143" s="80" t="s">
        <v>18</v>
      </c>
      <c r="AC1143" s="62">
        <v>43902</v>
      </c>
      <c r="AD1143" s="12" t="s">
        <v>1704</v>
      </c>
      <c r="AE1143" s="16">
        <v>10</v>
      </c>
      <c r="AF1143" s="14" t="s">
        <v>18</v>
      </c>
      <c r="AG1143" s="39" t="s">
        <v>18</v>
      </c>
    </row>
    <row r="1144" spans="1:33" hidden="1" x14ac:dyDescent="0.25">
      <c r="A1144" s="40" t="s">
        <v>1705</v>
      </c>
      <c r="B1144" s="40" t="b" cm="1">
        <f t="array" ref="B1144">IsESG(A1144)</f>
        <v>0</v>
      </c>
      <c r="C1144" s="67" t="s">
        <v>18</v>
      </c>
      <c r="D1144" s="42" t="s">
        <v>18</v>
      </c>
      <c r="E1144" s="67" t="s">
        <v>18</v>
      </c>
      <c r="F1144" s="42" t="s">
        <v>18</v>
      </c>
      <c r="G1144" s="67">
        <v>2.0923873288425598</v>
      </c>
      <c r="H1144" s="42">
        <v>6</v>
      </c>
      <c r="I1144" s="67">
        <v>23.702770092645402</v>
      </c>
      <c r="J1144" s="42">
        <v>5</v>
      </c>
      <c r="K1144" s="67">
        <v>8.9792736082550704</v>
      </c>
      <c r="L1144" s="42">
        <v>4</v>
      </c>
      <c r="M1144" s="67">
        <v>-1.1872567271871199</v>
      </c>
      <c r="N1144" s="42">
        <v>10</v>
      </c>
      <c r="O1144" s="67">
        <v>13.9172081833955</v>
      </c>
      <c r="P1144" s="69">
        <v>1.4098920183449799</v>
      </c>
      <c r="Q1144" s="69" t="s">
        <v>18</v>
      </c>
      <c r="R1144" s="70">
        <v>8</v>
      </c>
      <c r="S1144" s="71">
        <v>0</v>
      </c>
      <c r="T1144" s="71">
        <v>0</v>
      </c>
      <c r="U1144" s="46" t="s">
        <v>18</v>
      </c>
      <c r="V1144" s="72">
        <v>0</v>
      </c>
      <c r="W1144" s="72" t="s">
        <v>18</v>
      </c>
      <c r="X1144" s="72">
        <v>5.4000000000000003E-3</v>
      </c>
      <c r="Y1144" s="48" t="s">
        <v>1328</v>
      </c>
      <c r="Z1144" s="49">
        <v>1.7587536699999999</v>
      </c>
      <c r="AA1144" s="50" t="s">
        <v>18</v>
      </c>
      <c r="AB1144" s="73" t="s">
        <v>18</v>
      </c>
      <c r="AC1144" s="52">
        <v>44313</v>
      </c>
      <c r="AD1144" s="48" t="s">
        <v>1704</v>
      </c>
      <c r="AE1144" s="53">
        <v>10</v>
      </c>
      <c r="AF1144" s="46" t="s">
        <v>18</v>
      </c>
      <c r="AG1144" s="54" t="s">
        <v>18</v>
      </c>
    </row>
    <row r="1145" spans="1:33" hidden="1" x14ac:dyDescent="0.25">
      <c r="A1145" s="225" t="s">
        <v>2508</v>
      </c>
      <c r="B1145" s="40" t="b" cm="1">
        <f t="array" ref="B1145">IsESG(A1145)</f>
        <v>1</v>
      </c>
      <c r="C1145" s="74" t="s">
        <v>18</v>
      </c>
      <c r="D1145" s="37" t="s">
        <v>18</v>
      </c>
      <c r="E1145" s="74" t="s">
        <v>18</v>
      </c>
      <c r="F1145" s="37" t="s">
        <v>18</v>
      </c>
      <c r="G1145" s="74">
        <v>-0.71841561203924698</v>
      </c>
      <c r="H1145" s="37">
        <v>6</v>
      </c>
      <c r="I1145" s="75">
        <v>17.761501487754501</v>
      </c>
      <c r="J1145" s="66">
        <v>1</v>
      </c>
      <c r="K1145" s="75">
        <v>6.5107131766897997</v>
      </c>
      <c r="L1145" s="66">
        <v>1</v>
      </c>
      <c r="M1145" s="74">
        <v>-1.67224080267553</v>
      </c>
      <c r="N1145" s="37">
        <v>7</v>
      </c>
      <c r="O1145" s="74">
        <v>6.1891936899045996</v>
      </c>
      <c r="P1145" s="76" t="s">
        <v>18</v>
      </c>
      <c r="Q1145" s="76" t="s">
        <v>18</v>
      </c>
      <c r="R1145" s="77">
        <v>8</v>
      </c>
      <c r="S1145" s="78">
        <v>0.05</v>
      </c>
      <c r="T1145" s="78">
        <v>5.0000000000000001E-3</v>
      </c>
      <c r="U1145" s="14" t="s">
        <v>18</v>
      </c>
      <c r="V1145" s="79">
        <v>1.2500000000000001E-2</v>
      </c>
      <c r="W1145" s="79" t="s">
        <v>18</v>
      </c>
      <c r="X1145" s="79">
        <v>1.44999999999999E-2</v>
      </c>
      <c r="Y1145" s="12" t="s">
        <v>141</v>
      </c>
      <c r="Z1145" s="60" t="s">
        <v>18</v>
      </c>
      <c r="AA1145" s="8" t="s">
        <v>18</v>
      </c>
      <c r="AB1145" s="80" t="s">
        <v>18</v>
      </c>
      <c r="AC1145" s="62">
        <v>44249</v>
      </c>
      <c r="AD1145" s="12" t="s">
        <v>2069</v>
      </c>
      <c r="AE1145" s="16" t="s">
        <v>1426</v>
      </c>
      <c r="AF1145" s="14" t="s">
        <v>235</v>
      </c>
      <c r="AG1145" s="39" t="s">
        <v>18</v>
      </c>
    </row>
    <row r="1146" spans="1:33" x14ac:dyDescent="0.25">
      <c r="A1146" s="40" t="s">
        <v>1709</v>
      </c>
      <c r="B1146" s="40" t="b" cm="1">
        <f t="array" ref="B1146">IsESG(A1146)</f>
        <v>0</v>
      </c>
      <c r="C1146" s="67">
        <v>1.9115011696520801</v>
      </c>
      <c r="D1146" s="42">
        <v>17</v>
      </c>
      <c r="E1146" s="67">
        <v>0.78615966257398195</v>
      </c>
      <c r="F1146" s="42">
        <v>19</v>
      </c>
      <c r="G1146" s="67">
        <v>-8.4429974857314392</v>
      </c>
      <c r="H1146" s="42">
        <v>28</v>
      </c>
      <c r="I1146" s="67">
        <v>18.6310553927913</v>
      </c>
      <c r="J1146" s="42">
        <v>16</v>
      </c>
      <c r="K1146" s="67">
        <v>5.3808033196063896</v>
      </c>
      <c r="L1146" s="42">
        <v>20</v>
      </c>
      <c r="M1146" s="67">
        <v>-0.73679985770251899</v>
      </c>
      <c r="N1146" s="42">
        <v>8</v>
      </c>
      <c r="O1146" s="67">
        <v>14.3386185095997</v>
      </c>
      <c r="P1146" s="69">
        <v>1.0147453205355501</v>
      </c>
      <c r="Q1146" s="69">
        <v>-9.1459809038738592E-3</v>
      </c>
      <c r="R1146" s="70">
        <v>8</v>
      </c>
      <c r="S1146" s="71" t="s">
        <v>442</v>
      </c>
      <c r="T1146" s="71" t="s">
        <v>442</v>
      </c>
      <c r="U1146" s="46" t="s">
        <v>18</v>
      </c>
      <c r="V1146" s="72">
        <v>1.4999999999999999E-2</v>
      </c>
      <c r="W1146" s="72" t="s">
        <v>18</v>
      </c>
      <c r="X1146" s="72">
        <v>1.7000000000000001E-2</v>
      </c>
      <c r="Y1146" s="48" t="s">
        <v>141</v>
      </c>
      <c r="Z1146" s="49" t="s">
        <v>18</v>
      </c>
      <c r="AA1146" s="50" t="s">
        <v>18</v>
      </c>
      <c r="AB1146" s="73" t="s">
        <v>18</v>
      </c>
      <c r="AC1146" s="52">
        <v>37348</v>
      </c>
      <c r="AD1146" s="48" t="s">
        <v>1710</v>
      </c>
      <c r="AE1146" s="53" t="s">
        <v>1708</v>
      </c>
      <c r="AF1146" s="46" t="s">
        <v>18</v>
      </c>
      <c r="AG1146" s="54" t="s">
        <v>18</v>
      </c>
    </row>
    <row r="1147" spans="1:33" hidden="1" x14ac:dyDescent="0.25">
      <c r="A1147" s="1" t="s">
        <v>1711</v>
      </c>
      <c r="B1147" s="40" t="b" cm="1">
        <f t="array" ref="B1147">IsESG(A1147)</f>
        <v>0</v>
      </c>
      <c r="C1147" s="74" t="s">
        <v>18</v>
      </c>
      <c r="D1147" s="37" t="s">
        <v>18</v>
      </c>
      <c r="E1147" s="74" t="s">
        <v>18</v>
      </c>
      <c r="F1147" s="37" t="s">
        <v>18</v>
      </c>
      <c r="G1147" s="74" t="s">
        <v>18</v>
      </c>
      <c r="H1147" s="37" t="s">
        <v>18</v>
      </c>
      <c r="I1147" s="74">
        <v>20.819483685043998</v>
      </c>
      <c r="J1147" s="37">
        <v>11</v>
      </c>
      <c r="K1147" s="74">
        <v>6.2359003020126398</v>
      </c>
      <c r="L1147" s="37">
        <v>13</v>
      </c>
      <c r="M1147" s="74">
        <v>-0.51935041520361203</v>
      </c>
      <c r="N1147" s="37">
        <v>5</v>
      </c>
      <c r="O1147" s="74">
        <v>14.5538390179108</v>
      </c>
      <c r="P1147" s="76">
        <v>1.1501071509183201</v>
      </c>
      <c r="Q1147" s="76" t="s">
        <v>18</v>
      </c>
      <c r="R1147" s="77">
        <v>8</v>
      </c>
      <c r="S1147" s="78">
        <v>0</v>
      </c>
      <c r="T1147" s="78">
        <v>0</v>
      </c>
      <c r="U1147" s="14" t="s">
        <v>18</v>
      </c>
      <c r="V1147" s="79">
        <v>0</v>
      </c>
      <c r="W1147" s="79" t="s">
        <v>18</v>
      </c>
      <c r="X1147" s="79">
        <v>1E-3</v>
      </c>
      <c r="Y1147" s="12" t="s">
        <v>141</v>
      </c>
      <c r="Z1147" s="60" t="s">
        <v>18</v>
      </c>
      <c r="AA1147" s="8" t="s">
        <v>18</v>
      </c>
      <c r="AB1147" s="80" t="s">
        <v>18</v>
      </c>
      <c r="AC1147" s="62">
        <v>44636</v>
      </c>
      <c r="AD1147" s="12" t="s">
        <v>1710</v>
      </c>
      <c r="AE1147" s="16" t="s">
        <v>1600</v>
      </c>
      <c r="AF1147" s="14" t="s">
        <v>18</v>
      </c>
      <c r="AG1147" s="39" t="s">
        <v>18</v>
      </c>
    </row>
    <row r="1148" spans="1:33" hidden="1" x14ac:dyDescent="0.25">
      <c r="A1148" s="225" t="s">
        <v>2509</v>
      </c>
      <c r="B1148" s="40" t="b" cm="1">
        <f t="array" ref="B1148">IsESG(A1148)</f>
        <v>1</v>
      </c>
      <c r="C1148" s="67" t="s">
        <v>18</v>
      </c>
      <c r="D1148" s="42" t="s">
        <v>18</v>
      </c>
      <c r="E1148" s="67" t="s">
        <v>18</v>
      </c>
      <c r="F1148" s="42" t="s">
        <v>18</v>
      </c>
      <c r="G1148" s="67" t="s">
        <v>18</v>
      </c>
      <c r="H1148" s="42" t="s">
        <v>18</v>
      </c>
      <c r="I1148" s="67">
        <v>6.6906690669067599</v>
      </c>
      <c r="J1148" s="42">
        <v>5</v>
      </c>
      <c r="K1148" s="67">
        <v>3.16217000290108</v>
      </c>
      <c r="L1148" s="42">
        <v>5</v>
      </c>
      <c r="M1148" s="67">
        <v>-0.81814801041274399</v>
      </c>
      <c r="N1148" s="42">
        <v>15</v>
      </c>
      <c r="O1148" s="67">
        <v>2.38997267822098</v>
      </c>
      <c r="P1148" s="69" t="s">
        <v>18</v>
      </c>
      <c r="Q1148" s="69" t="s">
        <v>18</v>
      </c>
      <c r="R1148" s="70">
        <v>8</v>
      </c>
      <c r="S1148" s="71">
        <v>0.03</v>
      </c>
      <c r="T1148" s="71">
        <v>5.0000000000000001E-3</v>
      </c>
      <c r="U1148" s="46" t="s">
        <v>18</v>
      </c>
      <c r="V1148" s="72">
        <v>6.9999999999999897E-3</v>
      </c>
      <c r="W1148" s="72" t="s">
        <v>18</v>
      </c>
      <c r="X1148" s="72">
        <v>8.9999999999999993E-3</v>
      </c>
      <c r="Y1148" s="48" t="s">
        <v>141</v>
      </c>
      <c r="Z1148" s="49" t="s">
        <v>18</v>
      </c>
      <c r="AA1148" s="50" t="s">
        <v>18</v>
      </c>
      <c r="AB1148" s="73" t="s">
        <v>18</v>
      </c>
      <c r="AC1148" s="52">
        <v>45175</v>
      </c>
      <c r="AD1148" s="48" t="s">
        <v>2343</v>
      </c>
      <c r="AE1148" s="53" t="s">
        <v>1562</v>
      </c>
      <c r="AF1148" s="46" t="s">
        <v>18</v>
      </c>
      <c r="AG1148" s="54" t="s">
        <v>18</v>
      </c>
    </row>
    <row r="1149" spans="1:33" hidden="1" x14ac:dyDescent="0.25">
      <c r="A1149" s="1" t="s">
        <v>1714</v>
      </c>
      <c r="B1149" s="40" t="b" cm="1">
        <f t="array" ref="B1149">IsESG(A1149)</f>
        <v>0</v>
      </c>
      <c r="C1149" s="74" t="s">
        <v>18</v>
      </c>
      <c r="D1149" s="37" t="s">
        <v>18</v>
      </c>
      <c r="E1149" s="74" t="s">
        <v>18</v>
      </c>
      <c r="F1149" s="37" t="s">
        <v>18</v>
      </c>
      <c r="G1149" s="74" t="s">
        <v>18</v>
      </c>
      <c r="H1149" s="37" t="s">
        <v>18</v>
      </c>
      <c r="I1149" s="74">
        <v>20.291458987656</v>
      </c>
      <c r="J1149" s="37">
        <v>14</v>
      </c>
      <c r="K1149" s="74">
        <v>2.9504242801557701</v>
      </c>
      <c r="L1149" s="37">
        <v>30</v>
      </c>
      <c r="M1149" s="74">
        <v>-0.408906762214722</v>
      </c>
      <c r="N1149" s="37">
        <v>4</v>
      </c>
      <c r="O1149" s="74">
        <v>13.9011165286596</v>
      </c>
      <c r="P1149" s="76">
        <v>1.1661257278870101</v>
      </c>
      <c r="Q1149" s="76" t="s">
        <v>18</v>
      </c>
      <c r="R1149" s="77">
        <v>8</v>
      </c>
      <c r="S1149" s="78">
        <v>0.05</v>
      </c>
      <c r="T1149" s="78">
        <v>0</v>
      </c>
      <c r="U1149" s="14" t="s">
        <v>18</v>
      </c>
      <c r="V1149" s="79">
        <v>8.2500000000000004E-3</v>
      </c>
      <c r="W1149" s="79" t="s">
        <v>18</v>
      </c>
      <c r="X1149" s="79">
        <v>1.06E-2</v>
      </c>
      <c r="Y1149" s="12" t="s">
        <v>141</v>
      </c>
      <c r="Z1149" s="60" t="s">
        <v>18</v>
      </c>
      <c r="AA1149" s="8" t="s">
        <v>18</v>
      </c>
      <c r="AB1149" s="80" t="s">
        <v>18</v>
      </c>
      <c r="AC1149" s="62">
        <v>45189</v>
      </c>
      <c r="AD1149" s="12" t="s">
        <v>1715</v>
      </c>
      <c r="AE1149" s="16" t="s">
        <v>1585</v>
      </c>
      <c r="AF1149" s="14" t="s">
        <v>18</v>
      </c>
      <c r="AG1149" s="39" t="s">
        <v>18</v>
      </c>
    </row>
    <row r="1150" spans="1:33" hidden="1" x14ac:dyDescent="0.25">
      <c r="A1150" s="226" t="s">
        <v>2510</v>
      </c>
      <c r="B1150" s="40" t="b" cm="1">
        <f t="array" ref="B1150">IsESG(A1150)</f>
        <v>1</v>
      </c>
      <c r="C1150" s="82" t="s">
        <v>18</v>
      </c>
      <c r="D1150" s="83" t="s">
        <v>18</v>
      </c>
      <c r="E1150" s="82" t="s">
        <v>18</v>
      </c>
      <c r="F1150" s="83" t="s">
        <v>18</v>
      </c>
      <c r="G1150" s="82" t="s">
        <v>18</v>
      </c>
      <c r="H1150" s="83" t="s">
        <v>18</v>
      </c>
      <c r="I1150" s="124">
        <v>8.3031451242994994</v>
      </c>
      <c r="J1150" s="125">
        <v>3</v>
      </c>
      <c r="K1150" s="124">
        <v>4.1396073861176204</v>
      </c>
      <c r="L1150" s="125">
        <v>3</v>
      </c>
      <c r="M1150" s="82">
        <v>-3.6643389310402799</v>
      </c>
      <c r="N1150" s="83">
        <v>16</v>
      </c>
      <c r="O1150" s="82">
        <v>7.1700665458232598</v>
      </c>
      <c r="P1150" s="84" t="s">
        <v>18</v>
      </c>
      <c r="Q1150" s="84" t="s">
        <v>18</v>
      </c>
      <c r="R1150" s="85">
        <v>8</v>
      </c>
      <c r="S1150" s="86">
        <v>0.03</v>
      </c>
      <c r="T1150" s="86">
        <v>5.0000000000000001E-3</v>
      </c>
      <c r="U1150" s="87" t="s">
        <v>18</v>
      </c>
      <c r="V1150" s="88">
        <v>6.9999999999999897E-3</v>
      </c>
      <c r="W1150" s="88" t="s">
        <v>18</v>
      </c>
      <c r="X1150" s="88">
        <v>8.9999999999999993E-3</v>
      </c>
      <c r="Y1150" s="89" t="s">
        <v>141</v>
      </c>
      <c r="Z1150" s="90" t="s">
        <v>18</v>
      </c>
      <c r="AA1150" s="91" t="s">
        <v>18</v>
      </c>
      <c r="AB1150" s="92" t="s">
        <v>18</v>
      </c>
      <c r="AC1150" s="93">
        <v>45175</v>
      </c>
      <c r="AD1150" s="89" t="s">
        <v>2343</v>
      </c>
      <c r="AE1150" s="94" t="s">
        <v>1562</v>
      </c>
      <c r="AF1150" s="87" t="s">
        <v>18</v>
      </c>
      <c r="AG1150" s="95" t="s">
        <v>18</v>
      </c>
    </row>
    <row r="1151" spans="1:33" x14ac:dyDescent="0.25">
      <c r="A1151" s="40" t="s">
        <v>1717</v>
      </c>
      <c r="B1151" s="40" t="b" cm="1">
        <f t="array" ref="B1151">IsESG(A1151)</f>
        <v>0</v>
      </c>
      <c r="C1151" s="67">
        <v>5.9179842254003496</v>
      </c>
      <c r="D1151" s="42">
        <v>13</v>
      </c>
      <c r="E1151" s="67">
        <v>3.30226265597015</v>
      </c>
      <c r="F1151" s="42">
        <v>13</v>
      </c>
      <c r="G1151" s="67">
        <v>-4.53123760116579</v>
      </c>
      <c r="H1151" s="42">
        <v>17</v>
      </c>
      <c r="I1151" s="67">
        <v>24.353007090755501</v>
      </c>
      <c r="J1151" s="42">
        <v>10</v>
      </c>
      <c r="K1151" s="67">
        <v>7.0825769502054197</v>
      </c>
      <c r="L1151" s="42">
        <v>15</v>
      </c>
      <c r="M1151" s="67">
        <v>-2.0004495710771701</v>
      </c>
      <c r="N1151" s="42">
        <v>14</v>
      </c>
      <c r="O1151" s="67">
        <v>16.745973590643299</v>
      </c>
      <c r="P1151" s="69">
        <v>1.2105595189073799</v>
      </c>
      <c r="Q1151" s="69">
        <v>0.108142810126393</v>
      </c>
      <c r="R1151" s="70">
        <v>8</v>
      </c>
      <c r="S1151" s="71">
        <v>0</v>
      </c>
      <c r="T1151" s="71">
        <v>0</v>
      </c>
      <c r="U1151" s="46" t="s">
        <v>18</v>
      </c>
      <c r="V1151" s="72">
        <v>0</v>
      </c>
      <c r="W1151" s="72" t="s">
        <v>18</v>
      </c>
      <c r="X1151" s="72">
        <v>1.9099999999999999E-2</v>
      </c>
      <c r="Y1151" s="48" t="s">
        <v>141</v>
      </c>
      <c r="Z1151" s="49" t="s">
        <v>18</v>
      </c>
      <c r="AA1151" s="50" t="s">
        <v>18</v>
      </c>
      <c r="AB1151" s="73" t="s">
        <v>18</v>
      </c>
      <c r="AC1151" s="52">
        <v>41228</v>
      </c>
      <c r="AD1151" s="48" t="s">
        <v>1718</v>
      </c>
      <c r="AE1151" s="53" t="s">
        <v>129</v>
      </c>
      <c r="AF1151" s="46" t="s">
        <v>18</v>
      </c>
      <c r="AG1151" s="54" t="s">
        <v>18</v>
      </c>
    </row>
    <row r="1152" spans="1:33" x14ac:dyDescent="0.25">
      <c r="A1152" s="1" t="s">
        <v>1719</v>
      </c>
      <c r="B1152" s="40" t="b" cm="1">
        <f t="array" ref="B1152">IsESG(A1152)</f>
        <v>0</v>
      </c>
      <c r="C1152" s="75">
        <v>11.375575701232901</v>
      </c>
      <c r="D1152" s="66">
        <v>2</v>
      </c>
      <c r="E1152" s="74">
        <v>7.3837039807639098</v>
      </c>
      <c r="F1152" s="37">
        <v>8</v>
      </c>
      <c r="G1152" s="74">
        <v>-3.6969929609037102</v>
      </c>
      <c r="H1152" s="37">
        <v>16</v>
      </c>
      <c r="I1152" s="74">
        <v>27.1637042169816</v>
      </c>
      <c r="J1152" s="37">
        <v>9</v>
      </c>
      <c r="K1152" s="74">
        <v>6.55462583340538</v>
      </c>
      <c r="L1152" s="37">
        <v>18</v>
      </c>
      <c r="M1152" s="74">
        <v>-1.4793994787243501</v>
      </c>
      <c r="N1152" s="37">
        <v>10</v>
      </c>
      <c r="O1152" s="74">
        <v>17.438191706382199</v>
      </c>
      <c r="P1152" s="76">
        <v>1.32368626566383</v>
      </c>
      <c r="Q1152" s="76">
        <v>0.27192774862154501</v>
      </c>
      <c r="R1152" s="77">
        <v>8</v>
      </c>
      <c r="S1152" s="78">
        <v>0.05</v>
      </c>
      <c r="T1152" s="78">
        <v>0</v>
      </c>
      <c r="U1152" s="14" t="s">
        <v>18</v>
      </c>
      <c r="V1152" s="79">
        <v>0.02</v>
      </c>
      <c r="W1152" s="79" t="s">
        <v>18</v>
      </c>
      <c r="X1152" s="79">
        <v>1.7899999999999999E-2</v>
      </c>
      <c r="Y1152" s="12" t="s">
        <v>1371</v>
      </c>
      <c r="Z1152" s="60" t="s">
        <v>18</v>
      </c>
      <c r="AA1152" s="8" t="s">
        <v>18</v>
      </c>
      <c r="AB1152" s="80" t="s">
        <v>18</v>
      </c>
      <c r="AC1152" s="62">
        <v>41547</v>
      </c>
      <c r="AD1152" s="12" t="s">
        <v>1720</v>
      </c>
      <c r="AE1152" s="16">
        <v>10</v>
      </c>
      <c r="AF1152" s="14" t="s">
        <v>18</v>
      </c>
      <c r="AG1152" s="39" t="s">
        <v>18</v>
      </c>
    </row>
    <row r="1153" spans="1:33" hidden="1" x14ac:dyDescent="0.25">
      <c r="A1153" s="40" t="s">
        <v>1721</v>
      </c>
      <c r="B1153" s="40" t="b" cm="1">
        <f t="array" ref="B1153">IsESG(A1153)</f>
        <v>0</v>
      </c>
      <c r="C1153" s="67" t="s">
        <v>18</v>
      </c>
      <c r="D1153" s="42" t="s">
        <v>18</v>
      </c>
      <c r="E1153" s="67">
        <v>7.8213508443341002</v>
      </c>
      <c r="F1153" s="42">
        <v>7</v>
      </c>
      <c r="G1153" s="67">
        <v>-3.07645218487903</v>
      </c>
      <c r="H1153" s="42">
        <v>15</v>
      </c>
      <c r="I1153" s="67">
        <v>27.5033538837219</v>
      </c>
      <c r="J1153" s="42">
        <v>8</v>
      </c>
      <c r="K1153" s="67">
        <v>7.01051925789577</v>
      </c>
      <c r="L1153" s="42">
        <v>16</v>
      </c>
      <c r="M1153" s="67">
        <v>-1.40973116618976</v>
      </c>
      <c r="N1153" s="42">
        <v>9</v>
      </c>
      <c r="O1153" s="67">
        <v>19.4112167948593</v>
      </c>
      <c r="P1153" s="69">
        <v>1.20663968539542</v>
      </c>
      <c r="Q1153" s="69">
        <v>0.27735995754426701</v>
      </c>
      <c r="R1153" s="70">
        <v>8</v>
      </c>
      <c r="S1153" s="71">
        <v>0.05</v>
      </c>
      <c r="T1153" s="71">
        <v>0</v>
      </c>
      <c r="U1153" s="46" t="s">
        <v>18</v>
      </c>
      <c r="V1153" s="72">
        <v>1.4999999999999999E-2</v>
      </c>
      <c r="W1153" s="72" t="s">
        <v>18</v>
      </c>
      <c r="X1153" s="72">
        <v>2.29E-2</v>
      </c>
      <c r="Y1153" s="48" t="s">
        <v>1371</v>
      </c>
      <c r="Z1153" s="49" t="s">
        <v>18</v>
      </c>
      <c r="AA1153" s="50" t="s">
        <v>18</v>
      </c>
      <c r="AB1153" s="73" t="s">
        <v>18</v>
      </c>
      <c r="AC1153" s="52">
        <v>43283</v>
      </c>
      <c r="AD1153" s="48" t="s">
        <v>1720</v>
      </c>
      <c r="AE1153" s="53" t="s">
        <v>68</v>
      </c>
      <c r="AF1153" s="46" t="s">
        <v>18</v>
      </c>
      <c r="AG1153" s="54" t="s">
        <v>18</v>
      </c>
    </row>
    <row r="1154" spans="1:33" x14ac:dyDescent="0.25">
      <c r="A1154" s="1" t="s">
        <v>1722</v>
      </c>
      <c r="B1154" s="40" t="b" cm="1">
        <f t="array" ref="B1154">IsESG(A1154)</f>
        <v>0</v>
      </c>
      <c r="C1154" s="74">
        <v>6.9327470959482396</v>
      </c>
      <c r="D1154" s="37">
        <v>7</v>
      </c>
      <c r="E1154" s="74">
        <v>4.6323293412229498</v>
      </c>
      <c r="F1154" s="37">
        <v>11</v>
      </c>
      <c r="G1154" s="74">
        <v>-0.37241341767512098</v>
      </c>
      <c r="H1154" s="37">
        <v>11</v>
      </c>
      <c r="I1154" s="74">
        <v>22.700558330884402</v>
      </c>
      <c r="J1154" s="37">
        <v>12</v>
      </c>
      <c r="K1154" s="74">
        <v>12.3956931359353</v>
      </c>
      <c r="L1154" s="37">
        <v>4</v>
      </c>
      <c r="M1154" s="74">
        <v>-0.93712930011857698</v>
      </c>
      <c r="N1154" s="37">
        <v>5</v>
      </c>
      <c r="O1154" s="74">
        <v>15.121503264618701</v>
      </c>
      <c r="P1154" s="76">
        <v>1.2313292301579499</v>
      </c>
      <c r="Q1154" s="76">
        <v>0.196649002810212</v>
      </c>
      <c r="R1154" s="77">
        <v>8</v>
      </c>
      <c r="S1154" s="78">
        <v>0</v>
      </c>
      <c r="T1154" s="78">
        <v>0</v>
      </c>
      <c r="U1154" s="14" t="s">
        <v>18</v>
      </c>
      <c r="V1154" s="79">
        <v>1.4999999999999999E-2</v>
      </c>
      <c r="W1154" s="79" t="s">
        <v>18</v>
      </c>
      <c r="X1154" s="79">
        <v>1.4999999999999999E-2</v>
      </c>
      <c r="Y1154" s="12" t="s">
        <v>1328</v>
      </c>
      <c r="Z1154" s="60">
        <v>533.21139602730796</v>
      </c>
      <c r="AA1154" s="8" t="s">
        <v>18</v>
      </c>
      <c r="AB1154" s="80" t="s">
        <v>18</v>
      </c>
      <c r="AC1154" s="62">
        <v>42061</v>
      </c>
      <c r="AD1154" s="12" t="s">
        <v>1723</v>
      </c>
      <c r="AE1154" s="16" t="s">
        <v>56</v>
      </c>
      <c r="AF1154" s="14" t="s">
        <v>18</v>
      </c>
      <c r="AG1154" s="39">
        <v>-1.7324463999999999</v>
      </c>
    </row>
    <row r="1155" spans="1:33" x14ac:dyDescent="0.25">
      <c r="A1155" s="40" t="s">
        <v>1724</v>
      </c>
      <c r="B1155" s="40" t="b" cm="1">
        <f t="array" ref="B1155">IsESG(A1155)</f>
        <v>0</v>
      </c>
      <c r="C1155" s="67">
        <v>7.3699431969582196</v>
      </c>
      <c r="D1155" s="42">
        <v>6</v>
      </c>
      <c r="E1155" s="67">
        <v>3.9465843052120602</v>
      </c>
      <c r="F1155" s="42">
        <v>12</v>
      </c>
      <c r="G1155" s="67">
        <v>-2.6239248832326498</v>
      </c>
      <c r="H1155" s="42">
        <v>14</v>
      </c>
      <c r="I1155" s="67">
        <v>22.3512336719883</v>
      </c>
      <c r="J1155" s="42">
        <v>13</v>
      </c>
      <c r="K1155" s="67">
        <v>6.9344608879493101</v>
      </c>
      <c r="L1155" s="42">
        <v>17</v>
      </c>
      <c r="M1155" s="68">
        <v>0.39698292973402399</v>
      </c>
      <c r="N1155" s="64">
        <v>3</v>
      </c>
      <c r="O1155" s="67">
        <v>14.9537490914109</v>
      </c>
      <c r="P1155" s="69">
        <v>1.2217821900764501</v>
      </c>
      <c r="Q1155" s="69">
        <v>0.13585887647551301</v>
      </c>
      <c r="R1155" s="70">
        <v>8</v>
      </c>
      <c r="S1155" s="71">
        <v>0</v>
      </c>
      <c r="T1155" s="71">
        <v>0</v>
      </c>
      <c r="U1155" s="46" t="s">
        <v>18</v>
      </c>
      <c r="V1155" s="72">
        <v>1.8499999999999999E-2</v>
      </c>
      <c r="W1155" s="72" t="s">
        <v>18</v>
      </c>
      <c r="X1155" s="72">
        <v>1.8499999999999999E-2</v>
      </c>
      <c r="Y1155" s="48" t="s">
        <v>1328</v>
      </c>
      <c r="Z1155" s="49">
        <v>116.845620833726</v>
      </c>
      <c r="AA1155" s="50" t="s">
        <v>18</v>
      </c>
      <c r="AB1155" s="73" t="s">
        <v>18</v>
      </c>
      <c r="AC1155" s="52">
        <v>41922</v>
      </c>
      <c r="AD1155" s="48" t="s">
        <v>1723</v>
      </c>
      <c r="AE1155" s="53" t="s">
        <v>56</v>
      </c>
      <c r="AF1155" s="46" t="s">
        <v>18</v>
      </c>
      <c r="AG1155" s="54">
        <v>-0.31927197000000002</v>
      </c>
    </row>
    <row r="1156" spans="1:33" x14ac:dyDescent="0.25">
      <c r="A1156" s="1" t="s">
        <v>1725</v>
      </c>
      <c r="B1156" s="40" t="b" cm="1">
        <f t="array" ref="B1156">IsESG(A1156)</f>
        <v>0</v>
      </c>
      <c r="C1156" s="74">
        <v>4.3682464974753499</v>
      </c>
      <c r="D1156" s="37">
        <v>15</v>
      </c>
      <c r="E1156" s="74">
        <v>3.0637840142079402</v>
      </c>
      <c r="F1156" s="37">
        <v>15</v>
      </c>
      <c r="G1156" s="74">
        <v>3.1102576618231699</v>
      </c>
      <c r="H1156" s="37">
        <v>8</v>
      </c>
      <c r="I1156" s="74">
        <v>20.8785784797631</v>
      </c>
      <c r="J1156" s="37">
        <v>16</v>
      </c>
      <c r="K1156" s="75">
        <v>13.274745605920501</v>
      </c>
      <c r="L1156" s="66">
        <v>3</v>
      </c>
      <c r="M1156" s="74">
        <v>-1.6860698514652299</v>
      </c>
      <c r="N1156" s="37">
        <v>12</v>
      </c>
      <c r="O1156" s="74">
        <v>10.9118947241884</v>
      </c>
      <c r="P1156" s="76">
        <v>1.5393815232928501</v>
      </c>
      <c r="Q1156" s="76">
        <v>0.126051035148354</v>
      </c>
      <c r="R1156" s="77">
        <v>8</v>
      </c>
      <c r="S1156" s="78">
        <v>0.05</v>
      </c>
      <c r="T1156" s="78">
        <v>5.0000000000000001E-3</v>
      </c>
      <c r="U1156" s="14" t="s">
        <v>18</v>
      </c>
      <c r="V1156" s="79">
        <v>1.4999999999999999E-2</v>
      </c>
      <c r="W1156" s="79" t="s">
        <v>18</v>
      </c>
      <c r="X1156" s="79">
        <v>1.7999999999999999E-2</v>
      </c>
      <c r="Y1156" s="12" t="s">
        <v>141</v>
      </c>
      <c r="Z1156" s="60">
        <v>69.3</v>
      </c>
      <c r="AA1156" s="8" t="s">
        <v>18</v>
      </c>
      <c r="AB1156" s="80" t="s">
        <v>18</v>
      </c>
      <c r="AC1156" s="62">
        <v>40060</v>
      </c>
      <c r="AD1156" s="12" t="s">
        <v>1726</v>
      </c>
      <c r="AE1156" s="16" t="s">
        <v>1412</v>
      </c>
      <c r="AF1156" s="14" t="s">
        <v>18</v>
      </c>
      <c r="AG1156" s="39" t="s">
        <v>18</v>
      </c>
    </row>
    <row r="1157" spans="1:33" x14ac:dyDescent="0.25">
      <c r="A1157" s="40" t="s">
        <v>2709</v>
      </c>
      <c r="B1157" s="40" t="b" cm="1">
        <f t="array" ref="B1157">IsESG(A1157)</f>
        <v>0</v>
      </c>
      <c r="C1157" s="67">
        <v>4.4174306361265998</v>
      </c>
      <c r="D1157" s="42">
        <v>14</v>
      </c>
      <c r="E1157" s="67">
        <v>3.1469798292408102</v>
      </c>
      <c r="F1157" s="42">
        <v>14</v>
      </c>
      <c r="G1157" s="67">
        <v>3.2919822152593698</v>
      </c>
      <c r="H1157" s="42">
        <v>7</v>
      </c>
      <c r="I1157" s="67">
        <v>21.398196798089099</v>
      </c>
      <c r="J1157" s="42">
        <v>14</v>
      </c>
      <c r="K1157" s="68">
        <v>13.694702154383201</v>
      </c>
      <c r="L1157" s="64">
        <v>1</v>
      </c>
      <c r="M1157" s="67">
        <v>-1.1641016414799199</v>
      </c>
      <c r="N1157" s="42">
        <v>7</v>
      </c>
      <c r="O1157" s="67">
        <v>10.409792371131999</v>
      </c>
      <c r="P1157" s="69">
        <v>1.66354782338232</v>
      </c>
      <c r="Q1157" s="69">
        <v>0.13019366882748801</v>
      </c>
      <c r="R1157" s="70">
        <v>8</v>
      </c>
      <c r="S1157" s="71">
        <v>0.05</v>
      </c>
      <c r="T1157" s="71">
        <v>5.0000000000000001E-3</v>
      </c>
      <c r="U1157" s="46" t="s">
        <v>18</v>
      </c>
      <c r="V1157" s="72">
        <v>1.4999999999999999E-2</v>
      </c>
      <c r="W1157" s="72" t="s">
        <v>18</v>
      </c>
      <c r="X1157" s="72">
        <v>1.7999999999999999E-2</v>
      </c>
      <c r="Y1157" s="48" t="s">
        <v>141</v>
      </c>
      <c r="Z1157" s="49" t="s">
        <v>18</v>
      </c>
      <c r="AA1157" s="50" t="s">
        <v>18</v>
      </c>
      <c r="AB1157" s="73" t="s">
        <v>18</v>
      </c>
      <c r="AC1157" s="52">
        <v>40060</v>
      </c>
      <c r="AD1157" s="48" t="s">
        <v>1726</v>
      </c>
      <c r="AE1157" s="53" t="s">
        <v>1412</v>
      </c>
      <c r="AF1157" s="46" t="s">
        <v>18</v>
      </c>
      <c r="AG1157" s="54" t="s">
        <v>18</v>
      </c>
    </row>
    <row r="1158" spans="1:33" hidden="1" x14ac:dyDescent="0.25">
      <c r="A1158" s="1" t="s">
        <v>1728</v>
      </c>
      <c r="B1158" s="40" t="b" cm="1">
        <f t="array" ref="B1158">IsESG(A1158)</f>
        <v>0</v>
      </c>
      <c r="C1158" s="74" t="s">
        <v>18</v>
      </c>
      <c r="D1158" s="37" t="s">
        <v>18</v>
      </c>
      <c r="E1158" s="74">
        <v>2.72313547677141</v>
      </c>
      <c r="F1158" s="37">
        <v>16</v>
      </c>
      <c r="G1158" s="74">
        <v>2.7772449449555401</v>
      </c>
      <c r="H1158" s="37">
        <v>9</v>
      </c>
      <c r="I1158" s="74">
        <v>21.308099539285799</v>
      </c>
      <c r="J1158" s="37">
        <v>15</v>
      </c>
      <c r="K1158" s="75">
        <v>13.64286483585</v>
      </c>
      <c r="L1158" s="66">
        <v>2</v>
      </c>
      <c r="M1158" s="74">
        <v>-1.1574472039588199</v>
      </c>
      <c r="N1158" s="37">
        <v>6</v>
      </c>
      <c r="O1158" s="74">
        <v>10.414944959254999</v>
      </c>
      <c r="P1158" s="76">
        <v>1.6540740493060999</v>
      </c>
      <c r="Q1158" s="76">
        <v>0.104364701176372</v>
      </c>
      <c r="R1158" s="77">
        <v>8</v>
      </c>
      <c r="S1158" s="78">
        <v>0.05</v>
      </c>
      <c r="T1158" s="78">
        <v>5.0000000000000001E-3</v>
      </c>
      <c r="U1158" s="14" t="s">
        <v>18</v>
      </c>
      <c r="V1158" s="79">
        <v>1.4999999999999999E-2</v>
      </c>
      <c r="W1158" s="79" t="s">
        <v>18</v>
      </c>
      <c r="X1158" s="79">
        <v>1.7999999999999999E-2</v>
      </c>
      <c r="Y1158" s="12" t="s">
        <v>141</v>
      </c>
      <c r="Z1158" s="60" t="s">
        <v>18</v>
      </c>
      <c r="AA1158" s="8" t="s">
        <v>18</v>
      </c>
      <c r="AB1158" s="80" t="s">
        <v>18</v>
      </c>
      <c r="AC1158" s="62">
        <v>43385</v>
      </c>
      <c r="AD1158" s="12" t="s">
        <v>1726</v>
      </c>
      <c r="AE1158" s="16" t="s">
        <v>1426</v>
      </c>
      <c r="AF1158" s="14" t="s">
        <v>18</v>
      </c>
      <c r="AG1158" s="39" t="s">
        <v>18</v>
      </c>
    </row>
    <row r="1159" spans="1:33" x14ac:dyDescent="0.25">
      <c r="A1159" s="40" t="s">
        <v>1729</v>
      </c>
      <c r="B1159" s="40" t="b" cm="1">
        <f t="array" ref="B1159">IsESG(A1159)</f>
        <v>0</v>
      </c>
      <c r="C1159" s="67">
        <v>6.5750506873545698</v>
      </c>
      <c r="D1159" s="42">
        <v>9</v>
      </c>
      <c r="E1159" s="67">
        <v>2.5308995130207599</v>
      </c>
      <c r="F1159" s="42">
        <v>18</v>
      </c>
      <c r="G1159" s="67">
        <v>-10.1440293414352</v>
      </c>
      <c r="H1159" s="42">
        <v>20</v>
      </c>
      <c r="I1159" s="67">
        <v>14.953463130557701</v>
      </c>
      <c r="J1159" s="42">
        <v>20</v>
      </c>
      <c r="K1159" s="67">
        <v>8.4424764881594303</v>
      </c>
      <c r="L1159" s="42">
        <v>12</v>
      </c>
      <c r="M1159" s="67">
        <v>-2.47892900896999</v>
      </c>
      <c r="N1159" s="42">
        <v>16</v>
      </c>
      <c r="O1159" s="67">
        <v>21.889001120686899</v>
      </c>
      <c r="P1159" s="69">
        <v>0.49670853929701703</v>
      </c>
      <c r="Q1159" s="69">
        <v>6.4641333526917297E-2</v>
      </c>
      <c r="R1159" s="70">
        <v>8</v>
      </c>
      <c r="S1159" s="71">
        <v>0.05</v>
      </c>
      <c r="T1159" s="71">
        <v>5.0000000000000001E-3</v>
      </c>
      <c r="U1159" s="46" t="s">
        <v>18</v>
      </c>
      <c r="V1159" s="72">
        <v>1.4999999999999999E-2</v>
      </c>
      <c r="W1159" s="72" t="s">
        <v>18</v>
      </c>
      <c r="X1159" s="72">
        <v>1.7999999999999999E-2</v>
      </c>
      <c r="Y1159" s="48" t="s">
        <v>141</v>
      </c>
      <c r="Z1159" s="49">
        <v>893.72620427081597</v>
      </c>
      <c r="AA1159" s="50" t="s">
        <v>18</v>
      </c>
      <c r="AB1159" s="73" t="s">
        <v>18</v>
      </c>
      <c r="AC1159" s="52">
        <v>37029</v>
      </c>
      <c r="AD1159" s="48" t="s">
        <v>1730</v>
      </c>
      <c r="AE1159" s="53" t="s">
        <v>1412</v>
      </c>
      <c r="AF1159" s="46" t="s">
        <v>18</v>
      </c>
      <c r="AG1159" s="54" t="s">
        <v>18</v>
      </c>
    </row>
    <row r="1160" spans="1:33" x14ac:dyDescent="0.25">
      <c r="A1160" s="1" t="s">
        <v>2710</v>
      </c>
      <c r="B1160" s="40" t="b" cm="1">
        <f t="array" ref="B1160">IsESG(A1160)</f>
        <v>0</v>
      </c>
      <c r="C1160" s="74">
        <v>6.5911308174390504</v>
      </c>
      <c r="D1160" s="37">
        <v>8</v>
      </c>
      <c r="E1160" s="74">
        <v>2.55630297417812</v>
      </c>
      <c r="F1160" s="37">
        <v>17</v>
      </c>
      <c r="G1160" s="74">
        <v>-10.109338719976799</v>
      </c>
      <c r="H1160" s="37">
        <v>19</v>
      </c>
      <c r="I1160" s="74">
        <v>15.016265392391199</v>
      </c>
      <c r="J1160" s="37">
        <v>19</v>
      </c>
      <c r="K1160" s="74">
        <v>8.4939737250765202</v>
      </c>
      <c r="L1160" s="37">
        <v>11</v>
      </c>
      <c r="M1160" s="74">
        <v>-2.4600736757149999</v>
      </c>
      <c r="N1160" s="37">
        <v>15</v>
      </c>
      <c r="O1160" s="74">
        <v>21.845703493775002</v>
      </c>
      <c r="P1160" s="76">
        <v>0.50056781363331604</v>
      </c>
      <c r="Q1160" s="76">
        <v>6.5733979224337699E-2</v>
      </c>
      <c r="R1160" s="77">
        <v>8</v>
      </c>
      <c r="S1160" s="78">
        <v>0.05</v>
      </c>
      <c r="T1160" s="78">
        <v>5.0000000000000001E-3</v>
      </c>
      <c r="U1160" s="14" t="s">
        <v>18</v>
      </c>
      <c r="V1160" s="79">
        <v>1.4999999999999999E-2</v>
      </c>
      <c r="W1160" s="79" t="s">
        <v>18</v>
      </c>
      <c r="X1160" s="79">
        <v>1.7999999999999999E-2</v>
      </c>
      <c r="Y1160" s="12" t="s">
        <v>141</v>
      </c>
      <c r="Z1160" s="60" t="s">
        <v>18</v>
      </c>
      <c r="AA1160" s="8" t="s">
        <v>18</v>
      </c>
      <c r="AB1160" s="80" t="s">
        <v>18</v>
      </c>
      <c r="AC1160" s="62">
        <v>38442</v>
      </c>
      <c r="AD1160" s="12" t="s">
        <v>1730</v>
      </c>
      <c r="AE1160" s="16" t="s">
        <v>1412</v>
      </c>
      <c r="AF1160" s="14" t="s">
        <v>18</v>
      </c>
      <c r="AG1160" s="39" t="s">
        <v>18</v>
      </c>
    </row>
    <row r="1161" spans="1:33" x14ac:dyDescent="0.25">
      <c r="A1161" s="40" t="s">
        <v>1732</v>
      </c>
      <c r="B1161" s="40" t="b" cm="1">
        <f t="array" ref="B1161">IsESG(A1161)</f>
        <v>0</v>
      </c>
      <c r="C1161" s="67">
        <v>5.9337651866612404</v>
      </c>
      <c r="D1161" s="42">
        <v>11</v>
      </c>
      <c r="E1161" s="67">
        <v>7.1381511656201102</v>
      </c>
      <c r="F1161" s="42">
        <v>9</v>
      </c>
      <c r="G1161" s="68">
        <v>6.5032045923330797</v>
      </c>
      <c r="H1161" s="64">
        <v>3</v>
      </c>
      <c r="I1161" s="67">
        <v>19.811413335038502</v>
      </c>
      <c r="J1161" s="42">
        <v>17</v>
      </c>
      <c r="K1161" s="67">
        <v>5.6930167570779604</v>
      </c>
      <c r="L1161" s="42">
        <v>20</v>
      </c>
      <c r="M1161" s="67">
        <v>-3.69799205089579</v>
      </c>
      <c r="N1161" s="42">
        <v>18</v>
      </c>
      <c r="O1161" s="67">
        <v>13.607225329692</v>
      </c>
      <c r="P1161" s="69">
        <v>1.1560331806575499</v>
      </c>
      <c r="Q1161" s="69">
        <v>0.29495001830636097</v>
      </c>
      <c r="R1161" s="70">
        <v>8</v>
      </c>
      <c r="S1161" s="71">
        <v>0.05</v>
      </c>
      <c r="T1161" s="71">
        <v>5.0000000000000001E-3</v>
      </c>
      <c r="U1161" s="46" t="s">
        <v>18</v>
      </c>
      <c r="V1161" s="72">
        <v>1.4999999999999999E-2</v>
      </c>
      <c r="W1161" s="72" t="s">
        <v>18</v>
      </c>
      <c r="X1161" s="72">
        <v>1.7999999999999999E-2</v>
      </c>
      <c r="Y1161" s="48" t="s">
        <v>141</v>
      </c>
      <c r="Z1161" s="49">
        <v>212.87866247310001</v>
      </c>
      <c r="AA1161" s="50" t="s">
        <v>18</v>
      </c>
      <c r="AB1161" s="73" t="s">
        <v>18</v>
      </c>
      <c r="AC1161" s="52">
        <v>34942</v>
      </c>
      <c r="AD1161" s="48" t="s">
        <v>1733</v>
      </c>
      <c r="AE1161" s="53" t="s">
        <v>1412</v>
      </c>
      <c r="AF1161" s="46" t="s">
        <v>18</v>
      </c>
      <c r="AG1161" s="54" t="s">
        <v>18</v>
      </c>
    </row>
    <row r="1162" spans="1:33" x14ac:dyDescent="0.25">
      <c r="A1162" s="1" t="s">
        <v>2711</v>
      </c>
      <c r="B1162" s="40" t="b" cm="1">
        <f t="array" ref="B1162">IsESG(A1162)</f>
        <v>0</v>
      </c>
      <c r="C1162" s="74">
        <v>5.9284357709005997</v>
      </c>
      <c r="D1162" s="37">
        <v>12</v>
      </c>
      <c r="E1162" s="74">
        <v>7.1234136844402496</v>
      </c>
      <c r="F1162" s="37">
        <v>10</v>
      </c>
      <c r="G1162" s="74">
        <v>6.4767633557859003</v>
      </c>
      <c r="H1162" s="37">
        <v>4</v>
      </c>
      <c r="I1162" s="74">
        <v>19.787717342378301</v>
      </c>
      <c r="J1162" s="37">
        <v>18</v>
      </c>
      <c r="K1162" s="74">
        <v>5.6620094357061301</v>
      </c>
      <c r="L1162" s="37">
        <v>21</v>
      </c>
      <c r="M1162" s="74">
        <v>-3.7116413278490898</v>
      </c>
      <c r="N1162" s="37">
        <v>19</v>
      </c>
      <c r="O1162" s="74">
        <v>13.6007963802356</v>
      </c>
      <c r="P1162" s="76">
        <v>1.1548373746681699</v>
      </c>
      <c r="Q1162" s="76">
        <v>0.294473694445887</v>
      </c>
      <c r="R1162" s="77">
        <v>8</v>
      </c>
      <c r="S1162" s="78">
        <v>0.05</v>
      </c>
      <c r="T1162" s="78">
        <v>5.0000000000000001E-3</v>
      </c>
      <c r="U1162" s="14" t="s">
        <v>18</v>
      </c>
      <c r="V1162" s="79">
        <v>1.4999999999999999E-2</v>
      </c>
      <c r="W1162" s="79" t="s">
        <v>18</v>
      </c>
      <c r="X1162" s="79">
        <v>1.7999999999999999E-2</v>
      </c>
      <c r="Y1162" s="12" t="s">
        <v>141</v>
      </c>
      <c r="Z1162" s="60" t="s">
        <v>18</v>
      </c>
      <c r="AA1162" s="8" t="s">
        <v>18</v>
      </c>
      <c r="AB1162" s="80" t="s">
        <v>18</v>
      </c>
      <c r="AC1162" s="62">
        <v>38442</v>
      </c>
      <c r="AD1162" s="12" t="s">
        <v>1733</v>
      </c>
      <c r="AE1162" s="16" t="s">
        <v>1412</v>
      </c>
      <c r="AF1162" s="14" t="s">
        <v>18</v>
      </c>
      <c r="AG1162" s="39" t="s">
        <v>18</v>
      </c>
    </row>
    <row r="1163" spans="1:33" x14ac:dyDescent="0.25">
      <c r="A1163" s="40" t="s">
        <v>1735</v>
      </c>
      <c r="B1163" s="40" t="b" cm="1">
        <f t="array" ref="B1163">IsESG(A1163)</f>
        <v>0</v>
      </c>
      <c r="C1163" s="68">
        <v>11.231831911584701</v>
      </c>
      <c r="D1163" s="64">
        <v>3</v>
      </c>
      <c r="E1163" s="68">
        <v>13.688677373842101</v>
      </c>
      <c r="F1163" s="64">
        <v>3</v>
      </c>
      <c r="G1163" s="67">
        <v>3.7353739273595199</v>
      </c>
      <c r="H1163" s="42">
        <v>6</v>
      </c>
      <c r="I1163" s="68">
        <v>35.970348461813202</v>
      </c>
      <c r="J1163" s="64">
        <v>3</v>
      </c>
      <c r="K1163" s="67">
        <v>11.147288906291701</v>
      </c>
      <c r="L1163" s="42">
        <v>7</v>
      </c>
      <c r="M1163" s="68">
        <v>5.8283060524541197</v>
      </c>
      <c r="N1163" s="64">
        <v>1</v>
      </c>
      <c r="O1163" s="67">
        <v>21.662927487365199</v>
      </c>
      <c r="P1163" s="69">
        <v>1.47206969709804</v>
      </c>
      <c r="Q1163" s="69">
        <v>0.58461648742660499</v>
      </c>
      <c r="R1163" s="70">
        <v>6</v>
      </c>
      <c r="S1163" s="71">
        <v>0.05</v>
      </c>
      <c r="T1163" s="71">
        <v>5.0000000000000001E-3</v>
      </c>
      <c r="U1163" s="46" t="s">
        <v>18</v>
      </c>
      <c r="V1163" s="72">
        <v>1.4999999999999999E-2</v>
      </c>
      <c r="W1163" s="72" t="s">
        <v>18</v>
      </c>
      <c r="X1163" s="72">
        <v>1.7999999999999999E-2</v>
      </c>
      <c r="Y1163" s="48" t="s">
        <v>141</v>
      </c>
      <c r="Z1163" s="49">
        <v>68.9455388180764</v>
      </c>
      <c r="AA1163" s="50" t="s">
        <v>18</v>
      </c>
      <c r="AB1163" s="73" t="s">
        <v>18</v>
      </c>
      <c r="AC1163" s="52">
        <v>37029</v>
      </c>
      <c r="AD1163" s="48" t="s">
        <v>1736</v>
      </c>
      <c r="AE1163" s="53" t="s">
        <v>1412</v>
      </c>
      <c r="AF1163" s="46" t="s">
        <v>18</v>
      </c>
      <c r="AG1163" s="54" t="s">
        <v>18</v>
      </c>
    </row>
    <row r="1164" spans="1:33" x14ac:dyDescent="0.25">
      <c r="A1164" s="1" t="s">
        <v>2712</v>
      </c>
      <c r="B1164" s="40" t="b" cm="1">
        <f t="array" ref="B1164">IsESG(A1164)</f>
        <v>0</v>
      </c>
      <c r="C1164" s="75">
        <v>11.4760203240841</v>
      </c>
      <c r="D1164" s="66">
        <v>1</v>
      </c>
      <c r="E1164" s="75">
        <v>14.1817946591493</v>
      </c>
      <c r="F1164" s="66">
        <v>2</v>
      </c>
      <c r="G1164" s="74">
        <v>4.4484396513724196</v>
      </c>
      <c r="H1164" s="37">
        <v>5</v>
      </c>
      <c r="I1164" s="75">
        <v>36.0872773573711</v>
      </c>
      <c r="J1164" s="66">
        <v>2</v>
      </c>
      <c r="K1164" s="74">
        <v>11.204006661704099</v>
      </c>
      <c r="L1164" s="37">
        <v>6</v>
      </c>
      <c r="M1164" s="75">
        <v>5.8213705653556902</v>
      </c>
      <c r="N1164" s="66">
        <v>2</v>
      </c>
      <c r="O1164" s="74">
        <v>21.540580277638501</v>
      </c>
      <c r="P1164" s="76">
        <v>1.4858591359939599</v>
      </c>
      <c r="Q1164" s="76">
        <v>0.60804346736861103</v>
      </c>
      <c r="R1164" s="77">
        <v>6</v>
      </c>
      <c r="S1164" s="78">
        <v>0.05</v>
      </c>
      <c r="T1164" s="78">
        <v>5.0000000000000001E-3</v>
      </c>
      <c r="U1164" s="14" t="s">
        <v>18</v>
      </c>
      <c r="V1164" s="79">
        <v>1.4999999999999999E-2</v>
      </c>
      <c r="W1164" s="79" t="s">
        <v>18</v>
      </c>
      <c r="X1164" s="79">
        <v>1.7999999999999999E-2</v>
      </c>
      <c r="Y1164" s="12" t="s">
        <v>141</v>
      </c>
      <c r="Z1164" s="60" t="s">
        <v>18</v>
      </c>
      <c r="AA1164" s="8" t="s">
        <v>18</v>
      </c>
      <c r="AB1164" s="80" t="s">
        <v>18</v>
      </c>
      <c r="AC1164" s="62">
        <v>38442</v>
      </c>
      <c r="AD1164" s="12" t="s">
        <v>1736</v>
      </c>
      <c r="AE1164" s="16" t="s">
        <v>1412</v>
      </c>
      <c r="AF1164" s="14" t="s">
        <v>18</v>
      </c>
      <c r="AG1164" s="39" t="s">
        <v>18</v>
      </c>
    </row>
    <row r="1165" spans="1:33" x14ac:dyDescent="0.25">
      <c r="A1165" s="40" t="s">
        <v>1738</v>
      </c>
      <c r="B1165" s="40" t="b" cm="1">
        <f t="array" ref="B1165">IsESG(A1165)</f>
        <v>0</v>
      </c>
      <c r="C1165" s="67">
        <v>10.9219546737462</v>
      </c>
      <c r="D1165" s="42">
        <v>4</v>
      </c>
      <c r="E1165" s="68">
        <v>17.882838310848101</v>
      </c>
      <c r="F1165" s="64">
        <v>1</v>
      </c>
      <c r="G1165" s="68">
        <v>21.052754409177901</v>
      </c>
      <c r="H1165" s="64">
        <v>1</v>
      </c>
      <c r="I1165" s="68">
        <v>40.757927300850497</v>
      </c>
      <c r="J1165" s="64">
        <v>1</v>
      </c>
      <c r="K1165" s="67">
        <v>7.5650118203308896</v>
      </c>
      <c r="L1165" s="42">
        <v>14</v>
      </c>
      <c r="M1165" s="67">
        <v>-1.3550135501355101</v>
      </c>
      <c r="N1165" s="42">
        <v>8</v>
      </c>
      <c r="O1165" s="67">
        <v>19.31005209245</v>
      </c>
      <c r="P1165" s="69">
        <v>1.89936918699252</v>
      </c>
      <c r="Q1165" s="69">
        <v>0.83166730806813505</v>
      </c>
      <c r="R1165" s="70">
        <v>6</v>
      </c>
      <c r="S1165" s="71">
        <v>0.05</v>
      </c>
      <c r="T1165" s="71">
        <v>0</v>
      </c>
      <c r="U1165" s="46" t="s">
        <v>18</v>
      </c>
      <c r="V1165" s="72">
        <v>1.7500000000000002E-2</v>
      </c>
      <c r="W1165" s="72" t="s">
        <v>18</v>
      </c>
      <c r="X1165" s="72">
        <v>1.9699999999999999E-2</v>
      </c>
      <c r="Y1165" s="48" t="s">
        <v>141</v>
      </c>
      <c r="Z1165" s="49">
        <v>796.76292891577305</v>
      </c>
      <c r="AA1165" s="50" t="s">
        <v>18</v>
      </c>
      <c r="AB1165" s="73" t="s">
        <v>18</v>
      </c>
      <c r="AC1165" s="52">
        <v>40687</v>
      </c>
      <c r="AD1165" s="48" t="s">
        <v>1739</v>
      </c>
      <c r="AE1165" s="53">
        <v>1000</v>
      </c>
      <c r="AF1165" s="46" t="s">
        <v>34</v>
      </c>
      <c r="AG1165" s="54" t="s">
        <v>18</v>
      </c>
    </row>
    <row r="1166" spans="1:33" hidden="1" x14ac:dyDescent="0.25">
      <c r="A1166" s="1" t="s">
        <v>1740</v>
      </c>
      <c r="B1166" s="40" t="b" cm="1">
        <f t="array" ref="B1166">IsESG(A1166)</f>
        <v>0</v>
      </c>
      <c r="C1166" s="74" t="s">
        <v>18</v>
      </c>
      <c r="D1166" s="37" t="s">
        <v>18</v>
      </c>
      <c r="E1166" s="74" t="s">
        <v>18</v>
      </c>
      <c r="F1166" s="37" t="s">
        <v>18</v>
      </c>
      <c r="G1166" s="74" t="s">
        <v>18</v>
      </c>
      <c r="H1166" s="37" t="s">
        <v>18</v>
      </c>
      <c r="I1166" s="74">
        <v>28.492802286174399</v>
      </c>
      <c r="J1166" s="37">
        <v>6</v>
      </c>
      <c r="K1166" s="74">
        <v>8.5022146623485906</v>
      </c>
      <c r="L1166" s="37">
        <v>10</v>
      </c>
      <c r="M1166" s="74" t="s">
        <v>18</v>
      </c>
      <c r="N1166" s="37" t="s">
        <v>18</v>
      </c>
      <c r="O1166" s="74">
        <v>12.988338079305001</v>
      </c>
      <c r="P1166" s="76">
        <v>1.87951628452299</v>
      </c>
      <c r="Q1166" s="76" t="s">
        <v>18</v>
      </c>
      <c r="R1166" s="77">
        <v>6</v>
      </c>
      <c r="S1166" s="78">
        <v>0</v>
      </c>
      <c r="T1166" s="78">
        <v>0</v>
      </c>
      <c r="U1166" s="14" t="s">
        <v>18</v>
      </c>
      <c r="V1166" s="79">
        <v>4.0000000000000002E-4</v>
      </c>
      <c r="W1166" s="79" t="s">
        <v>18</v>
      </c>
      <c r="X1166" s="79">
        <v>0</v>
      </c>
      <c r="Y1166" s="12" t="s">
        <v>141</v>
      </c>
      <c r="Z1166" s="60" t="s">
        <v>18</v>
      </c>
      <c r="AA1166" s="8" t="s">
        <v>18</v>
      </c>
      <c r="AB1166" s="80" t="s">
        <v>18</v>
      </c>
      <c r="AC1166" s="62">
        <v>44561</v>
      </c>
      <c r="AD1166" s="12" t="s">
        <v>1741</v>
      </c>
      <c r="AE1166" s="16" t="s">
        <v>37</v>
      </c>
      <c r="AF1166" s="14" t="s">
        <v>18</v>
      </c>
      <c r="AG1166" s="39" t="s">
        <v>18</v>
      </c>
    </row>
    <row r="1167" spans="1:33" hidden="1" x14ac:dyDescent="0.25">
      <c r="A1167" s="40" t="s">
        <v>1742</v>
      </c>
      <c r="B1167" s="40" t="b" cm="1">
        <f t="array" ref="B1167">IsESG(A1167)</f>
        <v>0</v>
      </c>
      <c r="C1167" s="67" t="s">
        <v>18</v>
      </c>
      <c r="D1167" s="42" t="s">
        <v>18</v>
      </c>
      <c r="E1167" s="67">
        <v>13.603840682606601</v>
      </c>
      <c r="F1167" s="42">
        <v>4</v>
      </c>
      <c r="G1167" s="67">
        <v>-1.4258520208633001</v>
      </c>
      <c r="H1167" s="42">
        <v>13</v>
      </c>
      <c r="I1167" s="67">
        <v>28.256172670151599</v>
      </c>
      <c r="J1167" s="42">
        <v>7</v>
      </c>
      <c r="K1167" s="67">
        <v>8.4377378445025197</v>
      </c>
      <c r="L1167" s="42">
        <v>13</v>
      </c>
      <c r="M1167" s="67" t="s">
        <v>18</v>
      </c>
      <c r="N1167" s="42" t="s">
        <v>18</v>
      </c>
      <c r="O1167" s="67">
        <v>12.968663710685499</v>
      </c>
      <c r="P1167" s="69">
        <v>1.8641213815269</v>
      </c>
      <c r="Q1167" s="69">
        <v>0.51034152025588198</v>
      </c>
      <c r="R1167" s="70">
        <v>6</v>
      </c>
      <c r="S1167" s="71">
        <v>0</v>
      </c>
      <c r="T1167" s="71">
        <v>0</v>
      </c>
      <c r="U1167" s="46" t="s">
        <v>18</v>
      </c>
      <c r="V1167" s="72">
        <v>0</v>
      </c>
      <c r="W1167" s="72" t="s">
        <v>18</v>
      </c>
      <c r="X1167" s="72">
        <v>0</v>
      </c>
      <c r="Y1167" s="48" t="s">
        <v>141</v>
      </c>
      <c r="Z1167" s="49" t="s">
        <v>18</v>
      </c>
      <c r="AA1167" s="50" t="s">
        <v>18</v>
      </c>
      <c r="AB1167" s="73" t="s">
        <v>18</v>
      </c>
      <c r="AC1167" s="52">
        <v>43542</v>
      </c>
      <c r="AD1167" s="48" t="s">
        <v>1741</v>
      </c>
      <c r="AE1167" s="53">
        <v>30000000</v>
      </c>
      <c r="AF1167" s="46" t="s">
        <v>18</v>
      </c>
      <c r="AG1167" s="54" t="s">
        <v>18</v>
      </c>
    </row>
    <row r="1168" spans="1:33" x14ac:dyDescent="0.25">
      <c r="A1168" s="1" t="s">
        <v>1743</v>
      </c>
      <c r="B1168" s="40" t="b" cm="1">
        <f t="array" ref="B1168">IsESG(A1168)</f>
        <v>0</v>
      </c>
      <c r="C1168" s="74">
        <v>2.4858498293190299</v>
      </c>
      <c r="D1168" s="37">
        <v>16</v>
      </c>
      <c r="E1168" s="74">
        <v>-4.4387502775768803</v>
      </c>
      <c r="F1168" s="37">
        <v>19</v>
      </c>
      <c r="G1168" s="74">
        <v>-14.7865982860448</v>
      </c>
      <c r="H1168" s="37">
        <v>21</v>
      </c>
      <c r="I1168" s="74">
        <v>11.541807492611399</v>
      </c>
      <c r="J1168" s="37">
        <v>21</v>
      </c>
      <c r="K1168" s="74">
        <v>6.4019682369444499</v>
      </c>
      <c r="L1168" s="37">
        <v>19</v>
      </c>
      <c r="M1168" s="74">
        <v>-4.45523339661632</v>
      </c>
      <c r="N1168" s="37">
        <v>20</v>
      </c>
      <c r="O1168" s="74">
        <v>21.9277232607702</v>
      </c>
      <c r="P1168" s="76">
        <v>0.34024499701382999</v>
      </c>
      <c r="Q1168" s="76">
        <v>-0.19602683897885001</v>
      </c>
      <c r="R1168" s="77">
        <v>8</v>
      </c>
      <c r="S1168" s="78">
        <v>0.05</v>
      </c>
      <c r="T1168" s="78">
        <v>0.01</v>
      </c>
      <c r="U1168" s="14" t="s">
        <v>18</v>
      </c>
      <c r="V1168" s="79">
        <v>2.4E-2</v>
      </c>
      <c r="W1168" s="79" t="s">
        <v>18</v>
      </c>
      <c r="X1168" s="79">
        <v>1.7420000000000001E-2</v>
      </c>
      <c r="Y1168" s="12" t="s">
        <v>141</v>
      </c>
      <c r="Z1168" s="60">
        <v>60.243803223628397</v>
      </c>
      <c r="AA1168" s="8" t="s">
        <v>18</v>
      </c>
      <c r="AB1168" s="80" t="s">
        <v>18</v>
      </c>
      <c r="AC1168" s="62">
        <v>37767</v>
      </c>
      <c r="AD1168" s="12" t="s">
        <v>1744</v>
      </c>
      <c r="AE1168" s="16" t="s">
        <v>56</v>
      </c>
      <c r="AF1168" s="14" t="s">
        <v>18</v>
      </c>
      <c r="AG1168" s="39" t="s">
        <v>18</v>
      </c>
    </row>
    <row r="1169" spans="1:33" x14ac:dyDescent="0.25">
      <c r="A1169" s="40" t="s">
        <v>1745</v>
      </c>
      <c r="B1169" s="40" t="b" cm="1">
        <f t="array" ref="B1169">IsESG(A1169)</f>
        <v>0</v>
      </c>
      <c r="C1169" s="67">
        <v>10.0991584182573</v>
      </c>
      <c r="D1169" s="42">
        <v>5</v>
      </c>
      <c r="E1169" s="67">
        <v>11.838631659997199</v>
      </c>
      <c r="F1169" s="42">
        <v>5</v>
      </c>
      <c r="G1169" s="68">
        <v>8.9643866575406008</v>
      </c>
      <c r="H1169" s="64">
        <v>2</v>
      </c>
      <c r="I1169" s="67">
        <v>30.043061516657499</v>
      </c>
      <c r="J1169" s="42">
        <v>4</v>
      </c>
      <c r="K1169" s="67">
        <v>9.1201385630727607</v>
      </c>
      <c r="L1169" s="42">
        <v>9</v>
      </c>
      <c r="M1169" s="67">
        <v>-1.62635717359417</v>
      </c>
      <c r="N1169" s="42">
        <v>11</v>
      </c>
      <c r="O1169" s="67">
        <v>13.213484854693601</v>
      </c>
      <c r="P1169" s="69">
        <v>1.96481491786058</v>
      </c>
      <c r="Q1169" s="69">
        <v>0.480924436297966</v>
      </c>
      <c r="R1169" s="70">
        <v>6</v>
      </c>
      <c r="S1169" s="71">
        <v>0.05</v>
      </c>
      <c r="T1169" s="71">
        <v>0.01</v>
      </c>
      <c r="U1169" s="46" t="s">
        <v>18</v>
      </c>
      <c r="V1169" s="72">
        <v>2.4E-2</v>
      </c>
      <c r="W1169" s="72" t="s">
        <v>18</v>
      </c>
      <c r="X1169" s="72">
        <v>1.7229999999999999E-2</v>
      </c>
      <c r="Y1169" s="48" t="s">
        <v>141</v>
      </c>
      <c r="Z1169" s="49">
        <v>66.559429236981998</v>
      </c>
      <c r="AA1169" s="50" t="s">
        <v>18</v>
      </c>
      <c r="AB1169" s="73" t="s">
        <v>18</v>
      </c>
      <c r="AC1169" s="52">
        <v>35242</v>
      </c>
      <c r="AD1169" s="48" t="s">
        <v>1746</v>
      </c>
      <c r="AE1169" s="53" t="s">
        <v>56</v>
      </c>
      <c r="AF1169" s="46" t="s">
        <v>18</v>
      </c>
      <c r="AG1169" s="54" t="s">
        <v>18</v>
      </c>
    </row>
    <row r="1170" spans="1:33" x14ac:dyDescent="0.25">
      <c r="A1170" s="1" t="s">
        <v>1747</v>
      </c>
      <c r="B1170" s="40" t="b" cm="1">
        <f t="array" ref="B1170">IsESG(A1170)</f>
        <v>0</v>
      </c>
      <c r="C1170" s="74">
        <v>6.0822578167325503</v>
      </c>
      <c r="D1170" s="37">
        <v>10</v>
      </c>
      <c r="E1170" s="74">
        <v>9.7322542683289495</v>
      </c>
      <c r="F1170" s="37">
        <v>6</v>
      </c>
      <c r="G1170" s="74">
        <v>-0.94398221623305201</v>
      </c>
      <c r="H1170" s="37">
        <v>12</v>
      </c>
      <c r="I1170" s="74">
        <v>29.410358847061701</v>
      </c>
      <c r="J1170" s="37">
        <v>5</v>
      </c>
      <c r="K1170" s="74">
        <v>12.003328381504</v>
      </c>
      <c r="L1170" s="37">
        <v>5</v>
      </c>
      <c r="M1170" s="74">
        <v>-1.7130669570939501</v>
      </c>
      <c r="N1170" s="37">
        <v>13</v>
      </c>
      <c r="O1170" s="74">
        <v>17.304502306751999</v>
      </c>
      <c r="P1170" s="76">
        <v>1.4637433103145601</v>
      </c>
      <c r="Q1170" s="76">
        <v>0.41005298097256299</v>
      </c>
      <c r="R1170" s="77">
        <v>6</v>
      </c>
      <c r="S1170" s="78">
        <v>0</v>
      </c>
      <c r="T1170" s="78">
        <v>0</v>
      </c>
      <c r="U1170" s="14" t="s">
        <v>18</v>
      </c>
      <c r="V1170" s="79">
        <v>0.01</v>
      </c>
      <c r="W1170" s="79" t="s">
        <v>18</v>
      </c>
      <c r="X1170" s="79">
        <v>1.0500000000000001E-2</v>
      </c>
      <c r="Y1170" s="12" t="s">
        <v>30</v>
      </c>
      <c r="Z1170" s="60">
        <v>815.22043322051195</v>
      </c>
      <c r="AA1170" s="8">
        <v>-1.237223</v>
      </c>
      <c r="AB1170" s="80">
        <v>5189</v>
      </c>
      <c r="AC1170" s="62">
        <v>36192</v>
      </c>
      <c r="AD1170" s="12" t="s">
        <v>1748</v>
      </c>
      <c r="AE1170" s="16">
        <v>10000</v>
      </c>
      <c r="AF1170" s="14" t="s">
        <v>18</v>
      </c>
      <c r="AG1170" s="39">
        <v>-16.839282019999999</v>
      </c>
    </row>
    <row r="1171" spans="1:33" hidden="1" x14ac:dyDescent="0.25">
      <c r="A1171" s="225" t="s">
        <v>2511</v>
      </c>
      <c r="B1171" s="40" t="b" cm="1">
        <f t="array" ref="B1171">IsESG(A1171)</f>
        <v>1</v>
      </c>
      <c r="C1171" s="67" t="s">
        <v>18</v>
      </c>
      <c r="D1171" s="42" t="s">
        <v>18</v>
      </c>
      <c r="E1171" s="67" t="s">
        <v>18</v>
      </c>
      <c r="F1171" s="42" t="s">
        <v>18</v>
      </c>
      <c r="G1171" s="67" t="s">
        <v>18</v>
      </c>
      <c r="H1171" s="42" t="s">
        <v>18</v>
      </c>
      <c r="I1171" s="67">
        <v>5.8879079128848</v>
      </c>
      <c r="J1171" s="42">
        <v>6</v>
      </c>
      <c r="K1171" s="67">
        <v>2.5080423402327598</v>
      </c>
      <c r="L1171" s="42">
        <v>6</v>
      </c>
      <c r="M1171" s="67">
        <v>2.20886801297637</v>
      </c>
      <c r="N1171" s="42">
        <v>5</v>
      </c>
      <c r="O1171" s="67">
        <v>5.7018303310487903</v>
      </c>
      <c r="P1171" s="69" t="s">
        <v>18</v>
      </c>
      <c r="Q1171" s="69" t="s">
        <v>18</v>
      </c>
      <c r="R1171" s="70">
        <v>8</v>
      </c>
      <c r="S1171" s="71">
        <v>0.03</v>
      </c>
      <c r="T1171" s="71">
        <v>5.0000000000000001E-3</v>
      </c>
      <c r="U1171" s="46" t="s">
        <v>18</v>
      </c>
      <c r="V1171" s="72">
        <v>6.9999999999999897E-3</v>
      </c>
      <c r="W1171" s="72" t="s">
        <v>18</v>
      </c>
      <c r="X1171" s="72">
        <v>8.9999999999999993E-3</v>
      </c>
      <c r="Y1171" s="48" t="s">
        <v>141</v>
      </c>
      <c r="Z1171" s="49" t="s">
        <v>18</v>
      </c>
      <c r="AA1171" s="50" t="s">
        <v>18</v>
      </c>
      <c r="AB1171" s="73" t="s">
        <v>18</v>
      </c>
      <c r="AC1171" s="52">
        <v>45175</v>
      </c>
      <c r="AD1171" s="48" t="s">
        <v>2343</v>
      </c>
      <c r="AE1171" s="53" t="s">
        <v>1562</v>
      </c>
      <c r="AF1171" s="46" t="s">
        <v>18</v>
      </c>
      <c r="AG1171" s="54" t="s">
        <v>18</v>
      </c>
    </row>
    <row r="1172" spans="1:33" x14ac:dyDescent="0.25">
      <c r="A1172" s="226" t="s">
        <v>2486</v>
      </c>
      <c r="B1172" s="40" t="b" cm="1">
        <f t="array" ref="B1172">IsESG(A1172)</f>
        <v>1</v>
      </c>
      <c r="C1172" s="129">
        <v>17.675933623338398</v>
      </c>
      <c r="D1172" s="130">
        <v>1</v>
      </c>
      <c r="E1172" s="127">
        <v>16.928443503971199</v>
      </c>
      <c r="F1172" s="128">
        <v>7</v>
      </c>
      <c r="G1172" s="127">
        <v>5.2089441122307596</v>
      </c>
      <c r="H1172" s="128">
        <v>35</v>
      </c>
      <c r="I1172" s="127">
        <v>32.830442349715</v>
      </c>
      <c r="J1172" s="128">
        <v>31</v>
      </c>
      <c r="K1172" s="127">
        <v>8.2824332423494695</v>
      </c>
      <c r="L1172" s="128">
        <v>52</v>
      </c>
      <c r="M1172" s="127">
        <v>1.51929726611348</v>
      </c>
      <c r="N1172" s="128">
        <v>44</v>
      </c>
      <c r="O1172" s="127">
        <v>17.226274115777802</v>
      </c>
      <c r="P1172" s="131">
        <v>1.66892926463723</v>
      </c>
      <c r="Q1172" s="131">
        <v>0.61980260856011704</v>
      </c>
      <c r="R1172" s="132">
        <v>8</v>
      </c>
      <c r="S1172" s="133">
        <v>0</v>
      </c>
      <c r="T1172" s="133">
        <v>0.01</v>
      </c>
      <c r="U1172" s="134" t="s">
        <v>18</v>
      </c>
      <c r="V1172" s="135">
        <v>7.4999999999999997E-3</v>
      </c>
      <c r="W1172" s="135" t="s">
        <v>18</v>
      </c>
      <c r="X1172" s="135">
        <v>8.4499999999999992E-3</v>
      </c>
      <c r="Y1172" s="136" t="s">
        <v>1371</v>
      </c>
      <c r="Z1172" s="137">
        <v>4993.0941176209799</v>
      </c>
      <c r="AA1172" s="138" t="s">
        <v>18</v>
      </c>
      <c r="AB1172" s="139" t="s">
        <v>18</v>
      </c>
      <c r="AC1172" s="140">
        <v>40178</v>
      </c>
      <c r="AD1172" s="136" t="s">
        <v>1489</v>
      </c>
      <c r="AE1172" s="141" t="s">
        <v>1483</v>
      </c>
      <c r="AF1172" s="134" t="s">
        <v>235</v>
      </c>
      <c r="AG1172" s="142" t="s">
        <v>18</v>
      </c>
    </row>
    <row r="1173" spans="1:33" x14ac:dyDescent="0.25">
      <c r="A1173" s="40" t="s">
        <v>1752</v>
      </c>
      <c r="B1173" s="40" t="b" cm="1">
        <f t="array" ref="B1173">IsESG(A1173)</f>
        <v>0</v>
      </c>
      <c r="C1173" s="67">
        <v>-0.81594766886265901</v>
      </c>
      <c r="D1173" s="42">
        <v>4</v>
      </c>
      <c r="E1173" s="67">
        <v>-3.2186818953209899</v>
      </c>
      <c r="F1173" s="42">
        <v>4</v>
      </c>
      <c r="G1173" s="68">
        <v>9.6682756579150997</v>
      </c>
      <c r="H1173" s="64">
        <v>1</v>
      </c>
      <c r="I1173" s="68">
        <v>3.4495830174374298</v>
      </c>
      <c r="J1173" s="64">
        <v>1</v>
      </c>
      <c r="K1173" s="68">
        <v>-10.2892833662063</v>
      </c>
      <c r="L1173" s="64">
        <v>1</v>
      </c>
      <c r="M1173" s="68">
        <v>-0.61908230152950505</v>
      </c>
      <c r="N1173" s="64">
        <v>1</v>
      </c>
      <c r="O1173" s="67">
        <v>17.427592531522201</v>
      </c>
      <c r="P1173" s="69">
        <v>-3.6231415133847103E-2</v>
      </c>
      <c r="Q1173" s="69">
        <v>-0.16121409226917599</v>
      </c>
      <c r="R1173" s="70">
        <v>9</v>
      </c>
      <c r="S1173" s="71">
        <v>0</v>
      </c>
      <c r="T1173" s="71">
        <v>0</v>
      </c>
      <c r="U1173" s="46" t="s">
        <v>18</v>
      </c>
      <c r="V1173" s="72">
        <v>1.6E-2</v>
      </c>
      <c r="W1173" s="72" t="s">
        <v>18</v>
      </c>
      <c r="X1173" s="72">
        <v>1.6E-2</v>
      </c>
      <c r="Y1173" s="48" t="s">
        <v>1328</v>
      </c>
      <c r="Z1173" s="49">
        <v>172.25265542084199</v>
      </c>
      <c r="AA1173" s="50" t="s">
        <v>18</v>
      </c>
      <c r="AB1173" s="73" t="s">
        <v>18</v>
      </c>
      <c r="AC1173" s="52">
        <v>42065</v>
      </c>
      <c r="AD1173" s="48" t="s">
        <v>1753</v>
      </c>
      <c r="AE1173" s="53" t="s">
        <v>56</v>
      </c>
      <c r="AF1173" s="46" t="s">
        <v>18</v>
      </c>
      <c r="AG1173" s="54">
        <v>-4.716008E-2</v>
      </c>
    </row>
    <row r="1174" spans="1:33" x14ac:dyDescent="0.25">
      <c r="A1174" s="1" t="s">
        <v>1754</v>
      </c>
      <c r="B1174" s="40" t="b" cm="1">
        <f t="array" ref="B1174">IsESG(A1174)</f>
        <v>0</v>
      </c>
      <c r="C1174" s="75">
        <v>0.77263869674959396</v>
      </c>
      <c r="D1174" s="66">
        <v>3</v>
      </c>
      <c r="E1174" s="75">
        <v>-0.70775808261988005</v>
      </c>
      <c r="F1174" s="66">
        <v>3</v>
      </c>
      <c r="G1174" s="74">
        <v>5.5088659095743697</v>
      </c>
      <c r="H1174" s="37">
        <v>4</v>
      </c>
      <c r="I1174" s="74">
        <v>2.3736729378575898</v>
      </c>
      <c r="J1174" s="37">
        <v>4</v>
      </c>
      <c r="K1174" s="74">
        <v>-11.932930375228899</v>
      </c>
      <c r="L1174" s="37">
        <v>4</v>
      </c>
      <c r="M1174" s="75">
        <v>-2.2867339763310399</v>
      </c>
      <c r="N1174" s="66">
        <v>2</v>
      </c>
      <c r="O1174" s="74">
        <v>18.6442514404179</v>
      </c>
      <c r="P1174" s="76">
        <v>-9.1574415032383602E-2</v>
      </c>
      <c r="Q1174" s="76">
        <v>-5.8709795594017497E-2</v>
      </c>
      <c r="R1174" s="77">
        <v>6</v>
      </c>
      <c r="S1174" s="78">
        <v>0.05</v>
      </c>
      <c r="T1174" s="78">
        <v>5.0000000000000001E-3</v>
      </c>
      <c r="U1174" s="14" t="s">
        <v>18</v>
      </c>
      <c r="V1174" s="79">
        <v>1.4999999999999999E-2</v>
      </c>
      <c r="W1174" s="79" t="s">
        <v>18</v>
      </c>
      <c r="X1174" s="79">
        <v>1.7999999999999999E-2</v>
      </c>
      <c r="Y1174" s="12" t="s">
        <v>141</v>
      </c>
      <c r="Z1174" s="60">
        <v>123.572256248965</v>
      </c>
      <c r="AA1174" s="8" t="s">
        <v>18</v>
      </c>
      <c r="AB1174" s="80" t="s">
        <v>18</v>
      </c>
      <c r="AC1174" s="62">
        <v>33737</v>
      </c>
      <c r="AD1174" s="12" t="s">
        <v>1755</v>
      </c>
      <c r="AE1174" s="16" t="s">
        <v>1412</v>
      </c>
      <c r="AF1174" s="14" t="s">
        <v>18</v>
      </c>
      <c r="AG1174" s="39" t="s">
        <v>18</v>
      </c>
    </row>
    <row r="1175" spans="1:33" x14ac:dyDescent="0.25">
      <c r="A1175" s="40" t="s">
        <v>2713</v>
      </c>
      <c r="B1175" s="40" t="b" cm="1">
        <f t="array" ref="B1175">IsESG(A1175)</f>
        <v>0</v>
      </c>
      <c r="C1175" s="68">
        <v>1.4583470547866599</v>
      </c>
      <c r="D1175" s="64">
        <v>1</v>
      </c>
      <c r="E1175" s="68">
        <v>0.63747973270147296</v>
      </c>
      <c r="F1175" s="64">
        <v>2</v>
      </c>
      <c r="G1175" s="68">
        <v>7.6228755658047396</v>
      </c>
      <c r="H1175" s="64">
        <v>2</v>
      </c>
      <c r="I1175" s="68">
        <v>2.5800022436669598</v>
      </c>
      <c r="J1175" s="64">
        <v>3</v>
      </c>
      <c r="K1175" s="68">
        <v>-11.755074648744801</v>
      </c>
      <c r="L1175" s="64">
        <v>3</v>
      </c>
      <c r="M1175" s="68">
        <v>-2.2880929814683002</v>
      </c>
      <c r="N1175" s="64">
        <v>3</v>
      </c>
      <c r="O1175" s="67">
        <v>17.704820500701398</v>
      </c>
      <c r="P1175" s="69">
        <v>-8.4779572518349305E-2</v>
      </c>
      <c r="Q1175" s="69">
        <v>-1.2566465935969801E-2</v>
      </c>
      <c r="R1175" s="70">
        <v>6</v>
      </c>
      <c r="S1175" s="71">
        <v>0.05</v>
      </c>
      <c r="T1175" s="71">
        <v>5.0000000000000001E-3</v>
      </c>
      <c r="U1175" s="46" t="s">
        <v>18</v>
      </c>
      <c r="V1175" s="72">
        <v>1.4999999999999999E-2</v>
      </c>
      <c r="W1175" s="72" t="s">
        <v>18</v>
      </c>
      <c r="X1175" s="72">
        <v>1.7999999999999999E-2</v>
      </c>
      <c r="Y1175" s="48" t="s">
        <v>141</v>
      </c>
      <c r="Z1175" s="49" t="s">
        <v>18</v>
      </c>
      <c r="AA1175" s="50" t="s">
        <v>18</v>
      </c>
      <c r="AB1175" s="73" t="s">
        <v>18</v>
      </c>
      <c r="AC1175" s="52">
        <v>38442</v>
      </c>
      <c r="AD1175" s="48" t="s">
        <v>1755</v>
      </c>
      <c r="AE1175" s="53" t="s">
        <v>1412</v>
      </c>
      <c r="AF1175" s="46" t="s">
        <v>18</v>
      </c>
      <c r="AG1175" s="54" t="s">
        <v>18</v>
      </c>
    </row>
    <row r="1176" spans="1:33" x14ac:dyDescent="0.25">
      <c r="A1176" s="81" t="s">
        <v>2714</v>
      </c>
      <c r="B1176" s="40" t="b" cm="1">
        <f t="array" ref="B1176">IsESG(A1176)</f>
        <v>0</v>
      </c>
      <c r="C1176" s="124">
        <v>1.45719646034088</v>
      </c>
      <c r="D1176" s="125">
        <v>2</v>
      </c>
      <c r="E1176" s="124">
        <v>0.64969466557573896</v>
      </c>
      <c r="F1176" s="125">
        <v>1</v>
      </c>
      <c r="G1176" s="124">
        <v>7.6042827296144999</v>
      </c>
      <c r="H1176" s="125">
        <v>3</v>
      </c>
      <c r="I1176" s="124">
        <v>2.59617654000452</v>
      </c>
      <c r="J1176" s="125">
        <v>2</v>
      </c>
      <c r="K1176" s="124">
        <v>-11.691213814118999</v>
      </c>
      <c r="L1176" s="125">
        <v>2</v>
      </c>
      <c r="M1176" s="82">
        <v>-2.3584905660378102</v>
      </c>
      <c r="N1176" s="83">
        <v>4</v>
      </c>
      <c r="O1176" s="82">
        <v>17.177724217023201</v>
      </c>
      <c r="P1176" s="84">
        <v>-8.64394374054826E-2</v>
      </c>
      <c r="Q1176" s="84">
        <v>-1.2440702527713199E-2</v>
      </c>
      <c r="R1176" s="85">
        <v>6</v>
      </c>
      <c r="S1176" s="86">
        <v>0.05</v>
      </c>
      <c r="T1176" s="86">
        <v>5.0000000000000001E-3</v>
      </c>
      <c r="U1176" s="87" t="s">
        <v>18</v>
      </c>
      <c r="V1176" s="88">
        <v>1.4999999999999999E-2</v>
      </c>
      <c r="W1176" s="88" t="s">
        <v>18</v>
      </c>
      <c r="X1176" s="88">
        <v>1.7999999999999999E-2</v>
      </c>
      <c r="Y1176" s="89" t="s">
        <v>141</v>
      </c>
      <c r="Z1176" s="90" t="s">
        <v>18</v>
      </c>
      <c r="AA1176" s="91" t="s">
        <v>18</v>
      </c>
      <c r="AB1176" s="92" t="s">
        <v>18</v>
      </c>
      <c r="AC1176" s="93">
        <v>41186</v>
      </c>
      <c r="AD1176" s="89" t="s">
        <v>1755</v>
      </c>
      <c r="AE1176" s="94" t="s">
        <v>1412</v>
      </c>
      <c r="AF1176" s="87" t="s">
        <v>18</v>
      </c>
      <c r="AG1176" s="95" t="s">
        <v>18</v>
      </c>
    </row>
    <row r="1177" spans="1:33" hidden="1" x14ac:dyDescent="0.25">
      <c r="A1177" s="40" t="s">
        <v>1758</v>
      </c>
      <c r="B1177" s="40" t="b" cm="1">
        <f t="array" ref="B1177">IsESG(A1177)</f>
        <v>0</v>
      </c>
      <c r="C1177" s="67" t="s">
        <v>18</v>
      </c>
      <c r="D1177" s="42" t="s">
        <v>18</v>
      </c>
      <c r="E1177" s="67" t="s">
        <v>18</v>
      </c>
      <c r="F1177" s="42" t="s">
        <v>18</v>
      </c>
      <c r="G1177" s="67" t="s">
        <v>18</v>
      </c>
      <c r="H1177" s="42" t="s">
        <v>18</v>
      </c>
      <c r="I1177" s="67" t="s">
        <v>18</v>
      </c>
      <c r="J1177" s="42" t="s">
        <v>18</v>
      </c>
      <c r="K1177" s="67">
        <v>11.835206556948901</v>
      </c>
      <c r="L1177" s="42">
        <v>4</v>
      </c>
      <c r="M1177" s="67">
        <v>-2.5977415639202102</v>
      </c>
      <c r="N1177" s="42">
        <v>94</v>
      </c>
      <c r="O1177" s="67" t="s">
        <v>18</v>
      </c>
      <c r="P1177" s="69" t="s">
        <v>18</v>
      </c>
      <c r="Q1177" s="69" t="s">
        <v>18</v>
      </c>
      <c r="R1177" s="70">
        <v>8</v>
      </c>
      <c r="S1177" s="71">
        <v>0</v>
      </c>
      <c r="T1177" s="71">
        <v>0</v>
      </c>
      <c r="U1177" s="46" t="s">
        <v>18</v>
      </c>
      <c r="V1177" s="72">
        <v>0</v>
      </c>
      <c r="W1177" s="72" t="s">
        <v>18</v>
      </c>
      <c r="X1177" s="72">
        <v>4.0000000000000001E-3</v>
      </c>
      <c r="Y1177" s="48" t="s">
        <v>1371</v>
      </c>
      <c r="Z1177" s="49" t="s">
        <v>18</v>
      </c>
      <c r="AA1177" s="50" t="s">
        <v>18</v>
      </c>
      <c r="AB1177" s="73" t="s">
        <v>18</v>
      </c>
      <c r="AC1177" s="52">
        <v>44979</v>
      </c>
      <c r="AD1177" s="48" t="s">
        <v>1759</v>
      </c>
      <c r="AE1177" s="53" t="s">
        <v>75</v>
      </c>
      <c r="AF1177" s="46" t="s">
        <v>18</v>
      </c>
      <c r="AG1177" s="54" t="s">
        <v>18</v>
      </c>
    </row>
    <row r="1178" spans="1:33" hidden="1" x14ac:dyDescent="0.25">
      <c r="A1178" s="1" t="s">
        <v>1760</v>
      </c>
      <c r="B1178" s="40" t="b" cm="1">
        <f t="array" ref="B1178">IsESG(A1178)</f>
        <v>0</v>
      </c>
      <c r="C1178" s="74" t="s">
        <v>18</v>
      </c>
      <c r="D1178" s="37" t="s">
        <v>18</v>
      </c>
      <c r="E1178" s="74" t="s">
        <v>18</v>
      </c>
      <c r="F1178" s="37" t="s">
        <v>18</v>
      </c>
      <c r="G1178" s="74" t="s">
        <v>18</v>
      </c>
      <c r="H1178" s="37" t="s">
        <v>18</v>
      </c>
      <c r="I1178" s="74">
        <v>20.4243569248654</v>
      </c>
      <c r="J1178" s="37">
        <v>79</v>
      </c>
      <c r="K1178" s="74">
        <v>6.0781402017511201</v>
      </c>
      <c r="L1178" s="37">
        <v>58</v>
      </c>
      <c r="M1178" s="74">
        <v>0.43958885512955698</v>
      </c>
      <c r="N1178" s="37">
        <v>39</v>
      </c>
      <c r="O1178" s="74">
        <v>9.7284059769572906</v>
      </c>
      <c r="P1178" s="76">
        <v>1.6799615071930301</v>
      </c>
      <c r="Q1178" s="76" t="s">
        <v>18</v>
      </c>
      <c r="R1178" s="77">
        <v>6</v>
      </c>
      <c r="S1178" s="78">
        <v>0.05</v>
      </c>
      <c r="T1178" s="78">
        <v>0</v>
      </c>
      <c r="U1178" s="14" t="s">
        <v>18</v>
      </c>
      <c r="V1178" s="79">
        <v>1.4999999999999999E-2</v>
      </c>
      <c r="W1178" s="79" t="s">
        <v>18</v>
      </c>
      <c r="X1178" s="79">
        <v>0</v>
      </c>
      <c r="Y1178" s="12" t="s">
        <v>141</v>
      </c>
      <c r="Z1178" s="60" t="s">
        <v>18</v>
      </c>
      <c r="AA1178" s="8" t="s">
        <v>18</v>
      </c>
      <c r="AB1178" s="80" t="s">
        <v>18</v>
      </c>
      <c r="AC1178" s="62">
        <v>44686</v>
      </c>
      <c r="AD1178" s="12" t="s">
        <v>1761</v>
      </c>
      <c r="AE1178" s="16">
        <v>44118</v>
      </c>
      <c r="AF1178" s="14">
        <v>1000</v>
      </c>
      <c r="AG1178" s="39" t="s">
        <v>18</v>
      </c>
    </row>
    <row r="1179" spans="1:33" hidden="1" x14ac:dyDescent="0.25">
      <c r="A1179" s="40" t="s">
        <v>1762</v>
      </c>
      <c r="B1179" s="40" t="b" cm="1">
        <f t="array" ref="B1179">IsESG(A1179)</f>
        <v>0</v>
      </c>
      <c r="C1179" s="67" t="s">
        <v>18</v>
      </c>
      <c r="D1179" s="42" t="s">
        <v>18</v>
      </c>
      <c r="E1179" s="67">
        <v>13.5471563083715</v>
      </c>
      <c r="F1179" s="42">
        <v>6</v>
      </c>
      <c r="G1179" s="67">
        <v>6.2823626813389399</v>
      </c>
      <c r="H1179" s="42">
        <v>22</v>
      </c>
      <c r="I1179" s="67">
        <v>30.0863847343992</v>
      </c>
      <c r="J1179" s="42">
        <v>35</v>
      </c>
      <c r="K1179" s="67">
        <v>3.9351017254699299</v>
      </c>
      <c r="L1179" s="42">
        <v>78</v>
      </c>
      <c r="M1179" s="67">
        <v>-0.94737875515419301</v>
      </c>
      <c r="N1179" s="42">
        <v>72</v>
      </c>
      <c r="O1179" s="67">
        <v>13.735295341880599</v>
      </c>
      <c r="P1179" s="69">
        <v>1.89332480517364</v>
      </c>
      <c r="Q1179" s="69">
        <v>0.64335482182505899</v>
      </c>
      <c r="R1179" s="70">
        <v>8</v>
      </c>
      <c r="S1179" s="71">
        <v>0</v>
      </c>
      <c r="T1179" s="71">
        <v>0</v>
      </c>
      <c r="U1179" s="46" t="s">
        <v>18</v>
      </c>
      <c r="V1179" s="72">
        <v>6.9999999999999897E-3</v>
      </c>
      <c r="W1179" s="72" t="s">
        <v>18</v>
      </c>
      <c r="X1179" s="72">
        <v>0</v>
      </c>
      <c r="Y1179" s="48" t="s">
        <v>141</v>
      </c>
      <c r="Z1179" s="49" t="s">
        <v>18</v>
      </c>
      <c r="AA1179" s="50" t="s">
        <v>18</v>
      </c>
      <c r="AB1179" s="73" t="s">
        <v>18</v>
      </c>
      <c r="AC1179" s="52">
        <v>43262</v>
      </c>
      <c r="AD1179" s="48" t="s">
        <v>1763</v>
      </c>
      <c r="AE1179" s="53" t="s">
        <v>126</v>
      </c>
      <c r="AF1179" s="46" t="s">
        <v>18</v>
      </c>
      <c r="AG1179" s="54" t="s">
        <v>18</v>
      </c>
    </row>
    <row r="1180" spans="1:33" hidden="1" x14ac:dyDescent="0.25">
      <c r="A1180" s="1" t="s">
        <v>1764</v>
      </c>
      <c r="B1180" s="40" t="b" cm="1">
        <f t="array" ref="B1180">IsESG(A1180)</f>
        <v>0</v>
      </c>
      <c r="C1180" s="74" t="s">
        <v>18</v>
      </c>
      <c r="D1180" s="37" t="s">
        <v>18</v>
      </c>
      <c r="E1180" s="74">
        <v>12.854255362399201</v>
      </c>
      <c r="F1180" s="37">
        <v>10</v>
      </c>
      <c r="G1180" s="74">
        <v>5.82461248816987</v>
      </c>
      <c r="H1180" s="37">
        <v>23</v>
      </c>
      <c r="I1180" s="74">
        <v>29.4112489588355</v>
      </c>
      <c r="J1180" s="37">
        <v>42</v>
      </c>
      <c r="K1180" s="74">
        <v>3.5426166257451901</v>
      </c>
      <c r="L1180" s="37">
        <v>86</v>
      </c>
      <c r="M1180" s="74">
        <v>-1.0126752062236299</v>
      </c>
      <c r="N1180" s="37">
        <v>73</v>
      </c>
      <c r="O1180" s="74">
        <v>13.785356254322799</v>
      </c>
      <c r="P1180" s="76">
        <v>1.8374744282478599</v>
      </c>
      <c r="Q1180" s="76">
        <v>0.60491453113960703</v>
      </c>
      <c r="R1180" s="77">
        <v>8</v>
      </c>
      <c r="S1180" s="78">
        <v>0</v>
      </c>
      <c r="T1180" s="78">
        <v>0</v>
      </c>
      <c r="U1180" s="14" t="s">
        <v>18</v>
      </c>
      <c r="V1180" s="79">
        <v>1.39999999999999E-2</v>
      </c>
      <c r="W1180" s="79" t="s">
        <v>18</v>
      </c>
      <c r="X1180" s="79">
        <v>0</v>
      </c>
      <c r="Y1180" s="12" t="s">
        <v>141</v>
      </c>
      <c r="Z1180" s="60" t="s">
        <v>18</v>
      </c>
      <c r="AA1180" s="8" t="s">
        <v>18</v>
      </c>
      <c r="AB1180" s="80" t="s">
        <v>18</v>
      </c>
      <c r="AC1180" s="62">
        <v>41971</v>
      </c>
      <c r="AD1180" s="12" t="s">
        <v>1763</v>
      </c>
      <c r="AE1180" s="16">
        <v>10</v>
      </c>
      <c r="AF1180" s="14" t="s">
        <v>18</v>
      </c>
      <c r="AG1180" s="39" t="s">
        <v>18</v>
      </c>
    </row>
    <row r="1181" spans="1:33" hidden="1" x14ac:dyDescent="0.25">
      <c r="A1181" s="40" t="s">
        <v>1765</v>
      </c>
      <c r="B1181" s="40" t="b" cm="1">
        <f t="array" ref="B1181">IsESG(A1181)</f>
        <v>0</v>
      </c>
      <c r="C1181" s="67" t="s">
        <v>18</v>
      </c>
      <c r="D1181" s="42" t="s">
        <v>18</v>
      </c>
      <c r="E1181" s="67">
        <v>12.082636509242</v>
      </c>
      <c r="F1181" s="42">
        <v>13</v>
      </c>
      <c r="G1181" s="67">
        <v>8.1929431102449399</v>
      </c>
      <c r="H1181" s="42">
        <v>13</v>
      </c>
      <c r="I1181" s="67">
        <v>30.526723829453999</v>
      </c>
      <c r="J1181" s="42">
        <v>31</v>
      </c>
      <c r="K1181" s="67">
        <v>7.9714825641872</v>
      </c>
      <c r="L1181" s="42">
        <v>35</v>
      </c>
      <c r="M1181" s="67">
        <v>0.81565544376229704</v>
      </c>
      <c r="N1181" s="42">
        <v>24</v>
      </c>
      <c r="O1181" s="67">
        <v>11.8234007605268</v>
      </c>
      <c r="P1181" s="69">
        <v>2.2367265567546402</v>
      </c>
      <c r="Q1181" s="69">
        <v>0.53488242085998305</v>
      </c>
      <c r="R1181" s="70">
        <v>8</v>
      </c>
      <c r="S1181" s="71">
        <v>0</v>
      </c>
      <c r="T1181" s="71">
        <v>0.01</v>
      </c>
      <c r="U1181" s="46" t="s">
        <v>18</v>
      </c>
      <c r="V1181" s="72">
        <v>5.0000000000000001E-3</v>
      </c>
      <c r="W1181" s="72" t="s">
        <v>18</v>
      </c>
      <c r="X1181" s="72">
        <v>3.5799999999999998E-3</v>
      </c>
      <c r="Y1181" s="48" t="s">
        <v>1371</v>
      </c>
      <c r="Z1181" s="49">
        <v>3019.4863960380499</v>
      </c>
      <c r="AA1181" s="50" t="s">
        <v>18</v>
      </c>
      <c r="AB1181" s="73" t="s">
        <v>18</v>
      </c>
      <c r="AC1181" s="52">
        <v>42125</v>
      </c>
      <c r="AD1181" s="48" t="s">
        <v>1766</v>
      </c>
      <c r="AE1181" s="53" t="s">
        <v>70</v>
      </c>
      <c r="AF1181" s="46" t="s">
        <v>18</v>
      </c>
      <c r="AG1181" s="54" t="s">
        <v>18</v>
      </c>
    </row>
    <row r="1182" spans="1:33" x14ac:dyDescent="0.25">
      <c r="A1182" s="225" t="s">
        <v>2405</v>
      </c>
      <c r="B1182" s="40" t="b" cm="1">
        <f t="array" ref="B1182">IsESG(A1182)</f>
        <v>1</v>
      </c>
      <c r="C1182" s="65">
        <v>13.346313289617299</v>
      </c>
      <c r="D1182" s="66">
        <v>1</v>
      </c>
      <c r="E1182" s="55">
        <v>10.3411122092424</v>
      </c>
      <c r="F1182" s="37">
        <v>27</v>
      </c>
      <c r="G1182" s="55">
        <v>2.9108791254743598</v>
      </c>
      <c r="H1182" s="37">
        <v>52</v>
      </c>
      <c r="I1182" s="55">
        <v>32.9984225215387</v>
      </c>
      <c r="J1182" s="37">
        <v>9</v>
      </c>
      <c r="K1182" s="55">
        <v>6.7671956125739499</v>
      </c>
      <c r="L1182" s="37">
        <v>28</v>
      </c>
      <c r="M1182" s="55">
        <v>-1.08477880259195</v>
      </c>
      <c r="N1182" s="37">
        <v>63</v>
      </c>
      <c r="O1182" s="55">
        <v>12.901789404213901</v>
      </c>
      <c r="P1182" s="56">
        <v>2.2413490298379202</v>
      </c>
      <c r="Q1182" s="56">
        <v>0.46285353721612299</v>
      </c>
      <c r="R1182" s="57">
        <v>8</v>
      </c>
      <c r="S1182" s="58">
        <v>0.02</v>
      </c>
      <c r="T1182" s="58">
        <v>0.01</v>
      </c>
      <c r="U1182" s="14" t="s">
        <v>18</v>
      </c>
      <c r="V1182" s="59">
        <v>1.4E-2</v>
      </c>
      <c r="W1182" s="59" t="s">
        <v>18</v>
      </c>
      <c r="X1182" s="59">
        <v>1.4E-2</v>
      </c>
      <c r="Y1182" s="12" t="s">
        <v>30</v>
      </c>
      <c r="Z1182" s="60">
        <v>411.88333267000002</v>
      </c>
      <c r="AA1182" s="8">
        <v>-2.56611659</v>
      </c>
      <c r="AB1182" s="61">
        <v>3932</v>
      </c>
      <c r="AC1182" s="62">
        <v>36465</v>
      </c>
      <c r="AD1182" s="12" t="s">
        <v>479</v>
      </c>
      <c r="AE1182" s="16">
        <v>250000</v>
      </c>
      <c r="AF1182" s="14" t="s">
        <v>42</v>
      </c>
      <c r="AG1182" s="39">
        <v>-17.630322539999899</v>
      </c>
    </row>
    <row r="1183" spans="1:33" x14ac:dyDescent="0.25">
      <c r="A1183" s="40" t="s">
        <v>1768</v>
      </c>
      <c r="B1183" s="40" t="b" cm="1">
        <f t="array" ref="B1183">IsESG(A1183)</f>
        <v>0</v>
      </c>
      <c r="C1183" s="67">
        <v>9.4821656646618209</v>
      </c>
      <c r="D1183" s="42">
        <v>19</v>
      </c>
      <c r="E1183" s="67">
        <v>9.5523676903834502</v>
      </c>
      <c r="F1183" s="42">
        <v>30</v>
      </c>
      <c r="G1183" s="67">
        <v>3.1093487865840199</v>
      </c>
      <c r="H1183" s="42">
        <v>37</v>
      </c>
      <c r="I1183" s="67">
        <v>22.0758595106577</v>
      </c>
      <c r="J1183" s="42">
        <v>72</v>
      </c>
      <c r="K1183" s="67">
        <v>3.0748727909880298</v>
      </c>
      <c r="L1183" s="42">
        <v>88</v>
      </c>
      <c r="M1183" s="67">
        <v>-1.20609877895994</v>
      </c>
      <c r="N1183" s="42">
        <v>77</v>
      </c>
      <c r="O1183" s="67">
        <v>12.5369366886866</v>
      </c>
      <c r="P1183" s="69">
        <v>1.43534665606677</v>
      </c>
      <c r="Q1183" s="69">
        <v>0.53914942225169105</v>
      </c>
      <c r="R1183" s="70">
        <v>8</v>
      </c>
      <c r="S1183" s="71">
        <v>0</v>
      </c>
      <c r="T1183" s="71">
        <v>0</v>
      </c>
      <c r="U1183" s="46" t="s">
        <v>18</v>
      </c>
      <c r="V1183" s="72">
        <v>0</v>
      </c>
      <c r="W1183" s="72" t="s">
        <v>18</v>
      </c>
      <c r="X1183" s="72">
        <v>1.6799999999999999E-2</v>
      </c>
      <c r="Y1183" s="48" t="s">
        <v>141</v>
      </c>
      <c r="Z1183" s="49">
        <v>1877.131568</v>
      </c>
      <c r="AA1183" s="50" t="s">
        <v>18</v>
      </c>
      <c r="AB1183" s="73" t="s">
        <v>18</v>
      </c>
      <c r="AC1183" s="52">
        <v>35048</v>
      </c>
      <c r="AD1183" s="48" t="s">
        <v>1769</v>
      </c>
      <c r="AE1183" s="53">
        <v>5000</v>
      </c>
      <c r="AF1183" s="46" t="s">
        <v>18</v>
      </c>
      <c r="AG1183" s="54" t="s">
        <v>18</v>
      </c>
    </row>
    <row r="1184" spans="1:33" x14ac:dyDescent="0.25">
      <c r="A1184" s="1" t="s">
        <v>1770</v>
      </c>
      <c r="B1184" s="40" t="b" cm="1">
        <f t="array" ref="B1184">IsESG(A1184)</f>
        <v>0</v>
      </c>
      <c r="C1184" s="74">
        <v>9.9689425425242906</v>
      </c>
      <c r="D1184" s="37">
        <v>13</v>
      </c>
      <c r="E1184" s="74">
        <v>9.7025796050848001</v>
      </c>
      <c r="F1184" s="37">
        <v>29</v>
      </c>
      <c r="G1184" s="74">
        <v>3.1009883907686802</v>
      </c>
      <c r="H1184" s="37">
        <v>38</v>
      </c>
      <c r="I1184" s="74">
        <v>20.6999999999998</v>
      </c>
      <c r="J1184" s="37">
        <v>78</v>
      </c>
      <c r="K1184" s="74">
        <v>1.8565400843881501</v>
      </c>
      <c r="L1184" s="37">
        <v>100</v>
      </c>
      <c r="M1184" s="74">
        <v>-1.1735807860262</v>
      </c>
      <c r="N1184" s="37">
        <v>74</v>
      </c>
      <c r="O1184" s="74">
        <v>11.8509895534826</v>
      </c>
      <c r="P1184" s="76">
        <v>1.4023293639547101</v>
      </c>
      <c r="Q1184" s="76">
        <v>0.55421149121492297</v>
      </c>
      <c r="R1184" s="77">
        <v>8</v>
      </c>
      <c r="S1184" s="78">
        <v>0</v>
      </c>
      <c r="T1184" s="78">
        <v>0</v>
      </c>
      <c r="U1184" s="14" t="s">
        <v>18</v>
      </c>
      <c r="V1184" s="79">
        <v>0</v>
      </c>
      <c r="W1184" s="79" t="s">
        <v>18</v>
      </c>
      <c r="X1184" s="79">
        <v>1.6799999999999999E-2</v>
      </c>
      <c r="Y1184" s="12" t="s">
        <v>141</v>
      </c>
      <c r="Z1184" s="60">
        <v>353.64836600000001</v>
      </c>
      <c r="AA1184" s="8" t="s">
        <v>18</v>
      </c>
      <c r="AB1184" s="80" t="s">
        <v>18</v>
      </c>
      <c r="AC1184" s="62">
        <v>36887</v>
      </c>
      <c r="AD1184" s="12" t="s">
        <v>1771</v>
      </c>
      <c r="AE1184" s="16">
        <v>5000</v>
      </c>
      <c r="AF1184" s="14" t="s">
        <v>18</v>
      </c>
      <c r="AG1184" s="39" t="s">
        <v>18</v>
      </c>
    </row>
    <row r="1185" spans="1:33" x14ac:dyDescent="0.25">
      <c r="A1185" s="40" t="s">
        <v>1772</v>
      </c>
      <c r="B1185" s="40" t="b" cm="1">
        <f t="array" ref="B1185">IsESG(A1185)</f>
        <v>0</v>
      </c>
      <c r="C1185" s="67">
        <v>7.5454121183105203</v>
      </c>
      <c r="D1185" s="42">
        <v>30</v>
      </c>
      <c r="E1185" s="67">
        <v>12.206391760632201</v>
      </c>
      <c r="F1185" s="42">
        <v>11</v>
      </c>
      <c r="G1185" s="67">
        <v>3.2104331334025198</v>
      </c>
      <c r="H1185" s="42">
        <v>34</v>
      </c>
      <c r="I1185" s="67">
        <v>30.117512181140899</v>
      </c>
      <c r="J1185" s="42">
        <v>34</v>
      </c>
      <c r="K1185" s="67">
        <v>4.34882544936334</v>
      </c>
      <c r="L1185" s="42">
        <v>72</v>
      </c>
      <c r="M1185" s="67">
        <v>0.589382256492054</v>
      </c>
      <c r="N1185" s="42">
        <v>35</v>
      </c>
      <c r="O1185" s="67">
        <v>12.7239182066798</v>
      </c>
      <c r="P1185" s="69">
        <v>2.0462645547534</v>
      </c>
      <c r="Q1185" s="69">
        <v>0.61963436772552705</v>
      </c>
      <c r="R1185" s="70">
        <v>8</v>
      </c>
      <c r="S1185" s="71">
        <v>0</v>
      </c>
      <c r="T1185" s="71">
        <v>0</v>
      </c>
      <c r="U1185" s="46" t="s">
        <v>18</v>
      </c>
      <c r="V1185" s="72">
        <v>8.5000000000000006E-3</v>
      </c>
      <c r="W1185" s="72" t="s">
        <v>18</v>
      </c>
      <c r="X1185" s="72">
        <v>1.15E-2</v>
      </c>
      <c r="Y1185" s="48" t="s">
        <v>1651</v>
      </c>
      <c r="Z1185" s="49" t="s">
        <v>18</v>
      </c>
      <c r="AA1185" s="50" t="s">
        <v>18</v>
      </c>
      <c r="AB1185" s="73" t="s">
        <v>18</v>
      </c>
      <c r="AC1185" s="52">
        <v>41593</v>
      </c>
      <c r="AD1185" s="48" t="s">
        <v>1773</v>
      </c>
      <c r="AE1185" s="53" t="s">
        <v>1391</v>
      </c>
      <c r="AF1185" s="46" t="s">
        <v>18</v>
      </c>
      <c r="AG1185" s="54" t="s">
        <v>18</v>
      </c>
    </row>
    <row r="1186" spans="1:33" x14ac:dyDescent="0.25">
      <c r="A1186" s="225" t="s">
        <v>2539</v>
      </c>
      <c r="B1186" s="40" t="b" cm="1">
        <f t="array" ref="B1186">IsESG(A1186)</f>
        <v>1</v>
      </c>
      <c r="C1186" s="74">
        <v>11.164078844751</v>
      </c>
      <c r="D1186" s="37">
        <v>7</v>
      </c>
      <c r="E1186" s="74">
        <v>12.0336698491388</v>
      </c>
      <c r="F1186" s="37">
        <v>14</v>
      </c>
      <c r="G1186" s="74">
        <v>2.50574459568546</v>
      </c>
      <c r="H1186" s="37">
        <v>40</v>
      </c>
      <c r="I1186" s="74">
        <v>29.333437311133999</v>
      </c>
      <c r="J1186" s="37">
        <v>45</v>
      </c>
      <c r="K1186" s="74">
        <v>5.3501667460695401</v>
      </c>
      <c r="L1186" s="37">
        <v>64</v>
      </c>
      <c r="M1186" s="74">
        <v>-1.71563180585804</v>
      </c>
      <c r="N1186" s="37">
        <v>84</v>
      </c>
      <c r="O1186" s="74">
        <v>13.0752118439257</v>
      </c>
      <c r="P1186" s="76">
        <v>1.9313207506947401</v>
      </c>
      <c r="Q1186" s="76">
        <v>0.59301935061262101</v>
      </c>
      <c r="R1186" s="77">
        <v>9</v>
      </c>
      <c r="S1186" s="78">
        <v>0.05</v>
      </c>
      <c r="T1186" s="78">
        <v>0</v>
      </c>
      <c r="U1186" s="14" t="s">
        <v>18</v>
      </c>
      <c r="V1186" s="79">
        <v>8.2500000000000004E-3</v>
      </c>
      <c r="W1186" s="79" t="s">
        <v>18</v>
      </c>
      <c r="X1186" s="79">
        <v>1.16999999999999E-2</v>
      </c>
      <c r="Y1186" s="12" t="s">
        <v>141</v>
      </c>
      <c r="Z1186" s="60" t="s">
        <v>18</v>
      </c>
      <c r="AA1186" s="8" t="s">
        <v>18</v>
      </c>
      <c r="AB1186" s="80" t="s">
        <v>18</v>
      </c>
      <c r="AC1186" s="62">
        <v>39769</v>
      </c>
      <c r="AD1186" s="12" t="s">
        <v>1921</v>
      </c>
      <c r="AE1186" s="16" t="s">
        <v>1585</v>
      </c>
      <c r="AF1186" s="14" t="s">
        <v>18</v>
      </c>
      <c r="AG1186" s="39" t="s">
        <v>18</v>
      </c>
    </row>
    <row r="1187" spans="1:33" hidden="1" x14ac:dyDescent="0.25">
      <c r="A1187" s="40" t="s">
        <v>1777</v>
      </c>
      <c r="B1187" s="40" t="b" cm="1">
        <f t="array" ref="B1187">IsESG(A1187)</f>
        <v>0</v>
      </c>
      <c r="C1187" s="67" t="s">
        <v>18</v>
      </c>
      <c r="D1187" s="42" t="s">
        <v>18</v>
      </c>
      <c r="E1187" s="67">
        <v>8.6971514167187998</v>
      </c>
      <c r="F1187" s="42">
        <v>37</v>
      </c>
      <c r="G1187" s="67">
        <v>4.7010832647384504</v>
      </c>
      <c r="H1187" s="42">
        <v>28</v>
      </c>
      <c r="I1187" s="67">
        <v>25.1112393122241</v>
      </c>
      <c r="J1187" s="42">
        <v>60</v>
      </c>
      <c r="K1187" s="67">
        <v>4.3964886384448398</v>
      </c>
      <c r="L1187" s="42">
        <v>70</v>
      </c>
      <c r="M1187" s="67">
        <v>-1.9917372019064099</v>
      </c>
      <c r="N1187" s="42">
        <v>87</v>
      </c>
      <c r="O1187" s="67">
        <v>11.857177503492199</v>
      </c>
      <c r="P1187" s="69">
        <v>1.7736286691162</v>
      </c>
      <c r="Q1187" s="69">
        <v>0.490951993806097</v>
      </c>
      <c r="R1187" s="70">
        <v>8</v>
      </c>
      <c r="S1187" s="71">
        <v>0</v>
      </c>
      <c r="T1187" s="71">
        <v>0</v>
      </c>
      <c r="U1187" s="46" t="s">
        <v>18</v>
      </c>
      <c r="V1187" s="72">
        <v>8.5000000000000006E-3</v>
      </c>
      <c r="W1187" s="72" t="s">
        <v>18</v>
      </c>
      <c r="X1187" s="72">
        <v>9.2999999999999992E-3</v>
      </c>
      <c r="Y1187" s="48" t="s">
        <v>1371</v>
      </c>
      <c r="Z1187" s="49" t="s">
        <v>18</v>
      </c>
      <c r="AA1187" s="50" t="s">
        <v>18</v>
      </c>
      <c r="AB1187" s="73" t="s">
        <v>18</v>
      </c>
      <c r="AC1187" s="52">
        <v>43130</v>
      </c>
      <c r="AD1187" s="48" t="s">
        <v>1778</v>
      </c>
      <c r="AE1187" s="53" t="s">
        <v>1394</v>
      </c>
      <c r="AF1187" s="46" t="s">
        <v>18</v>
      </c>
      <c r="AG1187" s="54" t="s">
        <v>18</v>
      </c>
    </row>
    <row r="1188" spans="1:33" x14ac:dyDescent="0.25">
      <c r="A1188" s="1" t="s">
        <v>2715</v>
      </c>
      <c r="B1188" s="40" t="b" cm="1">
        <f t="array" ref="B1188">IsESG(A1188)</f>
        <v>0</v>
      </c>
      <c r="C1188" s="74">
        <v>11.122475934822299</v>
      </c>
      <c r="D1188" s="37">
        <v>8</v>
      </c>
      <c r="E1188" s="74">
        <v>8.7518290379843897</v>
      </c>
      <c r="F1188" s="37">
        <v>36</v>
      </c>
      <c r="G1188" s="74">
        <v>4.5701631281025801</v>
      </c>
      <c r="H1188" s="37">
        <v>29</v>
      </c>
      <c r="I1188" s="74">
        <v>24.835706462211999</v>
      </c>
      <c r="J1188" s="37">
        <v>63</v>
      </c>
      <c r="K1188" s="74">
        <v>4.42052221713229</v>
      </c>
      <c r="L1188" s="37">
        <v>69</v>
      </c>
      <c r="M1188" s="74">
        <v>-2.0622986036519699</v>
      </c>
      <c r="N1188" s="37">
        <v>88</v>
      </c>
      <c r="O1188" s="74">
        <v>11.508254366315899</v>
      </c>
      <c r="P1188" s="76">
        <v>1.80346179744944</v>
      </c>
      <c r="Q1188" s="76">
        <v>0.51541477768851796</v>
      </c>
      <c r="R1188" s="77">
        <v>8</v>
      </c>
      <c r="S1188" s="78">
        <v>0</v>
      </c>
      <c r="T1188" s="78">
        <v>0</v>
      </c>
      <c r="U1188" s="14" t="s">
        <v>18</v>
      </c>
      <c r="V1188" s="79">
        <v>8.5000000000000006E-3</v>
      </c>
      <c r="W1188" s="79" t="s">
        <v>18</v>
      </c>
      <c r="X1188" s="79">
        <v>9.2999999999999992E-3</v>
      </c>
      <c r="Y1188" s="12" t="s">
        <v>1371</v>
      </c>
      <c r="Z1188" s="60" t="s">
        <v>18</v>
      </c>
      <c r="AA1188" s="8" t="s">
        <v>18</v>
      </c>
      <c r="AB1188" s="80" t="s">
        <v>18</v>
      </c>
      <c r="AC1188" s="62">
        <v>41900</v>
      </c>
      <c r="AD1188" s="12" t="s">
        <v>1778</v>
      </c>
      <c r="AE1188" s="16" t="s">
        <v>1394</v>
      </c>
      <c r="AF1188" s="14" t="s">
        <v>18</v>
      </c>
      <c r="AG1188" s="39" t="s">
        <v>18</v>
      </c>
    </row>
    <row r="1189" spans="1:33" x14ac:dyDescent="0.25">
      <c r="A1189" s="40" t="s">
        <v>1780</v>
      </c>
      <c r="B1189" s="40" t="b" cm="1">
        <f t="array" ref="B1189">IsESG(A1189)</f>
        <v>0</v>
      </c>
      <c r="C1189" s="67">
        <v>8.4272047512486505</v>
      </c>
      <c r="D1189" s="42">
        <v>24</v>
      </c>
      <c r="E1189" s="67">
        <v>7.1708861329221296</v>
      </c>
      <c r="F1189" s="42">
        <v>46</v>
      </c>
      <c r="G1189" s="67">
        <v>2.88827301288174</v>
      </c>
      <c r="H1189" s="42">
        <v>39</v>
      </c>
      <c r="I1189" s="67">
        <v>19.272027330371301</v>
      </c>
      <c r="J1189" s="42">
        <v>81</v>
      </c>
      <c r="K1189" s="67">
        <v>-8.1368129642711506E-2</v>
      </c>
      <c r="L1189" s="42">
        <v>106</v>
      </c>
      <c r="M1189" s="67">
        <v>-1.4615655540913099</v>
      </c>
      <c r="N1189" s="42">
        <v>82</v>
      </c>
      <c r="O1189" s="67">
        <v>12.9421907991784</v>
      </c>
      <c r="P1189" s="69">
        <v>1.1737593896471601</v>
      </c>
      <c r="Q1189" s="69">
        <v>0.36702233108794502</v>
      </c>
      <c r="R1189" s="70">
        <v>8</v>
      </c>
      <c r="S1189" s="71">
        <v>0</v>
      </c>
      <c r="T1189" s="71">
        <v>0</v>
      </c>
      <c r="U1189" s="46" t="s">
        <v>18</v>
      </c>
      <c r="V1189" s="72">
        <v>1.6E-2</v>
      </c>
      <c r="W1189" s="72" t="s">
        <v>18</v>
      </c>
      <c r="X1189" s="72">
        <v>1.6199999999999999E-2</v>
      </c>
      <c r="Y1189" s="48" t="s">
        <v>1328</v>
      </c>
      <c r="Z1189" s="49">
        <v>426.509344318074</v>
      </c>
      <c r="AA1189" s="50" t="s">
        <v>18</v>
      </c>
      <c r="AB1189" s="73" t="s">
        <v>18</v>
      </c>
      <c r="AC1189" s="52">
        <v>40815</v>
      </c>
      <c r="AD1189" s="48" t="s">
        <v>1781</v>
      </c>
      <c r="AE1189" s="53" t="s">
        <v>154</v>
      </c>
      <c r="AF1189" s="46" t="s">
        <v>39</v>
      </c>
      <c r="AG1189" s="54" t="s">
        <v>18</v>
      </c>
    </row>
    <row r="1190" spans="1:33" x14ac:dyDescent="0.25">
      <c r="A1190" s="1" t="s">
        <v>1782</v>
      </c>
      <c r="B1190" s="40" t="b" cm="1">
        <f t="array" ref="B1190">IsESG(A1190)</f>
        <v>0</v>
      </c>
      <c r="C1190" s="74">
        <v>8.5805992805548108</v>
      </c>
      <c r="D1190" s="37">
        <v>23</v>
      </c>
      <c r="E1190" s="74">
        <v>6.9497618361891602</v>
      </c>
      <c r="F1190" s="37">
        <v>47</v>
      </c>
      <c r="G1190" s="74">
        <v>-3.83497990275947</v>
      </c>
      <c r="H1190" s="37">
        <v>62</v>
      </c>
      <c r="I1190" s="74">
        <v>26.535417941525999</v>
      </c>
      <c r="J1190" s="37">
        <v>56</v>
      </c>
      <c r="K1190" s="74">
        <v>1.43683862018624</v>
      </c>
      <c r="L1190" s="37">
        <v>104</v>
      </c>
      <c r="M1190" s="74">
        <v>-4.7056524373675996</v>
      </c>
      <c r="N1190" s="37">
        <v>106</v>
      </c>
      <c r="O1190" s="74">
        <v>13.857756500597301</v>
      </c>
      <c r="P1190" s="76">
        <v>1.6203494832173999</v>
      </c>
      <c r="Q1190" s="76">
        <v>0.30919436202241102</v>
      </c>
      <c r="R1190" s="77">
        <v>9</v>
      </c>
      <c r="S1190" s="78">
        <v>0.05</v>
      </c>
      <c r="T1190" s="78">
        <v>0</v>
      </c>
      <c r="U1190" s="14" t="s">
        <v>18</v>
      </c>
      <c r="V1190" s="79">
        <v>1.7500000000000002E-2</v>
      </c>
      <c r="W1190" s="79" t="s">
        <v>18</v>
      </c>
      <c r="X1190" s="79">
        <v>8.0000000000000002E-3</v>
      </c>
      <c r="Y1190" s="12" t="s">
        <v>141</v>
      </c>
      <c r="Z1190" s="60" t="s">
        <v>18</v>
      </c>
      <c r="AA1190" s="8" t="s">
        <v>18</v>
      </c>
      <c r="AB1190" s="80" t="s">
        <v>18</v>
      </c>
      <c r="AC1190" s="62">
        <v>41739</v>
      </c>
      <c r="AD1190" s="12" t="s">
        <v>1783</v>
      </c>
      <c r="AE1190" s="16" t="s">
        <v>68</v>
      </c>
      <c r="AF1190" s="14" t="s">
        <v>18</v>
      </c>
      <c r="AG1190" s="39" t="s">
        <v>18</v>
      </c>
    </row>
    <row r="1191" spans="1:33" hidden="1" x14ac:dyDescent="0.25">
      <c r="A1191" s="40" t="s">
        <v>1784</v>
      </c>
      <c r="B1191" s="40" t="b" cm="1">
        <f t="array" ref="B1191">IsESG(A1191)</f>
        <v>0</v>
      </c>
      <c r="C1191" s="67" t="s">
        <v>18</v>
      </c>
      <c r="D1191" s="42" t="s">
        <v>18</v>
      </c>
      <c r="E1191" s="67">
        <v>12.951518487377699</v>
      </c>
      <c r="F1191" s="42">
        <v>8</v>
      </c>
      <c r="G1191" s="67">
        <v>-7.0451864056003597</v>
      </c>
      <c r="H1191" s="42">
        <v>65</v>
      </c>
      <c r="I1191" s="67">
        <v>16.690222681087601</v>
      </c>
      <c r="J1191" s="42">
        <v>84</v>
      </c>
      <c r="K1191" s="67">
        <v>2.39012064841359</v>
      </c>
      <c r="L1191" s="42">
        <v>95</v>
      </c>
      <c r="M1191" s="67">
        <v>-3.3212325724785301</v>
      </c>
      <c r="N1191" s="42">
        <v>102</v>
      </c>
      <c r="O1191" s="67">
        <v>19.0651880772804</v>
      </c>
      <c r="P1191" s="69">
        <v>0.66137366559122701</v>
      </c>
      <c r="Q1191" s="69">
        <v>0.47517223281641302</v>
      </c>
      <c r="R1191" s="70">
        <v>9</v>
      </c>
      <c r="S1191" s="71">
        <v>0.05</v>
      </c>
      <c r="T1191" s="71">
        <v>0</v>
      </c>
      <c r="U1191" s="46" t="s">
        <v>18</v>
      </c>
      <c r="V1191" s="72">
        <v>1.7500000000000002E-2</v>
      </c>
      <c r="W1191" s="72" t="s">
        <v>18</v>
      </c>
      <c r="X1191" s="72">
        <v>7.7499999999999999E-3</v>
      </c>
      <c r="Y1191" s="48" t="s">
        <v>141</v>
      </c>
      <c r="Z1191" s="49" t="s">
        <v>18</v>
      </c>
      <c r="AA1191" s="50" t="s">
        <v>18</v>
      </c>
      <c r="AB1191" s="73" t="s">
        <v>18</v>
      </c>
      <c r="AC1191" s="52">
        <v>39310</v>
      </c>
      <c r="AD1191" s="48" t="s">
        <v>1785</v>
      </c>
      <c r="AE1191" s="53" t="s">
        <v>68</v>
      </c>
      <c r="AF1191" s="46" t="s">
        <v>18</v>
      </c>
      <c r="AG1191" s="54" t="s">
        <v>18</v>
      </c>
    </row>
    <row r="1192" spans="1:33" hidden="1" x14ac:dyDescent="0.25">
      <c r="A1192" s="1" t="s">
        <v>1786</v>
      </c>
      <c r="B1192" s="40" t="b" cm="1">
        <f t="array" ref="B1192">IsESG(A1192)</f>
        <v>0</v>
      </c>
      <c r="C1192" s="74" t="s">
        <v>18</v>
      </c>
      <c r="D1192" s="37" t="s">
        <v>18</v>
      </c>
      <c r="E1192" s="74">
        <v>6.8963350187494399</v>
      </c>
      <c r="F1192" s="37">
        <v>48</v>
      </c>
      <c r="G1192" s="74">
        <v>-3.5515886038301998</v>
      </c>
      <c r="H1192" s="37">
        <v>61</v>
      </c>
      <c r="I1192" s="74">
        <v>33.458454250273903</v>
      </c>
      <c r="J1192" s="37">
        <v>10</v>
      </c>
      <c r="K1192" s="74">
        <v>5.1585489505418103</v>
      </c>
      <c r="L1192" s="37">
        <v>66</v>
      </c>
      <c r="M1192" s="74">
        <v>1.9540741304337299</v>
      </c>
      <c r="N1192" s="37">
        <v>5</v>
      </c>
      <c r="O1192" s="74">
        <v>16.983744799171401</v>
      </c>
      <c r="P1192" s="76">
        <v>1.72973894982669</v>
      </c>
      <c r="Q1192" s="76">
        <v>0.27362943314751498</v>
      </c>
      <c r="R1192" s="77">
        <v>6</v>
      </c>
      <c r="S1192" s="78">
        <v>0.03</v>
      </c>
      <c r="T1192" s="78">
        <v>0.02</v>
      </c>
      <c r="U1192" s="14" t="s">
        <v>89</v>
      </c>
      <c r="V1192" s="79">
        <v>2.7E-2</v>
      </c>
      <c r="W1192" s="79" t="s">
        <v>18</v>
      </c>
      <c r="X1192" s="79">
        <v>0.03</v>
      </c>
      <c r="Y1192" s="12" t="s">
        <v>30</v>
      </c>
      <c r="Z1192" s="60">
        <v>171.32739979999999</v>
      </c>
      <c r="AA1192" s="8">
        <v>0.82743789000000001</v>
      </c>
      <c r="AB1192" s="80">
        <v>2299</v>
      </c>
      <c r="AC1192" s="62">
        <v>42534</v>
      </c>
      <c r="AD1192" s="12" t="s">
        <v>1787</v>
      </c>
      <c r="AE1192" s="16">
        <v>500</v>
      </c>
      <c r="AF1192" s="14" t="s">
        <v>39</v>
      </c>
      <c r="AG1192" s="39">
        <v>30.85466435</v>
      </c>
    </row>
    <row r="1193" spans="1:33" hidden="1" x14ac:dyDescent="0.25">
      <c r="A1193" s="40" t="s">
        <v>1788</v>
      </c>
      <c r="B1193" s="40" t="b" cm="1">
        <f t="array" ref="B1193">IsESG(A1193)</f>
        <v>0</v>
      </c>
      <c r="C1193" s="67" t="s">
        <v>18</v>
      </c>
      <c r="D1193" s="42" t="s">
        <v>18</v>
      </c>
      <c r="E1193" s="67" t="s">
        <v>18</v>
      </c>
      <c r="F1193" s="42" t="s">
        <v>18</v>
      </c>
      <c r="G1193" s="67">
        <v>-2.0372058721735802</v>
      </c>
      <c r="H1193" s="42">
        <v>60</v>
      </c>
      <c r="I1193" s="67">
        <v>35.5529212144029</v>
      </c>
      <c r="J1193" s="42">
        <v>7</v>
      </c>
      <c r="K1193" s="67">
        <v>5.9962702339805203</v>
      </c>
      <c r="L1193" s="42">
        <v>59</v>
      </c>
      <c r="M1193" s="67">
        <v>2.0983703930792199</v>
      </c>
      <c r="N1193" s="42">
        <v>4</v>
      </c>
      <c r="O1193" s="67">
        <v>16.9837342464428</v>
      </c>
      <c r="P1193" s="69">
        <v>1.8530619591956901</v>
      </c>
      <c r="Q1193" s="69" t="s">
        <v>18</v>
      </c>
      <c r="R1193" s="70">
        <v>6</v>
      </c>
      <c r="S1193" s="71">
        <v>0.03</v>
      </c>
      <c r="T1193" s="71">
        <v>0.02</v>
      </c>
      <c r="U1193" s="46" t="s">
        <v>18</v>
      </c>
      <c r="V1193" s="72">
        <v>1.4999999999999999E-2</v>
      </c>
      <c r="W1193" s="72" t="s">
        <v>18</v>
      </c>
      <c r="X1193" s="72">
        <v>1.4500000000000001E-2</v>
      </c>
      <c r="Y1193" s="48" t="s">
        <v>30</v>
      </c>
      <c r="Z1193" s="49" t="s">
        <v>18</v>
      </c>
      <c r="AA1193" s="50" t="s">
        <v>18</v>
      </c>
      <c r="AB1193" s="73" t="s">
        <v>18</v>
      </c>
      <c r="AC1193" s="52">
        <v>44326</v>
      </c>
      <c r="AD1193" s="48" t="s">
        <v>1787</v>
      </c>
      <c r="AE1193" s="53">
        <v>500</v>
      </c>
      <c r="AF1193" s="46" t="s">
        <v>39</v>
      </c>
      <c r="AG1193" s="54" t="s">
        <v>18</v>
      </c>
    </row>
    <row r="1194" spans="1:33" hidden="1" x14ac:dyDescent="0.25">
      <c r="A1194" s="1" t="s">
        <v>1789</v>
      </c>
      <c r="B1194" s="40" t="b" cm="1">
        <f t="array" ref="B1194">IsESG(A1194)</f>
        <v>0</v>
      </c>
      <c r="C1194" s="74" t="s">
        <v>18</v>
      </c>
      <c r="D1194" s="37" t="s">
        <v>18</v>
      </c>
      <c r="E1194" s="74">
        <v>6.7055206428094003</v>
      </c>
      <c r="F1194" s="37">
        <v>49</v>
      </c>
      <c r="G1194" s="74">
        <v>1.2381219775823</v>
      </c>
      <c r="H1194" s="37">
        <v>50</v>
      </c>
      <c r="I1194" s="74">
        <v>23.922874535458199</v>
      </c>
      <c r="J1194" s="37">
        <v>65</v>
      </c>
      <c r="K1194" s="74">
        <v>5.1196437246780304</v>
      </c>
      <c r="L1194" s="37">
        <v>67</v>
      </c>
      <c r="M1194" s="74">
        <v>-0.550145098222243</v>
      </c>
      <c r="N1194" s="37">
        <v>66</v>
      </c>
      <c r="O1194" s="74">
        <v>12.5015328554456</v>
      </c>
      <c r="P1194" s="76">
        <v>1.5871545839744401</v>
      </c>
      <c r="Q1194" s="76">
        <v>0.29744579496527201</v>
      </c>
      <c r="R1194" s="77">
        <v>6</v>
      </c>
      <c r="S1194" s="78">
        <v>0.03</v>
      </c>
      <c r="T1194" s="78">
        <v>0.02</v>
      </c>
      <c r="U1194" s="14" t="s">
        <v>89</v>
      </c>
      <c r="V1194" s="79">
        <v>1.9E-2</v>
      </c>
      <c r="W1194" s="79" t="s">
        <v>18</v>
      </c>
      <c r="X1194" s="79">
        <v>2.1999999999999999E-2</v>
      </c>
      <c r="Y1194" s="12" t="s">
        <v>30</v>
      </c>
      <c r="Z1194" s="60">
        <v>133.70119941999999</v>
      </c>
      <c r="AA1194" s="8">
        <v>1.0060858800000001</v>
      </c>
      <c r="AB1194" s="80">
        <v>2307</v>
      </c>
      <c r="AC1194" s="62">
        <v>42534</v>
      </c>
      <c r="AD1194" s="12" t="s">
        <v>1787</v>
      </c>
      <c r="AE1194" s="16">
        <v>500</v>
      </c>
      <c r="AF1194" s="14" t="s">
        <v>39</v>
      </c>
      <c r="AG1194" s="39">
        <v>23.575303519999899</v>
      </c>
    </row>
    <row r="1195" spans="1:33" hidden="1" x14ac:dyDescent="0.25">
      <c r="A1195" s="40" t="s">
        <v>1790</v>
      </c>
      <c r="B1195" s="40" t="b" cm="1">
        <f t="array" ref="B1195">IsESG(A1195)</f>
        <v>0</v>
      </c>
      <c r="C1195" s="67" t="s">
        <v>18</v>
      </c>
      <c r="D1195" s="42" t="s">
        <v>18</v>
      </c>
      <c r="E1195" s="67" t="s">
        <v>18</v>
      </c>
      <c r="F1195" s="42" t="s">
        <v>18</v>
      </c>
      <c r="G1195" s="67">
        <v>2.0042428081728798</v>
      </c>
      <c r="H1195" s="42">
        <v>42</v>
      </c>
      <c r="I1195" s="67">
        <v>24.860195792500601</v>
      </c>
      <c r="J1195" s="42">
        <v>62</v>
      </c>
      <c r="K1195" s="67">
        <v>5.5240642313312698</v>
      </c>
      <c r="L1195" s="42">
        <v>63</v>
      </c>
      <c r="M1195" s="67">
        <v>-0.48206193785303902</v>
      </c>
      <c r="N1195" s="42">
        <v>61</v>
      </c>
      <c r="O1195" s="67">
        <v>12.5015469204411</v>
      </c>
      <c r="P1195" s="69">
        <v>1.66212922028826</v>
      </c>
      <c r="Q1195" s="69" t="s">
        <v>18</v>
      </c>
      <c r="R1195" s="70">
        <v>6</v>
      </c>
      <c r="S1195" s="71">
        <v>0.03</v>
      </c>
      <c r="T1195" s="71">
        <v>0.02</v>
      </c>
      <c r="U1195" s="46" t="s">
        <v>18</v>
      </c>
      <c r="V1195" s="72">
        <v>1.4999999999999999E-2</v>
      </c>
      <c r="W1195" s="72" t="s">
        <v>18</v>
      </c>
      <c r="X1195" s="72">
        <v>1.4500000000000001E-2</v>
      </c>
      <c r="Y1195" s="48" t="s">
        <v>30</v>
      </c>
      <c r="Z1195" s="49" t="s">
        <v>18</v>
      </c>
      <c r="AA1195" s="50" t="s">
        <v>18</v>
      </c>
      <c r="AB1195" s="73" t="s">
        <v>18</v>
      </c>
      <c r="AC1195" s="52">
        <v>44326</v>
      </c>
      <c r="AD1195" s="48" t="s">
        <v>1787</v>
      </c>
      <c r="AE1195" s="53">
        <v>500</v>
      </c>
      <c r="AF1195" s="46" t="s">
        <v>39</v>
      </c>
      <c r="AG1195" s="54" t="s">
        <v>18</v>
      </c>
    </row>
    <row r="1196" spans="1:33" hidden="1" x14ac:dyDescent="0.25">
      <c r="A1196" s="1" t="s">
        <v>1791</v>
      </c>
      <c r="B1196" s="40" t="b" cm="1">
        <f t="array" ref="B1196">IsESG(A1196)</f>
        <v>0</v>
      </c>
      <c r="C1196" s="74" t="s">
        <v>18</v>
      </c>
      <c r="D1196" s="37" t="s">
        <v>18</v>
      </c>
      <c r="E1196" s="74">
        <v>11.4641965224776</v>
      </c>
      <c r="F1196" s="37">
        <v>17</v>
      </c>
      <c r="G1196" s="74">
        <v>7.2257977235070596</v>
      </c>
      <c r="H1196" s="37">
        <v>18</v>
      </c>
      <c r="I1196" s="74">
        <v>30.726256983240301</v>
      </c>
      <c r="J1196" s="37">
        <v>30</v>
      </c>
      <c r="K1196" s="74">
        <v>8.9095744680851698</v>
      </c>
      <c r="L1196" s="37">
        <v>19</v>
      </c>
      <c r="M1196" s="74">
        <v>0.84137081879751496</v>
      </c>
      <c r="N1196" s="37">
        <v>23</v>
      </c>
      <c r="O1196" s="74">
        <v>11.1378952602455</v>
      </c>
      <c r="P1196" s="76">
        <v>2.3923054583853398</v>
      </c>
      <c r="Q1196" s="76">
        <v>0.662133673222559</v>
      </c>
      <c r="R1196" s="77">
        <v>9</v>
      </c>
      <c r="S1196" s="78">
        <v>0</v>
      </c>
      <c r="T1196" s="78">
        <v>0</v>
      </c>
      <c r="U1196" s="14" t="s">
        <v>18</v>
      </c>
      <c r="V1196" s="79">
        <v>4.0000000000000001E-3</v>
      </c>
      <c r="W1196" s="79" t="s">
        <v>18</v>
      </c>
      <c r="X1196" s="79">
        <v>4.0000000000000001E-3</v>
      </c>
      <c r="Y1196" s="12" t="s">
        <v>1328</v>
      </c>
      <c r="Z1196" s="60">
        <v>10899.0640441083</v>
      </c>
      <c r="AA1196" s="8" t="s">
        <v>18</v>
      </c>
      <c r="AB1196" s="80" t="s">
        <v>18</v>
      </c>
      <c r="AC1196" s="62">
        <v>43448</v>
      </c>
      <c r="AD1196" s="12" t="s">
        <v>1792</v>
      </c>
      <c r="AE1196" s="16" t="s">
        <v>56</v>
      </c>
      <c r="AF1196" s="14" t="s">
        <v>18</v>
      </c>
      <c r="AG1196" s="39">
        <v>17.83301243</v>
      </c>
    </row>
    <row r="1197" spans="1:33" hidden="1" x14ac:dyDescent="0.25">
      <c r="A1197" s="40" t="s">
        <v>1793</v>
      </c>
      <c r="B1197" s="40" t="b" cm="1">
        <f t="array" ref="B1197">IsESG(A1197)</f>
        <v>0</v>
      </c>
      <c r="C1197" s="67" t="s">
        <v>18</v>
      </c>
      <c r="D1197" s="42" t="s">
        <v>18</v>
      </c>
      <c r="E1197" s="67">
        <v>11.685312132152999</v>
      </c>
      <c r="F1197" s="42">
        <v>15</v>
      </c>
      <c r="G1197" s="67">
        <v>7.4371527785449301</v>
      </c>
      <c r="H1197" s="42">
        <v>16</v>
      </c>
      <c r="I1197" s="67">
        <v>30.979259648201701</v>
      </c>
      <c r="J1197" s="42">
        <v>23</v>
      </c>
      <c r="K1197" s="67">
        <v>9.0253496503496393</v>
      </c>
      <c r="L1197" s="42">
        <v>16</v>
      </c>
      <c r="M1197" s="67">
        <v>0.84899939357181398</v>
      </c>
      <c r="N1197" s="42">
        <v>22</v>
      </c>
      <c r="O1197" s="67">
        <v>11.1358050995405</v>
      </c>
      <c r="P1197" s="69">
        <v>2.4154742338370299</v>
      </c>
      <c r="Q1197" s="69">
        <v>0.67583924806270501</v>
      </c>
      <c r="R1197" s="70">
        <v>9</v>
      </c>
      <c r="S1197" s="71">
        <v>0</v>
      </c>
      <c r="T1197" s="71">
        <v>0</v>
      </c>
      <c r="U1197" s="46" t="s">
        <v>18</v>
      </c>
      <c r="V1197" s="72">
        <v>2E-3</v>
      </c>
      <c r="W1197" s="72" t="s">
        <v>18</v>
      </c>
      <c r="X1197" s="72">
        <v>2E-3</v>
      </c>
      <c r="Y1197" s="48" t="s">
        <v>1328</v>
      </c>
      <c r="Z1197" s="49" t="s">
        <v>18</v>
      </c>
      <c r="AA1197" s="50" t="s">
        <v>18</v>
      </c>
      <c r="AB1197" s="73" t="s">
        <v>18</v>
      </c>
      <c r="AC1197" s="52">
        <v>43448</v>
      </c>
      <c r="AD1197" s="48" t="s">
        <v>1792</v>
      </c>
      <c r="AE1197" s="53" t="s">
        <v>68</v>
      </c>
      <c r="AF1197" s="46" t="s">
        <v>18</v>
      </c>
      <c r="AG1197" s="54" t="s">
        <v>18</v>
      </c>
    </row>
    <row r="1198" spans="1:33" hidden="1" x14ac:dyDescent="0.25">
      <c r="A1198" s="1" t="s">
        <v>1794</v>
      </c>
      <c r="B1198" s="40" t="b" cm="1">
        <f t="array" ref="B1198">IsESG(A1198)</f>
        <v>0</v>
      </c>
      <c r="C1198" s="74" t="s">
        <v>18</v>
      </c>
      <c r="D1198" s="37" t="s">
        <v>18</v>
      </c>
      <c r="E1198" s="74" t="s">
        <v>18</v>
      </c>
      <c r="F1198" s="37" t="s">
        <v>18</v>
      </c>
      <c r="G1198" s="74">
        <v>5.0385899057728301</v>
      </c>
      <c r="H1198" s="37">
        <v>26</v>
      </c>
      <c r="I1198" s="74">
        <v>14.839241549876499</v>
      </c>
      <c r="J1198" s="37">
        <v>92</v>
      </c>
      <c r="K1198" s="74">
        <v>5.9315589353612799</v>
      </c>
      <c r="L1198" s="37">
        <v>60</v>
      </c>
      <c r="M1198" s="74">
        <v>-7.1736011477741002E-2</v>
      </c>
      <c r="N1198" s="37">
        <v>47</v>
      </c>
      <c r="O1198" s="74">
        <v>7.8579800859473101</v>
      </c>
      <c r="P1198" s="76">
        <v>1.36908366717361</v>
      </c>
      <c r="Q1198" s="76" t="s">
        <v>18</v>
      </c>
      <c r="R1198" s="77">
        <v>8</v>
      </c>
      <c r="S1198" s="78">
        <v>0</v>
      </c>
      <c r="T1198" s="78">
        <v>0</v>
      </c>
      <c r="U1198" s="14" t="s">
        <v>18</v>
      </c>
      <c r="V1198" s="79">
        <v>6.0000000000000001E-3</v>
      </c>
      <c r="W1198" s="79" t="s">
        <v>18</v>
      </c>
      <c r="X1198" s="79">
        <v>6.0000000000000001E-3</v>
      </c>
      <c r="Y1198" s="12" t="s">
        <v>1328</v>
      </c>
      <c r="Z1198" s="60">
        <v>217.12143547032201</v>
      </c>
      <c r="AA1198" s="8" t="s">
        <v>18</v>
      </c>
      <c r="AB1198" s="80" t="s">
        <v>18</v>
      </c>
      <c r="AC1198" s="62">
        <v>43901</v>
      </c>
      <c r="AD1198" s="12" t="s">
        <v>1792</v>
      </c>
      <c r="AE1198" s="16" t="s">
        <v>56</v>
      </c>
      <c r="AF1198" s="14" t="s">
        <v>18</v>
      </c>
      <c r="AG1198" s="39">
        <v>-1.0866946399999999</v>
      </c>
    </row>
    <row r="1199" spans="1:33" hidden="1" x14ac:dyDescent="0.25">
      <c r="A1199" s="40" t="s">
        <v>1795</v>
      </c>
      <c r="B1199" s="40" t="b" cm="1">
        <f t="array" ref="B1199">IsESG(A1199)</f>
        <v>0</v>
      </c>
      <c r="C1199" s="67" t="s">
        <v>18</v>
      </c>
      <c r="D1199" s="42" t="s">
        <v>18</v>
      </c>
      <c r="E1199" s="67">
        <v>7.4407854798703399</v>
      </c>
      <c r="F1199" s="42">
        <v>44</v>
      </c>
      <c r="G1199" s="67">
        <v>0.88682706862852601</v>
      </c>
      <c r="H1199" s="42">
        <v>52</v>
      </c>
      <c r="I1199" s="67">
        <v>29.222309505106299</v>
      </c>
      <c r="J1199" s="42">
        <v>47</v>
      </c>
      <c r="K1199" s="67">
        <v>7.4461136512084796</v>
      </c>
      <c r="L1199" s="42">
        <v>42</v>
      </c>
      <c r="M1199" s="67">
        <v>0.48869883934026198</v>
      </c>
      <c r="N1199" s="42">
        <v>36</v>
      </c>
      <c r="O1199" s="67">
        <v>15.052477426621801</v>
      </c>
      <c r="P1199" s="69">
        <v>1.67024333837636</v>
      </c>
      <c r="Q1199" s="69">
        <v>0.32296917734373698</v>
      </c>
      <c r="R1199" s="70">
        <v>9</v>
      </c>
      <c r="S1199" s="71">
        <v>0</v>
      </c>
      <c r="T1199" s="71">
        <v>0</v>
      </c>
      <c r="U1199" s="46" t="s">
        <v>18</v>
      </c>
      <c r="V1199" s="72">
        <v>6.0000000000000001E-3</v>
      </c>
      <c r="W1199" s="72" t="s">
        <v>18</v>
      </c>
      <c r="X1199" s="72">
        <v>6.0000000000000001E-3</v>
      </c>
      <c r="Y1199" s="48" t="s">
        <v>1328</v>
      </c>
      <c r="Z1199" s="49">
        <v>1596.0452507428499</v>
      </c>
      <c r="AA1199" s="50" t="s">
        <v>18</v>
      </c>
      <c r="AB1199" s="73" t="s">
        <v>18</v>
      </c>
      <c r="AC1199" s="52">
        <v>43047</v>
      </c>
      <c r="AD1199" s="48" t="s">
        <v>1796</v>
      </c>
      <c r="AE1199" s="53" t="s">
        <v>56</v>
      </c>
      <c r="AF1199" s="46" t="s">
        <v>18</v>
      </c>
      <c r="AG1199" s="54">
        <v>-0.10939375999999899</v>
      </c>
    </row>
    <row r="1200" spans="1:33" hidden="1" x14ac:dyDescent="0.25">
      <c r="A1200" s="1" t="s">
        <v>1797</v>
      </c>
      <c r="B1200" s="40" t="b" cm="1">
        <f t="array" ref="B1200">IsESG(A1200)</f>
        <v>0</v>
      </c>
      <c r="C1200" s="74" t="s">
        <v>18</v>
      </c>
      <c r="D1200" s="37" t="s">
        <v>18</v>
      </c>
      <c r="E1200" s="74">
        <v>8.88560103106939</v>
      </c>
      <c r="F1200" s="37">
        <v>34</v>
      </c>
      <c r="G1200" s="74">
        <v>3.16388728389231</v>
      </c>
      <c r="H1200" s="37">
        <v>36</v>
      </c>
      <c r="I1200" s="74">
        <v>22.064056939501899</v>
      </c>
      <c r="J1200" s="37">
        <v>74</v>
      </c>
      <c r="K1200" s="74">
        <v>6.09341169192707</v>
      </c>
      <c r="L1200" s="37">
        <v>57</v>
      </c>
      <c r="M1200" s="74">
        <v>0.70463887257781099</v>
      </c>
      <c r="N1200" s="37">
        <v>27</v>
      </c>
      <c r="O1200" s="74">
        <v>12.989586393746899</v>
      </c>
      <c r="P1200" s="76">
        <v>1.38442033773517</v>
      </c>
      <c r="Q1200" s="76">
        <v>0.49534113981050398</v>
      </c>
      <c r="R1200" s="77">
        <v>8</v>
      </c>
      <c r="S1200" s="78">
        <v>0</v>
      </c>
      <c r="T1200" s="78">
        <v>0</v>
      </c>
      <c r="U1200" s="14" t="s">
        <v>18</v>
      </c>
      <c r="V1200" s="79">
        <v>1.8499999999999999E-2</v>
      </c>
      <c r="W1200" s="79" t="s">
        <v>18</v>
      </c>
      <c r="X1200" s="79">
        <v>1.84E-2</v>
      </c>
      <c r="Y1200" s="12" t="s">
        <v>1328</v>
      </c>
      <c r="Z1200" s="60">
        <v>279.27307647999999</v>
      </c>
      <c r="AA1200" s="8" t="s">
        <v>18</v>
      </c>
      <c r="AB1200" s="80" t="s">
        <v>18</v>
      </c>
      <c r="AC1200" s="62">
        <v>43448</v>
      </c>
      <c r="AD1200" s="12" t="s">
        <v>1798</v>
      </c>
      <c r="AE1200" s="16" t="s">
        <v>56</v>
      </c>
      <c r="AF1200" s="14" t="s">
        <v>18</v>
      </c>
      <c r="AG1200" s="39">
        <v>-1.1796476300000001</v>
      </c>
    </row>
    <row r="1201" spans="1:33" hidden="1" x14ac:dyDescent="0.25">
      <c r="A1201" s="40" t="s">
        <v>1799</v>
      </c>
      <c r="B1201" s="40" t="b" cm="1">
        <f t="array" ref="B1201">IsESG(A1201)</f>
        <v>0</v>
      </c>
      <c r="C1201" s="67" t="s">
        <v>18</v>
      </c>
      <c r="D1201" s="42" t="s">
        <v>18</v>
      </c>
      <c r="E1201" s="67">
        <v>9.8075251951510598</v>
      </c>
      <c r="F1201" s="42">
        <v>28</v>
      </c>
      <c r="G1201" s="67">
        <v>3.9939242037474201</v>
      </c>
      <c r="H1201" s="42">
        <v>30</v>
      </c>
      <c r="I1201" s="67">
        <v>23.071937783538502</v>
      </c>
      <c r="J1201" s="42">
        <v>70</v>
      </c>
      <c r="K1201" s="67">
        <v>6.5357643758765196</v>
      </c>
      <c r="L1201" s="42">
        <v>51</v>
      </c>
      <c r="M1201" s="67">
        <v>0.79617834394904996</v>
      </c>
      <c r="N1201" s="42">
        <v>25</v>
      </c>
      <c r="O1201" s="67">
        <v>12.978837610085799</v>
      </c>
      <c r="P1201" s="69">
        <v>1.46322259333532</v>
      </c>
      <c r="Q1201" s="69">
        <v>0.55456746289273096</v>
      </c>
      <c r="R1201" s="70">
        <v>8</v>
      </c>
      <c r="S1201" s="71">
        <v>0</v>
      </c>
      <c r="T1201" s="71">
        <v>0</v>
      </c>
      <c r="U1201" s="46" t="s">
        <v>18</v>
      </c>
      <c r="V1201" s="72">
        <v>9.4999999999999998E-3</v>
      </c>
      <c r="W1201" s="72" t="s">
        <v>18</v>
      </c>
      <c r="X1201" s="72">
        <v>9.4000000000000004E-3</v>
      </c>
      <c r="Y1201" s="48" t="s">
        <v>1328</v>
      </c>
      <c r="Z1201" s="49" t="s">
        <v>18</v>
      </c>
      <c r="AA1201" s="50" t="s">
        <v>18</v>
      </c>
      <c r="AB1201" s="73" t="s">
        <v>18</v>
      </c>
      <c r="AC1201" s="52">
        <v>43448</v>
      </c>
      <c r="AD1201" s="48" t="s">
        <v>1798</v>
      </c>
      <c r="AE1201" s="53" t="s">
        <v>68</v>
      </c>
      <c r="AF1201" s="46" t="s">
        <v>18</v>
      </c>
      <c r="AG1201" s="54" t="s">
        <v>18</v>
      </c>
    </row>
    <row r="1202" spans="1:33" hidden="1" x14ac:dyDescent="0.25">
      <c r="A1202" s="1" t="s">
        <v>1800</v>
      </c>
      <c r="B1202" s="40" t="b" cm="1">
        <f t="array" ref="B1202">IsESG(A1202)</f>
        <v>0</v>
      </c>
      <c r="C1202" s="74" t="s">
        <v>18</v>
      </c>
      <c r="D1202" s="37" t="s">
        <v>18</v>
      </c>
      <c r="E1202" s="74">
        <v>7.9665917977027103</v>
      </c>
      <c r="F1202" s="37">
        <v>39</v>
      </c>
      <c r="G1202" s="74">
        <v>3.1699663812387402</v>
      </c>
      <c r="H1202" s="37">
        <v>35</v>
      </c>
      <c r="I1202" s="74">
        <v>22.0697254405924</v>
      </c>
      <c r="J1202" s="37">
        <v>73</v>
      </c>
      <c r="K1202" s="74">
        <v>6.1204343534056997</v>
      </c>
      <c r="L1202" s="37">
        <v>56</v>
      </c>
      <c r="M1202" s="74">
        <v>0.70257611241213402</v>
      </c>
      <c r="N1202" s="37">
        <v>28</v>
      </c>
      <c r="O1202" s="74">
        <v>12.982810080060499</v>
      </c>
      <c r="P1202" s="76">
        <v>1.3855795449853801</v>
      </c>
      <c r="Q1202" s="76">
        <v>0.42950982971308799</v>
      </c>
      <c r="R1202" s="77">
        <v>8</v>
      </c>
      <c r="S1202" s="78">
        <v>0</v>
      </c>
      <c r="T1202" s="78">
        <v>0</v>
      </c>
      <c r="U1202" s="14" t="s">
        <v>18</v>
      </c>
      <c r="V1202" s="79">
        <v>1.8499999999999999E-2</v>
      </c>
      <c r="W1202" s="79" t="s">
        <v>18</v>
      </c>
      <c r="X1202" s="79">
        <v>1.84E-2</v>
      </c>
      <c r="Y1202" s="12" t="s">
        <v>1328</v>
      </c>
      <c r="Z1202" s="60" t="s">
        <v>18</v>
      </c>
      <c r="AA1202" s="8" t="s">
        <v>18</v>
      </c>
      <c r="AB1202" s="80" t="s">
        <v>18</v>
      </c>
      <c r="AC1202" s="62">
        <v>43448</v>
      </c>
      <c r="AD1202" s="12" t="s">
        <v>1798</v>
      </c>
      <c r="AE1202" s="16" t="s">
        <v>56</v>
      </c>
      <c r="AF1202" s="14" t="s">
        <v>18</v>
      </c>
      <c r="AG1202" s="39" t="s">
        <v>18</v>
      </c>
    </row>
    <row r="1203" spans="1:33" x14ac:dyDescent="0.25">
      <c r="A1203" s="40" t="s">
        <v>1801</v>
      </c>
      <c r="B1203" s="40" t="b" cm="1">
        <f t="array" ref="B1203">IsESG(A1203)</f>
        <v>0</v>
      </c>
      <c r="C1203" s="67">
        <v>10.6940380530492</v>
      </c>
      <c r="D1203" s="42">
        <v>9</v>
      </c>
      <c r="E1203" s="67">
        <v>12.1974052951297</v>
      </c>
      <c r="F1203" s="42">
        <v>12</v>
      </c>
      <c r="G1203" s="67">
        <v>3.79938064269786</v>
      </c>
      <c r="H1203" s="42">
        <v>32</v>
      </c>
      <c r="I1203" s="67">
        <v>33.589001447177999</v>
      </c>
      <c r="J1203" s="42">
        <v>9</v>
      </c>
      <c r="K1203" s="67">
        <v>7.6752595357517199</v>
      </c>
      <c r="L1203" s="42">
        <v>39</v>
      </c>
      <c r="M1203" s="67">
        <v>1.5511551155115599</v>
      </c>
      <c r="N1203" s="42">
        <v>7</v>
      </c>
      <c r="O1203" s="67">
        <v>13.1222097928935</v>
      </c>
      <c r="P1203" s="69">
        <v>2.2487060148914702</v>
      </c>
      <c r="Q1203" s="69">
        <v>0.67862517899396702</v>
      </c>
      <c r="R1203" s="70">
        <v>8</v>
      </c>
      <c r="S1203" s="71">
        <v>0</v>
      </c>
      <c r="T1203" s="71">
        <v>0</v>
      </c>
      <c r="U1203" s="46" t="s">
        <v>18</v>
      </c>
      <c r="V1203" s="72">
        <v>1.4E-2</v>
      </c>
      <c r="W1203" s="72" t="s">
        <v>18</v>
      </c>
      <c r="X1203" s="72">
        <v>1.4E-2</v>
      </c>
      <c r="Y1203" s="48" t="s">
        <v>1328</v>
      </c>
      <c r="Z1203" s="49">
        <v>4103.9677993167297</v>
      </c>
      <c r="AA1203" s="50" t="s">
        <v>18</v>
      </c>
      <c r="AB1203" s="73" t="s">
        <v>18</v>
      </c>
      <c r="AC1203" s="52">
        <v>42146</v>
      </c>
      <c r="AD1203" s="48" t="s">
        <v>1802</v>
      </c>
      <c r="AE1203" s="53" t="s">
        <v>56</v>
      </c>
      <c r="AF1203" s="46" t="s">
        <v>18</v>
      </c>
      <c r="AG1203" s="54">
        <v>3.4262532600000002</v>
      </c>
    </row>
    <row r="1204" spans="1:33" x14ac:dyDescent="0.25">
      <c r="A1204" s="1" t="s">
        <v>1803</v>
      </c>
      <c r="B1204" s="40" t="b" cm="1">
        <f t="array" ref="B1204">IsESG(A1204)</f>
        <v>0</v>
      </c>
      <c r="C1204" s="74">
        <v>7.8177376662203297</v>
      </c>
      <c r="D1204" s="37">
        <v>27</v>
      </c>
      <c r="E1204" s="74">
        <v>10.0046312144674</v>
      </c>
      <c r="F1204" s="37">
        <v>25</v>
      </c>
      <c r="G1204" s="74">
        <v>-16.070447247776499</v>
      </c>
      <c r="H1204" s="37">
        <v>70</v>
      </c>
      <c r="I1204" s="74">
        <v>5.5641421947451901</v>
      </c>
      <c r="J1204" s="37">
        <v>103</v>
      </c>
      <c r="K1204" s="74">
        <v>3.6025786879030299</v>
      </c>
      <c r="L1204" s="37">
        <v>85</v>
      </c>
      <c r="M1204" s="74">
        <v>-6.7258449982928896</v>
      </c>
      <c r="N1204" s="37">
        <v>108</v>
      </c>
      <c r="O1204" s="74">
        <v>22.179905319285101</v>
      </c>
      <c r="P1204" s="76">
        <v>6.6868312382969503E-2</v>
      </c>
      <c r="Q1204" s="76">
        <v>0.34421884301248601</v>
      </c>
      <c r="R1204" s="77">
        <v>9</v>
      </c>
      <c r="S1204" s="78">
        <v>0</v>
      </c>
      <c r="T1204" s="78">
        <v>0</v>
      </c>
      <c r="U1204" s="14" t="s">
        <v>18</v>
      </c>
      <c r="V1204" s="79">
        <v>1.4999999999999999E-2</v>
      </c>
      <c r="W1204" s="79" t="s">
        <v>18</v>
      </c>
      <c r="X1204" s="79">
        <v>1.4999999999999999E-2</v>
      </c>
      <c r="Y1204" s="12" t="s">
        <v>1328</v>
      </c>
      <c r="Z1204" s="60">
        <v>1442.0159443165601</v>
      </c>
      <c r="AA1204" s="8" t="s">
        <v>18</v>
      </c>
      <c r="AB1204" s="80" t="s">
        <v>18</v>
      </c>
      <c r="AC1204" s="62">
        <v>41922</v>
      </c>
      <c r="AD1204" s="12" t="s">
        <v>1804</v>
      </c>
      <c r="AE1204" s="16" t="s">
        <v>56</v>
      </c>
      <c r="AF1204" s="14" t="s">
        <v>18</v>
      </c>
      <c r="AG1204" s="39">
        <v>-8.7808972799999996</v>
      </c>
    </row>
    <row r="1205" spans="1:33" x14ac:dyDescent="0.25">
      <c r="A1205" s="40" t="s">
        <v>1805</v>
      </c>
      <c r="B1205" s="40" t="b" cm="1">
        <f t="array" ref="B1205">IsESG(A1205)</f>
        <v>0</v>
      </c>
      <c r="C1205" s="67">
        <v>8.6485446431305792</v>
      </c>
      <c r="D1205" s="42">
        <v>22</v>
      </c>
      <c r="E1205" s="67">
        <v>9.2434494330329198</v>
      </c>
      <c r="F1205" s="42">
        <v>32</v>
      </c>
      <c r="G1205" s="67">
        <v>1.3783391664299001</v>
      </c>
      <c r="H1205" s="42">
        <v>48</v>
      </c>
      <c r="I1205" s="67">
        <v>30.197476686780099</v>
      </c>
      <c r="J1205" s="42">
        <v>33</v>
      </c>
      <c r="K1205" s="67">
        <v>6.4827276805740901</v>
      </c>
      <c r="L1205" s="42">
        <v>52</v>
      </c>
      <c r="M1205" s="67">
        <v>-1.18651124063283</v>
      </c>
      <c r="N1205" s="42">
        <v>75</v>
      </c>
      <c r="O1205" s="67">
        <v>11.477567866294001</v>
      </c>
      <c r="P1205" s="69">
        <v>2.2754356701514502</v>
      </c>
      <c r="Q1205" s="69">
        <v>0.49448563820827601</v>
      </c>
      <c r="R1205" s="70">
        <v>8</v>
      </c>
      <c r="S1205" s="71">
        <v>0</v>
      </c>
      <c r="T1205" s="71">
        <v>0</v>
      </c>
      <c r="U1205" s="46" t="s">
        <v>18</v>
      </c>
      <c r="V1205" s="72">
        <v>1.6E-2</v>
      </c>
      <c r="W1205" s="72" t="s">
        <v>18</v>
      </c>
      <c r="X1205" s="72">
        <v>1.61E-2</v>
      </c>
      <c r="Y1205" s="48" t="s">
        <v>1328</v>
      </c>
      <c r="Z1205" s="49">
        <v>2636.8293091063601</v>
      </c>
      <c r="AA1205" s="50" t="s">
        <v>18</v>
      </c>
      <c r="AB1205" s="73" t="s">
        <v>18</v>
      </c>
      <c r="AC1205" s="52">
        <v>41908</v>
      </c>
      <c r="AD1205" s="48" t="s">
        <v>1806</v>
      </c>
      <c r="AE1205" s="53" t="s">
        <v>56</v>
      </c>
      <c r="AF1205" s="46" t="s">
        <v>18</v>
      </c>
      <c r="AG1205" s="54">
        <v>-2.92955283</v>
      </c>
    </row>
    <row r="1206" spans="1:33" x14ac:dyDescent="0.25">
      <c r="A1206" s="1" t="s">
        <v>1807</v>
      </c>
      <c r="B1206" s="40" t="b" cm="1">
        <f t="array" ref="B1206">IsESG(A1206)</f>
        <v>0</v>
      </c>
      <c r="C1206" s="75">
        <v>14.9161609472328</v>
      </c>
      <c r="D1206" s="66">
        <v>1</v>
      </c>
      <c r="E1206" s="74">
        <v>13.444530705669001</v>
      </c>
      <c r="F1206" s="37">
        <v>7</v>
      </c>
      <c r="G1206" s="74">
        <v>-0.25298055225956201</v>
      </c>
      <c r="H1206" s="37">
        <v>56</v>
      </c>
      <c r="I1206" s="75">
        <v>61.513464635903802</v>
      </c>
      <c r="J1206" s="66">
        <v>1</v>
      </c>
      <c r="K1206" s="75">
        <v>20.072264353087</v>
      </c>
      <c r="L1206" s="66">
        <v>1</v>
      </c>
      <c r="M1206" s="75">
        <v>2.9428715510410002</v>
      </c>
      <c r="N1206" s="66">
        <v>2</v>
      </c>
      <c r="O1206" s="74">
        <v>16.322047004828299</v>
      </c>
      <c r="P1206" s="76">
        <v>3.5187041957227301</v>
      </c>
      <c r="Q1206" s="76">
        <v>0.42691179312124899</v>
      </c>
      <c r="R1206" s="77">
        <v>6</v>
      </c>
      <c r="S1206" s="78">
        <v>0</v>
      </c>
      <c r="T1206" s="78">
        <v>0</v>
      </c>
      <c r="U1206" s="14" t="s">
        <v>18</v>
      </c>
      <c r="V1206" s="79">
        <v>0.01</v>
      </c>
      <c r="W1206" s="79" t="s">
        <v>18</v>
      </c>
      <c r="X1206" s="79">
        <v>1.15E-2</v>
      </c>
      <c r="Y1206" s="12" t="s">
        <v>30</v>
      </c>
      <c r="Z1206" s="60">
        <v>13.957921049999999</v>
      </c>
      <c r="AA1206" s="8" t="s">
        <v>18</v>
      </c>
      <c r="AB1206" s="80">
        <v>213</v>
      </c>
      <c r="AC1206" s="62">
        <v>41243</v>
      </c>
      <c r="AD1206" s="12" t="s">
        <v>1808</v>
      </c>
      <c r="AE1206" s="16">
        <v>5000</v>
      </c>
      <c r="AF1206" s="14" t="s">
        <v>18</v>
      </c>
      <c r="AG1206" s="39">
        <v>0.1725266</v>
      </c>
    </row>
    <row r="1207" spans="1:33" x14ac:dyDescent="0.25">
      <c r="A1207" s="40" t="s">
        <v>1809</v>
      </c>
      <c r="B1207" s="40" t="b" cm="1">
        <f t="array" ref="B1207">IsESG(A1207)</f>
        <v>0</v>
      </c>
      <c r="C1207" s="67">
        <v>2.9726268774005802</v>
      </c>
      <c r="D1207" s="42">
        <v>33</v>
      </c>
      <c r="E1207" s="67">
        <v>9.4338282264274795</v>
      </c>
      <c r="F1207" s="42">
        <v>31</v>
      </c>
      <c r="G1207" s="67">
        <v>1.6541727626263301</v>
      </c>
      <c r="H1207" s="42">
        <v>46</v>
      </c>
      <c r="I1207" s="67">
        <v>8.6468042609853804</v>
      </c>
      <c r="J1207" s="42">
        <v>99</v>
      </c>
      <c r="K1207" s="67">
        <v>0.14575023013194599</v>
      </c>
      <c r="L1207" s="42">
        <v>105</v>
      </c>
      <c r="M1207" s="67">
        <v>-0.52575434318804504</v>
      </c>
      <c r="N1207" s="42">
        <v>65</v>
      </c>
      <c r="O1207" s="67">
        <v>13.699396532556699</v>
      </c>
      <c r="P1207" s="69">
        <v>0.33328438175390901</v>
      </c>
      <c r="Q1207" s="69">
        <v>0.39919133915400001</v>
      </c>
      <c r="R1207" s="70">
        <v>6</v>
      </c>
      <c r="S1207" s="71">
        <v>0</v>
      </c>
      <c r="T1207" s="71">
        <v>0</v>
      </c>
      <c r="U1207" s="46" t="s">
        <v>18</v>
      </c>
      <c r="V1207" s="72">
        <v>0.01</v>
      </c>
      <c r="W1207" s="72" t="s">
        <v>18</v>
      </c>
      <c r="X1207" s="72">
        <v>1.15E-2</v>
      </c>
      <c r="Y1207" s="48" t="s">
        <v>30</v>
      </c>
      <c r="Z1207" s="49">
        <v>9.1614746199999999</v>
      </c>
      <c r="AA1207" s="50" t="s">
        <v>18</v>
      </c>
      <c r="AB1207" s="73">
        <v>290</v>
      </c>
      <c r="AC1207" s="52">
        <v>41820</v>
      </c>
      <c r="AD1207" s="48" t="s">
        <v>1808</v>
      </c>
      <c r="AE1207" s="53">
        <v>5000</v>
      </c>
      <c r="AF1207" s="46" t="s">
        <v>18</v>
      </c>
      <c r="AG1207" s="54">
        <v>0.94701186000000004</v>
      </c>
    </row>
    <row r="1208" spans="1:33" hidden="1" x14ac:dyDescent="0.25">
      <c r="A1208" s="1" t="s">
        <v>1810</v>
      </c>
      <c r="B1208" s="40" t="b" cm="1">
        <f t="array" ref="B1208">IsESG(A1208)</f>
        <v>0</v>
      </c>
      <c r="C1208" s="74" t="s">
        <v>18</v>
      </c>
      <c r="D1208" s="37" t="s">
        <v>18</v>
      </c>
      <c r="E1208" s="74">
        <v>7.8559765094126099</v>
      </c>
      <c r="F1208" s="37">
        <v>42</v>
      </c>
      <c r="G1208" s="74">
        <v>3.80341036146016</v>
      </c>
      <c r="H1208" s="37">
        <v>31</v>
      </c>
      <c r="I1208" s="74">
        <v>25.501966466570099</v>
      </c>
      <c r="J1208" s="37">
        <v>59</v>
      </c>
      <c r="K1208" s="74">
        <v>7.5000000000000799</v>
      </c>
      <c r="L1208" s="37">
        <v>40</v>
      </c>
      <c r="M1208" s="74">
        <v>-1.2862259850211599</v>
      </c>
      <c r="N1208" s="37">
        <v>79</v>
      </c>
      <c r="O1208" s="74">
        <v>10.0245715796285</v>
      </c>
      <c r="P1208" s="76">
        <v>2.1368451448708399</v>
      </c>
      <c r="Q1208" s="76">
        <v>0.44839483545856901</v>
      </c>
      <c r="R1208" s="77">
        <v>8</v>
      </c>
      <c r="S1208" s="78">
        <v>0.02</v>
      </c>
      <c r="T1208" s="78">
        <v>0.01</v>
      </c>
      <c r="U1208" s="14" t="s">
        <v>18</v>
      </c>
      <c r="V1208" s="79">
        <v>1.7999999999999999E-2</v>
      </c>
      <c r="W1208" s="79" t="s">
        <v>18</v>
      </c>
      <c r="X1208" s="79">
        <v>1.7999999999999999E-2</v>
      </c>
      <c r="Y1208" s="12" t="s">
        <v>30</v>
      </c>
      <c r="Z1208" s="60">
        <v>6.6575438299999998</v>
      </c>
      <c r="AA1208" s="8">
        <v>-8.7380940000000004E-2</v>
      </c>
      <c r="AB1208" s="80">
        <v>176</v>
      </c>
      <c r="AC1208" s="62">
        <v>42705</v>
      </c>
      <c r="AD1208" s="12" t="s">
        <v>1363</v>
      </c>
      <c r="AE1208" s="16">
        <v>5000</v>
      </c>
      <c r="AF1208" s="14" t="s">
        <v>235</v>
      </c>
      <c r="AG1208" s="39">
        <v>-0.60843415000000001</v>
      </c>
    </row>
    <row r="1209" spans="1:33" hidden="1" x14ac:dyDescent="0.25">
      <c r="A1209" s="40" t="s">
        <v>1811</v>
      </c>
      <c r="B1209" s="40" t="b" cm="1">
        <f t="array" ref="B1209">IsESG(A1209)</f>
        <v>0</v>
      </c>
      <c r="C1209" s="67" t="s">
        <v>18</v>
      </c>
      <c r="D1209" s="42" t="s">
        <v>18</v>
      </c>
      <c r="E1209" s="67">
        <v>6.42218168024419</v>
      </c>
      <c r="F1209" s="42">
        <v>52</v>
      </c>
      <c r="G1209" s="67">
        <v>2.3441801860271498</v>
      </c>
      <c r="H1209" s="42">
        <v>41</v>
      </c>
      <c r="I1209" s="67">
        <v>22.859883302693401</v>
      </c>
      <c r="J1209" s="42">
        <v>71</v>
      </c>
      <c r="K1209" s="67">
        <v>7.4970277641791698</v>
      </c>
      <c r="L1209" s="42">
        <v>41</v>
      </c>
      <c r="M1209" s="67">
        <v>-1.2907783200616201</v>
      </c>
      <c r="N1209" s="42">
        <v>81</v>
      </c>
      <c r="O1209" s="67">
        <v>10.1775112502726</v>
      </c>
      <c r="P1209" s="69">
        <v>1.8451341869025</v>
      </c>
      <c r="Q1209" s="69">
        <v>0.352947847436761</v>
      </c>
      <c r="R1209" s="70">
        <v>8</v>
      </c>
      <c r="S1209" s="71">
        <v>0.02</v>
      </c>
      <c r="T1209" s="71">
        <v>0.01</v>
      </c>
      <c r="U1209" s="46" t="s">
        <v>18</v>
      </c>
      <c r="V1209" s="72">
        <v>1.7999999999999999E-2</v>
      </c>
      <c r="W1209" s="72" t="s">
        <v>18</v>
      </c>
      <c r="X1209" s="72">
        <v>1.7999999999999999E-2</v>
      </c>
      <c r="Y1209" s="48" t="s">
        <v>30</v>
      </c>
      <c r="Z1209" s="49" t="s">
        <v>18</v>
      </c>
      <c r="AA1209" s="50" t="s">
        <v>18</v>
      </c>
      <c r="AB1209" s="73" t="s">
        <v>18</v>
      </c>
      <c r="AC1209" s="52">
        <v>42705</v>
      </c>
      <c r="AD1209" s="48" t="s">
        <v>1363</v>
      </c>
      <c r="AE1209" s="53">
        <v>5000</v>
      </c>
      <c r="AF1209" s="46" t="s">
        <v>235</v>
      </c>
      <c r="AG1209" s="54" t="s">
        <v>18</v>
      </c>
    </row>
    <row r="1210" spans="1:33" x14ac:dyDescent="0.25">
      <c r="A1210" s="225" t="s">
        <v>2535</v>
      </c>
      <c r="B1210" s="40" t="b" cm="1">
        <f t="array" ref="B1210">IsESG(A1210)</f>
        <v>1</v>
      </c>
      <c r="C1210" s="55">
        <v>11.129585903823401</v>
      </c>
      <c r="D1210" s="37">
        <v>6</v>
      </c>
      <c r="E1210" s="55">
        <v>10.674936053121399</v>
      </c>
      <c r="F1210" s="37">
        <v>21</v>
      </c>
      <c r="G1210" s="55">
        <v>1.02765616009059</v>
      </c>
      <c r="H1210" s="37">
        <v>59</v>
      </c>
      <c r="I1210" s="55">
        <v>20.257042266611499</v>
      </c>
      <c r="J1210" s="37">
        <v>68</v>
      </c>
      <c r="K1210" s="55">
        <v>1.4203253893353101</v>
      </c>
      <c r="L1210" s="37">
        <v>76</v>
      </c>
      <c r="M1210" s="55">
        <v>-1.3964249570190199</v>
      </c>
      <c r="N1210" s="37">
        <v>66</v>
      </c>
      <c r="O1210" s="55">
        <v>12.446374923778199</v>
      </c>
      <c r="P1210" s="56">
        <v>1.29965817424296</v>
      </c>
      <c r="Q1210" s="56">
        <v>0.54606739816970395</v>
      </c>
      <c r="R1210" s="57">
        <v>9</v>
      </c>
      <c r="S1210" s="58">
        <v>0</v>
      </c>
      <c r="T1210" s="58">
        <v>0</v>
      </c>
      <c r="U1210" s="14" t="s">
        <v>18</v>
      </c>
      <c r="V1210" s="59">
        <v>1.4999999999999999E-2</v>
      </c>
      <c r="W1210" s="59" t="s">
        <v>18</v>
      </c>
      <c r="X1210" s="59">
        <v>1.7899999999999999E-2</v>
      </c>
      <c r="Y1210" s="12" t="s">
        <v>141</v>
      </c>
      <c r="Z1210" s="60">
        <v>8701.3472692899995</v>
      </c>
      <c r="AA1210" s="8">
        <v>-1.1283572036689999</v>
      </c>
      <c r="AB1210" s="61">
        <v>14154</v>
      </c>
      <c r="AC1210" s="62">
        <v>39520</v>
      </c>
      <c r="AD1210" s="12" t="s">
        <v>142</v>
      </c>
      <c r="AE1210" s="16">
        <v>50</v>
      </c>
      <c r="AF1210" s="14" t="s">
        <v>18</v>
      </c>
      <c r="AG1210" s="39">
        <v>-9.515138235357</v>
      </c>
    </row>
    <row r="1211" spans="1:33" x14ac:dyDescent="0.25">
      <c r="A1211" s="225" t="s">
        <v>2451</v>
      </c>
      <c r="B1211" s="40" t="b" cm="1">
        <f t="array" ref="B1211">IsESG(A1211)</f>
        <v>1</v>
      </c>
      <c r="C1211" s="67">
        <v>10.6438130801186</v>
      </c>
      <c r="D1211" s="42">
        <v>10</v>
      </c>
      <c r="E1211" s="67">
        <v>11.639065139267</v>
      </c>
      <c r="F1211" s="42">
        <v>16</v>
      </c>
      <c r="G1211" s="67">
        <v>6.7100223289527197</v>
      </c>
      <c r="H1211" s="42">
        <v>19</v>
      </c>
      <c r="I1211" s="67">
        <v>30.8179696137721</v>
      </c>
      <c r="J1211" s="42">
        <v>28</v>
      </c>
      <c r="K1211" s="67">
        <v>9.7015599364466993</v>
      </c>
      <c r="L1211" s="42">
        <v>8</v>
      </c>
      <c r="M1211" s="67">
        <v>0.59579108079832399</v>
      </c>
      <c r="N1211" s="42">
        <v>34</v>
      </c>
      <c r="O1211" s="67">
        <v>11.8624902988551</v>
      </c>
      <c r="P1211" s="69">
        <v>2.2539078711931202</v>
      </c>
      <c r="Q1211" s="69">
        <v>0.58906398941836602</v>
      </c>
      <c r="R1211" s="70">
        <v>8</v>
      </c>
      <c r="S1211" s="71">
        <v>0</v>
      </c>
      <c r="T1211" s="71">
        <v>0</v>
      </c>
      <c r="U1211" s="46" t="s">
        <v>18</v>
      </c>
      <c r="V1211" s="72">
        <v>2E-3</v>
      </c>
      <c r="W1211" s="72" t="s">
        <v>18</v>
      </c>
      <c r="X1211" s="72">
        <v>2E-3</v>
      </c>
      <c r="Y1211" s="48" t="s">
        <v>1371</v>
      </c>
      <c r="Z1211" s="49">
        <v>4031.4</v>
      </c>
      <c r="AA1211" s="50" t="s">
        <v>18</v>
      </c>
      <c r="AB1211" s="73" t="s">
        <v>18</v>
      </c>
      <c r="AC1211" s="52">
        <v>40581</v>
      </c>
      <c r="AD1211" s="48" t="s">
        <v>1751</v>
      </c>
      <c r="AE1211" s="53" t="s">
        <v>68</v>
      </c>
      <c r="AF1211" s="46" t="s">
        <v>18</v>
      </c>
      <c r="AG1211" s="54" t="s">
        <v>18</v>
      </c>
    </row>
    <row r="1212" spans="1:33" hidden="1" x14ac:dyDescent="0.25">
      <c r="A1212" s="1" t="s">
        <v>1815</v>
      </c>
      <c r="B1212" s="40" t="b" cm="1">
        <f t="array" ref="B1212">IsESG(A1212)</f>
        <v>0</v>
      </c>
      <c r="C1212" s="74" t="s">
        <v>18</v>
      </c>
      <c r="D1212" s="37" t="s">
        <v>18</v>
      </c>
      <c r="E1212" s="74" t="s">
        <v>18</v>
      </c>
      <c r="F1212" s="37" t="s">
        <v>18</v>
      </c>
      <c r="G1212" s="74" t="s">
        <v>18</v>
      </c>
      <c r="H1212" s="37" t="s">
        <v>18</v>
      </c>
      <c r="I1212" s="74" t="s">
        <v>18</v>
      </c>
      <c r="J1212" s="37" t="s">
        <v>18</v>
      </c>
      <c r="K1212" s="74">
        <v>2.8203155666709501</v>
      </c>
      <c r="L1212" s="37">
        <v>89</v>
      </c>
      <c r="M1212" s="74">
        <v>0.63935242791759395</v>
      </c>
      <c r="N1212" s="37">
        <v>32</v>
      </c>
      <c r="O1212" s="74" t="s">
        <v>18</v>
      </c>
      <c r="P1212" s="76" t="s">
        <v>18</v>
      </c>
      <c r="Q1212" s="76" t="s">
        <v>18</v>
      </c>
      <c r="R1212" s="77">
        <v>6</v>
      </c>
      <c r="S1212" s="78">
        <v>0</v>
      </c>
      <c r="T1212" s="78">
        <v>0</v>
      </c>
      <c r="U1212" s="14" t="s">
        <v>18</v>
      </c>
      <c r="V1212" s="79">
        <v>0</v>
      </c>
      <c r="W1212" s="79" t="s">
        <v>18</v>
      </c>
      <c r="X1212" s="79">
        <v>3.4999999999999901E-3</v>
      </c>
      <c r="Y1212" s="12" t="s">
        <v>1371</v>
      </c>
      <c r="Z1212" s="60" t="s">
        <v>18</v>
      </c>
      <c r="AA1212" s="8" t="s">
        <v>18</v>
      </c>
      <c r="AB1212" s="80" t="s">
        <v>18</v>
      </c>
      <c r="AC1212" s="62">
        <v>45260</v>
      </c>
      <c r="AD1212" s="12" t="s">
        <v>1816</v>
      </c>
      <c r="AE1212" s="16" t="s">
        <v>1442</v>
      </c>
      <c r="AF1212" s="14" t="s">
        <v>18</v>
      </c>
      <c r="AG1212" s="39" t="s">
        <v>18</v>
      </c>
    </row>
    <row r="1213" spans="1:33" hidden="1" x14ac:dyDescent="0.25">
      <c r="A1213" s="40" t="s">
        <v>1817</v>
      </c>
      <c r="B1213" s="40" t="b" cm="1">
        <f t="array" ref="B1213">IsESG(A1213)</f>
        <v>0</v>
      </c>
      <c r="C1213" s="67" t="s">
        <v>18</v>
      </c>
      <c r="D1213" s="42" t="s">
        <v>18</v>
      </c>
      <c r="E1213" s="67" t="s">
        <v>18</v>
      </c>
      <c r="F1213" s="42" t="s">
        <v>18</v>
      </c>
      <c r="G1213" s="67" t="s">
        <v>18</v>
      </c>
      <c r="H1213" s="42" t="s">
        <v>18</v>
      </c>
      <c r="I1213" s="67" t="s">
        <v>18</v>
      </c>
      <c r="J1213" s="42" t="s">
        <v>18</v>
      </c>
      <c r="K1213" s="67">
        <v>6.4199024966685903</v>
      </c>
      <c r="L1213" s="42">
        <v>53</v>
      </c>
      <c r="M1213" s="67">
        <v>1.1878988635886301</v>
      </c>
      <c r="N1213" s="42">
        <v>17</v>
      </c>
      <c r="O1213" s="67" t="s">
        <v>18</v>
      </c>
      <c r="P1213" s="69" t="s">
        <v>18</v>
      </c>
      <c r="Q1213" s="69" t="s">
        <v>18</v>
      </c>
      <c r="R1213" s="70">
        <v>6</v>
      </c>
      <c r="S1213" s="71">
        <v>0</v>
      </c>
      <c r="T1213" s="71">
        <v>0</v>
      </c>
      <c r="U1213" s="46" t="s">
        <v>18</v>
      </c>
      <c r="V1213" s="72">
        <v>0</v>
      </c>
      <c r="W1213" s="72" t="s">
        <v>18</v>
      </c>
      <c r="X1213" s="72">
        <v>3.4999999999999901E-3</v>
      </c>
      <c r="Y1213" s="48" t="s">
        <v>1371</v>
      </c>
      <c r="Z1213" s="49" t="s">
        <v>18</v>
      </c>
      <c r="AA1213" s="50" t="s">
        <v>18</v>
      </c>
      <c r="AB1213" s="73" t="s">
        <v>18</v>
      </c>
      <c r="AC1213" s="52">
        <v>45260</v>
      </c>
      <c r="AD1213" s="48" t="s">
        <v>1816</v>
      </c>
      <c r="AE1213" s="53" t="s">
        <v>1442</v>
      </c>
      <c r="AF1213" s="46" t="s">
        <v>18</v>
      </c>
      <c r="AG1213" s="54" t="s">
        <v>18</v>
      </c>
    </row>
    <row r="1214" spans="1:33" hidden="1" x14ac:dyDescent="0.25">
      <c r="A1214" s="1" t="s">
        <v>1818</v>
      </c>
      <c r="B1214" s="40" t="b" cm="1">
        <f t="array" ref="B1214">IsESG(A1214)</f>
        <v>0</v>
      </c>
      <c r="C1214" s="74" t="s">
        <v>18</v>
      </c>
      <c r="D1214" s="37" t="s">
        <v>18</v>
      </c>
      <c r="E1214" s="74">
        <v>-0.51829372901214199</v>
      </c>
      <c r="F1214" s="37">
        <v>54</v>
      </c>
      <c r="G1214" s="74">
        <v>-12.933669164198401</v>
      </c>
      <c r="H1214" s="37">
        <v>66</v>
      </c>
      <c r="I1214" s="74">
        <v>14.6666586834786</v>
      </c>
      <c r="J1214" s="37">
        <v>94</v>
      </c>
      <c r="K1214" s="74">
        <v>1.562725667129</v>
      </c>
      <c r="L1214" s="37">
        <v>102</v>
      </c>
      <c r="M1214" s="74">
        <v>-0.73323235460013203</v>
      </c>
      <c r="N1214" s="37">
        <v>68</v>
      </c>
      <c r="O1214" s="74">
        <v>21.616201000617501</v>
      </c>
      <c r="P1214" s="76">
        <v>0.48970905322103803</v>
      </c>
      <c r="Q1214" s="76">
        <v>-5.8124795869019599E-2</v>
      </c>
      <c r="R1214" s="77">
        <v>8</v>
      </c>
      <c r="S1214" s="78">
        <v>0.05</v>
      </c>
      <c r="T1214" s="78">
        <v>5.0000000000000001E-3</v>
      </c>
      <c r="U1214" s="14" t="s">
        <v>18</v>
      </c>
      <c r="V1214" s="79">
        <v>7.1999999999999998E-3</v>
      </c>
      <c r="W1214" s="79" t="s">
        <v>18</v>
      </c>
      <c r="X1214" s="79">
        <v>1.0200000000000001E-2</v>
      </c>
      <c r="Y1214" s="12" t="s">
        <v>141</v>
      </c>
      <c r="Z1214" s="60" t="s">
        <v>18</v>
      </c>
      <c r="AA1214" s="8" t="s">
        <v>18</v>
      </c>
      <c r="AB1214" s="80" t="s">
        <v>18</v>
      </c>
      <c r="AC1214" s="62">
        <v>43762</v>
      </c>
      <c r="AD1214" s="12" t="s">
        <v>1819</v>
      </c>
      <c r="AE1214" s="16" t="s">
        <v>1426</v>
      </c>
      <c r="AF1214" s="14" t="s">
        <v>18</v>
      </c>
      <c r="AG1214" s="39" t="s">
        <v>18</v>
      </c>
    </row>
    <row r="1215" spans="1:33" hidden="1" x14ac:dyDescent="0.25">
      <c r="A1215" s="1" t="s">
        <v>1820</v>
      </c>
      <c r="B1215" s="40" t="b" cm="1">
        <f t="array" ref="B1215">IsESG(A1215)</f>
        <v>0</v>
      </c>
      <c r="C1215" s="74" t="s">
        <v>18</v>
      </c>
      <c r="D1215" s="37" t="s">
        <v>18</v>
      </c>
      <c r="E1215" s="74">
        <v>-2.0583417698339699</v>
      </c>
      <c r="F1215" s="37">
        <v>56</v>
      </c>
      <c r="G1215" s="74">
        <v>-15.6646088844119</v>
      </c>
      <c r="H1215" s="37">
        <v>68</v>
      </c>
      <c r="I1215" s="74">
        <v>15.4085312772041</v>
      </c>
      <c r="J1215" s="37">
        <v>90</v>
      </c>
      <c r="K1215" s="74">
        <v>2.04530459643708</v>
      </c>
      <c r="L1215" s="37">
        <v>97</v>
      </c>
      <c r="M1215" s="74">
        <v>-2.82722513089008</v>
      </c>
      <c r="N1215" s="37">
        <v>96</v>
      </c>
      <c r="O1215" s="74">
        <v>21.7805120509645</v>
      </c>
      <c r="P1215" s="76">
        <v>0.52007601536034498</v>
      </c>
      <c r="Q1215" s="76">
        <v>-0.11554709934967</v>
      </c>
      <c r="R1215" s="77">
        <v>8</v>
      </c>
      <c r="S1215" s="78">
        <v>0.05</v>
      </c>
      <c r="T1215" s="78">
        <v>5.0000000000000001E-3</v>
      </c>
      <c r="U1215" s="14" t="s">
        <v>18</v>
      </c>
      <c r="V1215" s="79">
        <v>7.1999999999999998E-3</v>
      </c>
      <c r="W1215" s="79" t="s">
        <v>18</v>
      </c>
      <c r="X1215" s="79">
        <v>1.0200000000000001E-2</v>
      </c>
      <c r="Y1215" s="12" t="s">
        <v>141</v>
      </c>
      <c r="Z1215" s="60" t="s">
        <v>18</v>
      </c>
      <c r="AA1215" s="8" t="s">
        <v>18</v>
      </c>
      <c r="AB1215" s="80" t="s">
        <v>18</v>
      </c>
      <c r="AC1215" s="62">
        <v>43762</v>
      </c>
      <c r="AD1215" s="12" t="s">
        <v>1819</v>
      </c>
      <c r="AE1215" s="16" t="s">
        <v>1562</v>
      </c>
      <c r="AF1215" s="14" t="s">
        <v>18</v>
      </c>
      <c r="AG1215" s="39" t="s">
        <v>18</v>
      </c>
    </row>
    <row r="1216" spans="1:33" hidden="1" x14ac:dyDescent="0.25">
      <c r="A1216" s="40" t="s">
        <v>1821</v>
      </c>
      <c r="B1216" s="40" t="b" cm="1">
        <f t="array" ref="B1216">IsESG(A1216)</f>
        <v>0</v>
      </c>
      <c r="C1216" s="67" t="s">
        <v>18</v>
      </c>
      <c r="D1216" s="42" t="s">
        <v>18</v>
      </c>
      <c r="E1216" s="67">
        <v>-2.1295298431580498</v>
      </c>
      <c r="F1216" s="42">
        <v>57</v>
      </c>
      <c r="G1216" s="67">
        <v>-15.7415928821151</v>
      </c>
      <c r="H1216" s="42">
        <v>69</v>
      </c>
      <c r="I1216" s="67">
        <v>15.3335277969109</v>
      </c>
      <c r="J1216" s="42">
        <v>91</v>
      </c>
      <c r="K1216" s="67">
        <v>2.00819082898271</v>
      </c>
      <c r="L1216" s="42">
        <v>98</v>
      </c>
      <c r="M1216" s="67">
        <v>-2.8382213812677</v>
      </c>
      <c r="N1216" s="42">
        <v>97</v>
      </c>
      <c r="O1216" s="67">
        <v>21.7701568861307</v>
      </c>
      <c r="P1216" s="69">
        <v>0.516878151064179</v>
      </c>
      <c r="Q1216" s="69">
        <v>-0.11822502571450599</v>
      </c>
      <c r="R1216" s="70">
        <v>8</v>
      </c>
      <c r="S1216" s="71">
        <v>0.05</v>
      </c>
      <c r="T1216" s="71">
        <v>5.0000000000000001E-3</v>
      </c>
      <c r="U1216" s="46" t="s">
        <v>18</v>
      </c>
      <c r="V1216" s="72">
        <v>7.1999999999999998E-3</v>
      </c>
      <c r="W1216" s="72" t="s">
        <v>18</v>
      </c>
      <c r="X1216" s="72">
        <v>1.0200000000000001E-2</v>
      </c>
      <c r="Y1216" s="48" t="s">
        <v>141</v>
      </c>
      <c r="Z1216" s="49" t="s">
        <v>18</v>
      </c>
      <c r="AA1216" s="50" t="s">
        <v>18</v>
      </c>
      <c r="AB1216" s="73" t="s">
        <v>18</v>
      </c>
      <c r="AC1216" s="52">
        <v>43762</v>
      </c>
      <c r="AD1216" s="48" t="s">
        <v>1819</v>
      </c>
      <c r="AE1216" s="53" t="s">
        <v>1562</v>
      </c>
      <c r="AF1216" s="46" t="s">
        <v>18</v>
      </c>
      <c r="AG1216" s="54" t="s">
        <v>18</v>
      </c>
    </row>
    <row r="1217" spans="1:33" hidden="1" x14ac:dyDescent="0.25">
      <c r="A1217" s="1" t="s">
        <v>1822</v>
      </c>
      <c r="B1217" s="40" t="b" cm="1">
        <f t="array" ref="B1217">IsESG(A1217)</f>
        <v>0</v>
      </c>
      <c r="C1217" s="74" t="s">
        <v>18</v>
      </c>
      <c r="D1217" s="37" t="s">
        <v>18</v>
      </c>
      <c r="E1217" s="74">
        <v>-0.59649129583960703</v>
      </c>
      <c r="F1217" s="37">
        <v>55</v>
      </c>
      <c r="G1217" s="74">
        <v>-13.020587020766101</v>
      </c>
      <c r="H1217" s="37">
        <v>67</v>
      </c>
      <c r="I1217" s="74">
        <v>14.569472357498</v>
      </c>
      <c r="J1217" s="37">
        <v>95</v>
      </c>
      <c r="K1217" s="74">
        <v>1.51130600200051</v>
      </c>
      <c r="L1217" s="37">
        <v>103</v>
      </c>
      <c r="M1217" s="74">
        <v>-0.747549788205503</v>
      </c>
      <c r="N1217" s="37">
        <v>69</v>
      </c>
      <c r="O1217" s="74">
        <v>21.609266082912701</v>
      </c>
      <c r="P1217" s="76">
        <v>0.48536877467398698</v>
      </c>
      <c r="Q1217" s="76">
        <v>-6.1103219501218199E-2</v>
      </c>
      <c r="R1217" s="77">
        <v>8</v>
      </c>
      <c r="S1217" s="78">
        <v>0.05</v>
      </c>
      <c r="T1217" s="78">
        <v>5.0000000000000001E-3</v>
      </c>
      <c r="U1217" s="14" t="s">
        <v>18</v>
      </c>
      <c r="V1217" s="79">
        <v>7.1999999999999998E-3</v>
      </c>
      <c r="W1217" s="79" t="s">
        <v>18</v>
      </c>
      <c r="X1217" s="79">
        <v>1.0200000000000001E-2</v>
      </c>
      <c r="Y1217" s="12" t="s">
        <v>141</v>
      </c>
      <c r="Z1217" s="60" t="s">
        <v>18</v>
      </c>
      <c r="AA1217" s="8" t="s">
        <v>18</v>
      </c>
      <c r="AB1217" s="80" t="s">
        <v>18</v>
      </c>
      <c r="AC1217" s="62">
        <v>43762</v>
      </c>
      <c r="AD1217" s="12" t="s">
        <v>1819</v>
      </c>
      <c r="AE1217" s="16" t="s">
        <v>1426</v>
      </c>
      <c r="AF1217" s="14" t="s">
        <v>18</v>
      </c>
      <c r="AG1217" s="39" t="s">
        <v>18</v>
      </c>
    </row>
    <row r="1218" spans="1:33" hidden="1" x14ac:dyDescent="0.25">
      <c r="A1218" s="40" t="s">
        <v>1823</v>
      </c>
      <c r="B1218" s="40" t="b" cm="1">
        <f t="array" ref="B1218">IsESG(A1218)</f>
        <v>0</v>
      </c>
      <c r="C1218" s="67" t="s">
        <v>18</v>
      </c>
      <c r="D1218" s="42" t="s">
        <v>18</v>
      </c>
      <c r="E1218" s="67" t="s">
        <v>18</v>
      </c>
      <c r="F1218" s="42" t="s">
        <v>18</v>
      </c>
      <c r="G1218" s="67" t="s">
        <v>18</v>
      </c>
      <c r="H1218" s="42" t="s">
        <v>18</v>
      </c>
      <c r="I1218" s="67">
        <v>6.8655932148462098</v>
      </c>
      <c r="J1218" s="42">
        <v>101</v>
      </c>
      <c r="K1218" s="67">
        <v>2.47439591222482</v>
      </c>
      <c r="L1218" s="42">
        <v>94</v>
      </c>
      <c r="M1218" s="67">
        <v>-0.588187160443853</v>
      </c>
      <c r="N1218" s="42">
        <v>67</v>
      </c>
      <c r="O1218" s="67">
        <v>5.13014926827171</v>
      </c>
      <c r="P1218" s="69">
        <v>0.54278807730554701</v>
      </c>
      <c r="Q1218" s="69" t="s">
        <v>18</v>
      </c>
      <c r="R1218" s="70">
        <v>8</v>
      </c>
      <c r="S1218" s="71">
        <v>0.05</v>
      </c>
      <c r="T1218" s="71">
        <v>0.03</v>
      </c>
      <c r="U1218" s="46" t="s">
        <v>18</v>
      </c>
      <c r="V1218" s="72">
        <v>0</v>
      </c>
      <c r="W1218" s="72" t="s">
        <v>18</v>
      </c>
      <c r="X1218" s="72">
        <v>3.4999999999999901E-3</v>
      </c>
      <c r="Y1218" s="48" t="s">
        <v>1371</v>
      </c>
      <c r="Z1218" s="49" t="s">
        <v>18</v>
      </c>
      <c r="AA1218" s="50" t="s">
        <v>18</v>
      </c>
      <c r="AB1218" s="73" t="s">
        <v>18</v>
      </c>
      <c r="AC1218" s="52">
        <v>44698</v>
      </c>
      <c r="AD1218" s="48" t="s">
        <v>1824</v>
      </c>
      <c r="AE1218" s="53" t="s">
        <v>68</v>
      </c>
      <c r="AF1218" s="46" t="s">
        <v>18</v>
      </c>
      <c r="AG1218" s="54" t="s">
        <v>18</v>
      </c>
    </row>
    <row r="1219" spans="1:33" hidden="1" x14ac:dyDescent="0.25">
      <c r="A1219" s="1" t="s">
        <v>1825</v>
      </c>
      <c r="B1219" s="40" t="b" cm="1">
        <f t="array" ref="B1219">IsESG(A1219)</f>
        <v>0</v>
      </c>
      <c r="C1219" s="74" t="s">
        <v>18</v>
      </c>
      <c r="D1219" s="37" t="s">
        <v>18</v>
      </c>
      <c r="E1219" s="74" t="s">
        <v>18</v>
      </c>
      <c r="F1219" s="37" t="s">
        <v>18</v>
      </c>
      <c r="G1219" s="74" t="s">
        <v>18</v>
      </c>
      <c r="H1219" s="37" t="s">
        <v>18</v>
      </c>
      <c r="I1219" s="74">
        <v>7.1311206046664903</v>
      </c>
      <c r="J1219" s="37">
        <v>100</v>
      </c>
      <c r="K1219" s="74">
        <v>2.0025031289111901</v>
      </c>
      <c r="L1219" s="37">
        <v>99</v>
      </c>
      <c r="M1219" s="74">
        <v>-0.163331972233515</v>
      </c>
      <c r="N1219" s="37">
        <v>49</v>
      </c>
      <c r="O1219" s="74">
        <v>2.40685767481517</v>
      </c>
      <c r="P1219" s="76">
        <v>1.2672586664976599</v>
      </c>
      <c r="Q1219" s="76" t="s">
        <v>18</v>
      </c>
      <c r="R1219" s="77">
        <v>8</v>
      </c>
      <c r="S1219" s="78">
        <v>0.05</v>
      </c>
      <c r="T1219" s="78">
        <v>5.0000000000000001E-3</v>
      </c>
      <c r="U1219" s="14" t="s">
        <v>18</v>
      </c>
      <c r="V1219" s="79">
        <v>1.0999999999999999E-2</v>
      </c>
      <c r="W1219" s="79" t="s">
        <v>18</v>
      </c>
      <c r="X1219" s="79">
        <v>1.39999999999999E-2</v>
      </c>
      <c r="Y1219" s="12" t="s">
        <v>141</v>
      </c>
      <c r="Z1219" s="60" t="s">
        <v>18</v>
      </c>
      <c r="AA1219" s="8" t="s">
        <v>18</v>
      </c>
      <c r="AB1219" s="80" t="s">
        <v>18</v>
      </c>
      <c r="AC1219" s="62">
        <v>44624</v>
      </c>
      <c r="AD1219" s="12" t="s">
        <v>1826</v>
      </c>
      <c r="AE1219" s="16" t="s">
        <v>1562</v>
      </c>
      <c r="AF1219" s="14" t="s">
        <v>235</v>
      </c>
      <c r="AG1219" s="39" t="s">
        <v>18</v>
      </c>
    </row>
    <row r="1220" spans="1:33" x14ac:dyDescent="0.25">
      <c r="A1220" s="40" t="s">
        <v>1827</v>
      </c>
      <c r="B1220" s="40" t="b" cm="1">
        <f t="array" ref="B1220">IsESG(A1220)</f>
        <v>0</v>
      </c>
      <c r="C1220" s="67">
        <v>10.1275302994302</v>
      </c>
      <c r="D1220" s="42">
        <v>12</v>
      </c>
      <c r="E1220" s="67">
        <v>11.322034994564801</v>
      </c>
      <c r="F1220" s="42">
        <v>19</v>
      </c>
      <c r="G1220" s="67">
        <v>8.2355338457746896</v>
      </c>
      <c r="H1220" s="42">
        <v>11</v>
      </c>
      <c r="I1220" s="67">
        <v>21.4489866620473</v>
      </c>
      <c r="J1220" s="42">
        <v>76</v>
      </c>
      <c r="K1220" s="67">
        <v>5.6030425123319603</v>
      </c>
      <c r="L1220" s="42">
        <v>62</v>
      </c>
      <c r="M1220" s="67">
        <v>0.18933981137469999</v>
      </c>
      <c r="N1220" s="42">
        <v>43</v>
      </c>
      <c r="O1220" s="67">
        <v>9.6145261629687404</v>
      </c>
      <c r="P1220" s="69">
        <v>1.80643091613929</v>
      </c>
      <c r="Q1220" s="69">
        <v>0.65964057936712095</v>
      </c>
      <c r="R1220" s="70">
        <v>8</v>
      </c>
      <c r="S1220" s="71">
        <v>0.05</v>
      </c>
      <c r="T1220" s="71">
        <v>5.0000000000000001E-3</v>
      </c>
      <c r="U1220" s="46" t="s">
        <v>18</v>
      </c>
      <c r="V1220" s="72">
        <v>1.4999999999999999E-2</v>
      </c>
      <c r="W1220" s="72" t="s">
        <v>18</v>
      </c>
      <c r="X1220" s="72">
        <v>1.7999999999999999E-2</v>
      </c>
      <c r="Y1220" s="48" t="s">
        <v>141</v>
      </c>
      <c r="Z1220" s="49">
        <v>22.4</v>
      </c>
      <c r="AA1220" s="50" t="s">
        <v>18</v>
      </c>
      <c r="AB1220" s="73" t="s">
        <v>18</v>
      </c>
      <c r="AC1220" s="52">
        <v>40455</v>
      </c>
      <c r="AD1220" s="48" t="s">
        <v>1828</v>
      </c>
      <c r="AE1220" s="53" t="s">
        <v>1412</v>
      </c>
      <c r="AF1220" s="46" t="s">
        <v>18</v>
      </c>
      <c r="AG1220" s="54" t="s">
        <v>18</v>
      </c>
    </row>
    <row r="1221" spans="1:33" x14ac:dyDescent="0.25">
      <c r="A1221" s="1" t="s">
        <v>1829</v>
      </c>
      <c r="B1221" s="40" t="b" cm="1">
        <f t="array" ref="B1221">IsESG(A1221)</f>
        <v>0</v>
      </c>
      <c r="C1221" s="74">
        <v>11.316129241718899</v>
      </c>
      <c r="D1221" s="37">
        <v>6</v>
      </c>
      <c r="E1221" s="75">
        <v>14.478867722971801</v>
      </c>
      <c r="F1221" s="66">
        <v>2</v>
      </c>
      <c r="G1221" s="74">
        <v>10.6055261376001</v>
      </c>
      <c r="H1221" s="37">
        <v>5</v>
      </c>
      <c r="I1221" s="74">
        <v>29.847820080894099</v>
      </c>
      <c r="J1221" s="37">
        <v>37</v>
      </c>
      <c r="K1221" s="74">
        <v>6.6020703126519997</v>
      </c>
      <c r="L1221" s="37">
        <v>50</v>
      </c>
      <c r="M1221" s="74">
        <v>0.89454453823864999</v>
      </c>
      <c r="N1221" s="37">
        <v>21</v>
      </c>
      <c r="O1221" s="74">
        <v>11.9016086278735</v>
      </c>
      <c r="P1221" s="76">
        <v>2.16498555189572</v>
      </c>
      <c r="Q1221" s="76">
        <v>0.75917972704153303</v>
      </c>
      <c r="R1221" s="77">
        <v>8</v>
      </c>
      <c r="S1221" s="78">
        <v>0.05</v>
      </c>
      <c r="T1221" s="78">
        <v>5.0000000000000001E-3</v>
      </c>
      <c r="U1221" s="14" t="s">
        <v>18</v>
      </c>
      <c r="V1221" s="79">
        <v>1.4999999999999999E-2</v>
      </c>
      <c r="W1221" s="79" t="s">
        <v>18</v>
      </c>
      <c r="X1221" s="79">
        <v>1.7999999999999999E-2</v>
      </c>
      <c r="Y1221" s="12" t="s">
        <v>141</v>
      </c>
      <c r="Z1221" s="60">
        <v>133.80000000000001</v>
      </c>
      <c r="AA1221" s="8" t="s">
        <v>18</v>
      </c>
      <c r="AB1221" s="80" t="s">
        <v>18</v>
      </c>
      <c r="AC1221" s="62">
        <v>37764</v>
      </c>
      <c r="AD1221" s="12" t="s">
        <v>1830</v>
      </c>
      <c r="AE1221" s="16" t="s">
        <v>1412</v>
      </c>
      <c r="AF1221" s="14" t="s">
        <v>18</v>
      </c>
      <c r="AG1221" s="39" t="s">
        <v>18</v>
      </c>
    </row>
    <row r="1222" spans="1:33" x14ac:dyDescent="0.25">
      <c r="A1222" s="40" t="s">
        <v>2716</v>
      </c>
      <c r="B1222" s="40" t="b" cm="1">
        <f t="array" ref="B1222">IsESG(A1222)</f>
        <v>0</v>
      </c>
      <c r="C1222" s="67">
        <v>11.335197333358501</v>
      </c>
      <c r="D1222" s="42">
        <v>5</v>
      </c>
      <c r="E1222" s="68">
        <v>14.496520569792301</v>
      </c>
      <c r="F1222" s="64">
        <v>1</v>
      </c>
      <c r="G1222" s="68">
        <v>10.621194635737499</v>
      </c>
      <c r="H1222" s="64">
        <v>3</v>
      </c>
      <c r="I1222" s="67">
        <v>29.851055026892698</v>
      </c>
      <c r="J1222" s="42">
        <v>36</v>
      </c>
      <c r="K1222" s="67">
        <v>6.6066576086955804</v>
      </c>
      <c r="L1222" s="42">
        <v>49</v>
      </c>
      <c r="M1222" s="67">
        <v>0.90017682044682901</v>
      </c>
      <c r="N1222" s="42">
        <v>20</v>
      </c>
      <c r="O1222" s="67">
        <v>11.9015018839725</v>
      </c>
      <c r="P1222" s="69">
        <v>2.1652767794261401</v>
      </c>
      <c r="Q1222" s="69">
        <v>0.760039725949756</v>
      </c>
      <c r="R1222" s="70">
        <v>8</v>
      </c>
      <c r="S1222" s="71">
        <v>0.05</v>
      </c>
      <c r="T1222" s="71">
        <v>5.0000000000000001E-3</v>
      </c>
      <c r="U1222" s="46" t="s">
        <v>18</v>
      </c>
      <c r="V1222" s="72">
        <v>1.4999999999999999E-2</v>
      </c>
      <c r="W1222" s="72" t="s">
        <v>18</v>
      </c>
      <c r="X1222" s="72">
        <v>1.7999999999999999E-2</v>
      </c>
      <c r="Y1222" s="48" t="s">
        <v>141</v>
      </c>
      <c r="Z1222" s="49" t="s">
        <v>18</v>
      </c>
      <c r="AA1222" s="50" t="s">
        <v>18</v>
      </c>
      <c r="AB1222" s="73" t="s">
        <v>18</v>
      </c>
      <c r="AC1222" s="52">
        <v>38442</v>
      </c>
      <c r="AD1222" s="48" t="s">
        <v>1830</v>
      </c>
      <c r="AE1222" s="53" t="s">
        <v>1412</v>
      </c>
      <c r="AF1222" s="46" t="s">
        <v>18</v>
      </c>
      <c r="AG1222" s="54" t="s">
        <v>18</v>
      </c>
    </row>
    <row r="1223" spans="1:33" hidden="1" x14ac:dyDescent="0.25">
      <c r="A1223" s="1" t="s">
        <v>1832</v>
      </c>
      <c r="B1223" s="40" t="b" cm="1">
        <f t="array" ref="B1223">IsESG(A1223)</f>
        <v>0</v>
      </c>
      <c r="C1223" s="74" t="s">
        <v>18</v>
      </c>
      <c r="D1223" s="37" t="s">
        <v>18</v>
      </c>
      <c r="E1223" s="74" t="s">
        <v>18</v>
      </c>
      <c r="F1223" s="37" t="s">
        <v>18</v>
      </c>
      <c r="G1223" s="74" t="s">
        <v>18</v>
      </c>
      <c r="H1223" s="37" t="s">
        <v>18</v>
      </c>
      <c r="I1223" s="74">
        <v>30.977456225272501</v>
      </c>
      <c r="J1223" s="37">
        <v>24</v>
      </c>
      <c r="K1223" s="74">
        <v>7.9671933464429996</v>
      </c>
      <c r="L1223" s="37">
        <v>36</v>
      </c>
      <c r="M1223" s="74">
        <v>1.40246476949286</v>
      </c>
      <c r="N1223" s="37">
        <v>12</v>
      </c>
      <c r="O1223" s="74">
        <v>12.1687304185876</v>
      </c>
      <c r="P1223" s="76">
        <v>2.21029194853045</v>
      </c>
      <c r="Q1223" s="76" t="s">
        <v>18</v>
      </c>
      <c r="R1223" s="77">
        <v>6</v>
      </c>
      <c r="S1223" s="78">
        <v>0.05</v>
      </c>
      <c r="T1223" s="78">
        <v>5.0000000000000001E-3</v>
      </c>
      <c r="U1223" s="14" t="s">
        <v>18</v>
      </c>
      <c r="V1223" s="79">
        <v>3.8E-3</v>
      </c>
      <c r="W1223" s="79" t="s">
        <v>18</v>
      </c>
      <c r="X1223" s="79">
        <v>5.3E-3</v>
      </c>
      <c r="Y1223" s="12" t="s">
        <v>141</v>
      </c>
      <c r="Z1223" s="60" t="s">
        <v>18</v>
      </c>
      <c r="AA1223" s="8" t="s">
        <v>18</v>
      </c>
      <c r="AB1223" s="80" t="s">
        <v>18</v>
      </c>
      <c r="AC1223" s="62">
        <v>44729</v>
      </c>
      <c r="AD1223" s="12" t="s">
        <v>1833</v>
      </c>
      <c r="AE1223" s="16" t="s">
        <v>1426</v>
      </c>
      <c r="AF1223" s="14" t="s">
        <v>18</v>
      </c>
      <c r="AG1223" s="39" t="s">
        <v>18</v>
      </c>
    </row>
    <row r="1224" spans="1:33" hidden="1" x14ac:dyDescent="0.25">
      <c r="A1224" s="40" t="s">
        <v>1834</v>
      </c>
      <c r="B1224" s="40" t="b" cm="1">
        <f t="array" ref="B1224">IsESG(A1224)</f>
        <v>0</v>
      </c>
      <c r="C1224" s="67" t="s">
        <v>18</v>
      </c>
      <c r="D1224" s="42" t="s">
        <v>18</v>
      </c>
      <c r="E1224" s="67" t="s">
        <v>18</v>
      </c>
      <c r="F1224" s="42" t="s">
        <v>18</v>
      </c>
      <c r="G1224" s="67" t="s">
        <v>18</v>
      </c>
      <c r="H1224" s="42" t="s">
        <v>18</v>
      </c>
      <c r="I1224" s="67">
        <v>31.344315942635799</v>
      </c>
      <c r="J1224" s="42">
        <v>20</v>
      </c>
      <c r="K1224" s="67">
        <v>11.0278034416769</v>
      </c>
      <c r="L1224" s="42">
        <v>5</v>
      </c>
      <c r="M1224" s="67">
        <v>-0.41259810150175902</v>
      </c>
      <c r="N1224" s="42">
        <v>59</v>
      </c>
      <c r="O1224" s="67">
        <v>11.0321626598097</v>
      </c>
      <c r="P1224" s="69">
        <v>2.4712567631662599</v>
      </c>
      <c r="Q1224" s="69" t="s">
        <v>18</v>
      </c>
      <c r="R1224" s="70">
        <v>6</v>
      </c>
      <c r="S1224" s="71">
        <v>0.05</v>
      </c>
      <c r="T1224" s="71">
        <v>5.0000000000000001E-3</v>
      </c>
      <c r="U1224" s="46" t="s">
        <v>18</v>
      </c>
      <c r="V1224" s="72">
        <v>3.8E-3</v>
      </c>
      <c r="W1224" s="72" t="s">
        <v>18</v>
      </c>
      <c r="X1224" s="72">
        <v>5.3E-3</v>
      </c>
      <c r="Y1224" s="48" t="s">
        <v>141</v>
      </c>
      <c r="Z1224" s="49" t="s">
        <v>18</v>
      </c>
      <c r="AA1224" s="50" t="s">
        <v>18</v>
      </c>
      <c r="AB1224" s="73" t="s">
        <v>18</v>
      </c>
      <c r="AC1224" s="52">
        <v>44764</v>
      </c>
      <c r="AD1224" s="48" t="s">
        <v>1833</v>
      </c>
      <c r="AE1224" s="53" t="s">
        <v>1426</v>
      </c>
      <c r="AF1224" s="46" t="s">
        <v>18</v>
      </c>
      <c r="AG1224" s="54" t="s">
        <v>18</v>
      </c>
    </row>
    <row r="1225" spans="1:33" hidden="1" x14ac:dyDescent="0.25">
      <c r="A1225" s="1" t="s">
        <v>1835</v>
      </c>
      <c r="B1225" s="40" t="b" cm="1">
        <f t="array" ref="B1225">IsESG(A1225)</f>
        <v>0</v>
      </c>
      <c r="C1225" s="74" t="s">
        <v>18</v>
      </c>
      <c r="D1225" s="37" t="s">
        <v>18</v>
      </c>
      <c r="E1225" s="74" t="s">
        <v>18</v>
      </c>
      <c r="F1225" s="37" t="s">
        <v>18</v>
      </c>
      <c r="G1225" s="74" t="s">
        <v>18</v>
      </c>
      <c r="H1225" s="37" t="s">
        <v>18</v>
      </c>
      <c r="I1225" s="74">
        <v>31.015110422316901</v>
      </c>
      <c r="J1225" s="37">
        <v>22</v>
      </c>
      <c r="K1225" s="74">
        <v>8.0610369896940206</v>
      </c>
      <c r="L1225" s="37">
        <v>32</v>
      </c>
      <c r="M1225" s="74">
        <v>1.3411253465198201</v>
      </c>
      <c r="N1225" s="37">
        <v>13</v>
      </c>
      <c r="O1225" s="74">
        <v>11.1894181426988</v>
      </c>
      <c r="P1225" s="76">
        <v>2.4071047056777499</v>
      </c>
      <c r="Q1225" s="76" t="s">
        <v>18</v>
      </c>
      <c r="R1225" s="77">
        <v>6</v>
      </c>
      <c r="S1225" s="78">
        <v>0.05</v>
      </c>
      <c r="T1225" s="78">
        <v>5.0000000000000001E-3</v>
      </c>
      <c r="U1225" s="14" t="s">
        <v>18</v>
      </c>
      <c r="V1225" s="79">
        <v>3.8E-3</v>
      </c>
      <c r="W1225" s="79" t="s">
        <v>18</v>
      </c>
      <c r="X1225" s="79">
        <v>5.3E-3</v>
      </c>
      <c r="Y1225" s="12" t="s">
        <v>141</v>
      </c>
      <c r="Z1225" s="60" t="s">
        <v>18</v>
      </c>
      <c r="AA1225" s="8" t="s">
        <v>18</v>
      </c>
      <c r="AB1225" s="80" t="s">
        <v>18</v>
      </c>
      <c r="AC1225" s="62">
        <v>44764</v>
      </c>
      <c r="AD1225" s="12" t="s">
        <v>1833</v>
      </c>
      <c r="AE1225" s="16" t="s">
        <v>1426</v>
      </c>
      <c r="AF1225" s="14" t="s">
        <v>18</v>
      </c>
      <c r="AG1225" s="39" t="s">
        <v>18</v>
      </c>
    </row>
    <row r="1226" spans="1:33" hidden="1" x14ac:dyDescent="0.25">
      <c r="A1226" s="40" t="s">
        <v>1836</v>
      </c>
      <c r="B1226" s="40" t="b" cm="1">
        <f t="array" ref="B1226">IsESG(A1226)</f>
        <v>0</v>
      </c>
      <c r="C1226" s="67" t="s">
        <v>18</v>
      </c>
      <c r="D1226" s="42" t="s">
        <v>18</v>
      </c>
      <c r="E1226" s="67" t="s">
        <v>18</v>
      </c>
      <c r="F1226" s="42" t="s">
        <v>18</v>
      </c>
      <c r="G1226" s="67" t="s">
        <v>18</v>
      </c>
      <c r="H1226" s="42" t="s">
        <v>18</v>
      </c>
      <c r="I1226" s="67">
        <v>31.861620795106901</v>
      </c>
      <c r="J1226" s="42">
        <v>15</v>
      </c>
      <c r="K1226" s="67">
        <v>8.32155754435537</v>
      </c>
      <c r="L1226" s="42">
        <v>25</v>
      </c>
      <c r="M1226" s="67">
        <v>-0.44014719676746999</v>
      </c>
      <c r="N1226" s="42">
        <v>60</v>
      </c>
      <c r="O1226" s="67">
        <v>11.3006978289818</v>
      </c>
      <c r="P1226" s="69">
        <v>2.4583093768448601</v>
      </c>
      <c r="Q1226" s="69" t="s">
        <v>18</v>
      </c>
      <c r="R1226" s="70">
        <v>6</v>
      </c>
      <c r="S1226" s="71">
        <v>0.05</v>
      </c>
      <c r="T1226" s="71">
        <v>5.0000000000000001E-3</v>
      </c>
      <c r="U1226" s="46" t="s">
        <v>18</v>
      </c>
      <c r="V1226" s="72">
        <v>3.8E-3</v>
      </c>
      <c r="W1226" s="72" t="s">
        <v>18</v>
      </c>
      <c r="X1226" s="72">
        <v>5.3E-3</v>
      </c>
      <c r="Y1226" s="48" t="s">
        <v>141</v>
      </c>
      <c r="Z1226" s="49" t="s">
        <v>18</v>
      </c>
      <c r="AA1226" s="50" t="s">
        <v>18</v>
      </c>
      <c r="AB1226" s="73" t="s">
        <v>18</v>
      </c>
      <c r="AC1226" s="52">
        <v>44764</v>
      </c>
      <c r="AD1226" s="48" t="s">
        <v>1837</v>
      </c>
      <c r="AE1226" s="53" t="s">
        <v>1426</v>
      </c>
      <c r="AF1226" s="46" t="s">
        <v>18</v>
      </c>
      <c r="AG1226" s="54" t="s">
        <v>18</v>
      </c>
    </row>
    <row r="1227" spans="1:33" hidden="1" x14ac:dyDescent="0.25">
      <c r="A1227" s="1" t="s">
        <v>1838</v>
      </c>
      <c r="B1227" s="40" t="b" cm="1">
        <f t="array" ref="B1227">IsESG(A1227)</f>
        <v>0</v>
      </c>
      <c r="C1227" s="74" t="s">
        <v>18</v>
      </c>
      <c r="D1227" s="37" t="s">
        <v>18</v>
      </c>
      <c r="E1227" s="74" t="s">
        <v>18</v>
      </c>
      <c r="F1227" s="37" t="s">
        <v>18</v>
      </c>
      <c r="G1227" s="74" t="s">
        <v>18</v>
      </c>
      <c r="H1227" s="37" t="s">
        <v>18</v>
      </c>
      <c r="I1227" s="74">
        <v>29.734848484848101</v>
      </c>
      <c r="J1227" s="37">
        <v>38</v>
      </c>
      <c r="K1227" s="74">
        <v>6.3664596273291103</v>
      </c>
      <c r="L1227" s="37">
        <v>54</v>
      </c>
      <c r="M1227" s="74">
        <v>1.70749814402375</v>
      </c>
      <c r="N1227" s="37">
        <v>6</v>
      </c>
      <c r="O1227" s="74">
        <v>11.2753476148867</v>
      </c>
      <c r="P1227" s="76">
        <v>2.2752149205357601</v>
      </c>
      <c r="Q1227" s="76" t="s">
        <v>18</v>
      </c>
      <c r="R1227" s="77">
        <v>6</v>
      </c>
      <c r="S1227" s="78">
        <v>0.05</v>
      </c>
      <c r="T1227" s="78">
        <v>5.0000000000000001E-3</v>
      </c>
      <c r="U1227" s="14" t="s">
        <v>18</v>
      </c>
      <c r="V1227" s="79">
        <v>3.8E-3</v>
      </c>
      <c r="W1227" s="79" t="s">
        <v>18</v>
      </c>
      <c r="X1227" s="79">
        <v>5.3E-3</v>
      </c>
      <c r="Y1227" s="12" t="s">
        <v>141</v>
      </c>
      <c r="Z1227" s="60" t="s">
        <v>18</v>
      </c>
      <c r="AA1227" s="8" t="s">
        <v>18</v>
      </c>
      <c r="AB1227" s="80" t="s">
        <v>18</v>
      </c>
      <c r="AC1227" s="62">
        <v>44764</v>
      </c>
      <c r="AD1227" s="12" t="s">
        <v>1833</v>
      </c>
      <c r="AE1227" s="16" t="s">
        <v>1426</v>
      </c>
      <c r="AF1227" s="14" t="s">
        <v>18</v>
      </c>
      <c r="AG1227" s="39" t="s">
        <v>18</v>
      </c>
    </row>
    <row r="1228" spans="1:33" hidden="1" x14ac:dyDescent="0.25">
      <c r="A1228" s="40" t="s">
        <v>1839</v>
      </c>
      <c r="B1228" s="40" t="b" cm="1">
        <f t="array" ref="B1228">IsESG(A1228)</f>
        <v>0</v>
      </c>
      <c r="C1228" s="67" t="s">
        <v>18</v>
      </c>
      <c r="D1228" s="42" t="s">
        <v>18</v>
      </c>
      <c r="E1228" s="67" t="s">
        <v>18</v>
      </c>
      <c r="F1228" s="42" t="s">
        <v>18</v>
      </c>
      <c r="G1228" s="67" t="s">
        <v>18</v>
      </c>
      <c r="H1228" s="42" t="s">
        <v>18</v>
      </c>
      <c r="I1228" s="67">
        <v>30.974569558172401</v>
      </c>
      <c r="J1228" s="42">
        <v>25</v>
      </c>
      <c r="K1228" s="67">
        <v>8.0238633559041208</v>
      </c>
      <c r="L1228" s="42">
        <v>34</v>
      </c>
      <c r="M1228" s="67">
        <v>1.3309875315536199</v>
      </c>
      <c r="N1228" s="42">
        <v>14</v>
      </c>
      <c r="O1228" s="67">
        <v>11.2925772164373</v>
      </c>
      <c r="P1228" s="69">
        <v>2.3815254645145099</v>
      </c>
      <c r="Q1228" s="69" t="s">
        <v>18</v>
      </c>
      <c r="R1228" s="70">
        <v>6</v>
      </c>
      <c r="S1228" s="71">
        <v>0.05</v>
      </c>
      <c r="T1228" s="71">
        <v>5.0000000000000001E-3</v>
      </c>
      <c r="U1228" s="46" t="s">
        <v>18</v>
      </c>
      <c r="V1228" s="72">
        <v>3.8E-3</v>
      </c>
      <c r="W1228" s="72" t="s">
        <v>18</v>
      </c>
      <c r="X1228" s="72">
        <v>5.3E-3</v>
      </c>
      <c r="Y1228" s="48" t="s">
        <v>141</v>
      </c>
      <c r="Z1228" s="49" t="s">
        <v>18</v>
      </c>
      <c r="AA1228" s="50" t="s">
        <v>18</v>
      </c>
      <c r="AB1228" s="73" t="s">
        <v>18</v>
      </c>
      <c r="AC1228" s="52">
        <v>44764</v>
      </c>
      <c r="AD1228" s="48" t="s">
        <v>1833</v>
      </c>
      <c r="AE1228" s="53" t="s">
        <v>1426</v>
      </c>
      <c r="AF1228" s="46" t="s">
        <v>18</v>
      </c>
      <c r="AG1228" s="54" t="s">
        <v>18</v>
      </c>
    </row>
    <row r="1229" spans="1:33" hidden="1" x14ac:dyDescent="0.25">
      <c r="A1229" s="1" t="s">
        <v>1840</v>
      </c>
      <c r="B1229" s="40" t="b" cm="1">
        <f t="array" ref="B1229">IsESG(A1229)</f>
        <v>0</v>
      </c>
      <c r="C1229" s="74" t="s">
        <v>18</v>
      </c>
      <c r="D1229" s="37" t="s">
        <v>18</v>
      </c>
      <c r="E1229" s="74" t="s">
        <v>18</v>
      </c>
      <c r="F1229" s="37" t="s">
        <v>18</v>
      </c>
      <c r="G1229" s="74" t="s">
        <v>18</v>
      </c>
      <c r="H1229" s="37" t="s">
        <v>18</v>
      </c>
      <c r="I1229" s="74">
        <v>31.9314806211699</v>
      </c>
      <c r="J1229" s="37">
        <v>14</v>
      </c>
      <c r="K1229" s="74">
        <v>8.7283255668961104</v>
      </c>
      <c r="L1229" s="37">
        <v>21</v>
      </c>
      <c r="M1229" s="75">
        <v>2.1437674554872301</v>
      </c>
      <c r="N1229" s="66">
        <v>3</v>
      </c>
      <c r="O1229" s="74">
        <v>11.3205532870284</v>
      </c>
      <c r="P1229" s="76">
        <v>2.46016873537901</v>
      </c>
      <c r="Q1229" s="76" t="s">
        <v>18</v>
      </c>
      <c r="R1229" s="77">
        <v>6</v>
      </c>
      <c r="S1229" s="78">
        <v>0.05</v>
      </c>
      <c r="T1229" s="78">
        <v>5.0000000000000001E-3</v>
      </c>
      <c r="U1229" s="14" t="s">
        <v>18</v>
      </c>
      <c r="V1229" s="79">
        <v>3.8E-3</v>
      </c>
      <c r="W1229" s="79" t="s">
        <v>18</v>
      </c>
      <c r="X1229" s="79">
        <v>5.3E-3</v>
      </c>
      <c r="Y1229" s="12" t="s">
        <v>141</v>
      </c>
      <c r="Z1229" s="60" t="s">
        <v>18</v>
      </c>
      <c r="AA1229" s="8" t="s">
        <v>18</v>
      </c>
      <c r="AB1229" s="80" t="s">
        <v>18</v>
      </c>
      <c r="AC1229" s="62">
        <v>44733</v>
      </c>
      <c r="AD1229" s="12" t="s">
        <v>1833</v>
      </c>
      <c r="AE1229" s="16" t="s">
        <v>1426</v>
      </c>
      <c r="AF1229" s="14" t="s">
        <v>235</v>
      </c>
      <c r="AG1229" s="39" t="s">
        <v>18</v>
      </c>
    </row>
    <row r="1230" spans="1:33" hidden="1" x14ac:dyDescent="0.25">
      <c r="A1230" s="40" t="s">
        <v>1841</v>
      </c>
      <c r="B1230" s="40" t="b" cm="1">
        <f t="array" ref="B1230">IsESG(A1230)</f>
        <v>0</v>
      </c>
      <c r="C1230" s="67" t="s">
        <v>18</v>
      </c>
      <c r="D1230" s="42" t="s">
        <v>18</v>
      </c>
      <c r="E1230" s="67" t="s">
        <v>18</v>
      </c>
      <c r="F1230" s="42" t="s">
        <v>18</v>
      </c>
      <c r="G1230" s="67" t="s">
        <v>18</v>
      </c>
      <c r="H1230" s="42" t="s">
        <v>18</v>
      </c>
      <c r="I1230" s="67">
        <v>30.923923884574801</v>
      </c>
      <c r="J1230" s="42">
        <v>27</v>
      </c>
      <c r="K1230" s="67">
        <v>7.9311281463494598</v>
      </c>
      <c r="L1230" s="42">
        <v>37</v>
      </c>
      <c r="M1230" s="67">
        <v>1.41011832600237</v>
      </c>
      <c r="N1230" s="42">
        <v>11</v>
      </c>
      <c r="O1230" s="67">
        <v>12.262789378881299</v>
      </c>
      <c r="P1230" s="69">
        <v>2.1889729732757499</v>
      </c>
      <c r="Q1230" s="69" t="s">
        <v>18</v>
      </c>
      <c r="R1230" s="70">
        <v>6</v>
      </c>
      <c r="S1230" s="71">
        <v>0.05</v>
      </c>
      <c r="T1230" s="71">
        <v>5.0000000000000001E-3</v>
      </c>
      <c r="U1230" s="46" t="s">
        <v>18</v>
      </c>
      <c r="V1230" s="72">
        <v>3.8E-3</v>
      </c>
      <c r="W1230" s="72" t="s">
        <v>18</v>
      </c>
      <c r="X1230" s="72">
        <v>5.3E-3</v>
      </c>
      <c r="Y1230" s="48" t="s">
        <v>141</v>
      </c>
      <c r="Z1230" s="49" t="s">
        <v>18</v>
      </c>
      <c r="AA1230" s="50" t="s">
        <v>18</v>
      </c>
      <c r="AB1230" s="73" t="s">
        <v>18</v>
      </c>
      <c r="AC1230" s="52">
        <v>44733</v>
      </c>
      <c r="AD1230" s="48" t="s">
        <v>1833</v>
      </c>
      <c r="AE1230" s="53" t="s">
        <v>1426</v>
      </c>
      <c r="AF1230" s="46" t="s">
        <v>235</v>
      </c>
      <c r="AG1230" s="54" t="s">
        <v>18</v>
      </c>
    </row>
    <row r="1231" spans="1:33" x14ac:dyDescent="0.25">
      <c r="A1231" s="1" t="s">
        <v>1842</v>
      </c>
      <c r="B1231" s="40" t="b" cm="1">
        <f t="array" ref="B1231">IsESG(A1231)</f>
        <v>0</v>
      </c>
      <c r="C1231" s="75">
        <v>11.7172586016453</v>
      </c>
      <c r="D1231" s="66">
        <v>3</v>
      </c>
      <c r="E1231" s="75">
        <v>14.0883106597558</v>
      </c>
      <c r="F1231" s="66">
        <v>3</v>
      </c>
      <c r="G1231" s="75">
        <v>10.637045716345799</v>
      </c>
      <c r="H1231" s="66">
        <v>2</v>
      </c>
      <c r="I1231" s="74">
        <v>28.687945656353602</v>
      </c>
      <c r="J1231" s="37">
        <v>49</v>
      </c>
      <c r="K1231" s="74">
        <v>6.6925428994044998</v>
      </c>
      <c r="L1231" s="37">
        <v>48</v>
      </c>
      <c r="M1231" s="74">
        <v>0.74231960471182701</v>
      </c>
      <c r="N1231" s="37">
        <v>26</v>
      </c>
      <c r="O1231" s="74">
        <v>12.445659920909801</v>
      </c>
      <c r="P1231" s="76">
        <v>1.97714998284511</v>
      </c>
      <c r="Q1231" s="76">
        <v>0.72907861130491403</v>
      </c>
      <c r="R1231" s="77">
        <v>8</v>
      </c>
      <c r="S1231" s="78">
        <v>0.05</v>
      </c>
      <c r="T1231" s="78">
        <v>5.0000000000000001E-3</v>
      </c>
      <c r="U1231" s="14" t="s">
        <v>18</v>
      </c>
      <c r="V1231" s="79">
        <v>0.03</v>
      </c>
      <c r="W1231" s="79" t="s">
        <v>18</v>
      </c>
      <c r="X1231" s="79">
        <v>1.7999999999999999E-2</v>
      </c>
      <c r="Y1231" s="12" t="s">
        <v>141</v>
      </c>
      <c r="Z1231" s="60">
        <v>77.801688462175093</v>
      </c>
      <c r="AA1231" s="8" t="s">
        <v>18</v>
      </c>
      <c r="AB1231" s="80" t="s">
        <v>18</v>
      </c>
      <c r="AC1231" s="62">
        <v>29706</v>
      </c>
      <c r="AD1231" s="12" t="s">
        <v>1843</v>
      </c>
      <c r="AE1231" s="16" t="s">
        <v>1412</v>
      </c>
      <c r="AF1231" s="14" t="s">
        <v>18</v>
      </c>
      <c r="AG1231" s="39" t="s">
        <v>18</v>
      </c>
    </row>
    <row r="1232" spans="1:33" x14ac:dyDescent="0.25">
      <c r="A1232" s="40" t="s">
        <v>2717</v>
      </c>
      <c r="B1232" s="40" t="b" cm="1">
        <f t="array" ref="B1232">IsESG(A1232)</f>
        <v>0</v>
      </c>
      <c r="C1232" s="67">
        <v>11.6972366346388</v>
      </c>
      <c r="D1232" s="42">
        <v>4</v>
      </c>
      <c r="E1232" s="67">
        <v>14.0805097805095</v>
      </c>
      <c r="F1232" s="42">
        <v>4</v>
      </c>
      <c r="G1232" s="67">
        <v>10.6163670737798</v>
      </c>
      <c r="H1232" s="42">
        <v>4</v>
      </c>
      <c r="I1232" s="67">
        <v>28.741742361684501</v>
      </c>
      <c r="J1232" s="42">
        <v>48</v>
      </c>
      <c r="K1232" s="67">
        <v>6.7896742155059302</v>
      </c>
      <c r="L1232" s="42">
        <v>46</v>
      </c>
      <c r="M1232" s="67">
        <v>0.67804818985348603</v>
      </c>
      <c r="N1232" s="42">
        <v>31</v>
      </c>
      <c r="O1232" s="67">
        <v>11.600756925968099</v>
      </c>
      <c r="P1232" s="69">
        <v>2.1257865466736199</v>
      </c>
      <c r="Q1232" s="69">
        <v>0.75622736100639798</v>
      </c>
      <c r="R1232" s="70">
        <v>8</v>
      </c>
      <c r="S1232" s="71">
        <v>0.05</v>
      </c>
      <c r="T1232" s="71">
        <v>5.0000000000000001E-3</v>
      </c>
      <c r="U1232" s="46" t="s">
        <v>18</v>
      </c>
      <c r="V1232" s="72">
        <v>1.4999999999999999E-2</v>
      </c>
      <c r="W1232" s="72" t="s">
        <v>18</v>
      </c>
      <c r="X1232" s="72">
        <v>1.7999999999999999E-2</v>
      </c>
      <c r="Y1232" s="48" t="s">
        <v>141</v>
      </c>
      <c r="Z1232" s="49" t="s">
        <v>18</v>
      </c>
      <c r="AA1232" s="50" t="s">
        <v>18</v>
      </c>
      <c r="AB1232" s="73" t="s">
        <v>18</v>
      </c>
      <c r="AC1232" s="52">
        <v>41702</v>
      </c>
      <c r="AD1232" s="48" t="s">
        <v>1843</v>
      </c>
      <c r="AE1232" s="53" t="s">
        <v>1426</v>
      </c>
      <c r="AF1232" s="46" t="s">
        <v>18</v>
      </c>
      <c r="AG1232" s="54" t="s">
        <v>18</v>
      </c>
    </row>
    <row r="1233" spans="1:33" x14ac:dyDescent="0.25">
      <c r="A1233" s="225" t="s">
        <v>2396</v>
      </c>
      <c r="B1233" s="40" t="b" cm="1">
        <f t="array" ref="B1233">IsESG(A1233)</f>
        <v>1</v>
      </c>
      <c r="C1233" s="41">
        <v>10.0291210823885</v>
      </c>
      <c r="D1233" s="42">
        <v>17</v>
      </c>
      <c r="E1233" s="41">
        <v>9.7239282442675901</v>
      </c>
      <c r="F1233" s="42">
        <v>29</v>
      </c>
      <c r="G1233" s="41">
        <v>1.80716525141726</v>
      </c>
      <c r="H1233" s="42">
        <v>29</v>
      </c>
      <c r="I1233" s="41">
        <v>26.161085309215402</v>
      </c>
      <c r="J1233" s="42">
        <v>31</v>
      </c>
      <c r="K1233" s="41">
        <v>5.6577701578853699</v>
      </c>
      <c r="L1233" s="42">
        <v>36</v>
      </c>
      <c r="M1233" s="41">
        <v>1.52196897051957</v>
      </c>
      <c r="N1233" s="42">
        <v>25</v>
      </c>
      <c r="O1233" s="41">
        <v>13.8489940083092</v>
      </c>
      <c r="P1233" s="43">
        <v>1.59434511551793</v>
      </c>
      <c r="Q1233" s="43">
        <v>0.41645650941907603</v>
      </c>
      <c r="R1233" s="44">
        <v>8</v>
      </c>
      <c r="S1233" s="45">
        <v>0</v>
      </c>
      <c r="T1233" s="45">
        <v>0</v>
      </c>
      <c r="U1233" s="46" t="s">
        <v>89</v>
      </c>
      <c r="V1233" s="47">
        <v>1.6E-2</v>
      </c>
      <c r="W1233" s="47" t="s">
        <v>18</v>
      </c>
      <c r="X1233" s="47">
        <v>1.6052524702140199E-2</v>
      </c>
      <c r="Y1233" s="48" t="s">
        <v>30</v>
      </c>
      <c r="Z1233" s="49">
        <v>71.505822120000005</v>
      </c>
      <c r="AA1233" s="50">
        <v>-2.4158019999999998</v>
      </c>
      <c r="AB1233" s="51">
        <v>1890</v>
      </c>
      <c r="AC1233" s="52">
        <v>37378</v>
      </c>
      <c r="AD1233" s="48" t="s">
        <v>139</v>
      </c>
      <c r="AE1233" s="53">
        <v>30</v>
      </c>
      <c r="AF1233" s="46" t="s">
        <v>42</v>
      </c>
      <c r="AG1233" s="54">
        <v>-25.061554999999998</v>
      </c>
    </row>
    <row r="1234" spans="1:33" x14ac:dyDescent="0.25">
      <c r="A1234" s="40" t="s">
        <v>1847</v>
      </c>
      <c r="B1234" s="40" t="b" cm="1">
        <f t="array" ref="B1234">IsESG(A1234)</f>
        <v>0</v>
      </c>
      <c r="C1234" s="67">
        <v>9.5945490887995</v>
      </c>
      <c r="D1234" s="42">
        <v>17</v>
      </c>
      <c r="E1234" s="67">
        <v>11.224174390736801</v>
      </c>
      <c r="F1234" s="42">
        <v>22</v>
      </c>
      <c r="G1234" s="67">
        <v>1.8865946598098</v>
      </c>
      <c r="H1234" s="42">
        <v>44</v>
      </c>
      <c r="I1234" s="67">
        <v>40.640560916139698</v>
      </c>
      <c r="J1234" s="42">
        <v>4</v>
      </c>
      <c r="K1234" s="67">
        <v>8.1549653174275392</v>
      </c>
      <c r="L1234" s="42">
        <v>30</v>
      </c>
      <c r="M1234" s="67">
        <v>1.49166633852557</v>
      </c>
      <c r="N1234" s="42">
        <v>9</v>
      </c>
      <c r="O1234" s="67">
        <v>16.872933014602101</v>
      </c>
      <c r="P1234" s="69">
        <v>2.1667573460565301</v>
      </c>
      <c r="Q1234" s="69">
        <v>0.48422053231475898</v>
      </c>
      <c r="R1234" s="70">
        <v>8</v>
      </c>
      <c r="S1234" s="71">
        <v>0.05</v>
      </c>
      <c r="T1234" s="71">
        <v>5.0000000000000001E-3</v>
      </c>
      <c r="U1234" s="46" t="s">
        <v>18</v>
      </c>
      <c r="V1234" s="72">
        <v>1.4999999999999999E-2</v>
      </c>
      <c r="W1234" s="72" t="s">
        <v>18</v>
      </c>
      <c r="X1234" s="72">
        <v>1.7999999999999999E-2</v>
      </c>
      <c r="Y1234" s="48" t="s">
        <v>141</v>
      </c>
      <c r="Z1234" s="49">
        <v>79.125972521105695</v>
      </c>
      <c r="AA1234" s="50" t="s">
        <v>18</v>
      </c>
      <c r="AB1234" s="73" t="s">
        <v>18</v>
      </c>
      <c r="AC1234" s="52">
        <v>32463</v>
      </c>
      <c r="AD1234" s="48" t="s">
        <v>1848</v>
      </c>
      <c r="AE1234" s="53" t="s">
        <v>1412</v>
      </c>
      <c r="AF1234" s="46" t="s">
        <v>18</v>
      </c>
      <c r="AG1234" s="54" t="s">
        <v>18</v>
      </c>
    </row>
    <row r="1235" spans="1:33" x14ac:dyDescent="0.25">
      <c r="A1235" s="1" t="s">
        <v>2718</v>
      </c>
      <c r="B1235" s="40" t="b" cm="1">
        <f t="array" ref="B1235">IsESG(A1235)</f>
        <v>0</v>
      </c>
      <c r="C1235" s="74">
        <v>9.5983032789920699</v>
      </c>
      <c r="D1235" s="37">
        <v>16</v>
      </c>
      <c r="E1235" s="74">
        <v>11.2347702383759</v>
      </c>
      <c r="F1235" s="37">
        <v>21</v>
      </c>
      <c r="G1235" s="74">
        <v>1.9109069429629399</v>
      </c>
      <c r="H1235" s="37">
        <v>43</v>
      </c>
      <c r="I1235" s="75">
        <v>40.672411370759697</v>
      </c>
      <c r="J1235" s="66">
        <v>3</v>
      </c>
      <c r="K1235" s="74">
        <v>8.1477552409519909</v>
      </c>
      <c r="L1235" s="37">
        <v>31</v>
      </c>
      <c r="M1235" s="74">
        <v>1.50856887507802</v>
      </c>
      <c r="N1235" s="37">
        <v>8</v>
      </c>
      <c r="O1235" s="74">
        <v>16.8844265862284</v>
      </c>
      <c r="P1235" s="76">
        <v>2.1671687709770602</v>
      </c>
      <c r="Q1235" s="76">
        <v>0.48493400529042302</v>
      </c>
      <c r="R1235" s="77">
        <v>8</v>
      </c>
      <c r="S1235" s="78">
        <v>0.05</v>
      </c>
      <c r="T1235" s="78">
        <v>5.0000000000000001E-3</v>
      </c>
      <c r="U1235" s="14" t="s">
        <v>18</v>
      </c>
      <c r="V1235" s="79">
        <v>1.4999999999999999E-2</v>
      </c>
      <c r="W1235" s="79" t="s">
        <v>18</v>
      </c>
      <c r="X1235" s="79">
        <v>1.7999999999999999E-2</v>
      </c>
      <c r="Y1235" s="12" t="s">
        <v>141</v>
      </c>
      <c r="Z1235" s="60" t="s">
        <v>18</v>
      </c>
      <c r="AA1235" s="8" t="s">
        <v>18</v>
      </c>
      <c r="AB1235" s="80" t="s">
        <v>18</v>
      </c>
      <c r="AC1235" s="62">
        <v>38442</v>
      </c>
      <c r="AD1235" s="12" t="s">
        <v>1848</v>
      </c>
      <c r="AE1235" s="16" t="s">
        <v>1412</v>
      </c>
      <c r="AF1235" s="14" t="s">
        <v>18</v>
      </c>
      <c r="AG1235" s="39" t="s">
        <v>18</v>
      </c>
    </row>
    <row r="1236" spans="1:33" x14ac:dyDescent="0.25">
      <c r="A1236" s="40" t="s">
        <v>2719</v>
      </c>
      <c r="B1236" s="40" t="b" cm="1">
        <f t="array" ref="B1236">IsESG(A1236)</f>
        <v>0</v>
      </c>
      <c r="C1236" s="67">
        <v>9.5985783876085797</v>
      </c>
      <c r="D1236" s="42">
        <v>15</v>
      </c>
      <c r="E1236" s="67">
        <v>11.2433567919699</v>
      </c>
      <c r="F1236" s="42">
        <v>20</v>
      </c>
      <c r="G1236" s="67">
        <v>1.8744316532709899</v>
      </c>
      <c r="H1236" s="42">
        <v>45</v>
      </c>
      <c r="I1236" s="68">
        <v>40.679072804440104</v>
      </c>
      <c r="J1236" s="64">
        <v>2</v>
      </c>
      <c r="K1236" s="67">
        <v>8.2481996315525805</v>
      </c>
      <c r="L1236" s="42">
        <v>27</v>
      </c>
      <c r="M1236" s="67">
        <v>1.4240320112981899</v>
      </c>
      <c r="N1236" s="42">
        <v>10</v>
      </c>
      <c r="O1236" s="67">
        <v>16.370987100691099</v>
      </c>
      <c r="P1236" s="69">
        <v>2.2355440891932798</v>
      </c>
      <c r="Q1236" s="69">
        <v>0.49562017027157301</v>
      </c>
      <c r="R1236" s="70">
        <v>8</v>
      </c>
      <c r="S1236" s="71">
        <v>0.05</v>
      </c>
      <c r="T1236" s="71">
        <v>5.0000000000000001E-3</v>
      </c>
      <c r="U1236" s="46" t="s">
        <v>18</v>
      </c>
      <c r="V1236" s="72">
        <v>1.4999999999999999E-2</v>
      </c>
      <c r="W1236" s="72" t="s">
        <v>18</v>
      </c>
      <c r="X1236" s="72">
        <v>1.7999999999999999E-2</v>
      </c>
      <c r="Y1236" s="48" t="s">
        <v>141</v>
      </c>
      <c r="Z1236" s="49" t="s">
        <v>18</v>
      </c>
      <c r="AA1236" s="50" t="s">
        <v>18</v>
      </c>
      <c r="AB1236" s="73" t="s">
        <v>18</v>
      </c>
      <c r="AC1236" s="52">
        <v>40708</v>
      </c>
      <c r="AD1236" s="48" t="s">
        <v>1848</v>
      </c>
      <c r="AE1236" s="53" t="s">
        <v>1412</v>
      </c>
      <c r="AF1236" s="46" t="s">
        <v>18</v>
      </c>
      <c r="AG1236" s="54" t="s">
        <v>18</v>
      </c>
    </row>
    <row r="1237" spans="1:33" hidden="1" x14ac:dyDescent="0.25">
      <c r="A1237" s="1" t="s">
        <v>1851</v>
      </c>
      <c r="B1237" s="40" t="b" cm="1">
        <f t="array" ref="B1237">IsESG(A1237)</f>
        <v>0</v>
      </c>
      <c r="C1237" s="74" t="s">
        <v>18</v>
      </c>
      <c r="D1237" s="37" t="s">
        <v>18</v>
      </c>
      <c r="E1237" s="74" t="s">
        <v>18</v>
      </c>
      <c r="F1237" s="37" t="s">
        <v>18</v>
      </c>
      <c r="G1237" s="74" t="s">
        <v>18</v>
      </c>
      <c r="H1237" s="37" t="s">
        <v>18</v>
      </c>
      <c r="I1237" s="74">
        <v>29.273996180073901</v>
      </c>
      <c r="J1237" s="37">
        <v>46</v>
      </c>
      <c r="K1237" s="74">
        <v>9.5264757638777695</v>
      </c>
      <c r="L1237" s="37">
        <v>12</v>
      </c>
      <c r="M1237" s="74">
        <v>-1.23916390418468</v>
      </c>
      <c r="N1237" s="37">
        <v>78</v>
      </c>
      <c r="O1237" s="74">
        <v>10.4009638628759</v>
      </c>
      <c r="P1237" s="76">
        <v>2.4221780937788302</v>
      </c>
      <c r="Q1237" s="76" t="s">
        <v>18</v>
      </c>
      <c r="R1237" s="77">
        <v>9</v>
      </c>
      <c r="S1237" s="78">
        <v>0.05</v>
      </c>
      <c r="T1237" s="78">
        <v>0.03</v>
      </c>
      <c r="U1237" s="14" t="s">
        <v>18</v>
      </c>
      <c r="V1237" s="79">
        <v>0</v>
      </c>
      <c r="W1237" s="79" t="s">
        <v>18</v>
      </c>
      <c r="X1237" s="79">
        <v>1.9E-3</v>
      </c>
      <c r="Y1237" s="12" t="s">
        <v>1371</v>
      </c>
      <c r="Z1237" s="60" t="s">
        <v>18</v>
      </c>
      <c r="AA1237" s="8" t="s">
        <v>18</v>
      </c>
      <c r="AB1237" s="80" t="s">
        <v>18</v>
      </c>
      <c r="AC1237" s="62">
        <v>44581</v>
      </c>
      <c r="AD1237" s="12" t="s">
        <v>1852</v>
      </c>
      <c r="AE1237" s="16" t="s">
        <v>1853</v>
      </c>
      <c r="AF1237" s="14" t="s">
        <v>18</v>
      </c>
      <c r="AG1237" s="39" t="s">
        <v>18</v>
      </c>
    </row>
    <row r="1238" spans="1:33" hidden="1" x14ac:dyDescent="0.25">
      <c r="A1238" s="40" t="s">
        <v>1854</v>
      </c>
      <c r="B1238" s="40" t="b" cm="1">
        <f t="array" ref="B1238">IsESG(A1238)</f>
        <v>0</v>
      </c>
      <c r="C1238" s="67" t="s">
        <v>18</v>
      </c>
      <c r="D1238" s="42" t="s">
        <v>18</v>
      </c>
      <c r="E1238" s="67" t="s">
        <v>18</v>
      </c>
      <c r="F1238" s="42" t="s">
        <v>18</v>
      </c>
      <c r="G1238" s="67">
        <v>8.5324353450487695</v>
      </c>
      <c r="H1238" s="42">
        <v>10</v>
      </c>
      <c r="I1238" s="67">
        <v>28.278625141999299</v>
      </c>
      <c r="J1238" s="42">
        <v>52</v>
      </c>
      <c r="K1238" s="67">
        <v>9.0095390847458798</v>
      </c>
      <c r="L1238" s="42">
        <v>18</v>
      </c>
      <c r="M1238" s="67">
        <v>0.45203645888376398</v>
      </c>
      <c r="N1238" s="42">
        <v>38</v>
      </c>
      <c r="O1238" s="67">
        <v>11.5382488609328</v>
      </c>
      <c r="P1238" s="69">
        <v>2.0971653564085599</v>
      </c>
      <c r="Q1238" s="69" t="s">
        <v>18</v>
      </c>
      <c r="R1238" s="70">
        <v>9</v>
      </c>
      <c r="S1238" s="71">
        <v>0.05</v>
      </c>
      <c r="T1238" s="71">
        <v>0</v>
      </c>
      <c r="U1238" s="46" t="s">
        <v>18</v>
      </c>
      <c r="V1238" s="72">
        <v>0</v>
      </c>
      <c r="W1238" s="72" t="s">
        <v>18</v>
      </c>
      <c r="X1238" s="72">
        <v>1.9E-3</v>
      </c>
      <c r="Y1238" s="48" t="s">
        <v>1371</v>
      </c>
      <c r="Z1238" s="49" t="s">
        <v>18</v>
      </c>
      <c r="AA1238" s="50" t="s">
        <v>18</v>
      </c>
      <c r="AB1238" s="73" t="s">
        <v>18</v>
      </c>
      <c r="AC1238" s="52">
        <v>44139</v>
      </c>
      <c r="AD1238" s="48" t="s">
        <v>1852</v>
      </c>
      <c r="AE1238" s="53" t="s">
        <v>1855</v>
      </c>
      <c r="AF1238" s="46" t="s">
        <v>18</v>
      </c>
      <c r="AG1238" s="54" t="s">
        <v>18</v>
      </c>
    </row>
    <row r="1239" spans="1:33" hidden="1" x14ac:dyDescent="0.25">
      <c r="A1239" s="1" t="s">
        <v>1856</v>
      </c>
      <c r="B1239" s="40" t="b" cm="1">
        <f t="array" ref="B1239">IsESG(A1239)</f>
        <v>0</v>
      </c>
      <c r="C1239" s="74" t="s">
        <v>18</v>
      </c>
      <c r="D1239" s="37" t="s">
        <v>18</v>
      </c>
      <c r="E1239" s="74">
        <v>9.8781815571899791</v>
      </c>
      <c r="F1239" s="37">
        <v>27</v>
      </c>
      <c r="G1239" s="74">
        <v>8.5871375194720407</v>
      </c>
      <c r="H1239" s="37">
        <v>9</v>
      </c>
      <c r="I1239" s="74">
        <v>25.033746622905898</v>
      </c>
      <c r="J1239" s="37">
        <v>61</v>
      </c>
      <c r="K1239" s="74">
        <v>7.4048153764846498</v>
      </c>
      <c r="L1239" s="37">
        <v>43</v>
      </c>
      <c r="M1239" s="74">
        <v>-0.27037372358323902</v>
      </c>
      <c r="N1239" s="37">
        <v>51</v>
      </c>
      <c r="O1239" s="74">
        <v>9.9244115997659108</v>
      </c>
      <c r="P1239" s="76">
        <v>2.1112321929664399</v>
      </c>
      <c r="Q1239" s="76">
        <v>0.51979278936930595</v>
      </c>
      <c r="R1239" s="77">
        <v>6</v>
      </c>
      <c r="S1239" s="78">
        <v>0.05</v>
      </c>
      <c r="T1239" s="78">
        <v>0.03</v>
      </c>
      <c r="U1239" s="14" t="s">
        <v>18</v>
      </c>
      <c r="V1239" s="79">
        <v>0</v>
      </c>
      <c r="W1239" s="79" t="s">
        <v>18</v>
      </c>
      <c r="X1239" s="79">
        <v>1.9E-3</v>
      </c>
      <c r="Y1239" s="12" t="s">
        <v>1371</v>
      </c>
      <c r="Z1239" s="60" t="s">
        <v>18</v>
      </c>
      <c r="AA1239" s="8" t="s">
        <v>18</v>
      </c>
      <c r="AB1239" s="80" t="s">
        <v>18</v>
      </c>
      <c r="AC1239" s="62">
        <v>43655</v>
      </c>
      <c r="AD1239" s="12" t="s">
        <v>1857</v>
      </c>
      <c r="AE1239" s="16" t="s">
        <v>1855</v>
      </c>
      <c r="AF1239" s="14" t="s">
        <v>18</v>
      </c>
      <c r="AG1239" s="39" t="s">
        <v>18</v>
      </c>
    </row>
    <row r="1240" spans="1:33" x14ac:dyDescent="0.25">
      <c r="A1240" s="225" t="s">
        <v>2457</v>
      </c>
      <c r="B1240" s="40" t="b" cm="1">
        <f t="array" ref="B1240">IsESG(A1240)</f>
        <v>1</v>
      </c>
      <c r="C1240" s="55">
        <v>9.7896621970169999</v>
      </c>
      <c r="D1240" s="37">
        <v>11</v>
      </c>
      <c r="E1240" s="55">
        <v>10.6745140734764</v>
      </c>
      <c r="F1240" s="37">
        <v>22</v>
      </c>
      <c r="G1240" s="55">
        <v>6.9607235265904697</v>
      </c>
      <c r="H1240" s="37">
        <v>19</v>
      </c>
      <c r="I1240" s="55">
        <v>28.425357873210501</v>
      </c>
      <c r="J1240" s="37">
        <v>31</v>
      </c>
      <c r="K1240" s="55">
        <v>6.76640598435913</v>
      </c>
      <c r="L1240" s="37">
        <v>29</v>
      </c>
      <c r="M1240" s="55">
        <v>0.737888995829316</v>
      </c>
      <c r="N1240" s="37">
        <v>25</v>
      </c>
      <c r="O1240" s="55">
        <v>13.0223575888265</v>
      </c>
      <c r="P1240" s="56">
        <v>1.86942712561264</v>
      </c>
      <c r="Q1240" s="56">
        <v>0.58405780257811701</v>
      </c>
      <c r="R1240" s="57">
        <v>9</v>
      </c>
      <c r="S1240" s="58">
        <v>0.01</v>
      </c>
      <c r="T1240" s="58">
        <v>0.01</v>
      </c>
      <c r="U1240" s="14" t="s">
        <v>18</v>
      </c>
      <c r="V1240" s="59">
        <v>1.49E-2</v>
      </c>
      <c r="W1240" s="59" t="s">
        <v>18</v>
      </c>
      <c r="X1240" s="59">
        <v>1.49E-2</v>
      </c>
      <c r="Y1240" s="12" t="s">
        <v>117</v>
      </c>
      <c r="Z1240" s="60" t="s">
        <v>18</v>
      </c>
      <c r="AA1240" s="8" t="s">
        <v>18</v>
      </c>
      <c r="AB1240" s="61" t="s">
        <v>18</v>
      </c>
      <c r="AC1240" s="62">
        <v>41255</v>
      </c>
      <c r="AD1240" s="12" t="s">
        <v>41</v>
      </c>
      <c r="AE1240" s="16">
        <v>500</v>
      </c>
      <c r="AF1240" s="14" t="s">
        <v>42</v>
      </c>
      <c r="AG1240" s="39" t="s">
        <v>18</v>
      </c>
    </row>
    <row r="1241" spans="1:33" x14ac:dyDescent="0.25">
      <c r="A1241" s="225" t="s">
        <v>2502</v>
      </c>
      <c r="B1241" s="40" t="b" cm="1">
        <f t="array" ref="B1241">IsESG(A1241)</f>
        <v>1</v>
      </c>
      <c r="C1241" s="74">
        <v>9.5790392078333806</v>
      </c>
      <c r="D1241" s="37">
        <v>18</v>
      </c>
      <c r="E1241" s="74">
        <v>9.9670829230678901</v>
      </c>
      <c r="F1241" s="37">
        <v>26</v>
      </c>
      <c r="G1241" s="74">
        <v>5.4322320891887399</v>
      </c>
      <c r="H1241" s="37">
        <v>24</v>
      </c>
      <c r="I1241" s="74">
        <v>23.757754982724801</v>
      </c>
      <c r="J1241" s="37">
        <v>68</v>
      </c>
      <c r="K1241" s="74">
        <v>5.2082217656737004</v>
      </c>
      <c r="L1241" s="37">
        <v>65</v>
      </c>
      <c r="M1241" s="74">
        <v>-0.74892376654155302</v>
      </c>
      <c r="N1241" s="37">
        <v>70</v>
      </c>
      <c r="O1241" s="74">
        <v>9.7618803229472206</v>
      </c>
      <c r="P1241" s="76">
        <v>2.0156716712906402</v>
      </c>
      <c r="Q1241" s="76">
        <v>0.58824748177999897</v>
      </c>
      <c r="R1241" s="77">
        <v>8</v>
      </c>
      <c r="S1241" s="78">
        <v>0</v>
      </c>
      <c r="T1241" s="78">
        <v>0</v>
      </c>
      <c r="U1241" s="14" t="s">
        <v>18</v>
      </c>
      <c r="V1241" s="79">
        <v>0</v>
      </c>
      <c r="W1241" s="79" t="s">
        <v>18</v>
      </c>
      <c r="X1241" s="79">
        <v>2E-3</v>
      </c>
      <c r="Y1241" s="12" t="s">
        <v>1477</v>
      </c>
      <c r="Z1241" s="60" t="s">
        <v>18</v>
      </c>
      <c r="AA1241" s="8" t="s">
        <v>18</v>
      </c>
      <c r="AB1241" s="80" t="s">
        <v>18</v>
      </c>
      <c r="AC1241" s="62">
        <v>41407</v>
      </c>
      <c r="AD1241" s="12" t="s">
        <v>1478</v>
      </c>
      <c r="AE1241" s="16" t="s">
        <v>1391</v>
      </c>
      <c r="AF1241" s="14" t="s">
        <v>18</v>
      </c>
      <c r="AG1241" s="39" t="s">
        <v>18</v>
      </c>
    </row>
    <row r="1242" spans="1:33" x14ac:dyDescent="0.25">
      <c r="A1242" s="225" t="s">
        <v>2531</v>
      </c>
      <c r="B1242" s="40" t="b" cm="1">
        <f t="array" ref="B1242">IsESG(A1242)</f>
        <v>1</v>
      </c>
      <c r="C1242" s="55">
        <v>9.0672070502673296</v>
      </c>
      <c r="D1242" s="37">
        <v>14</v>
      </c>
      <c r="E1242" s="55">
        <v>9.8617943290763197</v>
      </c>
      <c r="F1242" s="37">
        <v>32</v>
      </c>
      <c r="G1242" s="55">
        <v>5.6360610179007002</v>
      </c>
      <c r="H1242" s="37">
        <v>30</v>
      </c>
      <c r="I1242" s="55">
        <v>21.360478746938099</v>
      </c>
      <c r="J1242" s="37">
        <v>64</v>
      </c>
      <c r="K1242" s="55">
        <v>5.3684258465388401</v>
      </c>
      <c r="L1242" s="37">
        <v>51</v>
      </c>
      <c r="M1242" s="55">
        <v>-0.56859161929962898</v>
      </c>
      <c r="N1242" s="37">
        <v>54</v>
      </c>
      <c r="O1242" s="55">
        <v>11.8787906884076</v>
      </c>
      <c r="P1242" s="56">
        <v>1.4546488647678899</v>
      </c>
      <c r="Q1242" s="56">
        <v>0.51151054121300399</v>
      </c>
      <c r="R1242" s="57">
        <v>9</v>
      </c>
      <c r="S1242" s="58">
        <v>0.01</v>
      </c>
      <c r="T1242" s="58">
        <v>0.01</v>
      </c>
      <c r="U1242" s="14" t="s">
        <v>18</v>
      </c>
      <c r="V1242" s="59">
        <v>1.7999999999999999E-2</v>
      </c>
      <c r="W1242" s="59" t="s">
        <v>18</v>
      </c>
      <c r="X1242" s="59">
        <v>1.7999999999999999E-2</v>
      </c>
      <c r="Y1242" s="12" t="s">
        <v>30</v>
      </c>
      <c r="Z1242" s="60">
        <v>113.755714912348</v>
      </c>
      <c r="AA1242" s="8">
        <v>-3.8758580600000001</v>
      </c>
      <c r="AB1242" s="61">
        <v>11408</v>
      </c>
      <c r="AC1242" s="62">
        <v>36654</v>
      </c>
      <c r="AD1242" s="12" t="s">
        <v>339</v>
      </c>
      <c r="AE1242" s="16">
        <v>10</v>
      </c>
      <c r="AF1242" s="14" t="s">
        <v>18</v>
      </c>
      <c r="AG1242" s="39">
        <v>9.8207224099999895</v>
      </c>
    </row>
    <row r="1243" spans="1:33" hidden="1" x14ac:dyDescent="0.25">
      <c r="A1243" s="1" t="s">
        <v>1862</v>
      </c>
      <c r="B1243" s="40" t="b" cm="1">
        <f t="array" ref="B1243">IsESG(A1243)</f>
        <v>0</v>
      </c>
      <c r="C1243" s="74" t="s">
        <v>18</v>
      </c>
      <c r="D1243" s="37" t="s">
        <v>18</v>
      </c>
      <c r="E1243" s="74" t="s">
        <v>18</v>
      </c>
      <c r="F1243" s="37" t="s">
        <v>18</v>
      </c>
      <c r="G1243" s="74" t="s">
        <v>18</v>
      </c>
      <c r="H1243" s="37" t="s">
        <v>18</v>
      </c>
      <c r="I1243" s="74">
        <v>31.243480949848401</v>
      </c>
      <c r="J1243" s="37">
        <v>21</v>
      </c>
      <c r="K1243" s="74">
        <v>9.6019423506212398</v>
      </c>
      <c r="L1243" s="37">
        <v>10</v>
      </c>
      <c r="M1243" s="74">
        <v>-0.21089431084038099</v>
      </c>
      <c r="N1243" s="37">
        <v>50</v>
      </c>
      <c r="O1243" s="74">
        <v>11.9015538423261</v>
      </c>
      <c r="P1243" s="76">
        <v>2.2822626316253198</v>
      </c>
      <c r="Q1243" s="76" t="s">
        <v>18</v>
      </c>
      <c r="R1243" s="77">
        <v>9</v>
      </c>
      <c r="S1243" s="78">
        <v>0</v>
      </c>
      <c r="T1243" s="78">
        <v>0</v>
      </c>
      <c r="U1243" s="14" t="s">
        <v>18</v>
      </c>
      <c r="V1243" s="79">
        <v>0</v>
      </c>
      <c r="W1243" s="79" t="s">
        <v>18</v>
      </c>
      <c r="X1243" s="79">
        <v>2.5000000000000001E-3</v>
      </c>
      <c r="Y1243" s="12" t="s">
        <v>1371</v>
      </c>
      <c r="Z1243" s="60" t="s">
        <v>18</v>
      </c>
      <c r="AA1243" s="8" t="s">
        <v>18</v>
      </c>
      <c r="AB1243" s="80" t="s">
        <v>18</v>
      </c>
      <c r="AC1243" s="62">
        <v>45147</v>
      </c>
      <c r="AD1243" s="12" t="s">
        <v>1863</v>
      </c>
      <c r="AE1243" s="16" t="s">
        <v>37</v>
      </c>
      <c r="AF1243" s="14" t="s">
        <v>18</v>
      </c>
      <c r="AG1243" s="39" t="s">
        <v>18</v>
      </c>
    </row>
    <row r="1244" spans="1:33" hidden="1" x14ac:dyDescent="0.25">
      <c r="A1244" s="40" t="s">
        <v>1864</v>
      </c>
      <c r="B1244" s="40" t="b" cm="1">
        <f t="array" ref="B1244">IsESG(A1244)</f>
        <v>0</v>
      </c>
      <c r="C1244" s="67" t="s">
        <v>18</v>
      </c>
      <c r="D1244" s="42" t="s">
        <v>18</v>
      </c>
      <c r="E1244" s="67" t="s">
        <v>18</v>
      </c>
      <c r="F1244" s="42" t="s">
        <v>18</v>
      </c>
      <c r="G1244" s="67" t="s">
        <v>18</v>
      </c>
      <c r="H1244" s="42" t="s">
        <v>18</v>
      </c>
      <c r="I1244" s="67">
        <v>29.490134400988399</v>
      </c>
      <c r="J1244" s="42">
        <v>41</v>
      </c>
      <c r="K1244" s="67">
        <v>8.6571075967930309</v>
      </c>
      <c r="L1244" s="42">
        <v>22</v>
      </c>
      <c r="M1244" s="67">
        <v>-0.50256788944953401</v>
      </c>
      <c r="N1244" s="42">
        <v>62</v>
      </c>
      <c r="O1244" s="67">
        <v>11.9380628516431</v>
      </c>
      <c r="P1244" s="69">
        <v>2.12841273827441</v>
      </c>
      <c r="Q1244" s="69" t="s">
        <v>18</v>
      </c>
      <c r="R1244" s="70">
        <v>9</v>
      </c>
      <c r="S1244" s="71">
        <v>0</v>
      </c>
      <c r="T1244" s="71">
        <v>0</v>
      </c>
      <c r="U1244" s="46" t="s">
        <v>18</v>
      </c>
      <c r="V1244" s="72">
        <v>0</v>
      </c>
      <c r="W1244" s="72" t="s">
        <v>18</v>
      </c>
      <c r="X1244" s="72">
        <v>2.5000000000000001E-3</v>
      </c>
      <c r="Y1244" s="48" t="s">
        <v>1371</v>
      </c>
      <c r="Z1244" s="49" t="s">
        <v>18</v>
      </c>
      <c r="AA1244" s="50" t="s">
        <v>18</v>
      </c>
      <c r="AB1244" s="73" t="s">
        <v>18</v>
      </c>
      <c r="AC1244" s="52">
        <v>45147</v>
      </c>
      <c r="AD1244" s="48" t="s">
        <v>1863</v>
      </c>
      <c r="AE1244" s="53" t="s">
        <v>37</v>
      </c>
      <c r="AF1244" s="46" t="s">
        <v>18</v>
      </c>
      <c r="AG1244" s="54" t="s">
        <v>18</v>
      </c>
    </row>
    <row r="1245" spans="1:33" hidden="1" x14ac:dyDescent="0.25">
      <c r="A1245" s="1" t="s">
        <v>1865</v>
      </c>
      <c r="B1245" s="40" t="b" cm="1">
        <f t="array" ref="B1245">IsESG(A1245)</f>
        <v>0</v>
      </c>
      <c r="C1245" s="74" t="s">
        <v>18</v>
      </c>
      <c r="D1245" s="37" t="s">
        <v>18</v>
      </c>
      <c r="E1245" s="74" t="s">
        <v>18</v>
      </c>
      <c r="F1245" s="37" t="s">
        <v>18</v>
      </c>
      <c r="G1245" s="74" t="s">
        <v>18</v>
      </c>
      <c r="H1245" s="37" t="s">
        <v>18</v>
      </c>
      <c r="I1245" s="74">
        <v>31.5854242144182</v>
      </c>
      <c r="J1245" s="37">
        <v>17</v>
      </c>
      <c r="K1245" s="75">
        <v>13.0382042510731</v>
      </c>
      <c r="L1245" s="66">
        <v>3</v>
      </c>
      <c r="M1245" s="74">
        <v>-1.7674529140933799</v>
      </c>
      <c r="N1245" s="37">
        <v>85</v>
      </c>
      <c r="O1245" s="74">
        <v>11.078915442168199</v>
      </c>
      <c r="P1245" s="76">
        <v>2.48259091792516</v>
      </c>
      <c r="Q1245" s="76" t="s">
        <v>18</v>
      </c>
      <c r="R1245" s="77">
        <v>9</v>
      </c>
      <c r="S1245" s="78">
        <v>0</v>
      </c>
      <c r="T1245" s="78">
        <v>0</v>
      </c>
      <c r="U1245" s="14" t="s">
        <v>18</v>
      </c>
      <c r="V1245" s="79">
        <v>0</v>
      </c>
      <c r="W1245" s="79" t="s">
        <v>18</v>
      </c>
      <c r="X1245" s="79">
        <v>2.5000000000000001E-3</v>
      </c>
      <c r="Y1245" s="12" t="s">
        <v>1371</v>
      </c>
      <c r="Z1245" s="60" t="s">
        <v>18</v>
      </c>
      <c r="AA1245" s="8" t="s">
        <v>18</v>
      </c>
      <c r="AB1245" s="80" t="s">
        <v>18</v>
      </c>
      <c r="AC1245" s="62">
        <v>45147</v>
      </c>
      <c r="AD1245" s="12" t="s">
        <v>1863</v>
      </c>
      <c r="AE1245" s="16" t="s">
        <v>37</v>
      </c>
      <c r="AF1245" s="14" t="s">
        <v>18</v>
      </c>
      <c r="AG1245" s="39" t="s">
        <v>18</v>
      </c>
    </row>
    <row r="1246" spans="1:33" hidden="1" x14ac:dyDescent="0.25">
      <c r="A1246" s="40" t="s">
        <v>1866</v>
      </c>
      <c r="B1246" s="40" t="b" cm="1">
        <f t="array" ref="B1246">IsESG(A1246)</f>
        <v>0</v>
      </c>
      <c r="C1246" s="67" t="s">
        <v>18</v>
      </c>
      <c r="D1246" s="42" t="s">
        <v>18</v>
      </c>
      <c r="E1246" s="67" t="s">
        <v>18</v>
      </c>
      <c r="F1246" s="42" t="s">
        <v>18</v>
      </c>
      <c r="G1246" s="67" t="s">
        <v>18</v>
      </c>
      <c r="H1246" s="42" t="s">
        <v>18</v>
      </c>
      <c r="I1246" s="67">
        <v>32.024672992832102</v>
      </c>
      <c r="J1246" s="42">
        <v>13</v>
      </c>
      <c r="K1246" s="67">
        <v>9.9971975638540602</v>
      </c>
      <c r="L1246" s="42">
        <v>7</v>
      </c>
      <c r="M1246" s="67">
        <v>-1.79025158673381</v>
      </c>
      <c r="N1246" s="42">
        <v>86</v>
      </c>
      <c r="O1246" s="67">
        <v>10.9014412948173</v>
      </c>
      <c r="P1246" s="69">
        <v>2.5632999233675902</v>
      </c>
      <c r="Q1246" s="69" t="s">
        <v>18</v>
      </c>
      <c r="R1246" s="70">
        <v>9</v>
      </c>
      <c r="S1246" s="71">
        <v>0</v>
      </c>
      <c r="T1246" s="71">
        <v>0</v>
      </c>
      <c r="U1246" s="46" t="s">
        <v>18</v>
      </c>
      <c r="V1246" s="72">
        <v>0</v>
      </c>
      <c r="W1246" s="72" t="s">
        <v>18</v>
      </c>
      <c r="X1246" s="72">
        <v>2.5000000000000001E-3</v>
      </c>
      <c r="Y1246" s="48" t="s">
        <v>1371</v>
      </c>
      <c r="Z1246" s="49" t="s">
        <v>18</v>
      </c>
      <c r="AA1246" s="50" t="s">
        <v>18</v>
      </c>
      <c r="AB1246" s="73" t="s">
        <v>18</v>
      </c>
      <c r="AC1246" s="52">
        <v>45147</v>
      </c>
      <c r="AD1246" s="48" t="s">
        <v>1863</v>
      </c>
      <c r="AE1246" s="53" t="s">
        <v>37</v>
      </c>
      <c r="AF1246" s="46" t="s">
        <v>18</v>
      </c>
      <c r="AG1246" s="54" t="s">
        <v>18</v>
      </c>
    </row>
    <row r="1247" spans="1:33" hidden="1" x14ac:dyDescent="0.25">
      <c r="A1247" s="1" t="s">
        <v>1867</v>
      </c>
      <c r="B1247" s="40" t="b" cm="1">
        <f t="array" ref="B1247">IsESG(A1247)</f>
        <v>0</v>
      </c>
      <c r="C1247" s="74" t="s">
        <v>18</v>
      </c>
      <c r="D1247" s="37" t="s">
        <v>18</v>
      </c>
      <c r="E1247" s="74" t="s">
        <v>18</v>
      </c>
      <c r="F1247" s="37" t="s">
        <v>18</v>
      </c>
      <c r="G1247" s="74" t="s">
        <v>18</v>
      </c>
      <c r="H1247" s="37" t="s">
        <v>18</v>
      </c>
      <c r="I1247" s="74">
        <v>30.944280010695898</v>
      </c>
      <c r="J1247" s="37">
        <v>26</v>
      </c>
      <c r="K1247" s="74">
        <v>9.5982280669260707</v>
      </c>
      <c r="L1247" s="37">
        <v>11</v>
      </c>
      <c r="M1247" s="74">
        <v>-0.29347543722922897</v>
      </c>
      <c r="N1247" s="37">
        <v>55</v>
      </c>
      <c r="O1247" s="74">
        <v>11.3027115567098</v>
      </c>
      <c r="P1247" s="76">
        <v>2.37671027157355</v>
      </c>
      <c r="Q1247" s="76" t="s">
        <v>18</v>
      </c>
      <c r="R1247" s="77">
        <v>9</v>
      </c>
      <c r="S1247" s="78">
        <v>0</v>
      </c>
      <c r="T1247" s="78">
        <v>0</v>
      </c>
      <c r="U1247" s="14" t="s">
        <v>18</v>
      </c>
      <c r="V1247" s="79">
        <v>0</v>
      </c>
      <c r="W1247" s="79" t="s">
        <v>18</v>
      </c>
      <c r="X1247" s="79">
        <v>2.5000000000000001E-3</v>
      </c>
      <c r="Y1247" s="12" t="s">
        <v>1371</v>
      </c>
      <c r="Z1247" s="60" t="s">
        <v>18</v>
      </c>
      <c r="AA1247" s="8" t="s">
        <v>18</v>
      </c>
      <c r="AB1247" s="80" t="s">
        <v>18</v>
      </c>
      <c r="AC1247" s="62">
        <v>45147</v>
      </c>
      <c r="AD1247" s="12" t="s">
        <v>1863</v>
      </c>
      <c r="AE1247" s="16" t="s">
        <v>37</v>
      </c>
      <c r="AF1247" s="14" t="s">
        <v>18</v>
      </c>
      <c r="AG1247" s="39" t="s">
        <v>18</v>
      </c>
    </row>
    <row r="1248" spans="1:33" x14ac:dyDescent="0.25">
      <c r="A1248" s="225" t="s">
        <v>2528</v>
      </c>
      <c r="B1248" s="40" t="b" cm="1">
        <f t="array" ref="B1248">IsESG(A1248)</f>
        <v>1</v>
      </c>
      <c r="C1248" s="41">
        <v>8.87341648584467</v>
      </c>
      <c r="D1248" s="42">
        <v>16</v>
      </c>
      <c r="E1248" s="41">
        <v>11.2244128540771</v>
      </c>
      <c r="F1248" s="42">
        <v>16</v>
      </c>
      <c r="G1248" s="41">
        <v>0.52551196796268795</v>
      </c>
      <c r="H1248" s="42">
        <v>61</v>
      </c>
      <c r="I1248" s="41">
        <v>33.592153657539598</v>
      </c>
      <c r="J1248" s="42">
        <v>6</v>
      </c>
      <c r="K1248" s="41">
        <v>5.8100016183849403</v>
      </c>
      <c r="L1248" s="42">
        <v>47</v>
      </c>
      <c r="M1248" s="41">
        <v>0.64655172413796702</v>
      </c>
      <c r="N1248" s="42">
        <v>27</v>
      </c>
      <c r="O1248" s="41">
        <v>16.592824750536099</v>
      </c>
      <c r="P1248" s="43">
        <v>1.77854854396359</v>
      </c>
      <c r="Q1248" s="43">
        <v>0.51385253911411799</v>
      </c>
      <c r="R1248" s="44">
        <v>9</v>
      </c>
      <c r="S1248" s="45">
        <v>0</v>
      </c>
      <c r="T1248" s="45">
        <v>0.01</v>
      </c>
      <c r="U1248" s="46" t="s">
        <v>18</v>
      </c>
      <c r="V1248" s="47">
        <v>1.7999999999999999E-2</v>
      </c>
      <c r="W1248" s="47" t="s">
        <v>18</v>
      </c>
      <c r="X1248" s="47">
        <v>1.8020000000000001E-2</v>
      </c>
      <c r="Y1248" s="48" t="s">
        <v>30</v>
      </c>
      <c r="Z1248" s="49">
        <v>440.69297039318002</v>
      </c>
      <c r="AA1248" s="50">
        <v>-0.36415494999999998</v>
      </c>
      <c r="AB1248" s="51">
        <v>64728</v>
      </c>
      <c r="AC1248" s="52">
        <v>35489</v>
      </c>
      <c r="AD1248" s="48" t="s">
        <v>65</v>
      </c>
      <c r="AE1248" s="53">
        <v>0</v>
      </c>
      <c r="AF1248" s="46" t="s">
        <v>18</v>
      </c>
      <c r="AG1248" s="54">
        <v>5.3649758599999897</v>
      </c>
    </row>
    <row r="1249" spans="1:33" hidden="1" x14ac:dyDescent="0.25">
      <c r="A1249" s="1" t="s">
        <v>1870</v>
      </c>
      <c r="B1249" s="40" t="b" cm="1">
        <f t="array" ref="B1249">IsESG(A1249)</f>
        <v>0</v>
      </c>
      <c r="C1249" s="74" t="s">
        <v>18</v>
      </c>
      <c r="D1249" s="37" t="s">
        <v>18</v>
      </c>
      <c r="E1249" s="74" t="s">
        <v>18</v>
      </c>
      <c r="F1249" s="37" t="s">
        <v>18</v>
      </c>
      <c r="G1249" s="74">
        <v>9.77964098177255</v>
      </c>
      <c r="H1249" s="37">
        <v>7</v>
      </c>
      <c r="I1249" s="74">
        <v>23.786145071156401</v>
      </c>
      <c r="J1249" s="37">
        <v>67</v>
      </c>
      <c r="K1249" s="74">
        <v>3.8022422348832499</v>
      </c>
      <c r="L1249" s="37">
        <v>80</v>
      </c>
      <c r="M1249" s="74">
        <v>1.26889182209894</v>
      </c>
      <c r="N1249" s="37">
        <v>15</v>
      </c>
      <c r="O1249" s="74">
        <v>12.2434733585798</v>
      </c>
      <c r="P1249" s="76">
        <v>1.6094399960544801</v>
      </c>
      <c r="Q1249" s="76" t="s">
        <v>18</v>
      </c>
      <c r="R1249" s="77">
        <v>8</v>
      </c>
      <c r="S1249" s="78">
        <v>0.05</v>
      </c>
      <c r="T1249" s="78">
        <v>5.0000000000000001E-3</v>
      </c>
      <c r="U1249" s="14" t="s">
        <v>18</v>
      </c>
      <c r="V1249" s="79">
        <v>1.4999999999999999E-2</v>
      </c>
      <c r="W1249" s="79" t="s">
        <v>18</v>
      </c>
      <c r="X1249" s="79">
        <v>1.7999999999999999E-2</v>
      </c>
      <c r="Y1249" s="12" t="s">
        <v>141</v>
      </c>
      <c r="Z1249" s="60" t="s">
        <v>18</v>
      </c>
      <c r="AA1249" s="8" t="s">
        <v>18</v>
      </c>
      <c r="AB1249" s="80" t="s">
        <v>18</v>
      </c>
      <c r="AC1249" s="62">
        <v>44350</v>
      </c>
      <c r="AD1249" s="12" t="s">
        <v>1871</v>
      </c>
      <c r="AE1249" s="16" t="s">
        <v>1426</v>
      </c>
      <c r="AF1249" s="14" t="s">
        <v>18</v>
      </c>
      <c r="AG1249" s="39" t="s">
        <v>18</v>
      </c>
    </row>
    <row r="1250" spans="1:33" hidden="1" x14ac:dyDescent="0.25">
      <c r="A1250" s="40" t="s">
        <v>1872</v>
      </c>
      <c r="B1250" s="40" t="b" cm="1">
        <f t="array" ref="B1250">IsESG(A1250)</f>
        <v>0</v>
      </c>
      <c r="C1250" s="67" t="s">
        <v>18</v>
      </c>
      <c r="D1250" s="42" t="s">
        <v>18</v>
      </c>
      <c r="E1250" s="67" t="s">
        <v>18</v>
      </c>
      <c r="F1250" s="42" t="s">
        <v>18</v>
      </c>
      <c r="G1250" s="67">
        <v>9.7522624628883392</v>
      </c>
      <c r="H1250" s="42">
        <v>8</v>
      </c>
      <c r="I1250" s="67">
        <v>23.815540113708099</v>
      </c>
      <c r="J1250" s="42">
        <v>66</v>
      </c>
      <c r="K1250" s="67">
        <v>3.8764385221078101</v>
      </c>
      <c r="L1250" s="42">
        <v>79</v>
      </c>
      <c r="M1250" s="67">
        <v>1.2023308991664801</v>
      </c>
      <c r="N1250" s="42">
        <v>16</v>
      </c>
      <c r="O1250" s="67">
        <v>11.0968675334165</v>
      </c>
      <c r="P1250" s="69">
        <v>1.7783875221588401</v>
      </c>
      <c r="Q1250" s="69" t="s">
        <v>18</v>
      </c>
      <c r="R1250" s="70">
        <v>8</v>
      </c>
      <c r="S1250" s="71">
        <v>0.05</v>
      </c>
      <c r="T1250" s="71">
        <v>5.0000000000000001E-3</v>
      </c>
      <c r="U1250" s="46" t="s">
        <v>18</v>
      </c>
      <c r="V1250" s="72">
        <v>1.4999999999999999E-2</v>
      </c>
      <c r="W1250" s="72" t="s">
        <v>18</v>
      </c>
      <c r="X1250" s="72">
        <v>1.7999999999999999E-2</v>
      </c>
      <c r="Y1250" s="48" t="s">
        <v>141</v>
      </c>
      <c r="Z1250" s="49" t="s">
        <v>18</v>
      </c>
      <c r="AA1250" s="50" t="s">
        <v>18</v>
      </c>
      <c r="AB1250" s="73" t="s">
        <v>18</v>
      </c>
      <c r="AC1250" s="52">
        <v>44350</v>
      </c>
      <c r="AD1250" s="48" t="s">
        <v>1871</v>
      </c>
      <c r="AE1250" s="53">
        <v>35000</v>
      </c>
      <c r="AF1250" s="46" t="s">
        <v>18</v>
      </c>
      <c r="AG1250" s="54" t="s">
        <v>18</v>
      </c>
    </row>
    <row r="1251" spans="1:33" hidden="1" x14ac:dyDescent="0.25">
      <c r="A1251" s="1" t="s">
        <v>1873</v>
      </c>
      <c r="B1251" s="40" t="b" cm="1">
        <f t="array" ref="B1251">IsESG(A1251)</f>
        <v>0</v>
      </c>
      <c r="C1251" s="74" t="s">
        <v>18</v>
      </c>
      <c r="D1251" s="37" t="s">
        <v>18</v>
      </c>
      <c r="E1251" s="74" t="s">
        <v>18</v>
      </c>
      <c r="F1251" s="37" t="s">
        <v>18</v>
      </c>
      <c r="G1251" s="74" t="s">
        <v>18</v>
      </c>
      <c r="H1251" s="37" t="s">
        <v>18</v>
      </c>
      <c r="I1251" s="74">
        <v>16.658471826137902</v>
      </c>
      <c r="J1251" s="37">
        <v>85</v>
      </c>
      <c r="K1251" s="74">
        <v>3.7338230150400298</v>
      </c>
      <c r="L1251" s="37">
        <v>81</v>
      </c>
      <c r="M1251" s="74">
        <v>-0.33604973536089899</v>
      </c>
      <c r="N1251" s="37">
        <v>58</v>
      </c>
      <c r="O1251" s="74">
        <v>10.645135571727799</v>
      </c>
      <c r="P1251" s="76">
        <v>1.18152205616916</v>
      </c>
      <c r="Q1251" s="76" t="s">
        <v>18</v>
      </c>
      <c r="R1251" s="77">
        <v>8</v>
      </c>
      <c r="S1251" s="78">
        <v>0.05</v>
      </c>
      <c r="T1251" s="78">
        <v>5.0000000000000001E-3</v>
      </c>
      <c r="U1251" s="14" t="s">
        <v>18</v>
      </c>
      <c r="V1251" s="79">
        <v>1.4999999999999999E-2</v>
      </c>
      <c r="W1251" s="79" t="s">
        <v>18</v>
      </c>
      <c r="X1251" s="79">
        <v>1.7999999999999999E-2</v>
      </c>
      <c r="Y1251" s="12" t="s">
        <v>141</v>
      </c>
      <c r="Z1251" s="60" t="s">
        <v>18</v>
      </c>
      <c r="AA1251" s="8" t="s">
        <v>18</v>
      </c>
      <c r="AB1251" s="80" t="s">
        <v>18</v>
      </c>
      <c r="AC1251" s="62">
        <v>44957</v>
      </c>
      <c r="AD1251" s="12" t="s">
        <v>1874</v>
      </c>
      <c r="AE1251" s="16" t="s">
        <v>1562</v>
      </c>
      <c r="AF1251" s="14" t="s">
        <v>18</v>
      </c>
      <c r="AG1251" s="39" t="s">
        <v>18</v>
      </c>
    </row>
    <row r="1252" spans="1:33" hidden="1" x14ac:dyDescent="0.25">
      <c r="A1252" s="40" t="s">
        <v>1875</v>
      </c>
      <c r="B1252" s="40" t="b" cm="1">
        <f t="array" ref="B1252">IsESG(A1252)</f>
        <v>0</v>
      </c>
      <c r="C1252" s="67" t="s">
        <v>18</v>
      </c>
      <c r="D1252" s="42" t="s">
        <v>18</v>
      </c>
      <c r="E1252" s="67" t="s">
        <v>18</v>
      </c>
      <c r="F1252" s="42" t="s">
        <v>18</v>
      </c>
      <c r="G1252" s="67" t="s">
        <v>18</v>
      </c>
      <c r="H1252" s="42" t="s">
        <v>18</v>
      </c>
      <c r="I1252" s="67">
        <v>16.618754060847401</v>
      </c>
      <c r="J1252" s="42">
        <v>86</v>
      </c>
      <c r="K1252" s="67">
        <v>3.6496673744287702</v>
      </c>
      <c r="L1252" s="42">
        <v>83</v>
      </c>
      <c r="M1252" s="67">
        <v>-0.27116748329752899</v>
      </c>
      <c r="N1252" s="42">
        <v>52</v>
      </c>
      <c r="O1252" s="67">
        <v>11.3562750037811</v>
      </c>
      <c r="P1252" s="69">
        <v>1.1040367285436801</v>
      </c>
      <c r="Q1252" s="69" t="s">
        <v>18</v>
      </c>
      <c r="R1252" s="70">
        <v>8</v>
      </c>
      <c r="S1252" s="71">
        <v>0.05</v>
      </c>
      <c r="T1252" s="71">
        <v>5.0000000000000001E-3</v>
      </c>
      <c r="U1252" s="46" t="s">
        <v>18</v>
      </c>
      <c r="V1252" s="72">
        <v>1.4999999999999999E-2</v>
      </c>
      <c r="W1252" s="72" t="s">
        <v>18</v>
      </c>
      <c r="X1252" s="72">
        <v>1.7999999999999999E-2</v>
      </c>
      <c r="Y1252" s="48" t="s">
        <v>141</v>
      </c>
      <c r="Z1252" s="49" t="s">
        <v>18</v>
      </c>
      <c r="AA1252" s="50" t="s">
        <v>18</v>
      </c>
      <c r="AB1252" s="73" t="s">
        <v>18</v>
      </c>
      <c r="AC1252" s="52">
        <v>44957</v>
      </c>
      <c r="AD1252" s="48" t="s">
        <v>1874</v>
      </c>
      <c r="AE1252" s="53" t="s">
        <v>1562</v>
      </c>
      <c r="AF1252" s="46" t="s">
        <v>18</v>
      </c>
      <c r="AG1252" s="54" t="s">
        <v>18</v>
      </c>
    </row>
    <row r="1253" spans="1:33" hidden="1" x14ac:dyDescent="0.25">
      <c r="A1253" s="1" t="s">
        <v>1876</v>
      </c>
      <c r="B1253" s="40" t="b" cm="1">
        <f t="array" ref="B1253">IsESG(A1253)</f>
        <v>0</v>
      </c>
      <c r="C1253" s="74" t="s">
        <v>18</v>
      </c>
      <c r="D1253" s="37" t="s">
        <v>18</v>
      </c>
      <c r="E1253" s="74" t="s">
        <v>18</v>
      </c>
      <c r="F1253" s="37" t="s">
        <v>18</v>
      </c>
      <c r="G1253" s="74" t="s">
        <v>18</v>
      </c>
      <c r="H1253" s="37" t="s">
        <v>18</v>
      </c>
      <c r="I1253" s="74">
        <v>16.5403935677658</v>
      </c>
      <c r="J1253" s="37">
        <v>87</v>
      </c>
      <c r="K1253" s="74">
        <v>3.64100308833694</v>
      </c>
      <c r="L1253" s="37">
        <v>84</v>
      </c>
      <c r="M1253" s="74">
        <v>-0.33257482933656202</v>
      </c>
      <c r="N1253" s="37">
        <v>57</v>
      </c>
      <c r="O1253" s="74">
        <v>11.4212478601854</v>
      </c>
      <c r="P1253" s="76">
        <v>1.0908951773972699</v>
      </c>
      <c r="Q1253" s="76" t="s">
        <v>18</v>
      </c>
      <c r="R1253" s="77">
        <v>8</v>
      </c>
      <c r="S1253" s="78">
        <v>0.05</v>
      </c>
      <c r="T1253" s="78">
        <v>5.0000000000000001E-3</v>
      </c>
      <c r="U1253" s="14" t="s">
        <v>18</v>
      </c>
      <c r="V1253" s="79">
        <v>1.4999999999999999E-2</v>
      </c>
      <c r="W1253" s="79" t="s">
        <v>18</v>
      </c>
      <c r="X1253" s="79">
        <v>1.7999999999999999E-2</v>
      </c>
      <c r="Y1253" s="12" t="s">
        <v>141</v>
      </c>
      <c r="Z1253" s="60" t="s">
        <v>18</v>
      </c>
      <c r="AA1253" s="8" t="s">
        <v>18</v>
      </c>
      <c r="AB1253" s="80" t="s">
        <v>18</v>
      </c>
      <c r="AC1253" s="62">
        <v>44957</v>
      </c>
      <c r="AD1253" s="12" t="s">
        <v>1874</v>
      </c>
      <c r="AE1253" s="16" t="s">
        <v>1562</v>
      </c>
      <c r="AF1253" s="14" t="s">
        <v>18</v>
      </c>
      <c r="AG1253" s="39" t="s">
        <v>18</v>
      </c>
    </row>
    <row r="1254" spans="1:33" hidden="1" x14ac:dyDescent="0.25">
      <c r="A1254" s="40" t="s">
        <v>1877</v>
      </c>
      <c r="B1254" s="40" t="b" cm="1">
        <f t="array" ref="B1254">IsESG(A1254)</f>
        <v>0</v>
      </c>
      <c r="C1254" s="67" t="s">
        <v>18</v>
      </c>
      <c r="D1254" s="42" t="s">
        <v>18</v>
      </c>
      <c r="E1254" s="67" t="s">
        <v>18</v>
      </c>
      <c r="F1254" s="42" t="s">
        <v>18</v>
      </c>
      <c r="G1254" s="67" t="s">
        <v>18</v>
      </c>
      <c r="H1254" s="42" t="s">
        <v>18</v>
      </c>
      <c r="I1254" s="67">
        <v>16.480884386535699</v>
      </c>
      <c r="J1254" s="42">
        <v>88</v>
      </c>
      <c r="K1254" s="67">
        <v>3.5095774450744002</v>
      </c>
      <c r="L1254" s="42">
        <v>87</v>
      </c>
      <c r="M1254" s="67">
        <v>-0.27334308730948498</v>
      </c>
      <c r="N1254" s="42">
        <v>53</v>
      </c>
      <c r="O1254" s="67">
        <v>12.2285962828922</v>
      </c>
      <c r="P1254" s="69">
        <v>1.0140064110753699</v>
      </c>
      <c r="Q1254" s="69" t="s">
        <v>18</v>
      </c>
      <c r="R1254" s="70">
        <v>8</v>
      </c>
      <c r="S1254" s="71">
        <v>0.05</v>
      </c>
      <c r="T1254" s="71">
        <v>5.0000000000000001E-3</v>
      </c>
      <c r="U1254" s="46" t="s">
        <v>18</v>
      </c>
      <c r="V1254" s="72">
        <v>1.4999999999999999E-2</v>
      </c>
      <c r="W1254" s="72" t="s">
        <v>18</v>
      </c>
      <c r="X1254" s="72">
        <v>1.7999999999999999E-2</v>
      </c>
      <c r="Y1254" s="48" t="s">
        <v>141</v>
      </c>
      <c r="Z1254" s="49" t="s">
        <v>18</v>
      </c>
      <c r="AA1254" s="50" t="s">
        <v>18</v>
      </c>
      <c r="AB1254" s="73" t="s">
        <v>18</v>
      </c>
      <c r="AC1254" s="52">
        <v>44957</v>
      </c>
      <c r="AD1254" s="48" t="s">
        <v>1874</v>
      </c>
      <c r="AE1254" s="53" t="s">
        <v>1562</v>
      </c>
      <c r="AF1254" s="46" t="s">
        <v>18</v>
      </c>
      <c r="AG1254" s="54" t="s">
        <v>18</v>
      </c>
    </row>
    <row r="1255" spans="1:33" hidden="1" x14ac:dyDescent="0.25">
      <c r="A1255" s="1" t="s">
        <v>1878</v>
      </c>
      <c r="B1255" s="40" t="b" cm="1">
        <f t="array" ref="B1255">IsESG(A1255)</f>
        <v>0</v>
      </c>
      <c r="C1255" s="74" t="s">
        <v>18</v>
      </c>
      <c r="D1255" s="37" t="s">
        <v>18</v>
      </c>
      <c r="E1255" s="74" t="s">
        <v>18</v>
      </c>
      <c r="F1255" s="37" t="s">
        <v>18</v>
      </c>
      <c r="G1255" s="74" t="s">
        <v>18</v>
      </c>
      <c r="H1255" s="37" t="s">
        <v>18</v>
      </c>
      <c r="I1255" s="74">
        <v>17.416656208848099</v>
      </c>
      <c r="J1255" s="37">
        <v>82</v>
      </c>
      <c r="K1255" s="74">
        <v>4.3267379502930501</v>
      </c>
      <c r="L1255" s="37">
        <v>73</v>
      </c>
      <c r="M1255" s="74">
        <v>0.45427005661982101</v>
      </c>
      <c r="N1255" s="37">
        <v>37</v>
      </c>
      <c r="O1255" s="74">
        <v>11.6739005319257</v>
      </c>
      <c r="P1255" s="76">
        <v>1.14234713711558</v>
      </c>
      <c r="Q1255" s="76" t="s">
        <v>18</v>
      </c>
      <c r="R1255" s="77">
        <v>8</v>
      </c>
      <c r="S1255" s="78">
        <v>0.05</v>
      </c>
      <c r="T1255" s="78">
        <v>5.0000000000000001E-3</v>
      </c>
      <c r="U1255" s="14" t="s">
        <v>18</v>
      </c>
      <c r="V1255" s="79">
        <v>1.4999999999999999E-2</v>
      </c>
      <c r="W1255" s="79" t="s">
        <v>18</v>
      </c>
      <c r="X1255" s="79">
        <v>1.7999999999999999E-2</v>
      </c>
      <c r="Y1255" s="12" t="s">
        <v>141</v>
      </c>
      <c r="Z1255" s="60" t="s">
        <v>18</v>
      </c>
      <c r="AA1255" s="8" t="s">
        <v>18</v>
      </c>
      <c r="AB1255" s="80" t="s">
        <v>18</v>
      </c>
      <c r="AC1255" s="62">
        <v>44973</v>
      </c>
      <c r="AD1255" s="12" t="s">
        <v>1874</v>
      </c>
      <c r="AE1255" s="16" t="s">
        <v>1562</v>
      </c>
      <c r="AF1255" s="14" t="s">
        <v>18</v>
      </c>
      <c r="AG1255" s="39" t="s">
        <v>18</v>
      </c>
    </row>
    <row r="1256" spans="1:33" hidden="1" x14ac:dyDescent="0.25">
      <c r="A1256" s="40" t="s">
        <v>1879</v>
      </c>
      <c r="B1256" s="40" t="b" cm="1">
        <f t="array" ref="B1256">IsESG(A1256)</f>
        <v>0</v>
      </c>
      <c r="C1256" s="67" t="s">
        <v>18</v>
      </c>
      <c r="D1256" s="42" t="s">
        <v>18</v>
      </c>
      <c r="E1256" s="67" t="s">
        <v>18</v>
      </c>
      <c r="F1256" s="42" t="s">
        <v>18</v>
      </c>
      <c r="G1256" s="67" t="s">
        <v>18</v>
      </c>
      <c r="H1256" s="42" t="s">
        <v>18</v>
      </c>
      <c r="I1256" s="67" t="s">
        <v>18</v>
      </c>
      <c r="J1256" s="42" t="s">
        <v>18</v>
      </c>
      <c r="K1256" s="67">
        <v>4.27284920482853</v>
      </c>
      <c r="L1256" s="42">
        <v>74</v>
      </c>
      <c r="M1256" s="67">
        <v>-3.2533333333333299</v>
      </c>
      <c r="N1256" s="42">
        <v>100</v>
      </c>
      <c r="O1256" s="67" t="s">
        <v>18</v>
      </c>
      <c r="P1256" s="69" t="s">
        <v>18</v>
      </c>
      <c r="Q1256" s="69" t="s">
        <v>18</v>
      </c>
      <c r="R1256" s="70">
        <v>8</v>
      </c>
      <c r="S1256" s="71">
        <v>0.05</v>
      </c>
      <c r="T1256" s="71">
        <v>5.0000000000000001E-3</v>
      </c>
      <c r="U1256" s="46" t="s">
        <v>18</v>
      </c>
      <c r="V1256" s="72">
        <v>1.4999999999999999E-2</v>
      </c>
      <c r="W1256" s="72" t="s">
        <v>18</v>
      </c>
      <c r="X1256" s="72">
        <v>1.7999999999999999E-2</v>
      </c>
      <c r="Y1256" s="48" t="s">
        <v>141</v>
      </c>
      <c r="Z1256" s="49" t="s">
        <v>18</v>
      </c>
      <c r="AA1256" s="50" t="s">
        <v>18</v>
      </c>
      <c r="AB1256" s="73" t="s">
        <v>18</v>
      </c>
      <c r="AC1256" s="52">
        <v>45274</v>
      </c>
      <c r="AD1256" s="48" t="s">
        <v>1874</v>
      </c>
      <c r="AE1256" s="53" t="s">
        <v>1562</v>
      </c>
      <c r="AF1256" s="46" t="s">
        <v>18</v>
      </c>
      <c r="AG1256" s="54" t="s">
        <v>18</v>
      </c>
    </row>
    <row r="1257" spans="1:33" hidden="1" x14ac:dyDescent="0.25">
      <c r="A1257" s="1" t="s">
        <v>1880</v>
      </c>
      <c r="B1257" s="40" t="b" cm="1">
        <f t="array" ref="B1257">IsESG(A1257)</f>
        <v>0</v>
      </c>
      <c r="C1257" s="74" t="s">
        <v>18</v>
      </c>
      <c r="D1257" s="37" t="s">
        <v>18</v>
      </c>
      <c r="E1257" s="74" t="s">
        <v>18</v>
      </c>
      <c r="F1257" s="37" t="s">
        <v>18</v>
      </c>
      <c r="G1257" s="74" t="s">
        <v>18</v>
      </c>
      <c r="H1257" s="37" t="s">
        <v>18</v>
      </c>
      <c r="I1257" s="74" t="s">
        <v>18</v>
      </c>
      <c r="J1257" s="37" t="s">
        <v>18</v>
      </c>
      <c r="K1257" s="74">
        <v>4.1591697201796798</v>
      </c>
      <c r="L1257" s="37">
        <v>76</v>
      </c>
      <c r="M1257" s="74">
        <v>-3.2550548553812302</v>
      </c>
      <c r="N1257" s="37">
        <v>101</v>
      </c>
      <c r="O1257" s="74" t="s">
        <v>18</v>
      </c>
      <c r="P1257" s="76" t="s">
        <v>18</v>
      </c>
      <c r="Q1257" s="76" t="s">
        <v>18</v>
      </c>
      <c r="R1257" s="77">
        <v>8</v>
      </c>
      <c r="S1257" s="78">
        <v>0.05</v>
      </c>
      <c r="T1257" s="78">
        <v>5.0000000000000001E-3</v>
      </c>
      <c r="U1257" s="14" t="s">
        <v>18</v>
      </c>
      <c r="V1257" s="79">
        <v>1.4999999999999999E-2</v>
      </c>
      <c r="W1257" s="79" t="s">
        <v>18</v>
      </c>
      <c r="X1257" s="79">
        <v>1.7999999999999999E-2</v>
      </c>
      <c r="Y1257" s="12" t="s">
        <v>141</v>
      </c>
      <c r="Z1257" s="60" t="s">
        <v>18</v>
      </c>
      <c r="AA1257" s="8" t="s">
        <v>18</v>
      </c>
      <c r="AB1257" s="80" t="s">
        <v>18</v>
      </c>
      <c r="AC1257" s="62">
        <v>45274</v>
      </c>
      <c r="AD1257" s="12" t="s">
        <v>1874</v>
      </c>
      <c r="AE1257" s="16" t="s">
        <v>1562</v>
      </c>
      <c r="AF1257" s="14" t="s">
        <v>18</v>
      </c>
      <c r="AG1257" s="39" t="s">
        <v>18</v>
      </c>
    </row>
    <row r="1258" spans="1:33" x14ac:dyDescent="0.25">
      <c r="A1258" s="40" t="s">
        <v>1881</v>
      </c>
      <c r="B1258" s="40" t="b" cm="1">
        <f t="array" ref="B1258">IsESG(A1258)</f>
        <v>0</v>
      </c>
      <c r="C1258" s="67">
        <v>7.5598010651619196</v>
      </c>
      <c r="D1258" s="42">
        <v>29</v>
      </c>
      <c r="E1258" s="67">
        <v>8.8718000207291592</v>
      </c>
      <c r="F1258" s="42">
        <v>35</v>
      </c>
      <c r="G1258" s="67">
        <v>1.35322961146882</v>
      </c>
      <c r="H1258" s="42">
        <v>49</v>
      </c>
      <c r="I1258" s="67">
        <v>28.5865537321334</v>
      </c>
      <c r="J1258" s="42">
        <v>50</v>
      </c>
      <c r="K1258" s="67">
        <v>2.6627218934911401</v>
      </c>
      <c r="L1258" s="42">
        <v>92</v>
      </c>
      <c r="M1258" s="67">
        <v>-2.5280898876403999</v>
      </c>
      <c r="N1258" s="42">
        <v>93</v>
      </c>
      <c r="O1258" s="67">
        <v>12.513453005318601</v>
      </c>
      <c r="P1258" s="69">
        <v>1.9583359097194999</v>
      </c>
      <c r="Q1258" s="69">
        <v>0.48412353446041101</v>
      </c>
      <c r="R1258" s="70">
        <v>9</v>
      </c>
      <c r="S1258" s="71">
        <v>0.05</v>
      </c>
      <c r="T1258" s="71">
        <v>0</v>
      </c>
      <c r="U1258" s="46" t="s">
        <v>18</v>
      </c>
      <c r="V1258" s="72">
        <v>1.4999999999999999E-2</v>
      </c>
      <c r="W1258" s="72" t="s">
        <v>18</v>
      </c>
      <c r="X1258" s="72">
        <v>1.7299999999999999E-2</v>
      </c>
      <c r="Y1258" s="48" t="s">
        <v>141</v>
      </c>
      <c r="Z1258" s="49">
        <v>18.510075260000001</v>
      </c>
      <c r="AA1258" s="50" t="s">
        <v>18</v>
      </c>
      <c r="AB1258" s="73" t="s">
        <v>18</v>
      </c>
      <c r="AC1258" s="52">
        <v>37120</v>
      </c>
      <c r="AD1258" s="48" t="s">
        <v>1882</v>
      </c>
      <c r="AE1258" s="53">
        <v>1000</v>
      </c>
      <c r="AF1258" s="46" t="s">
        <v>34</v>
      </c>
      <c r="AG1258" s="54" t="s">
        <v>18</v>
      </c>
    </row>
    <row r="1259" spans="1:33" x14ac:dyDescent="0.25">
      <c r="A1259" s="1" t="s">
        <v>1883</v>
      </c>
      <c r="B1259" s="40" t="b" cm="1">
        <f t="array" ref="B1259">IsESG(A1259)</f>
        <v>0</v>
      </c>
      <c r="C1259" s="74">
        <v>7.7089745418896296</v>
      </c>
      <c r="D1259" s="37">
        <v>28</v>
      </c>
      <c r="E1259" s="74">
        <v>7.8701410838691599</v>
      </c>
      <c r="F1259" s="37">
        <v>41</v>
      </c>
      <c r="G1259" s="74">
        <v>8.2216104985688396</v>
      </c>
      <c r="H1259" s="37">
        <v>12</v>
      </c>
      <c r="I1259" s="74">
        <v>14.8242001900538</v>
      </c>
      <c r="J1259" s="37">
        <v>93</v>
      </c>
      <c r="K1259" s="74">
        <v>1.7401066516980801</v>
      </c>
      <c r="L1259" s="37">
        <v>101</v>
      </c>
      <c r="M1259" s="74">
        <v>5.52028705492979E-2</v>
      </c>
      <c r="N1259" s="37">
        <v>46</v>
      </c>
      <c r="O1259" s="74">
        <v>10.895446568541599</v>
      </c>
      <c r="P1259" s="76">
        <v>0.98602574619035099</v>
      </c>
      <c r="Q1259" s="76">
        <v>0.43508555675883298</v>
      </c>
      <c r="R1259" s="77">
        <v>6</v>
      </c>
      <c r="S1259" s="78">
        <v>0.05</v>
      </c>
      <c r="T1259" s="78">
        <v>0</v>
      </c>
      <c r="U1259" s="14" t="s">
        <v>18</v>
      </c>
      <c r="V1259" s="79">
        <v>1.4999999999999999E-2</v>
      </c>
      <c r="W1259" s="79" t="s">
        <v>18</v>
      </c>
      <c r="X1259" s="79">
        <v>1.72E-2</v>
      </c>
      <c r="Y1259" s="12" t="s">
        <v>141</v>
      </c>
      <c r="Z1259" s="60">
        <v>560.31315420206795</v>
      </c>
      <c r="AA1259" s="8" t="s">
        <v>18</v>
      </c>
      <c r="AB1259" s="80" t="s">
        <v>18</v>
      </c>
      <c r="AC1259" s="62">
        <v>40067</v>
      </c>
      <c r="AD1259" s="12" t="s">
        <v>1884</v>
      </c>
      <c r="AE1259" s="16" t="s">
        <v>129</v>
      </c>
      <c r="AF1259" s="14" t="s">
        <v>18</v>
      </c>
      <c r="AG1259" s="39" t="s">
        <v>18</v>
      </c>
    </row>
    <row r="1260" spans="1:33" hidden="1" x14ac:dyDescent="0.25">
      <c r="A1260" s="40" t="s">
        <v>1885</v>
      </c>
      <c r="B1260" s="40" t="b" cm="1">
        <f t="array" ref="B1260">IsESG(A1260)</f>
        <v>0</v>
      </c>
      <c r="C1260" s="67" t="s">
        <v>18</v>
      </c>
      <c r="D1260" s="42" t="s">
        <v>18</v>
      </c>
      <c r="E1260" s="67" t="s">
        <v>18</v>
      </c>
      <c r="F1260" s="42" t="s">
        <v>18</v>
      </c>
      <c r="G1260" s="67">
        <v>7.75525365200044</v>
      </c>
      <c r="H1260" s="42">
        <v>15</v>
      </c>
      <c r="I1260" s="67">
        <v>29.630806604239801</v>
      </c>
      <c r="J1260" s="42">
        <v>39</v>
      </c>
      <c r="K1260" s="67">
        <v>8.0537781885179491</v>
      </c>
      <c r="L1260" s="42">
        <v>33</v>
      </c>
      <c r="M1260" s="67">
        <v>0.25067447270981003</v>
      </c>
      <c r="N1260" s="42">
        <v>42</v>
      </c>
      <c r="O1260" s="67">
        <v>11.4481954498651</v>
      </c>
      <c r="P1260" s="69">
        <v>2.23177507397555</v>
      </c>
      <c r="Q1260" s="69" t="s">
        <v>18</v>
      </c>
      <c r="R1260" s="70">
        <v>8</v>
      </c>
      <c r="S1260" s="71">
        <v>0</v>
      </c>
      <c r="T1260" s="71">
        <v>0</v>
      </c>
      <c r="U1260" s="46" t="s">
        <v>18</v>
      </c>
      <c r="V1260" s="72">
        <v>3.0000000000000001E-3</v>
      </c>
      <c r="W1260" s="72" t="s">
        <v>18</v>
      </c>
      <c r="X1260" s="72">
        <v>3.0000000000000001E-3</v>
      </c>
      <c r="Y1260" s="48" t="s">
        <v>1371</v>
      </c>
      <c r="Z1260" s="49" t="s">
        <v>18</v>
      </c>
      <c r="AA1260" s="50">
        <v>5.2618192347196402</v>
      </c>
      <c r="AB1260" s="73">
        <v>73751</v>
      </c>
      <c r="AC1260" s="52">
        <v>44011</v>
      </c>
      <c r="AD1260" s="48" t="s">
        <v>1372</v>
      </c>
      <c r="AE1260" s="53">
        <v>15</v>
      </c>
      <c r="AF1260" s="46" t="s">
        <v>18</v>
      </c>
      <c r="AG1260" s="54">
        <v>40.568512167866302</v>
      </c>
    </row>
    <row r="1261" spans="1:33" hidden="1" x14ac:dyDescent="0.25">
      <c r="A1261" s="1" t="s">
        <v>1886</v>
      </c>
      <c r="B1261" s="40" t="b" cm="1">
        <f t="array" ref="B1261">IsESG(A1261)</f>
        <v>0</v>
      </c>
      <c r="C1261" s="74" t="s">
        <v>18</v>
      </c>
      <c r="D1261" s="37" t="s">
        <v>18</v>
      </c>
      <c r="E1261" s="74" t="s">
        <v>18</v>
      </c>
      <c r="F1261" s="37" t="s">
        <v>18</v>
      </c>
      <c r="G1261" s="74" t="s">
        <v>18</v>
      </c>
      <c r="H1261" s="37" t="s">
        <v>18</v>
      </c>
      <c r="I1261" s="74">
        <v>36.686372024647298</v>
      </c>
      <c r="J1261" s="37">
        <v>6</v>
      </c>
      <c r="K1261" s="74">
        <v>9.6593950749464206</v>
      </c>
      <c r="L1261" s="37">
        <v>9</v>
      </c>
      <c r="M1261" s="74">
        <v>-0.51148177941020501</v>
      </c>
      <c r="N1261" s="37">
        <v>63</v>
      </c>
      <c r="O1261" s="74">
        <v>13.9816373637096</v>
      </c>
      <c r="P1261" s="76">
        <v>2.3320131840957599</v>
      </c>
      <c r="Q1261" s="76" t="s">
        <v>18</v>
      </c>
      <c r="R1261" s="77">
        <v>8</v>
      </c>
      <c r="S1261" s="78">
        <v>0</v>
      </c>
      <c r="T1261" s="78">
        <v>0</v>
      </c>
      <c r="U1261" s="14" t="s">
        <v>18</v>
      </c>
      <c r="V1261" s="79">
        <v>4.8999999999999998E-3</v>
      </c>
      <c r="W1261" s="79" t="s">
        <v>18</v>
      </c>
      <c r="X1261" s="79">
        <v>4.8999999999999998E-3</v>
      </c>
      <c r="Y1261" s="12" t="s">
        <v>1371</v>
      </c>
      <c r="Z1261" s="60" t="s">
        <v>18</v>
      </c>
      <c r="AA1261" s="8">
        <v>0.79176060181555896</v>
      </c>
      <c r="AB1261" s="80">
        <v>6328</v>
      </c>
      <c r="AC1261" s="62">
        <v>45191</v>
      </c>
      <c r="AD1261" s="12" t="s">
        <v>1372</v>
      </c>
      <c r="AE1261" s="16">
        <v>15</v>
      </c>
      <c r="AF1261" s="14" t="s">
        <v>18</v>
      </c>
      <c r="AG1261" s="39">
        <v>6.9847924493978697</v>
      </c>
    </row>
    <row r="1262" spans="1:33" x14ac:dyDescent="0.25">
      <c r="A1262" s="40" t="s">
        <v>1887</v>
      </c>
      <c r="B1262" s="40" t="b" cm="1">
        <f t="array" ref="B1262">IsESG(A1262)</f>
        <v>0</v>
      </c>
      <c r="C1262" s="67">
        <v>9.2373838404847497</v>
      </c>
      <c r="D1262" s="42">
        <v>20</v>
      </c>
      <c r="E1262" s="67">
        <v>8.5053292712454898</v>
      </c>
      <c r="F1262" s="42">
        <v>38</v>
      </c>
      <c r="G1262" s="67">
        <v>6.2330907172491998E-2</v>
      </c>
      <c r="H1262" s="42">
        <v>54</v>
      </c>
      <c r="I1262" s="67">
        <v>23.5007758461979</v>
      </c>
      <c r="J1262" s="42">
        <v>69</v>
      </c>
      <c r="K1262" s="67">
        <v>2.60003015160992</v>
      </c>
      <c r="L1262" s="42">
        <v>93</v>
      </c>
      <c r="M1262" s="67">
        <v>-2.8880037720866101</v>
      </c>
      <c r="N1262" s="42">
        <v>98</v>
      </c>
      <c r="O1262" s="67">
        <v>10.643513199826099</v>
      </c>
      <c r="P1262" s="69">
        <v>1.82456357448634</v>
      </c>
      <c r="Q1262" s="69">
        <v>0.40608168764418201</v>
      </c>
      <c r="R1262" s="70">
        <v>8</v>
      </c>
      <c r="S1262" s="71">
        <v>0</v>
      </c>
      <c r="T1262" s="71">
        <v>0</v>
      </c>
      <c r="U1262" s="46" t="s">
        <v>18</v>
      </c>
      <c r="V1262" s="72">
        <v>1.4999999999999999E-2</v>
      </c>
      <c r="W1262" s="72" t="s">
        <v>18</v>
      </c>
      <c r="X1262" s="72">
        <v>1.4999999999999999E-2</v>
      </c>
      <c r="Y1262" s="48" t="s">
        <v>1375</v>
      </c>
      <c r="Z1262" s="49">
        <v>1954.03834591489</v>
      </c>
      <c r="AA1262" s="50">
        <v>95.218344385193305</v>
      </c>
      <c r="AB1262" s="73">
        <v>15919</v>
      </c>
      <c r="AC1262" s="52" t="s">
        <v>18</v>
      </c>
      <c r="AD1262" s="48" t="s">
        <v>1888</v>
      </c>
      <c r="AE1262" s="53">
        <v>300</v>
      </c>
      <c r="AF1262" s="46" t="s">
        <v>18</v>
      </c>
      <c r="AG1262" s="54">
        <v>225.27495989743801</v>
      </c>
    </row>
    <row r="1263" spans="1:33" x14ac:dyDescent="0.25">
      <c r="A1263" s="225" t="s">
        <v>2542</v>
      </c>
      <c r="B1263" s="40" t="b" cm="1">
        <f t="array" ref="B1263">IsESG(A1263)</f>
        <v>1</v>
      </c>
      <c r="C1263" s="68">
        <v>8.7296588880774806</v>
      </c>
      <c r="D1263" s="64">
        <v>2</v>
      </c>
      <c r="E1263" s="68">
        <v>12.740898672048299</v>
      </c>
      <c r="F1263" s="64">
        <v>1</v>
      </c>
      <c r="G1263" s="68">
        <v>1.3860818737855201</v>
      </c>
      <c r="H1263" s="64">
        <v>2</v>
      </c>
      <c r="I1263" s="68">
        <v>25.370146752688001</v>
      </c>
      <c r="J1263" s="64">
        <v>3</v>
      </c>
      <c r="K1263" s="68">
        <v>0.13467402459375</v>
      </c>
      <c r="L1263" s="64">
        <v>3</v>
      </c>
      <c r="M1263" s="67">
        <v>-1.6836341092042699</v>
      </c>
      <c r="N1263" s="42">
        <v>4</v>
      </c>
      <c r="O1263" s="67">
        <v>20.3019248593234</v>
      </c>
      <c r="P1263" s="69">
        <v>1.0486265486142099</v>
      </c>
      <c r="Q1263" s="69">
        <v>0.47418251154010099</v>
      </c>
      <c r="R1263" s="70">
        <v>9</v>
      </c>
      <c r="S1263" s="71">
        <v>0.05</v>
      </c>
      <c r="T1263" s="71">
        <v>0.01</v>
      </c>
      <c r="U1263" s="46" t="s">
        <v>18</v>
      </c>
      <c r="V1263" s="72">
        <v>2.4E-2</v>
      </c>
      <c r="W1263" s="72" t="s">
        <v>18</v>
      </c>
      <c r="X1263" s="72">
        <v>1.9879999999999998E-2</v>
      </c>
      <c r="Y1263" s="48" t="s">
        <v>141</v>
      </c>
      <c r="Z1263" s="49">
        <v>198.65059557663901</v>
      </c>
      <c r="AA1263" s="50" t="s">
        <v>18</v>
      </c>
      <c r="AB1263" s="73" t="s">
        <v>18</v>
      </c>
      <c r="AC1263" s="52">
        <v>39216</v>
      </c>
      <c r="AD1263" s="48" t="s">
        <v>1941</v>
      </c>
      <c r="AE1263" s="53" t="s">
        <v>56</v>
      </c>
      <c r="AF1263" s="46" t="s">
        <v>18</v>
      </c>
      <c r="AG1263" s="54" t="s">
        <v>18</v>
      </c>
    </row>
    <row r="1264" spans="1:33" x14ac:dyDescent="0.25">
      <c r="A1264" s="40" t="s">
        <v>1891</v>
      </c>
      <c r="B1264" s="40" t="b" cm="1">
        <f t="array" ref="B1264">IsESG(A1264)</f>
        <v>0</v>
      </c>
      <c r="C1264" s="67">
        <v>8.2911344040319008</v>
      </c>
      <c r="D1264" s="42">
        <v>25</v>
      </c>
      <c r="E1264" s="67">
        <v>7.3717001985127597</v>
      </c>
      <c r="F1264" s="42">
        <v>45</v>
      </c>
      <c r="G1264" s="67">
        <v>0.95298387948892205</v>
      </c>
      <c r="H1264" s="42">
        <v>51</v>
      </c>
      <c r="I1264" s="67">
        <v>26.338156771167402</v>
      </c>
      <c r="J1264" s="42">
        <v>57</v>
      </c>
      <c r="K1264" s="67">
        <v>4.3630735477076099</v>
      </c>
      <c r="L1264" s="42">
        <v>71</v>
      </c>
      <c r="M1264" s="67">
        <v>0.11315002656822</v>
      </c>
      <c r="N1264" s="42">
        <v>44</v>
      </c>
      <c r="O1264" s="67">
        <v>12.983371952378199</v>
      </c>
      <c r="P1264" s="69">
        <v>1.7142809661137299</v>
      </c>
      <c r="Q1264" s="69">
        <v>0.346174780437147</v>
      </c>
      <c r="R1264" s="70">
        <v>8</v>
      </c>
      <c r="S1264" s="71">
        <v>0.05</v>
      </c>
      <c r="T1264" s="71">
        <v>0.01</v>
      </c>
      <c r="U1264" s="46" t="s">
        <v>18</v>
      </c>
      <c r="V1264" s="72">
        <v>2.4E-2</v>
      </c>
      <c r="W1264" s="72" t="s">
        <v>18</v>
      </c>
      <c r="X1264" s="72">
        <v>1.9990000000000001E-2</v>
      </c>
      <c r="Y1264" s="48" t="s">
        <v>141</v>
      </c>
      <c r="Z1264" s="49">
        <v>147.89759559619301</v>
      </c>
      <c r="AA1264" s="50" t="s">
        <v>18</v>
      </c>
      <c r="AB1264" s="73" t="s">
        <v>18</v>
      </c>
      <c r="AC1264" s="52">
        <v>39752</v>
      </c>
      <c r="AD1264" s="48" t="s">
        <v>1892</v>
      </c>
      <c r="AE1264" s="53" t="s">
        <v>56</v>
      </c>
      <c r="AF1264" s="46" t="s">
        <v>18</v>
      </c>
      <c r="AG1264" s="54" t="s">
        <v>18</v>
      </c>
    </row>
    <row r="1265" spans="1:33" x14ac:dyDescent="0.25">
      <c r="A1265" s="1" t="s">
        <v>1893</v>
      </c>
      <c r="B1265" s="40" t="b" cm="1">
        <f t="array" ref="B1265">IsESG(A1265)</f>
        <v>0</v>
      </c>
      <c r="C1265" s="74">
        <v>8.0738806056157308</v>
      </c>
      <c r="D1265" s="37">
        <v>26</v>
      </c>
      <c r="E1265" s="74">
        <v>9.0248450999819791</v>
      </c>
      <c r="F1265" s="37">
        <v>33</v>
      </c>
      <c r="G1265" s="74">
        <v>1.8389114059291702E-2</v>
      </c>
      <c r="H1265" s="37">
        <v>55</v>
      </c>
      <c r="I1265" s="74">
        <v>10.416497523747701</v>
      </c>
      <c r="J1265" s="37">
        <v>97</v>
      </c>
      <c r="K1265" s="74">
        <v>-2.98188043943501</v>
      </c>
      <c r="L1265" s="37">
        <v>108</v>
      </c>
      <c r="M1265" s="74">
        <v>-2.2567198505102799</v>
      </c>
      <c r="N1265" s="37">
        <v>90</v>
      </c>
      <c r="O1265" s="74">
        <v>13.2218238213151</v>
      </c>
      <c r="P1265" s="76">
        <v>0.47916900513404698</v>
      </c>
      <c r="Q1265" s="76">
        <v>0.38972274300716703</v>
      </c>
      <c r="R1265" s="77">
        <v>8</v>
      </c>
      <c r="S1265" s="78">
        <v>0.05</v>
      </c>
      <c r="T1265" s="78">
        <v>0.01</v>
      </c>
      <c r="U1265" s="14" t="s">
        <v>18</v>
      </c>
      <c r="V1265" s="79">
        <v>2.4E-2</v>
      </c>
      <c r="W1265" s="79" t="s">
        <v>18</v>
      </c>
      <c r="X1265" s="79">
        <v>1.9879999999999998E-2</v>
      </c>
      <c r="Y1265" s="12" t="s">
        <v>141</v>
      </c>
      <c r="Z1265" s="60">
        <v>493.45397928</v>
      </c>
      <c r="AA1265" s="8" t="s">
        <v>18</v>
      </c>
      <c r="AB1265" s="80" t="s">
        <v>18</v>
      </c>
      <c r="AC1265" s="62">
        <v>38503</v>
      </c>
      <c r="AD1265" s="12" t="s">
        <v>1894</v>
      </c>
      <c r="AE1265" s="16" t="s">
        <v>56</v>
      </c>
      <c r="AF1265" s="14" t="s">
        <v>18</v>
      </c>
      <c r="AG1265" s="39" t="s">
        <v>18</v>
      </c>
    </row>
    <row r="1266" spans="1:33" x14ac:dyDescent="0.25">
      <c r="A1266" s="40" t="s">
        <v>1895</v>
      </c>
      <c r="B1266" s="40" t="b" cm="1">
        <f t="array" ref="B1266">IsESG(A1266)</f>
        <v>0</v>
      </c>
      <c r="C1266" s="67">
        <v>9.8648232462680898</v>
      </c>
      <c r="D1266" s="42">
        <v>14</v>
      </c>
      <c r="E1266" s="67">
        <v>7.7586311532145098</v>
      </c>
      <c r="F1266" s="42">
        <v>43</v>
      </c>
      <c r="G1266" s="67">
        <v>-0.51719798119954596</v>
      </c>
      <c r="H1266" s="42">
        <v>58</v>
      </c>
      <c r="I1266" s="67">
        <v>33.121094234388103</v>
      </c>
      <c r="J1266" s="42">
        <v>11</v>
      </c>
      <c r="K1266" s="67">
        <v>9.0126844049440695</v>
      </c>
      <c r="L1266" s="42">
        <v>17</v>
      </c>
      <c r="M1266" s="68">
        <v>2.9814231357898602</v>
      </c>
      <c r="N1266" s="64">
        <v>1</v>
      </c>
      <c r="O1266" s="67">
        <v>16.456427742492</v>
      </c>
      <c r="P1266" s="69">
        <v>1.7646651710549099</v>
      </c>
      <c r="Q1266" s="69">
        <v>0.32176782246679803</v>
      </c>
      <c r="R1266" s="70">
        <v>8</v>
      </c>
      <c r="S1266" s="71">
        <v>0.05</v>
      </c>
      <c r="T1266" s="71">
        <v>0.01</v>
      </c>
      <c r="U1266" s="46" t="s">
        <v>18</v>
      </c>
      <c r="V1266" s="72">
        <v>2.4E-2</v>
      </c>
      <c r="W1266" s="72" t="s">
        <v>18</v>
      </c>
      <c r="X1266" s="72">
        <v>1.9879999999999998E-2</v>
      </c>
      <c r="Y1266" s="48" t="s">
        <v>141</v>
      </c>
      <c r="Z1266" s="49">
        <v>323.10612749426099</v>
      </c>
      <c r="AA1266" s="50" t="s">
        <v>18</v>
      </c>
      <c r="AB1266" s="73" t="s">
        <v>18</v>
      </c>
      <c r="AC1266" s="52">
        <v>39021</v>
      </c>
      <c r="AD1266" s="48" t="s">
        <v>1896</v>
      </c>
      <c r="AE1266" s="53" t="s">
        <v>56</v>
      </c>
      <c r="AF1266" s="46" t="s">
        <v>18</v>
      </c>
      <c r="AG1266" s="54" t="s">
        <v>18</v>
      </c>
    </row>
    <row r="1267" spans="1:33" x14ac:dyDescent="0.25">
      <c r="A1267" s="225" t="s">
        <v>2720</v>
      </c>
      <c r="B1267" s="40" t="b" cm="1">
        <f t="array" ref="B1267">IsESG(A1267)</f>
        <v>1</v>
      </c>
      <c r="C1267" s="55">
        <v>8.5714985400627608</v>
      </c>
      <c r="D1267" s="37">
        <v>19</v>
      </c>
      <c r="E1267" s="55">
        <v>10.6199410612517</v>
      </c>
      <c r="F1267" s="37">
        <v>23</v>
      </c>
      <c r="G1267" s="55">
        <v>-0.38439169035687698</v>
      </c>
      <c r="H1267" s="37">
        <v>64</v>
      </c>
      <c r="I1267" s="55">
        <v>30.0332778702162</v>
      </c>
      <c r="J1267" s="37">
        <v>23</v>
      </c>
      <c r="K1267" s="55">
        <v>5.78680203045682</v>
      </c>
      <c r="L1267" s="37">
        <v>48</v>
      </c>
      <c r="M1267" s="55">
        <v>0.64391500321958595</v>
      </c>
      <c r="N1267" s="37">
        <v>30</v>
      </c>
      <c r="O1267" s="55">
        <v>16.794558075428199</v>
      </c>
      <c r="P1267" s="56">
        <v>1.54527844057748</v>
      </c>
      <c r="Q1267" s="56">
        <v>0.48250526050351</v>
      </c>
      <c r="R1267" s="57">
        <v>9</v>
      </c>
      <c r="S1267" s="58">
        <v>0</v>
      </c>
      <c r="T1267" s="58">
        <v>0.01</v>
      </c>
      <c r="U1267" s="14" t="s">
        <v>18</v>
      </c>
      <c r="V1267" s="59">
        <v>1.7999999999999999E-2</v>
      </c>
      <c r="W1267" s="59" t="s">
        <v>18</v>
      </c>
      <c r="X1267" s="59">
        <v>1.8020000000000001E-2</v>
      </c>
      <c r="Y1267" s="12" t="s">
        <v>30</v>
      </c>
      <c r="Z1267" s="60" t="s">
        <v>18</v>
      </c>
      <c r="AA1267" s="8" t="s">
        <v>18</v>
      </c>
      <c r="AB1267" s="61" t="s">
        <v>18</v>
      </c>
      <c r="AC1267" s="62">
        <v>35489</v>
      </c>
      <c r="AD1267" s="12" t="s">
        <v>65</v>
      </c>
      <c r="AE1267" s="16">
        <v>30000</v>
      </c>
      <c r="AF1267" s="14" t="s">
        <v>18</v>
      </c>
      <c r="AG1267" s="39" t="s">
        <v>18</v>
      </c>
    </row>
    <row r="1268" spans="1:33" x14ac:dyDescent="0.25">
      <c r="A1268" s="40" t="s">
        <v>1899</v>
      </c>
      <c r="B1268" s="40" t="b" cm="1">
        <f t="array" ref="B1268">IsESG(A1268)</f>
        <v>0</v>
      </c>
      <c r="C1268" s="67">
        <v>7.2115219858752901</v>
      </c>
      <c r="D1268" s="42">
        <v>31</v>
      </c>
      <c r="E1268" s="67">
        <v>7.9083603323514904</v>
      </c>
      <c r="F1268" s="42">
        <v>40</v>
      </c>
      <c r="G1268" s="67">
        <v>3.6616747701132701</v>
      </c>
      <c r="H1268" s="42">
        <v>33</v>
      </c>
      <c r="I1268" s="67">
        <v>27.8131224795683</v>
      </c>
      <c r="J1268" s="42">
        <v>53</v>
      </c>
      <c r="K1268" s="67">
        <v>7.2277705741939204</v>
      </c>
      <c r="L1268" s="42">
        <v>45</v>
      </c>
      <c r="M1268" s="67">
        <v>0.62427923115295703</v>
      </c>
      <c r="N1268" s="42">
        <v>33</v>
      </c>
      <c r="O1268" s="67">
        <v>12.3602616611517</v>
      </c>
      <c r="P1268" s="69">
        <v>1.9200332301158001</v>
      </c>
      <c r="Q1268" s="69">
        <v>0.37544680160368599</v>
      </c>
      <c r="R1268" s="70">
        <v>8</v>
      </c>
      <c r="S1268" s="71">
        <v>0</v>
      </c>
      <c r="T1268" s="71">
        <v>0</v>
      </c>
      <c r="U1268" s="46" t="s">
        <v>18</v>
      </c>
      <c r="V1268" s="72">
        <v>4.0000000000000001E-3</v>
      </c>
      <c r="W1268" s="72" t="s">
        <v>18</v>
      </c>
      <c r="X1268" s="72">
        <v>4.5999999999999999E-3</v>
      </c>
      <c r="Y1268" s="48" t="s">
        <v>141</v>
      </c>
      <c r="Z1268" s="49">
        <v>3378.893829742</v>
      </c>
      <c r="AA1268" s="50" t="s">
        <v>18</v>
      </c>
      <c r="AB1268" s="73" t="s">
        <v>18</v>
      </c>
      <c r="AC1268" s="52">
        <v>34267</v>
      </c>
      <c r="AD1268" s="48" t="s">
        <v>1900</v>
      </c>
      <c r="AE1268" s="53">
        <v>0</v>
      </c>
      <c r="AF1268" s="46" t="s">
        <v>18</v>
      </c>
      <c r="AG1268" s="54" t="s">
        <v>18</v>
      </c>
    </row>
    <row r="1269" spans="1:33" x14ac:dyDescent="0.25">
      <c r="A1269" s="1" t="s">
        <v>1901</v>
      </c>
      <c r="B1269" s="40" t="b" cm="1">
        <f t="array" ref="B1269">IsESG(A1269)</f>
        <v>0</v>
      </c>
      <c r="C1269" s="74">
        <v>8.7053303966195301</v>
      </c>
      <c r="D1269" s="37">
        <v>21</v>
      </c>
      <c r="E1269" s="74">
        <v>11.438832308531101</v>
      </c>
      <c r="F1269" s="37">
        <v>18</v>
      </c>
      <c r="G1269" s="74">
        <v>7.8780862525284299</v>
      </c>
      <c r="H1269" s="37">
        <v>14</v>
      </c>
      <c r="I1269" s="74">
        <v>32.180172341175002</v>
      </c>
      <c r="J1269" s="37">
        <v>12</v>
      </c>
      <c r="K1269" s="74">
        <v>8.7364271162207991</v>
      </c>
      <c r="L1269" s="37">
        <v>20</v>
      </c>
      <c r="M1269" s="74">
        <v>-0.51623906001370101</v>
      </c>
      <c r="N1269" s="37">
        <v>64</v>
      </c>
      <c r="O1269" s="74">
        <v>13.229482416348199</v>
      </c>
      <c r="P1269" s="76">
        <v>2.1239805231700499</v>
      </c>
      <c r="Q1269" s="76">
        <v>0.62433095321411902</v>
      </c>
      <c r="R1269" s="77">
        <v>8</v>
      </c>
      <c r="S1269" s="78">
        <v>0</v>
      </c>
      <c r="T1269" s="78">
        <v>0</v>
      </c>
      <c r="U1269" s="14" t="s">
        <v>18</v>
      </c>
      <c r="V1269" s="79">
        <v>1.4999999999999999E-2</v>
      </c>
      <c r="W1269" s="79" t="s">
        <v>18</v>
      </c>
      <c r="X1269" s="79">
        <v>1.55E-2</v>
      </c>
      <c r="Y1269" s="12" t="s">
        <v>141</v>
      </c>
      <c r="Z1269" s="60">
        <v>1440.86808475418</v>
      </c>
      <c r="AA1269" s="8" t="s">
        <v>18</v>
      </c>
      <c r="AB1269" s="80" t="s">
        <v>18</v>
      </c>
      <c r="AC1269" s="62">
        <v>32484</v>
      </c>
      <c r="AD1269" s="12" t="s">
        <v>1902</v>
      </c>
      <c r="AE1269" s="16">
        <v>0</v>
      </c>
      <c r="AF1269" s="14" t="s">
        <v>18</v>
      </c>
      <c r="AG1269" s="39" t="s">
        <v>18</v>
      </c>
    </row>
    <row r="1270" spans="1:33" hidden="1" x14ac:dyDescent="0.25">
      <c r="A1270" s="40" t="s">
        <v>1903</v>
      </c>
      <c r="B1270" s="40" t="b" cm="1">
        <f t="array" ref="B1270">IsESG(A1270)</f>
        <v>0</v>
      </c>
      <c r="C1270" s="67" t="s">
        <v>18</v>
      </c>
      <c r="D1270" s="42" t="s">
        <v>18</v>
      </c>
      <c r="E1270" s="67">
        <v>11.2016473683142</v>
      </c>
      <c r="F1270" s="42">
        <v>23</v>
      </c>
      <c r="G1270" s="67">
        <v>6.6284226367722496</v>
      </c>
      <c r="H1270" s="42">
        <v>21</v>
      </c>
      <c r="I1270" s="67">
        <v>29.3586552411752</v>
      </c>
      <c r="J1270" s="42">
        <v>44</v>
      </c>
      <c r="K1270" s="67">
        <v>8.6370809950531999</v>
      </c>
      <c r="L1270" s="42">
        <v>23</v>
      </c>
      <c r="M1270" s="67">
        <v>0.33330396228556902</v>
      </c>
      <c r="N1270" s="42">
        <v>41</v>
      </c>
      <c r="O1270" s="67">
        <v>10.642419480103401</v>
      </c>
      <c r="P1270" s="69">
        <v>2.3751784950031798</v>
      </c>
      <c r="Q1270" s="69">
        <v>0.61767523855958595</v>
      </c>
      <c r="R1270" s="70">
        <v>8</v>
      </c>
      <c r="S1270" s="71">
        <v>0</v>
      </c>
      <c r="T1270" s="71">
        <v>0</v>
      </c>
      <c r="U1270" s="46" t="s">
        <v>18</v>
      </c>
      <c r="V1270" s="72">
        <v>0</v>
      </c>
      <c r="W1270" s="72" t="s">
        <v>18</v>
      </c>
      <c r="X1270" s="72">
        <v>3.0999999999999999E-3</v>
      </c>
      <c r="Y1270" s="48" t="s">
        <v>1328</v>
      </c>
      <c r="Z1270" s="49">
        <v>261.27228350000001</v>
      </c>
      <c r="AA1270" s="50" t="s">
        <v>18</v>
      </c>
      <c r="AB1270" s="73" t="s">
        <v>18</v>
      </c>
      <c r="AC1270" s="52">
        <v>43902</v>
      </c>
      <c r="AD1270" s="48" t="s">
        <v>1704</v>
      </c>
      <c r="AE1270" s="53">
        <v>10</v>
      </c>
      <c r="AF1270" s="46" t="s">
        <v>18</v>
      </c>
      <c r="AG1270" s="54" t="s">
        <v>18</v>
      </c>
    </row>
    <row r="1271" spans="1:33" hidden="1" x14ac:dyDescent="0.25">
      <c r="A1271" s="1" t="s">
        <v>1904</v>
      </c>
      <c r="B1271" s="40" t="b" cm="1">
        <f t="array" ref="B1271">IsESG(A1271)</f>
        <v>0</v>
      </c>
      <c r="C1271" s="74" t="s">
        <v>18</v>
      </c>
      <c r="D1271" s="37" t="s">
        <v>18</v>
      </c>
      <c r="E1271" s="74" t="s">
        <v>18</v>
      </c>
      <c r="F1271" s="37" t="s">
        <v>18</v>
      </c>
      <c r="G1271" s="74">
        <v>6.6296265546880599</v>
      </c>
      <c r="H1271" s="37">
        <v>20</v>
      </c>
      <c r="I1271" s="74">
        <v>30.237184772274599</v>
      </c>
      <c r="J1271" s="37">
        <v>32</v>
      </c>
      <c r="K1271" s="74">
        <v>9.05258301991962</v>
      </c>
      <c r="L1271" s="37">
        <v>14</v>
      </c>
      <c r="M1271" s="74">
        <v>9.3945029661046606E-2</v>
      </c>
      <c r="N1271" s="37">
        <v>45</v>
      </c>
      <c r="O1271" s="74">
        <v>10.9091106249061</v>
      </c>
      <c r="P1271" s="76">
        <v>2.3976450798223601</v>
      </c>
      <c r="Q1271" s="76" t="s">
        <v>18</v>
      </c>
      <c r="R1271" s="77">
        <v>8</v>
      </c>
      <c r="S1271" s="78">
        <v>0</v>
      </c>
      <c r="T1271" s="78">
        <v>0</v>
      </c>
      <c r="U1271" s="14" t="s">
        <v>18</v>
      </c>
      <c r="V1271" s="79">
        <v>0</v>
      </c>
      <c r="W1271" s="79" t="s">
        <v>18</v>
      </c>
      <c r="X1271" s="79">
        <v>4.0999999999999899E-3</v>
      </c>
      <c r="Y1271" s="12" t="s">
        <v>1328</v>
      </c>
      <c r="Z1271" s="60">
        <v>27.97222026</v>
      </c>
      <c r="AA1271" s="8" t="s">
        <v>18</v>
      </c>
      <c r="AB1271" s="80" t="s">
        <v>18</v>
      </c>
      <c r="AC1271" s="62">
        <v>44313</v>
      </c>
      <c r="AD1271" s="12" t="s">
        <v>1704</v>
      </c>
      <c r="AE1271" s="16">
        <v>10</v>
      </c>
      <c r="AF1271" s="14" t="s">
        <v>18</v>
      </c>
      <c r="AG1271" s="39" t="s">
        <v>18</v>
      </c>
    </row>
    <row r="1272" spans="1:33" hidden="1" x14ac:dyDescent="0.25">
      <c r="A1272" s="40" t="s">
        <v>1905</v>
      </c>
      <c r="B1272" s="40" t="b" cm="1">
        <f t="array" ref="B1272">IsESG(A1272)</f>
        <v>0</v>
      </c>
      <c r="C1272" s="67" t="s">
        <v>18</v>
      </c>
      <c r="D1272" s="42" t="s">
        <v>18</v>
      </c>
      <c r="E1272" s="67" t="s">
        <v>18</v>
      </c>
      <c r="F1272" s="42" t="s">
        <v>18</v>
      </c>
      <c r="G1272" s="67">
        <v>1.63968618068373</v>
      </c>
      <c r="H1272" s="42">
        <v>47</v>
      </c>
      <c r="I1272" s="67">
        <v>26.540974454151701</v>
      </c>
      <c r="J1272" s="42">
        <v>55</v>
      </c>
      <c r="K1272" s="67">
        <v>8.2300266593903206</v>
      </c>
      <c r="L1272" s="42">
        <v>28</v>
      </c>
      <c r="M1272" s="67">
        <v>-0.87417650192622698</v>
      </c>
      <c r="N1272" s="42">
        <v>71</v>
      </c>
      <c r="O1272" s="67">
        <v>13.2510795843666</v>
      </c>
      <c r="P1272" s="69">
        <v>1.69495360388742</v>
      </c>
      <c r="Q1272" s="69" t="s">
        <v>18</v>
      </c>
      <c r="R1272" s="70">
        <v>9</v>
      </c>
      <c r="S1272" s="71">
        <v>0</v>
      </c>
      <c r="T1272" s="71">
        <v>0</v>
      </c>
      <c r="U1272" s="46" t="s">
        <v>18</v>
      </c>
      <c r="V1272" s="72">
        <v>0</v>
      </c>
      <c r="W1272" s="72" t="s">
        <v>18</v>
      </c>
      <c r="X1272" s="72">
        <v>7.6E-3</v>
      </c>
      <c r="Y1272" s="48" t="s">
        <v>1328</v>
      </c>
      <c r="Z1272" s="49">
        <v>0.71218369999999998</v>
      </c>
      <c r="AA1272" s="50" t="s">
        <v>18</v>
      </c>
      <c r="AB1272" s="73" t="s">
        <v>18</v>
      </c>
      <c r="AC1272" s="52">
        <v>44313</v>
      </c>
      <c r="AD1272" s="48" t="s">
        <v>1906</v>
      </c>
      <c r="AE1272" s="53">
        <v>10</v>
      </c>
      <c r="AF1272" s="46" t="s">
        <v>18</v>
      </c>
      <c r="AG1272" s="54" t="s">
        <v>18</v>
      </c>
    </row>
    <row r="1273" spans="1:33" x14ac:dyDescent="0.25">
      <c r="A1273" s="1" t="s">
        <v>1907</v>
      </c>
      <c r="B1273" s="40" t="b" cm="1">
        <f t="array" ref="B1273">IsESG(A1273)</f>
        <v>0</v>
      </c>
      <c r="C1273" s="75">
        <v>12.8846843087744</v>
      </c>
      <c r="D1273" s="66">
        <v>2</v>
      </c>
      <c r="E1273" s="74">
        <v>12.9150477393259</v>
      </c>
      <c r="F1273" s="37">
        <v>9</v>
      </c>
      <c r="G1273" s="74">
        <v>5.0030952778682796</v>
      </c>
      <c r="H1273" s="37">
        <v>27</v>
      </c>
      <c r="I1273" s="74">
        <v>31.486937126956501</v>
      </c>
      <c r="J1273" s="37">
        <v>18</v>
      </c>
      <c r="K1273" s="74">
        <v>7.3878347125339001</v>
      </c>
      <c r="L1273" s="37">
        <v>44</v>
      </c>
      <c r="M1273" s="74">
        <v>0.68226999648970299</v>
      </c>
      <c r="N1273" s="37">
        <v>30</v>
      </c>
      <c r="O1273" s="74">
        <v>13.110766965647899</v>
      </c>
      <c r="P1273" s="76">
        <v>2.0903374944832298</v>
      </c>
      <c r="Q1273" s="76">
        <v>0.60734163398811902</v>
      </c>
      <c r="R1273" s="77">
        <v>8</v>
      </c>
      <c r="S1273" s="78" t="s">
        <v>442</v>
      </c>
      <c r="T1273" s="78" t="s">
        <v>442</v>
      </c>
      <c r="U1273" s="14" t="s">
        <v>18</v>
      </c>
      <c r="V1273" s="79">
        <v>1.4999999999999999E-2</v>
      </c>
      <c r="W1273" s="79" t="s">
        <v>18</v>
      </c>
      <c r="X1273" s="79">
        <v>1.7000000000000001E-2</v>
      </c>
      <c r="Y1273" s="12" t="s">
        <v>141</v>
      </c>
      <c r="Z1273" s="60" t="s">
        <v>18</v>
      </c>
      <c r="AA1273" s="8" t="s">
        <v>18</v>
      </c>
      <c r="AB1273" s="80" t="s">
        <v>18</v>
      </c>
      <c r="AC1273" s="62">
        <v>35003</v>
      </c>
      <c r="AD1273" s="12" t="s">
        <v>1908</v>
      </c>
      <c r="AE1273" s="16" t="s">
        <v>1708</v>
      </c>
      <c r="AF1273" s="14" t="s">
        <v>18</v>
      </c>
      <c r="AG1273" s="39" t="s">
        <v>18</v>
      </c>
    </row>
    <row r="1274" spans="1:33" x14ac:dyDescent="0.25">
      <c r="A1274" s="40" t="s">
        <v>1909</v>
      </c>
      <c r="B1274" s="40" t="b" cm="1">
        <f t="array" ref="B1274">IsESG(A1274)</f>
        <v>0</v>
      </c>
      <c r="C1274" s="67">
        <v>10.3185114310669</v>
      </c>
      <c r="D1274" s="42">
        <v>11</v>
      </c>
      <c r="E1274" s="67">
        <v>6.5052303510842098</v>
      </c>
      <c r="F1274" s="42">
        <v>51</v>
      </c>
      <c r="G1274" s="67">
        <v>-6.2094361827527296</v>
      </c>
      <c r="H1274" s="42">
        <v>64</v>
      </c>
      <c r="I1274" s="67">
        <v>21.449072158427398</v>
      </c>
      <c r="J1274" s="42">
        <v>75</v>
      </c>
      <c r="K1274" s="67">
        <v>4.0416606459069602</v>
      </c>
      <c r="L1274" s="42">
        <v>77</v>
      </c>
      <c r="M1274" s="67">
        <v>-2.6329356778525699</v>
      </c>
      <c r="N1274" s="42">
        <v>95</v>
      </c>
      <c r="O1274" s="67">
        <v>14.6387343114398</v>
      </c>
      <c r="P1274" s="69">
        <v>1.1864456606486899</v>
      </c>
      <c r="Q1274" s="69">
        <v>0.27214551800813802</v>
      </c>
      <c r="R1274" s="70">
        <v>8</v>
      </c>
      <c r="S1274" s="71">
        <v>0.05</v>
      </c>
      <c r="T1274" s="71">
        <v>0</v>
      </c>
      <c r="U1274" s="46" t="s">
        <v>18</v>
      </c>
      <c r="V1274" s="72">
        <v>0</v>
      </c>
      <c r="W1274" s="72" t="s">
        <v>18</v>
      </c>
      <c r="X1274" s="72">
        <v>1.7999999999999999E-2</v>
      </c>
      <c r="Y1274" s="48" t="s">
        <v>141</v>
      </c>
      <c r="Z1274" s="49" t="s">
        <v>18</v>
      </c>
      <c r="AA1274" s="50" t="s">
        <v>18</v>
      </c>
      <c r="AB1274" s="73" t="s">
        <v>18</v>
      </c>
      <c r="AC1274" s="52">
        <v>40605</v>
      </c>
      <c r="AD1274" s="48" t="s">
        <v>1910</v>
      </c>
      <c r="AE1274" s="53" t="s">
        <v>1708</v>
      </c>
      <c r="AF1274" s="46" t="s">
        <v>18</v>
      </c>
      <c r="AG1274" s="54" t="s">
        <v>18</v>
      </c>
    </row>
    <row r="1275" spans="1:33" x14ac:dyDescent="0.25">
      <c r="A1275" s="225" t="s">
        <v>2512</v>
      </c>
      <c r="B1275" s="40" t="b" cm="1">
        <f t="array" ref="B1275">IsESG(A1275)</f>
        <v>1</v>
      </c>
      <c r="C1275" s="55">
        <v>8.4181023047905406</v>
      </c>
      <c r="D1275" s="37">
        <v>23</v>
      </c>
      <c r="E1275" s="55">
        <v>7.9696360867550702</v>
      </c>
      <c r="F1275" s="37">
        <v>55</v>
      </c>
      <c r="G1275" s="55">
        <v>-0.60167800234881497</v>
      </c>
      <c r="H1275" s="37">
        <v>65</v>
      </c>
      <c r="I1275" s="55">
        <v>16.981559171345801</v>
      </c>
      <c r="J1275" s="37">
        <v>73</v>
      </c>
      <c r="K1275" s="55">
        <v>1.27633879325903</v>
      </c>
      <c r="L1275" s="37">
        <v>77</v>
      </c>
      <c r="M1275" s="55">
        <v>-2.7222373444773198</v>
      </c>
      <c r="N1275" s="37">
        <v>81</v>
      </c>
      <c r="O1275" s="55">
        <v>13.39175598349</v>
      </c>
      <c r="P1275" s="56">
        <v>0.96332025688189604</v>
      </c>
      <c r="Q1275" s="56">
        <v>0.37309671286813001</v>
      </c>
      <c r="R1275" s="57">
        <v>9</v>
      </c>
      <c r="S1275" s="58">
        <v>0.01</v>
      </c>
      <c r="T1275" s="58" t="s">
        <v>48</v>
      </c>
      <c r="U1275" s="14" t="s">
        <v>18</v>
      </c>
      <c r="V1275" s="59">
        <v>1.4999999999999999E-2</v>
      </c>
      <c r="W1275" s="59" t="s">
        <v>18</v>
      </c>
      <c r="X1275" s="59">
        <v>1.5317538899E-2</v>
      </c>
      <c r="Y1275" s="12" t="s">
        <v>30</v>
      </c>
      <c r="Z1275" s="60">
        <v>119.76124147</v>
      </c>
      <c r="AA1275" s="8">
        <v>-0.26301159999999901</v>
      </c>
      <c r="AB1275" s="61">
        <v>820</v>
      </c>
      <c r="AC1275" s="62">
        <v>37412</v>
      </c>
      <c r="AD1275" s="12" t="s">
        <v>486</v>
      </c>
      <c r="AE1275" s="16">
        <v>500</v>
      </c>
      <c r="AF1275" s="14" t="s">
        <v>18</v>
      </c>
      <c r="AG1275" s="39">
        <v>-4.5545021899999902</v>
      </c>
    </row>
    <row r="1276" spans="1:33" hidden="1" x14ac:dyDescent="0.25">
      <c r="A1276" s="40" t="s">
        <v>1912</v>
      </c>
      <c r="B1276" s="40" t="b" cm="1">
        <f t="array" ref="B1276">IsESG(A1276)</f>
        <v>0</v>
      </c>
      <c r="C1276" s="67" t="s">
        <v>18</v>
      </c>
      <c r="D1276" s="42" t="s">
        <v>18</v>
      </c>
      <c r="E1276" s="67" t="s">
        <v>18</v>
      </c>
      <c r="F1276" s="42" t="s">
        <v>18</v>
      </c>
      <c r="G1276" s="67" t="s">
        <v>18</v>
      </c>
      <c r="H1276" s="42" t="s">
        <v>18</v>
      </c>
      <c r="I1276" s="67">
        <v>21.334225237196002</v>
      </c>
      <c r="J1276" s="42">
        <v>77</v>
      </c>
      <c r="K1276" s="67">
        <v>4.9089905980088799</v>
      </c>
      <c r="L1276" s="42">
        <v>68</v>
      </c>
      <c r="M1276" s="67">
        <v>-0.33224679874354002</v>
      </c>
      <c r="N1276" s="42">
        <v>56</v>
      </c>
      <c r="O1276" s="67">
        <v>11.6258368747903</v>
      </c>
      <c r="P1276" s="69">
        <v>1.4840407676265901</v>
      </c>
      <c r="Q1276" s="69" t="s">
        <v>18</v>
      </c>
      <c r="R1276" s="70">
        <v>9</v>
      </c>
      <c r="S1276" s="71">
        <v>0</v>
      </c>
      <c r="T1276" s="71">
        <v>0</v>
      </c>
      <c r="U1276" s="46" t="s">
        <v>18</v>
      </c>
      <c r="V1276" s="72">
        <v>0</v>
      </c>
      <c r="W1276" s="72" t="s">
        <v>18</v>
      </c>
      <c r="X1276" s="72">
        <v>4.0000000000000001E-3</v>
      </c>
      <c r="Y1276" s="48" t="s">
        <v>1371</v>
      </c>
      <c r="Z1276" s="49" t="s">
        <v>18</v>
      </c>
      <c r="AA1276" s="50" t="s">
        <v>18</v>
      </c>
      <c r="AB1276" s="73" t="s">
        <v>18</v>
      </c>
      <c r="AC1276" s="52">
        <v>44794</v>
      </c>
      <c r="AD1276" s="48" t="s">
        <v>1478</v>
      </c>
      <c r="AE1276" s="53" t="s">
        <v>1391</v>
      </c>
      <c r="AF1276" s="46" t="s">
        <v>18</v>
      </c>
      <c r="AG1276" s="54" t="s">
        <v>18</v>
      </c>
    </row>
    <row r="1277" spans="1:33" x14ac:dyDescent="0.25">
      <c r="A1277" s="1" t="s">
        <v>1913</v>
      </c>
      <c r="B1277" s="40" t="b" cm="1">
        <f t="array" ref="B1277">IsESG(A1277)</f>
        <v>0</v>
      </c>
      <c r="C1277" s="74">
        <v>4.5630479579748098</v>
      </c>
      <c r="D1277" s="37">
        <v>32</v>
      </c>
      <c r="E1277" s="74">
        <v>1.3722979626087299</v>
      </c>
      <c r="F1277" s="37">
        <v>53</v>
      </c>
      <c r="G1277" s="74">
        <v>-0.478255941785865</v>
      </c>
      <c r="H1277" s="37">
        <v>57</v>
      </c>
      <c r="I1277" s="74">
        <v>25.738510900008698</v>
      </c>
      <c r="J1277" s="37">
        <v>58</v>
      </c>
      <c r="K1277" s="74">
        <v>10.9408511993506</v>
      </c>
      <c r="L1277" s="37">
        <v>6</v>
      </c>
      <c r="M1277" s="74">
        <v>-2.5083897811845599</v>
      </c>
      <c r="N1277" s="37">
        <v>92</v>
      </c>
      <c r="O1277" s="74">
        <v>14.0171945728907</v>
      </c>
      <c r="P1277" s="76">
        <v>1.54506676997005</v>
      </c>
      <c r="Q1277" s="76">
        <v>1.83458923515568E-2</v>
      </c>
      <c r="R1277" s="77">
        <v>8</v>
      </c>
      <c r="S1277" s="78">
        <v>0</v>
      </c>
      <c r="T1277" s="78">
        <v>0</v>
      </c>
      <c r="U1277" s="14" t="s">
        <v>18</v>
      </c>
      <c r="V1277" s="79">
        <v>0</v>
      </c>
      <c r="W1277" s="79" t="s">
        <v>18</v>
      </c>
      <c r="X1277" s="79">
        <v>2.5000000000000001E-3</v>
      </c>
      <c r="Y1277" s="12" t="s">
        <v>1477</v>
      </c>
      <c r="Z1277" s="60" t="s">
        <v>18</v>
      </c>
      <c r="AA1277" s="8" t="s">
        <v>18</v>
      </c>
      <c r="AB1277" s="80" t="s">
        <v>18</v>
      </c>
      <c r="AC1277" s="62">
        <v>40647</v>
      </c>
      <c r="AD1277" s="12" t="s">
        <v>1914</v>
      </c>
      <c r="AE1277" s="16" t="s">
        <v>1391</v>
      </c>
      <c r="AF1277" s="14" t="s">
        <v>18</v>
      </c>
      <c r="AG1277" s="39" t="s">
        <v>18</v>
      </c>
    </row>
    <row r="1278" spans="1:33" hidden="1" x14ac:dyDescent="0.25">
      <c r="A1278" s="40" t="s">
        <v>1915</v>
      </c>
      <c r="B1278" s="40" t="b" cm="1">
        <f t="array" ref="B1278">IsESG(A1278)</f>
        <v>0</v>
      </c>
      <c r="C1278" s="67" t="s">
        <v>18</v>
      </c>
      <c r="D1278" s="42" t="s">
        <v>18</v>
      </c>
      <c r="E1278" s="67">
        <v>10.8544678814898</v>
      </c>
      <c r="F1278" s="42">
        <v>24</v>
      </c>
      <c r="G1278" s="68">
        <v>14.806719757382099</v>
      </c>
      <c r="H1278" s="64">
        <v>1</v>
      </c>
      <c r="I1278" s="67">
        <v>19.6509146435146</v>
      </c>
      <c r="J1278" s="42">
        <v>80</v>
      </c>
      <c r="K1278" s="67">
        <v>2.6940858475698</v>
      </c>
      <c r="L1278" s="42">
        <v>91</v>
      </c>
      <c r="M1278" s="67">
        <v>-0.29106366162645603</v>
      </c>
      <c r="N1278" s="42">
        <v>54</v>
      </c>
      <c r="O1278" s="67">
        <v>9.4195517634983297</v>
      </c>
      <c r="P1278" s="69">
        <v>1.65293483991658</v>
      </c>
      <c r="Q1278" s="69">
        <v>0.61799026112962896</v>
      </c>
      <c r="R1278" s="70">
        <v>8</v>
      </c>
      <c r="S1278" s="71">
        <v>0</v>
      </c>
      <c r="T1278" s="71">
        <v>0</v>
      </c>
      <c r="U1278" s="46" t="s">
        <v>18</v>
      </c>
      <c r="V1278" s="72">
        <v>0</v>
      </c>
      <c r="W1278" s="72" t="s">
        <v>18</v>
      </c>
      <c r="X1278" s="72">
        <v>3.8E-3</v>
      </c>
      <c r="Y1278" s="48" t="s">
        <v>1371</v>
      </c>
      <c r="Z1278" s="49" t="s">
        <v>18</v>
      </c>
      <c r="AA1278" s="50" t="s">
        <v>18</v>
      </c>
      <c r="AB1278" s="73" t="s">
        <v>18</v>
      </c>
      <c r="AC1278" s="52">
        <v>42513</v>
      </c>
      <c r="AD1278" s="48" t="s">
        <v>1478</v>
      </c>
      <c r="AE1278" s="53" t="s">
        <v>1391</v>
      </c>
      <c r="AF1278" s="46" t="s">
        <v>18</v>
      </c>
      <c r="AG1278" s="54" t="s">
        <v>18</v>
      </c>
    </row>
    <row r="1279" spans="1:33" hidden="1" x14ac:dyDescent="0.25">
      <c r="A1279" s="1" t="s">
        <v>1916</v>
      </c>
      <c r="B1279" s="40" t="b" cm="1">
        <f t="array" ref="B1279">IsESG(A1279)</f>
        <v>0</v>
      </c>
      <c r="C1279" s="74" t="s">
        <v>18</v>
      </c>
      <c r="D1279" s="37" t="s">
        <v>18</v>
      </c>
      <c r="E1279" s="74" t="s">
        <v>18</v>
      </c>
      <c r="F1279" s="37" t="s">
        <v>18</v>
      </c>
      <c r="G1279" s="74">
        <v>5.1319373871680396</v>
      </c>
      <c r="H1279" s="37">
        <v>25</v>
      </c>
      <c r="I1279" s="74">
        <v>24.5602007663122</v>
      </c>
      <c r="J1279" s="37">
        <v>64</v>
      </c>
      <c r="K1279" s="74">
        <v>8.1932105677157292</v>
      </c>
      <c r="L1279" s="37">
        <v>29</v>
      </c>
      <c r="M1279" s="74">
        <v>-2.2318126225761401</v>
      </c>
      <c r="N1279" s="37">
        <v>89</v>
      </c>
      <c r="O1279" s="74">
        <v>10.136291291997001</v>
      </c>
      <c r="P1279" s="76">
        <v>2.0203830788930399</v>
      </c>
      <c r="Q1279" s="76" t="s">
        <v>18</v>
      </c>
      <c r="R1279" s="77">
        <v>6</v>
      </c>
      <c r="S1279" s="78">
        <v>0</v>
      </c>
      <c r="T1279" s="78">
        <v>0</v>
      </c>
      <c r="U1279" s="14" t="s">
        <v>18</v>
      </c>
      <c r="V1279" s="79">
        <v>5.1999999999999998E-3</v>
      </c>
      <c r="W1279" s="79" t="s">
        <v>18</v>
      </c>
      <c r="X1279" s="79">
        <v>5.1999999999999998E-3</v>
      </c>
      <c r="Y1279" s="12" t="s">
        <v>1371</v>
      </c>
      <c r="Z1279" s="60" t="s">
        <v>18</v>
      </c>
      <c r="AA1279" s="8" t="s">
        <v>18</v>
      </c>
      <c r="AB1279" s="80" t="s">
        <v>18</v>
      </c>
      <c r="AC1279" s="62">
        <v>44019</v>
      </c>
      <c r="AD1279" s="12" t="s">
        <v>1478</v>
      </c>
      <c r="AE1279" s="16" t="s">
        <v>1391</v>
      </c>
      <c r="AF1279" s="14" t="s">
        <v>18</v>
      </c>
      <c r="AG1279" s="39" t="s">
        <v>18</v>
      </c>
    </row>
    <row r="1280" spans="1:33" x14ac:dyDescent="0.25">
      <c r="A1280" s="225" t="s">
        <v>2540</v>
      </c>
      <c r="B1280" s="40" t="b" cm="1">
        <f t="array" ref="B1280">IsESG(A1280)</f>
        <v>1</v>
      </c>
      <c r="C1280" s="55">
        <v>8.3989612589417693</v>
      </c>
      <c r="D1280" s="37">
        <v>24</v>
      </c>
      <c r="E1280" s="55">
        <v>10.925846260764301</v>
      </c>
      <c r="F1280" s="37">
        <v>19</v>
      </c>
      <c r="G1280" s="55">
        <v>5.8092437055206902</v>
      </c>
      <c r="H1280" s="37">
        <v>28</v>
      </c>
      <c r="I1280" s="55">
        <v>35.890297111988303</v>
      </c>
      <c r="J1280" s="37">
        <v>4</v>
      </c>
      <c r="K1280" s="55">
        <v>3.12184661957617</v>
      </c>
      <c r="L1280" s="37">
        <v>69</v>
      </c>
      <c r="M1280" s="55">
        <v>1.0287620871821599</v>
      </c>
      <c r="N1280" s="37">
        <v>15</v>
      </c>
      <c r="O1280" s="55">
        <v>14.6180796337916</v>
      </c>
      <c r="P1280" s="56">
        <v>2.17602370158296</v>
      </c>
      <c r="Q1280" s="56">
        <v>0.52686505036632103</v>
      </c>
      <c r="R1280" s="57">
        <v>9</v>
      </c>
      <c r="S1280" s="58">
        <v>0</v>
      </c>
      <c r="T1280" s="58">
        <v>0.01</v>
      </c>
      <c r="U1280" s="14" t="s">
        <v>18</v>
      </c>
      <c r="V1280" s="59">
        <v>1.7999999999999999E-2</v>
      </c>
      <c r="W1280" s="59" t="s">
        <v>18</v>
      </c>
      <c r="X1280" s="59">
        <v>1.8030000000000001E-2</v>
      </c>
      <c r="Y1280" s="12" t="s">
        <v>30</v>
      </c>
      <c r="Z1280" s="60">
        <v>320.20574818885598</v>
      </c>
      <c r="AA1280" s="8">
        <v>7.0706869399999999</v>
      </c>
      <c r="AB1280" s="61">
        <v>39740</v>
      </c>
      <c r="AC1280" s="62">
        <v>41218</v>
      </c>
      <c r="AD1280" s="12" t="s">
        <v>65</v>
      </c>
      <c r="AE1280" s="16">
        <v>0</v>
      </c>
      <c r="AF1280" s="14" t="s">
        <v>18</v>
      </c>
      <c r="AG1280" s="39">
        <v>34.890391530000002</v>
      </c>
    </row>
    <row r="1281" spans="1:33" x14ac:dyDescent="0.25">
      <c r="A1281" s="225" t="s">
        <v>2721</v>
      </c>
      <c r="B1281" s="40" t="b" cm="1">
        <f t="array" ref="B1281">IsESG(A1281)</f>
        <v>1</v>
      </c>
      <c r="C1281" s="41">
        <v>8.3956927767658804</v>
      </c>
      <c r="D1281" s="42">
        <v>25</v>
      </c>
      <c r="E1281" s="41">
        <v>10.9185946547132</v>
      </c>
      <c r="F1281" s="42">
        <v>20</v>
      </c>
      <c r="G1281" s="41">
        <v>5.7990072253538001</v>
      </c>
      <c r="H1281" s="42">
        <v>29</v>
      </c>
      <c r="I1281" s="41">
        <v>35.8498442387165</v>
      </c>
      <c r="J1281" s="42">
        <v>5</v>
      </c>
      <c r="K1281" s="41">
        <v>3.1194091472086698</v>
      </c>
      <c r="L1281" s="42">
        <v>70</v>
      </c>
      <c r="M1281" s="41">
        <v>1.0246730484023201</v>
      </c>
      <c r="N1281" s="42">
        <v>16</v>
      </c>
      <c r="O1281" s="41">
        <v>15.1594103737969</v>
      </c>
      <c r="P1281" s="43">
        <v>2.09565109051987</v>
      </c>
      <c r="Q1281" s="43">
        <v>0.52413249943499995</v>
      </c>
      <c r="R1281" s="44">
        <v>9</v>
      </c>
      <c r="S1281" s="45">
        <v>0</v>
      </c>
      <c r="T1281" s="45">
        <v>0.01</v>
      </c>
      <c r="U1281" s="46" t="s">
        <v>18</v>
      </c>
      <c r="V1281" s="47">
        <v>1.7999999999999999E-2</v>
      </c>
      <c r="W1281" s="47" t="s">
        <v>18</v>
      </c>
      <c r="X1281" s="47">
        <v>1.8030000000000001E-2</v>
      </c>
      <c r="Y1281" s="48" t="s">
        <v>30</v>
      </c>
      <c r="Z1281" s="49" t="s">
        <v>18</v>
      </c>
      <c r="AA1281" s="50" t="s">
        <v>18</v>
      </c>
      <c r="AB1281" s="51" t="s">
        <v>18</v>
      </c>
      <c r="AC1281" s="52">
        <v>41218</v>
      </c>
      <c r="AD1281" s="48" t="s">
        <v>65</v>
      </c>
      <c r="AE1281" s="53">
        <v>30000</v>
      </c>
      <c r="AF1281" s="46" t="s">
        <v>18</v>
      </c>
      <c r="AG1281" s="54" t="s">
        <v>18</v>
      </c>
    </row>
    <row r="1282" spans="1:33" x14ac:dyDescent="0.25">
      <c r="A1282" s="225" t="s">
        <v>2406</v>
      </c>
      <c r="B1282" s="40" t="b" cm="1">
        <f t="array" ref="B1282">IsESG(A1282)</f>
        <v>1</v>
      </c>
      <c r="C1282" s="75">
        <v>7.6908060627712098</v>
      </c>
      <c r="D1282" s="66">
        <v>2</v>
      </c>
      <c r="E1282" s="74">
        <v>3.08265682419295</v>
      </c>
      <c r="F1282" s="37">
        <v>5</v>
      </c>
      <c r="G1282" s="74">
        <v>-0.23145552032879299</v>
      </c>
      <c r="H1282" s="37">
        <v>4</v>
      </c>
      <c r="I1282" s="74">
        <v>12.1703748141577</v>
      </c>
      <c r="J1282" s="37">
        <v>4</v>
      </c>
      <c r="K1282" s="74">
        <v>9.5428731030589006E-2</v>
      </c>
      <c r="L1282" s="37">
        <v>5</v>
      </c>
      <c r="M1282" s="74">
        <v>-3.4593453957706899</v>
      </c>
      <c r="N1282" s="37">
        <v>5</v>
      </c>
      <c r="O1282" s="74">
        <v>10.3445963111227</v>
      </c>
      <c r="P1282" s="76">
        <v>0.78198947678889896</v>
      </c>
      <c r="Q1282" s="76">
        <v>0.138822421294133</v>
      </c>
      <c r="R1282" s="77">
        <v>8</v>
      </c>
      <c r="S1282" s="78">
        <v>0</v>
      </c>
      <c r="T1282" s="78">
        <v>0</v>
      </c>
      <c r="U1282" s="14" t="s">
        <v>89</v>
      </c>
      <c r="V1282" s="79">
        <v>1.4999999999999999E-2</v>
      </c>
      <c r="W1282" s="79" t="s">
        <v>18</v>
      </c>
      <c r="X1282" s="79">
        <v>1.5076208554257E-2</v>
      </c>
      <c r="Y1282" s="12" t="s">
        <v>30</v>
      </c>
      <c r="Z1282" s="60">
        <v>133.65152756999899</v>
      </c>
      <c r="AA1282" s="8">
        <v>-0.71047800000000005</v>
      </c>
      <c r="AB1282" s="80">
        <v>3773</v>
      </c>
      <c r="AC1282" s="62">
        <v>36908</v>
      </c>
      <c r="AD1282" s="12" t="s">
        <v>139</v>
      </c>
      <c r="AE1282" s="16">
        <v>30</v>
      </c>
      <c r="AF1282" s="14" t="s">
        <v>42</v>
      </c>
      <c r="AG1282" s="39">
        <v>-22.813987000000001</v>
      </c>
    </row>
    <row r="1283" spans="1:33" x14ac:dyDescent="0.25">
      <c r="A1283" s="225" t="s">
        <v>2485</v>
      </c>
      <c r="B1283" s="40" t="b" cm="1">
        <f t="array" ref="B1283">IsESG(A1283)</f>
        <v>1</v>
      </c>
      <c r="C1283" s="67">
        <v>7.3018089282849301</v>
      </c>
      <c r="D1283" s="42">
        <v>8</v>
      </c>
      <c r="E1283" s="67">
        <v>8.3138169309497698</v>
      </c>
      <c r="F1283" s="42">
        <v>7</v>
      </c>
      <c r="G1283" s="67">
        <v>5.6769267295253298</v>
      </c>
      <c r="H1283" s="42">
        <v>4</v>
      </c>
      <c r="I1283" s="67">
        <v>23.2762988141384</v>
      </c>
      <c r="J1283" s="42">
        <v>10</v>
      </c>
      <c r="K1283" s="67">
        <v>3.6305200125371102</v>
      </c>
      <c r="L1283" s="42">
        <v>4</v>
      </c>
      <c r="M1283" s="67">
        <v>-2.75474097952935</v>
      </c>
      <c r="N1283" s="42">
        <v>13</v>
      </c>
      <c r="O1283" s="67">
        <v>9.7181433693614405</v>
      </c>
      <c r="P1283" s="69">
        <v>1.97520130413235</v>
      </c>
      <c r="Q1283" s="69">
        <v>0.383862060344006</v>
      </c>
      <c r="R1283" s="70">
        <v>8</v>
      </c>
      <c r="S1283" s="71">
        <v>0</v>
      </c>
      <c r="T1283" s="71">
        <v>0</v>
      </c>
      <c r="U1283" s="46" t="s">
        <v>18</v>
      </c>
      <c r="V1283" s="72">
        <v>0</v>
      </c>
      <c r="W1283" s="72" t="s">
        <v>18</v>
      </c>
      <c r="X1283" s="72">
        <v>4.0000000000000001E-3</v>
      </c>
      <c r="Y1283" s="48" t="s">
        <v>1477</v>
      </c>
      <c r="Z1283" s="49" t="s">
        <v>18</v>
      </c>
      <c r="AA1283" s="50" t="s">
        <v>18</v>
      </c>
      <c r="AB1283" s="73" t="s">
        <v>18</v>
      </c>
      <c r="AC1283" s="52">
        <v>41852</v>
      </c>
      <c r="AD1283" s="48" t="s">
        <v>1478</v>
      </c>
      <c r="AE1283" s="53" t="s">
        <v>1391</v>
      </c>
      <c r="AF1283" s="46" t="s">
        <v>18</v>
      </c>
      <c r="AG1283" s="54" t="s">
        <v>18</v>
      </c>
    </row>
    <row r="1284" spans="1:33" hidden="1" x14ac:dyDescent="0.25">
      <c r="A1284" s="126" t="s">
        <v>1922</v>
      </c>
      <c r="B1284" s="40" t="b" cm="1">
        <f t="array" ref="B1284">IsESG(A1284)</f>
        <v>0</v>
      </c>
      <c r="C1284" s="127" t="s">
        <v>18</v>
      </c>
      <c r="D1284" s="128" t="s">
        <v>18</v>
      </c>
      <c r="E1284" s="127" t="s">
        <v>18</v>
      </c>
      <c r="F1284" s="128" t="s">
        <v>18</v>
      </c>
      <c r="G1284" s="127">
        <v>-4.1524019724825196</v>
      </c>
      <c r="H1284" s="128">
        <v>63</v>
      </c>
      <c r="I1284" s="127">
        <v>12.5886539570021</v>
      </c>
      <c r="J1284" s="128">
        <v>96</v>
      </c>
      <c r="K1284" s="127">
        <v>2.2334346191769101</v>
      </c>
      <c r="L1284" s="128">
        <v>96</v>
      </c>
      <c r="M1284" s="127">
        <v>-1.28820714080334</v>
      </c>
      <c r="N1284" s="128">
        <v>80</v>
      </c>
      <c r="O1284" s="127">
        <v>13.9071067941452</v>
      </c>
      <c r="P1284" s="131">
        <v>0.61174798796778895</v>
      </c>
      <c r="Q1284" s="131" t="s">
        <v>18</v>
      </c>
      <c r="R1284" s="132">
        <v>9</v>
      </c>
      <c r="S1284" s="133">
        <v>0.05</v>
      </c>
      <c r="T1284" s="133">
        <v>0</v>
      </c>
      <c r="U1284" s="134" t="s">
        <v>18</v>
      </c>
      <c r="V1284" s="135">
        <v>8.2500000000000004E-3</v>
      </c>
      <c r="W1284" s="135" t="s">
        <v>18</v>
      </c>
      <c r="X1284" s="135">
        <v>1.21E-2</v>
      </c>
      <c r="Y1284" s="136" t="s">
        <v>141</v>
      </c>
      <c r="Z1284" s="137" t="s">
        <v>18</v>
      </c>
      <c r="AA1284" s="138" t="s">
        <v>18</v>
      </c>
      <c r="AB1284" s="139" t="s">
        <v>18</v>
      </c>
      <c r="AC1284" s="140">
        <v>43872</v>
      </c>
      <c r="AD1284" s="136" t="s">
        <v>1923</v>
      </c>
      <c r="AE1284" s="141" t="s">
        <v>1585</v>
      </c>
      <c r="AF1284" s="134" t="s">
        <v>18</v>
      </c>
      <c r="AG1284" s="142" t="s">
        <v>18</v>
      </c>
    </row>
    <row r="1285" spans="1:33" x14ac:dyDescent="0.25">
      <c r="A1285" s="126" t="s">
        <v>1925</v>
      </c>
      <c r="B1285" s="40" t="b" cm="1">
        <f t="array" ref="B1285">IsESG(A1285)</f>
        <v>0</v>
      </c>
      <c r="C1285" s="129">
        <v>4.1050474241266901</v>
      </c>
      <c r="D1285" s="130">
        <v>1</v>
      </c>
      <c r="E1285" s="129">
        <v>2.1814781531046501</v>
      </c>
      <c r="F1285" s="130">
        <v>1</v>
      </c>
      <c r="G1285" s="129">
        <v>-5.4182253853447104</v>
      </c>
      <c r="H1285" s="130">
        <v>1</v>
      </c>
      <c r="I1285" s="129">
        <v>13.6880733944953</v>
      </c>
      <c r="J1285" s="130">
        <v>1</v>
      </c>
      <c r="K1285" s="129">
        <v>3.2924897891139602</v>
      </c>
      <c r="L1285" s="130">
        <v>1</v>
      </c>
      <c r="M1285" s="129">
        <v>-3.6429376773842002</v>
      </c>
      <c r="N1285" s="130">
        <v>1</v>
      </c>
      <c r="O1285" s="127">
        <v>8.7755589973232695</v>
      </c>
      <c r="P1285" s="131">
        <v>1.0947523730619499</v>
      </c>
      <c r="Q1285" s="131">
        <v>8.18934008223067E-2</v>
      </c>
      <c r="R1285" s="132">
        <v>9</v>
      </c>
      <c r="S1285" s="133">
        <v>0.05</v>
      </c>
      <c r="T1285" s="133">
        <v>0.01</v>
      </c>
      <c r="U1285" s="134" t="s">
        <v>18</v>
      </c>
      <c r="V1285" s="135">
        <v>2.4E-2</v>
      </c>
      <c r="W1285" s="135" t="s">
        <v>18</v>
      </c>
      <c r="X1285" s="135">
        <v>1.9980000000000001E-2</v>
      </c>
      <c r="Y1285" s="136" t="s">
        <v>141</v>
      </c>
      <c r="Z1285" s="137">
        <v>104.67836937</v>
      </c>
      <c r="AA1285" s="138" t="s">
        <v>18</v>
      </c>
      <c r="AB1285" s="139" t="s">
        <v>18</v>
      </c>
      <c r="AC1285" s="140">
        <v>39961</v>
      </c>
      <c r="AD1285" s="136" t="s">
        <v>1926</v>
      </c>
      <c r="AE1285" s="141" t="s">
        <v>56</v>
      </c>
      <c r="AF1285" s="134" t="s">
        <v>18</v>
      </c>
      <c r="AG1285" s="142" t="s">
        <v>18</v>
      </c>
    </row>
    <row r="1286" spans="1:33" x14ac:dyDescent="0.25">
      <c r="A1286" s="40" t="s">
        <v>1928</v>
      </c>
      <c r="B1286" s="40" t="b" cm="1">
        <f t="array" ref="B1286">IsESG(A1286)</f>
        <v>0</v>
      </c>
      <c r="C1286" s="67">
        <v>3.47471737804565</v>
      </c>
      <c r="D1286" s="42">
        <v>4</v>
      </c>
      <c r="E1286" s="67">
        <v>-3.29724942010527</v>
      </c>
      <c r="F1286" s="42">
        <v>5</v>
      </c>
      <c r="G1286" s="68">
        <v>-7.1551045818515204</v>
      </c>
      <c r="H1286" s="64">
        <v>3</v>
      </c>
      <c r="I1286" s="67">
        <v>26.347767880129599</v>
      </c>
      <c r="J1286" s="42">
        <v>4</v>
      </c>
      <c r="K1286" s="67">
        <v>4.5995140457820201</v>
      </c>
      <c r="L1286" s="42">
        <v>4</v>
      </c>
      <c r="M1286" s="68">
        <v>-7.5694509840851101</v>
      </c>
      <c r="N1286" s="64">
        <v>3</v>
      </c>
      <c r="O1286" s="67">
        <v>19.928922899113999</v>
      </c>
      <c r="P1286" s="69">
        <v>1.1173086792306699</v>
      </c>
      <c r="Q1286" s="69">
        <v>-0.182496359841259</v>
      </c>
      <c r="R1286" s="70">
        <v>8</v>
      </c>
      <c r="S1286" s="71" t="s">
        <v>1929</v>
      </c>
      <c r="T1286" s="71">
        <v>0</v>
      </c>
      <c r="U1286" s="46" t="s">
        <v>18</v>
      </c>
      <c r="V1286" s="72">
        <v>8.0000000000000002E-3</v>
      </c>
      <c r="W1286" s="72" t="s">
        <v>18</v>
      </c>
      <c r="X1286" s="72">
        <v>9.1999999999999998E-3</v>
      </c>
      <c r="Y1286" s="48" t="s">
        <v>1930</v>
      </c>
      <c r="Z1286" s="49">
        <v>204.03</v>
      </c>
      <c r="AA1286" s="50" t="s">
        <v>18</v>
      </c>
      <c r="AB1286" s="73" t="s">
        <v>18</v>
      </c>
      <c r="AC1286" s="52">
        <v>36495</v>
      </c>
      <c r="AD1286" s="48" t="s">
        <v>1931</v>
      </c>
      <c r="AE1286" s="53" t="s">
        <v>738</v>
      </c>
      <c r="AF1286" s="46" t="s">
        <v>18</v>
      </c>
      <c r="AG1286" s="54" t="s">
        <v>18</v>
      </c>
    </row>
    <row r="1287" spans="1:33" x14ac:dyDescent="0.25">
      <c r="A1287" s="1" t="s">
        <v>1932</v>
      </c>
      <c r="B1287" s="40" t="b" cm="1">
        <f t="array" ref="B1287">IsESG(A1287)</f>
        <v>0</v>
      </c>
      <c r="C1287" s="75">
        <v>5.3123004782843397</v>
      </c>
      <c r="D1287" s="66">
        <v>3</v>
      </c>
      <c r="E1287" s="74">
        <v>-0.98110721140038903</v>
      </c>
      <c r="F1287" s="37">
        <v>4</v>
      </c>
      <c r="G1287" s="75">
        <v>-4.6511210824593601</v>
      </c>
      <c r="H1287" s="66">
        <v>1</v>
      </c>
      <c r="I1287" s="74">
        <v>24.882006681868699</v>
      </c>
      <c r="J1287" s="37">
        <v>5</v>
      </c>
      <c r="K1287" s="74">
        <v>4.0517850830681796</v>
      </c>
      <c r="L1287" s="37">
        <v>5</v>
      </c>
      <c r="M1287" s="75">
        <v>-7.4440907125732201</v>
      </c>
      <c r="N1287" s="66">
        <v>2</v>
      </c>
      <c r="O1287" s="74">
        <v>17.911861955028801</v>
      </c>
      <c r="P1287" s="76">
        <v>1.16129732223612</v>
      </c>
      <c r="Q1287" s="76">
        <v>-9.8900621299730401E-2</v>
      </c>
      <c r="R1287" s="77">
        <v>8</v>
      </c>
      <c r="S1287" s="78" t="s">
        <v>1929</v>
      </c>
      <c r="T1287" s="78">
        <v>0</v>
      </c>
      <c r="U1287" s="14" t="s">
        <v>18</v>
      </c>
      <c r="V1287" s="79">
        <v>8.0000000000000002E-3</v>
      </c>
      <c r="W1287" s="79" t="s">
        <v>18</v>
      </c>
      <c r="X1287" s="79">
        <v>9.9000000000000008E-3</v>
      </c>
      <c r="Y1287" s="12" t="s">
        <v>1930</v>
      </c>
      <c r="Z1287" s="60">
        <v>32.520000000000003</v>
      </c>
      <c r="AA1287" s="8" t="s">
        <v>18</v>
      </c>
      <c r="AB1287" s="80" t="s">
        <v>18</v>
      </c>
      <c r="AC1287" s="62">
        <v>40513</v>
      </c>
      <c r="AD1287" s="12" t="s">
        <v>1933</v>
      </c>
      <c r="AE1287" s="16" t="s">
        <v>738</v>
      </c>
      <c r="AF1287" s="14" t="s">
        <v>18</v>
      </c>
      <c r="AG1287" s="39" t="s">
        <v>18</v>
      </c>
    </row>
    <row r="1288" spans="1:33" x14ac:dyDescent="0.25">
      <c r="A1288" s="40" t="s">
        <v>1934</v>
      </c>
      <c r="B1288" s="40" t="b" cm="1">
        <f t="array" ref="B1288">IsESG(A1288)</f>
        <v>0</v>
      </c>
      <c r="C1288" s="68">
        <v>6.9763229936758702</v>
      </c>
      <c r="D1288" s="64">
        <v>2</v>
      </c>
      <c r="E1288" s="68">
        <v>5.4162157443011099</v>
      </c>
      <c r="F1288" s="64">
        <v>1</v>
      </c>
      <c r="G1288" s="68">
        <v>-6.3437120622159302</v>
      </c>
      <c r="H1288" s="64">
        <v>2</v>
      </c>
      <c r="I1288" s="68">
        <v>39.630769230768998</v>
      </c>
      <c r="J1288" s="64">
        <v>3</v>
      </c>
      <c r="K1288" s="68">
        <v>7.8934854969090402</v>
      </c>
      <c r="L1288" s="64">
        <v>3</v>
      </c>
      <c r="M1288" s="68">
        <v>7.7909738717339296</v>
      </c>
      <c r="N1288" s="64">
        <v>1</v>
      </c>
      <c r="O1288" s="67">
        <v>17.322091688259999</v>
      </c>
      <c r="P1288" s="69">
        <v>2.0522787035951402</v>
      </c>
      <c r="Q1288" s="69">
        <v>0.1930417165819</v>
      </c>
      <c r="R1288" s="70">
        <v>6</v>
      </c>
      <c r="S1288" s="71">
        <v>0.05</v>
      </c>
      <c r="T1288" s="71">
        <v>0</v>
      </c>
      <c r="U1288" s="46" t="s">
        <v>18</v>
      </c>
      <c r="V1288" s="72">
        <v>1.4999999999999999E-2</v>
      </c>
      <c r="W1288" s="72" t="s">
        <v>18</v>
      </c>
      <c r="X1288" s="72">
        <v>1.7299999999999999E-2</v>
      </c>
      <c r="Y1288" s="48" t="s">
        <v>141</v>
      </c>
      <c r="Z1288" s="49">
        <v>41.877479030000003</v>
      </c>
      <c r="AA1288" s="50" t="s">
        <v>18</v>
      </c>
      <c r="AB1288" s="73" t="s">
        <v>18</v>
      </c>
      <c r="AC1288" s="52">
        <v>39023</v>
      </c>
      <c r="AD1288" s="48" t="s">
        <v>1935</v>
      </c>
      <c r="AE1288" s="53">
        <v>1000</v>
      </c>
      <c r="AF1288" s="46" t="s">
        <v>34</v>
      </c>
      <c r="AG1288" s="54" t="s">
        <v>18</v>
      </c>
    </row>
    <row r="1289" spans="1:33" x14ac:dyDescent="0.25">
      <c r="A1289" s="1" t="s">
        <v>1936</v>
      </c>
      <c r="B1289" s="40" t="b" cm="1">
        <f t="array" ref="B1289">IsESG(A1289)</f>
        <v>0</v>
      </c>
      <c r="C1289" s="75">
        <v>8.5849624584671105</v>
      </c>
      <c r="D1289" s="66">
        <v>1</v>
      </c>
      <c r="E1289" s="75">
        <v>1.47956951090193</v>
      </c>
      <c r="F1289" s="66">
        <v>3</v>
      </c>
      <c r="G1289" s="74">
        <v>-16.1453372037981</v>
      </c>
      <c r="H1289" s="37">
        <v>5</v>
      </c>
      <c r="I1289" s="75">
        <v>47.404574511721002</v>
      </c>
      <c r="J1289" s="66">
        <v>2</v>
      </c>
      <c r="K1289" s="75">
        <v>8.0846726379785796</v>
      </c>
      <c r="L1289" s="66">
        <v>2</v>
      </c>
      <c r="M1289" s="74">
        <v>-11.544314796105899</v>
      </c>
      <c r="N1289" s="37">
        <v>5</v>
      </c>
      <c r="O1289" s="74">
        <v>24.566290073128499</v>
      </c>
      <c r="P1289" s="76">
        <v>1.7635371488949101</v>
      </c>
      <c r="Q1289" s="76">
        <v>1.50627125931056E-2</v>
      </c>
      <c r="R1289" s="77">
        <v>8</v>
      </c>
      <c r="S1289" s="78">
        <v>0</v>
      </c>
      <c r="T1289" s="78">
        <v>0</v>
      </c>
      <c r="U1289" s="14" t="s">
        <v>18</v>
      </c>
      <c r="V1289" s="79">
        <v>1.4999999999999999E-2</v>
      </c>
      <c r="W1289" s="79" t="s">
        <v>18</v>
      </c>
      <c r="X1289" s="79">
        <v>1.4999999999999999E-2</v>
      </c>
      <c r="Y1289" s="12" t="s">
        <v>1375</v>
      </c>
      <c r="Z1289" s="60">
        <v>334.02364887433998</v>
      </c>
      <c r="AA1289" s="8">
        <v>-27.173413252042401</v>
      </c>
      <c r="AB1289" s="80">
        <v>2297</v>
      </c>
      <c r="AC1289" s="62">
        <v>36762</v>
      </c>
      <c r="AD1289" s="12" t="s">
        <v>1937</v>
      </c>
      <c r="AE1289" s="16">
        <v>500</v>
      </c>
      <c r="AF1289" s="14" t="s">
        <v>34</v>
      </c>
      <c r="AG1289" s="39">
        <v>4.5368872090979204</v>
      </c>
    </row>
    <row r="1290" spans="1:33" hidden="1" x14ac:dyDescent="0.25">
      <c r="A1290" s="126" t="s">
        <v>1938</v>
      </c>
      <c r="B1290" s="40" t="b" cm="1">
        <f t="array" ref="B1290">IsESG(A1290)</f>
        <v>0</v>
      </c>
      <c r="C1290" s="127" t="s">
        <v>18</v>
      </c>
      <c r="D1290" s="128" t="s">
        <v>18</v>
      </c>
      <c r="E1290" s="129">
        <v>1.98765419457913</v>
      </c>
      <c r="F1290" s="130">
        <v>2</v>
      </c>
      <c r="G1290" s="127">
        <v>-15.716848145888701</v>
      </c>
      <c r="H1290" s="128">
        <v>4</v>
      </c>
      <c r="I1290" s="129">
        <v>48.153683468452698</v>
      </c>
      <c r="J1290" s="130">
        <v>1</v>
      </c>
      <c r="K1290" s="129">
        <v>8.3579965557423392</v>
      </c>
      <c r="L1290" s="130">
        <v>1</v>
      </c>
      <c r="M1290" s="127">
        <v>-11.507301544524999</v>
      </c>
      <c r="N1290" s="128">
        <v>4</v>
      </c>
      <c r="O1290" s="127">
        <v>24.5618570298344</v>
      </c>
      <c r="P1290" s="131">
        <v>1.79435431358828</v>
      </c>
      <c r="Q1290" s="131">
        <v>3.1040069278774202E-2</v>
      </c>
      <c r="R1290" s="132">
        <v>8</v>
      </c>
      <c r="S1290" s="133">
        <v>0</v>
      </c>
      <c r="T1290" s="133">
        <v>0</v>
      </c>
      <c r="U1290" s="134" t="s">
        <v>18</v>
      </c>
      <c r="V1290" s="135">
        <v>0.01</v>
      </c>
      <c r="W1290" s="135" t="s">
        <v>18</v>
      </c>
      <c r="X1290" s="135">
        <v>0.01</v>
      </c>
      <c r="Y1290" s="136" t="s">
        <v>1375</v>
      </c>
      <c r="Z1290" s="137" t="s">
        <v>18</v>
      </c>
      <c r="AA1290" s="138" t="s">
        <v>18</v>
      </c>
      <c r="AB1290" s="139" t="s">
        <v>18</v>
      </c>
      <c r="AC1290" s="140">
        <v>42338</v>
      </c>
      <c r="AD1290" s="136" t="s">
        <v>1937</v>
      </c>
      <c r="AE1290" s="141">
        <v>100000</v>
      </c>
      <c r="AF1290" s="134" t="s">
        <v>18</v>
      </c>
      <c r="AG1290" s="142" t="s">
        <v>18</v>
      </c>
    </row>
    <row r="1291" spans="1:33" x14ac:dyDescent="0.25">
      <c r="A1291" s="225" t="s">
        <v>2409</v>
      </c>
      <c r="B1291" s="40" t="b" cm="1">
        <f t="array" ref="B1291">IsESG(A1291)</f>
        <v>1</v>
      </c>
      <c r="C1291" s="63">
        <v>7.2156731298977697</v>
      </c>
      <c r="D1291" s="64">
        <v>2</v>
      </c>
      <c r="E1291" s="41">
        <v>7.2192103957431302</v>
      </c>
      <c r="F1291" s="42">
        <v>14</v>
      </c>
      <c r="G1291" s="41">
        <v>3.8487054278125901</v>
      </c>
      <c r="H1291" s="42">
        <v>14</v>
      </c>
      <c r="I1291" s="41">
        <v>24.555461473327501</v>
      </c>
      <c r="J1291" s="42">
        <v>10</v>
      </c>
      <c r="K1291" s="41">
        <v>6.7925041971051296</v>
      </c>
      <c r="L1291" s="42">
        <v>7</v>
      </c>
      <c r="M1291" s="41">
        <v>-0.26273413001102103</v>
      </c>
      <c r="N1291" s="42">
        <v>38</v>
      </c>
      <c r="O1291" s="41">
        <v>8.1892165992681605</v>
      </c>
      <c r="P1291" s="43">
        <v>2.50017225309765</v>
      </c>
      <c r="Q1291" s="43">
        <v>0.54167478235135103</v>
      </c>
      <c r="R1291" s="44">
        <v>8</v>
      </c>
      <c r="S1291" s="45">
        <v>0</v>
      </c>
      <c r="T1291" s="45">
        <v>0</v>
      </c>
      <c r="U1291" s="46" t="s">
        <v>89</v>
      </c>
      <c r="V1291" s="47">
        <v>7.4999999999999997E-3</v>
      </c>
      <c r="W1291" s="47" t="s">
        <v>18</v>
      </c>
      <c r="X1291" s="47">
        <v>1.0702438680544201E-2</v>
      </c>
      <c r="Y1291" s="48" t="s">
        <v>30</v>
      </c>
      <c r="Z1291" s="49">
        <v>35.827666639999997</v>
      </c>
      <c r="AA1291" s="50">
        <v>-6.2706999999999999E-2</v>
      </c>
      <c r="AB1291" s="51">
        <v>558</v>
      </c>
      <c r="AC1291" s="52">
        <v>39387</v>
      </c>
      <c r="AD1291" s="48" t="s">
        <v>139</v>
      </c>
      <c r="AE1291" s="53">
        <v>30</v>
      </c>
      <c r="AF1291" s="46" t="s">
        <v>42</v>
      </c>
      <c r="AG1291" s="54">
        <v>0.76664399999999999</v>
      </c>
    </row>
    <row r="1292" spans="1:33" x14ac:dyDescent="0.25">
      <c r="A1292" s="1" t="s">
        <v>1942</v>
      </c>
      <c r="B1292" s="40" t="b" cm="1">
        <f t="array" ref="B1292">IsESG(A1292)</f>
        <v>0</v>
      </c>
      <c r="C1292" s="75">
        <v>9.3325939212296003</v>
      </c>
      <c r="D1292" s="66">
        <v>1</v>
      </c>
      <c r="E1292" s="75">
        <v>8.6137213162214206</v>
      </c>
      <c r="F1292" s="66">
        <v>2</v>
      </c>
      <c r="G1292" s="75">
        <v>2.4385699842383199</v>
      </c>
      <c r="H1292" s="66">
        <v>1</v>
      </c>
      <c r="I1292" s="75">
        <v>26.2931954557315</v>
      </c>
      <c r="J1292" s="66">
        <v>2</v>
      </c>
      <c r="K1292" s="75">
        <v>0.821736249171789</v>
      </c>
      <c r="L1292" s="66">
        <v>2</v>
      </c>
      <c r="M1292" s="75">
        <v>-0.76408431018096801</v>
      </c>
      <c r="N1292" s="66">
        <v>3</v>
      </c>
      <c r="O1292" s="74">
        <v>11.1041976581103</v>
      </c>
      <c r="P1292" s="76">
        <v>2.00034138281729</v>
      </c>
      <c r="Q1292" s="76">
        <v>0.46148470366906302</v>
      </c>
      <c r="R1292" s="77">
        <v>9</v>
      </c>
      <c r="S1292" s="78">
        <v>0.05</v>
      </c>
      <c r="T1292" s="78">
        <v>0.01</v>
      </c>
      <c r="U1292" s="14" t="s">
        <v>18</v>
      </c>
      <c r="V1292" s="79">
        <v>2.4E-2</v>
      </c>
      <c r="W1292" s="79" t="s">
        <v>18</v>
      </c>
      <c r="X1292" s="79">
        <v>1.9890000000000001E-2</v>
      </c>
      <c r="Y1292" s="12" t="s">
        <v>141</v>
      </c>
      <c r="Z1292" s="60">
        <v>154.88999999999999</v>
      </c>
      <c r="AA1292" s="8" t="s">
        <v>18</v>
      </c>
      <c r="AB1292" s="80" t="s">
        <v>18</v>
      </c>
      <c r="AC1292" s="62">
        <v>36544</v>
      </c>
      <c r="AD1292" s="12" t="s">
        <v>1943</v>
      </c>
      <c r="AE1292" s="16" t="s">
        <v>56</v>
      </c>
      <c r="AF1292" s="14" t="s">
        <v>18</v>
      </c>
      <c r="AG1292" s="39" t="s">
        <v>18</v>
      </c>
    </row>
    <row r="1293" spans="1:33" hidden="1" x14ac:dyDescent="0.25">
      <c r="A1293" s="40" t="s">
        <v>1944</v>
      </c>
      <c r="B1293" s="40" t="b" cm="1">
        <f t="array" ref="B1293">IsESG(A1293)</f>
        <v>0</v>
      </c>
      <c r="C1293" s="67" t="s">
        <v>18</v>
      </c>
      <c r="D1293" s="42" t="s">
        <v>18</v>
      </c>
      <c r="E1293" s="67" t="s">
        <v>18</v>
      </c>
      <c r="F1293" s="42" t="s">
        <v>18</v>
      </c>
      <c r="G1293" s="68">
        <v>-34.126034765441901</v>
      </c>
      <c r="H1293" s="64">
        <v>3</v>
      </c>
      <c r="I1293" s="67">
        <v>-27.437952350499302</v>
      </c>
      <c r="J1293" s="42">
        <v>5</v>
      </c>
      <c r="K1293" s="67">
        <v>-16.5051648467863</v>
      </c>
      <c r="L1293" s="42">
        <v>5</v>
      </c>
      <c r="M1293" s="67">
        <v>-9.8742358239663197</v>
      </c>
      <c r="N1293" s="42">
        <v>5</v>
      </c>
      <c r="O1293" s="67">
        <v>29.737149313651098</v>
      </c>
      <c r="P1293" s="69">
        <v>-1.05991873583056</v>
      </c>
      <c r="Q1293" s="69" t="s">
        <v>18</v>
      </c>
      <c r="R1293" s="70">
        <v>9</v>
      </c>
      <c r="S1293" s="71">
        <v>0</v>
      </c>
      <c r="T1293" s="71">
        <v>0</v>
      </c>
      <c r="U1293" s="46" t="s">
        <v>18</v>
      </c>
      <c r="V1293" s="72">
        <v>0</v>
      </c>
      <c r="W1293" s="72" t="s">
        <v>18</v>
      </c>
      <c r="X1293" s="72">
        <v>5.4999999999999997E-3</v>
      </c>
      <c r="Y1293" s="48" t="s">
        <v>1371</v>
      </c>
      <c r="Z1293" s="49" t="s">
        <v>18</v>
      </c>
      <c r="AA1293" s="50" t="s">
        <v>18</v>
      </c>
      <c r="AB1293" s="73" t="s">
        <v>18</v>
      </c>
      <c r="AC1293" s="52">
        <v>44281</v>
      </c>
      <c r="AD1293" s="48" t="s">
        <v>1478</v>
      </c>
      <c r="AE1293" s="53" t="s">
        <v>1391</v>
      </c>
      <c r="AF1293" s="46" t="s">
        <v>18</v>
      </c>
      <c r="AG1293" s="54" t="s">
        <v>18</v>
      </c>
    </row>
    <row r="1294" spans="1:33" hidden="1" x14ac:dyDescent="0.25">
      <c r="A1294" s="1" t="s">
        <v>1945</v>
      </c>
      <c r="B1294" s="40" t="b" cm="1">
        <f t="array" ref="B1294">IsESG(A1294)</f>
        <v>0</v>
      </c>
      <c r="C1294" s="74" t="s">
        <v>18</v>
      </c>
      <c r="D1294" s="37" t="s">
        <v>18</v>
      </c>
      <c r="E1294" s="74" t="s">
        <v>18</v>
      </c>
      <c r="F1294" s="37" t="s">
        <v>18</v>
      </c>
      <c r="G1294" s="74" t="s">
        <v>18</v>
      </c>
      <c r="H1294" s="37" t="s">
        <v>18</v>
      </c>
      <c r="I1294" s="74">
        <v>-13.89951194458</v>
      </c>
      <c r="J1294" s="37">
        <v>4</v>
      </c>
      <c r="K1294" s="74">
        <v>-13.310382762856401</v>
      </c>
      <c r="L1294" s="37">
        <v>4</v>
      </c>
      <c r="M1294" s="75">
        <v>-0.24813983837414999</v>
      </c>
      <c r="N1294" s="66">
        <v>2</v>
      </c>
      <c r="O1294" s="74">
        <v>25.516446582618499</v>
      </c>
      <c r="P1294" s="76">
        <v>-0.70466399949507896</v>
      </c>
      <c r="Q1294" s="76" t="s">
        <v>18</v>
      </c>
      <c r="R1294" s="77">
        <v>6</v>
      </c>
      <c r="S1294" s="78">
        <v>0</v>
      </c>
      <c r="T1294" s="78">
        <v>0</v>
      </c>
      <c r="U1294" s="14" t="s">
        <v>18</v>
      </c>
      <c r="V1294" s="79">
        <v>0</v>
      </c>
      <c r="W1294" s="79" t="s">
        <v>18</v>
      </c>
      <c r="X1294" s="79">
        <v>3.4999999999999901E-3</v>
      </c>
      <c r="Y1294" s="12" t="s">
        <v>1371</v>
      </c>
      <c r="Z1294" s="60" t="s">
        <v>18</v>
      </c>
      <c r="AA1294" s="8" t="s">
        <v>18</v>
      </c>
      <c r="AB1294" s="80" t="s">
        <v>18</v>
      </c>
      <c r="AC1294" s="62">
        <v>45016</v>
      </c>
      <c r="AD1294" s="12" t="s">
        <v>1478</v>
      </c>
      <c r="AE1294" s="16" t="s">
        <v>1391</v>
      </c>
      <c r="AF1294" s="14" t="s">
        <v>18</v>
      </c>
      <c r="AG1294" s="39" t="s">
        <v>18</v>
      </c>
    </row>
    <row r="1295" spans="1:33" hidden="1" x14ac:dyDescent="0.25">
      <c r="A1295" s="126" t="s">
        <v>1946</v>
      </c>
      <c r="B1295" s="40" t="b" cm="1">
        <f t="array" ref="B1295">IsESG(A1295)</f>
        <v>0</v>
      </c>
      <c r="C1295" s="127" t="s">
        <v>18</v>
      </c>
      <c r="D1295" s="128" t="s">
        <v>18</v>
      </c>
      <c r="E1295" s="127" t="s">
        <v>18</v>
      </c>
      <c r="F1295" s="128" t="s">
        <v>18</v>
      </c>
      <c r="G1295" s="127" t="s">
        <v>18</v>
      </c>
      <c r="H1295" s="128" t="s">
        <v>18</v>
      </c>
      <c r="I1295" s="129">
        <v>47.808836799657499</v>
      </c>
      <c r="J1295" s="130">
        <v>1</v>
      </c>
      <c r="K1295" s="129">
        <v>19.084506425531899</v>
      </c>
      <c r="L1295" s="130">
        <v>1</v>
      </c>
      <c r="M1295" s="129">
        <v>12.8713660735727</v>
      </c>
      <c r="N1295" s="130">
        <v>1</v>
      </c>
      <c r="O1295" s="127">
        <v>25.806233768529399</v>
      </c>
      <c r="P1295" s="131">
        <v>1.69446761719072</v>
      </c>
      <c r="Q1295" s="131" t="s">
        <v>18</v>
      </c>
      <c r="R1295" s="132">
        <v>6</v>
      </c>
      <c r="S1295" s="133">
        <v>0</v>
      </c>
      <c r="T1295" s="133">
        <v>0</v>
      </c>
      <c r="U1295" s="134" t="s">
        <v>18</v>
      </c>
      <c r="V1295" s="135">
        <v>0</v>
      </c>
      <c r="W1295" s="135" t="s">
        <v>18</v>
      </c>
      <c r="X1295" s="135">
        <v>5.4999999999999997E-3</v>
      </c>
      <c r="Y1295" s="136" t="s">
        <v>1371</v>
      </c>
      <c r="Z1295" s="137" t="s">
        <v>18</v>
      </c>
      <c r="AA1295" s="138" t="s">
        <v>18</v>
      </c>
      <c r="AB1295" s="139" t="s">
        <v>18</v>
      </c>
      <c r="AC1295" s="140">
        <v>44960</v>
      </c>
      <c r="AD1295" s="136" t="s">
        <v>1478</v>
      </c>
      <c r="AE1295" s="141" t="s">
        <v>1391</v>
      </c>
      <c r="AF1295" s="134" t="s">
        <v>18</v>
      </c>
      <c r="AG1295" s="142" t="s">
        <v>18</v>
      </c>
    </row>
    <row r="1296" spans="1:33" x14ac:dyDescent="0.25">
      <c r="A1296" s="40" t="s">
        <v>1948</v>
      </c>
      <c r="B1296" s="40" t="b" cm="1">
        <f t="array" ref="B1296">IsESG(A1296)</f>
        <v>0</v>
      </c>
      <c r="C1296" s="68">
        <v>19.610952010451701</v>
      </c>
      <c r="D1296" s="64">
        <v>1</v>
      </c>
      <c r="E1296" s="68">
        <v>18.056935606604799</v>
      </c>
      <c r="F1296" s="64">
        <v>2</v>
      </c>
      <c r="G1296" s="68">
        <v>16.184254952760899</v>
      </c>
      <c r="H1296" s="64">
        <v>2</v>
      </c>
      <c r="I1296" s="67">
        <v>47.443199309052403</v>
      </c>
      <c r="J1296" s="42">
        <v>5</v>
      </c>
      <c r="K1296" s="67">
        <v>14.780573257006999</v>
      </c>
      <c r="L1296" s="42">
        <v>6</v>
      </c>
      <c r="M1296" s="68">
        <v>4.8631495267072697</v>
      </c>
      <c r="N1296" s="64">
        <v>2</v>
      </c>
      <c r="O1296" s="67">
        <v>14.039820628418701</v>
      </c>
      <c r="P1296" s="69">
        <v>3.0885145258943099</v>
      </c>
      <c r="Q1296" s="69">
        <v>0.89046294363829004</v>
      </c>
      <c r="R1296" s="70">
        <v>8</v>
      </c>
      <c r="S1296" s="71">
        <v>0.05</v>
      </c>
      <c r="T1296" s="71">
        <v>0</v>
      </c>
      <c r="U1296" s="46" t="s">
        <v>18</v>
      </c>
      <c r="V1296" s="72">
        <v>1.7500000000000002E-2</v>
      </c>
      <c r="W1296" s="72" t="s">
        <v>18</v>
      </c>
      <c r="X1296" s="72">
        <v>7.7600000000000004E-3</v>
      </c>
      <c r="Y1296" s="48" t="s">
        <v>141</v>
      </c>
      <c r="Z1296" s="49" t="s">
        <v>18</v>
      </c>
      <c r="AA1296" s="50" t="s">
        <v>18</v>
      </c>
      <c r="AB1296" s="73" t="s">
        <v>18</v>
      </c>
      <c r="AC1296" s="52">
        <v>39310</v>
      </c>
      <c r="AD1296" s="48" t="s">
        <v>1949</v>
      </c>
      <c r="AE1296" s="53" t="s">
        <v>68</v>
      </c>
      <c r="AF1296" s="46" t="s">
        <v>18</v>
      </c>
      <c r="AG1296" s="54" t="s">
        <v>18</v>
      </c>
    </row>
    <row r="1297" spans="1:33" hidden="1" x14ac:dyDescent="0.25">
      <c r="A1297" s="1" t="s">
        <v>1950</v>
      </c>
      <c r="B1297" s="40" t="b" cm="1">
        <f t="array" ref="B1297">IsESG(A1297)</f>
        <v>0</v>
      </c>
      <c r="C1297" s="74" t="s">
        <v>18</v>
      </c>
      <c r="D1297" s="37" t="s">
        <v>18</v>
      </c>
      <c r="E1297" s="74" t="s">
        <v>18</v>
      </c>
      <c r="F1297" s="37" t="s">
        <v>18</v>
      </c>
      <c r="G1297" s="75">
        <v>13.5333646356464</v>
      </c>
      <c r="H1297" s="66">
        <v>3</v>
      </c>
      <c r="I1297" s="74">
        <v>43.844400571419499</v>
      </c>
      <c r="J1297" s="37">
        <v>6</v>
      </c>
      <c r="K1297" s="74">
        <v>16.285391742143101</v>
      </c>
      <c r="L1297" s="37">
        <v>4</v>
      </c>
      <c r="M1297" s="74">
        <v>1.4369474911429301</v>
      </c>
      <c r="N1297" s="37">
        <v>6</v>
      </c>
      <c r="O1297" s="74">
        <v>21.158548995390401</v>
      </c>
      <c r="P1297" s="76">
        <v>1.8793061482075899</v>
      </c>
      <c r="Q1297" s="76" t="s">
        <v>18</v>
      </c>
      <c r="R1297" s="77">
        <v>6</v>
      </c>
      <c r="S1297" s="78">
        <v>0</v>
      </c>
      <c r="T1297" s="78">
        <v>0</v>
      </c>
      <c r="U1297" s="14" t="s">
        <v>18</v>
      </c>
      <c r="V1297" s="79">
        <v>4.8999999999999998E-3</v>
      </c>
      <c r="W1297" s="79" t="s">
        <v>18</v>
      </c>
      <c r="X1297" s="79">
        <v>4.8999999999999998E-3</v>
      </c>
      <c r="Y1297" s="12" t="s">
        <v>1371</v>
      </c>
      <c r="Z1297" s="60" t="s">
        <v>18</v>
      </c>
      <c r="AA1297" s="8">
        <v>3.8955381028099598</v>
      </c>
      <c r="AB1297" s="80">
        <v>42878</v>
      </c>
      <c r="AC1297" s="62">
        <v>44342</v>
      </c>
      <c r="AD1297" s="12" t="s">
        <v>1372</v>
      </c>
      <c r="AE1297" s="16">
        <v>15</v>
      </c>
      <c r="AF1297" s="14" t="s">
        <v>18</v>
      </c>
      <c r="AG1297" s="39">
        <v>31.366201810557499</v>
      </c>
    </row>
    <row r="1298" spans="1:33" x14ac:dyDescent="0.25">
      <c r="A1298" s="40" t="s">
        <v>1951</v>
      </c>
      <c r="B1298" s="40" t="b" cm="1">
        <f t="array" ref="B1298">IsESG(A1298)</f>
        <v>0</v>
      </c>
      <c r="C1298" s="68">
        <v>12.3707198567984</v>
      </c>
      <c r="D1298" s="64">
        <v>3</v>
      </c>
      <c r="E1298" s="67">
        <v>10.2013981748083</v>
      </c>
      <c r="F1298" s="42">
        <v>4</v>
      </c>
      <c r="G1298" s="67">
        <v>4.9447706229664696</v>
      </c>
      <c r="H1298" s="42">
        <v>5</v>
      </c>
      <c r="I1298" s="67">
        <v>41.254657847241901</v>
      </c>
      <c r="J1298" s="42">
        <v>7</v>
      </c>
      <c r="K1298" s="67">
        <v>6.3654570707939602</v>
      </c>
      <c r="L1298" s="42">
        <v>7</v>
      </c>
      <c r="M1298" s="68">
        <v>3.3513476450946298</v>
      </c>
      <c r="N1298" s="64">
        <v>3</v>
      </c>
      <c r="O1298" s="67">
        <v>20.9958606954883</v>
      </c>
      <c r="P1298" s="69">
        <v>1.7705227248911699</v>
      </c>
      <c r="Q1298" s="69">
        <v>0.41459015965484902</v>
      </c>
      <c r="R1298" s="70">
        <v>8</v>
      </c>
      <c r="S1298" s="71">
        <v>0.05</v>
      </c>
      <c r="T1298" s="71">
        <v>0.01</v>
      </c>
      <c r="U1298" s="46" t="s">
        <v>18</v>
      </c>
      <c r="V1298" s="72">
        <v>2.4E-2</v>
      </c>
      <c r="W1298" s="72" t="s">
        <v>18</v>
      </c>
      <c r="X1298" s="72">
        <v>1.9900000000000001E-2</v>
      </c>
      <c r="Y1298" s="48" t="s">
        <v>141</v>
      </c>
      <c r="Z1298" s="49">
        <v>330.52414427143901</v>
      </c>
      <c r="AA1298" s="50" t="s">
        <v>18</v>
      </c>
      <c r="AB1298" s="73" t="s">
        <v>18</v>
      </c>
      <c r="AC1298" s="52">
        <v>35748</v>
      </c>
      <c r="AD1298" s="48" t="s">
        <v>1952</v>
      </c>
      <c r="AE1298" s="53" t="s">
        <v>56</v>
      </c>
      <c r="AF1298" s="46" t="s">
        <v>18</v>
      </c>
      <c r="AG1298" s="54" t="s">
        <v>18</v>
      </c>
    </row>
    <row r="1299" spans="1:33" x14ac:dyDescent="0.25">
      <c r="A1299" s="1" t="s">
        <v>1953</v>
      </c>
      <c r="B1299" s="40" t="b" cm="1">
        <f t="array" ref="B1299">IsESG(A1299)</f>
        <v>0</v>
      </c>
      <c r="C1299" s="75">
        <v>12.935320086015199</v>
      </c>
      <c r="D1299" s="66">
        <v>2</v>
      </c>
      <c r="E1299" s="75">
        <v>12.079997967215601</v>
      </c>
      <c r="F1299" s="66">
        <v>3</v>
      </c>
      <c r="G1299" s="74">
        <v>4.2798219279889897</v>
      </c>
      <c r="H1299" s="37">
        <v>6</v>
      </c>
      <c r="I1299" s="75">
        <v>51.722897133841101</v>
      </c>
      <c r="J1299" s="66">
        <v>3</v>
      </c>
      <c r="K1299" s="74">
        <v>14.8167434606745</v>
      </c>
      <c r="L1299" s="37">
        <v>5</v>
      </c>
      <c r="M1299" s="74">
        <v>3.0531559674114401</v>
      </c>
      <c r="N1299" s="37">
        <v>4</v>
      </c>
      <c r="O1299" s="74">
        <v>20.4779875752421</v>
      </c>
      <c r="P1299" s="76">
        <v>2.3264926595721498</v>
      </c>
      <c r="Q1299" s="76">
        <v>0.41410426625503699</v>
      </c>
      <c r="R1299" s="77">
        <v>8</v>
      </c>
      <c r="S1299" s="78">
        <v>0</v>
      </c>
      <c r="T1299" s="78">
        <v>0</v>
      </c>
      <c r="U1299" s="14" t="s">
        <v>18</v>
      </c>
      <c r="V1299" s="79">
        <v>1.4999999999999999E-2</v>
      </c>
      <c r="W1299" s="79" t="s">
        <v>18</v>
      </c>
      <c r="X1299" s="79">
        <v>1.55E-2</v>
      </c>
      <c r="Y1299" s="12" t="s">
        <v>141</v>
      </c>
      <c r="Z1299" s="60">
        <v>35.0119275791034</v>
      </c>
      <c r="AA1299" s="8" t="s">
        <v>18</v>
      </c>
      <c r="AB1299" s="80" t="s">
        <v>18</v>
      </c>
      <c r="AC1299" s="62">
        <v>34267</v>
      </c>
      <c r="AD1299" s="12" t="s">
        <v>1900</v>
      </c>
      <c r="AE1299" s="16">
        <v>0</v>
      </c>
      <c r="AF1299" s="14" t="s">
        <v>18</v>
      </c>
      <c r="AG1299" s="39" t="s">
        <v>18</v>
      </c>
    </row>
    <row r="1300" spans="1:33" hidden="1" x14ac:dyDescent="0.25">
      <c r="A1300" s="40" t="s">
        <v>1954</v>
      </c>
      <c r="B1300" s="40" t="b" cm="1">
        <f t="array" ref="B1300">IsESG(A1300)</f>
        <v>0</v>
      </c>
      <c r="C1300" s="67" t="s">
        <v>18</v>
      </c>
      <c r="D1300" s="42" t="s">
        <v>18</v>
      </c>
      <c r="E1300" s="67" t="s">
        <v>18</v>
      </c>
      <c r="F1300" s="42" t="s">
        <v>18</v>
      </c>
      <c r="G1300" s="67">
        <v>-20.875636334801801</v>
      </c>
      <c r="H1300" s="42">
        <v>7</v>
      </c>
      <c r="I1300" s="68">
        <v>130.52854982283199</v>
      </c>
      <c r="J1300" s="64">
        <v>1</v>
      </c>
      <c r="K1300" s="68">
        <v>47.184859695630998</v>
      </c>
      <c r="L1300" s="64">
        <v>1</v>
      </c>
      <c r="M1300" s="68">
        <v>15.838800566044</v>
      </c>
      <c r="N1300" s="64">
        <v>1</v>
      </c>
      <c r="O1300" s="67">
        <v>72.414245757527098</v>
      </c>
      <c r="P1300" s="69">
        <v>1.7461694055200101</v>
      </c>
      <c r="Q1300" s="69" t="s">
        <v>18</v>
      </c>
      <c r="R1300" s="70">
        <v>6</v>
      </c>
      <c r="S1300" s="71">
        <v>0</v>
      </c>
      <c r="T1300" s="71">
        <v>0</v>
      </c>
      <c r="U1300" s="46" t="s">
        <v>18</v>
      </c>
      <c r="V1300" s="72">
        <v>0</v>
      </c>
      <c r="W1300" s="72" t="s">
        <v>18</v>
      </c>
      <c r="X1300" s="72">
        <v>6.4999999999999997E-3</v>
      </c>
      <c r="Y1300" s="48" t="s">
        <v>1371</v>
      </c>
      <c r="Z1300" s="49" t="s">
        <v>18</v>
      </c>
      <c r="AA1300" s="50" t="s">
        <v>18</v>
      </c>
      <c r="AB1300" s="73" t="s">
        <v>18</v>
      </c>
      <c r="AC1300" s="52">
        <v>44316</v>
      </c>
      <c r="AD1300" s="48" t="s">
        <v>1478</v>
      </c>
      <c r="AE1300" s="53" t="s">
        <v>1391</v>
      </c>
      <c r="AF1300" s="46" t="s">
        <v>18</v>
      </c>
      <c r="AG1300" s="54" t="s">
        <v>18</v>
      </c>
    </row>
    <row r="1301" spans="1:33" hidden="1" x14ac:dyDescent="0.25">
      <c r="A1301" s="1" t="s">
        <v>1955</v>
      </c>
      <c r="B1301" s="40" t="b" cm="1">
        <f t="array" ref="B1301">IsESG(A1301)</f>
        <v>0</v>
      </c>
      <c r="C1301" s="74" t="s">
        <v>18</v>
      </c>
      <c r="D1301" s="37" t="s">
        <v>18</v>
      </c>
      <c r="E1301" s="74" t="s">
        <v>18</v>
      </c>
      <c r="F1301" s="37" t="s">
        <v>18</v>
      </c>
      <c r="G1301" s="75">
        <v>18.7715647862459</v>
      </c>
      <c r="H1301" s="66">
        <v>1</v>
      </c>
      <c r="I1301" s="75">
        <v>53.2040010414362</v>
      </c>
      <c r="J1301" s="66">
        <v>2</v>
      </c>
      <c r="K1301" s="74">
        <v>4.4274617711167403</v>
      </c>
      <c r="L1301" s="37">
        <v>8</v>
      </c>
      <c r="M1301" s="74">
        <v>-1.3003135648351001</v>
      </c>
      <c r="N1301" s="37">
        <v>8</v>
      </c>
      <c r="O1301" s="74">
        <v>35.183635325750302</v>
      </c>
      <c r="P1301" s="76">
        <v>1.3961886322830599</v>
      </c>
      <c r="Q1301" s="76" t="s">
        <v>18</v>
      </c>
      <c r="R1301" s="77">
        <v>8</v>
      </c>
      <c r="S1301" s="78">
        <v>0</v>
      </c>
      <c r="T1301" s="78">
        <v>0</v>
      </c>
      <c r="U1301" s="14" t="s">
        <v>18</v>
      </c>
      <c r="V1301" s="79">
        <v>0</v>
      </c>
      <c r="W1301" s="79" t="s">
        <v>18</v>
      </c>
      <c r="X1301" s="79">
        <v>3.4999999999999901E-3</v>
      </c>
      <c r="Y1301" s="12" t="s">
        <v>1371</v>
      </c>
      <c r="Z1301" s="60" t="s">
        <v>18</v>
      </c>
      <c r="AA1301" s="8" t="s">
        <v>18</v>
      </c>
      <c r="AB1301" s="80" t="s">
        <v>18</v>
      </c>
      <c r="AC1301" s="62">
        <v>44166</v>
      </c>
      <c r="AD1301" s="12" t="s">
        <v>1478</v>
      </c>
      <c r="AE1301" s="16" t="s">
        <v>1391</v>
      </c>
      <c r="AF1301" s="14" t="s">
        <v>18</v>
      </c>
      <c r="AG1301" s="39" t="s">
        <v>18</v>
      </c>
    </row>
    <row r="1302" spans="1:33" hidden="1" x14ac:dyDescent="0.25">
      <c r="A1302" s="40" t="s">
        <v>1956</v>
      </c>
      <c r="B1302" s="40" t="b" cm="1">
        <f t="array" ref="B1302">IsESG(A1302)</f>
        <v>0</v>
      </c>
      <c r="C1302" s="67" t="s">
        <v>18</v>
      </c>
      <c r="D1302" s="42" t="s">
        <v>18</v>
      </c>
      <c r="E1302" s="67" t="s">
        <v>18</v>
      </c>
      <c r="F1302" s="42" t="s">
        <v>18</v>
      </c>
      <c r="G1302" s="67" t="s">
        <v>18</v>
      </c>
      <c r="H1302" s="42" t="s">
        <v>18</v>
      </c>
      <c r="I1302" s="67">
        <v>31.220760866320798</v>
      </c>
      <c r="J1302" s="42">
        <v>8</v>
      </c>
      <c r="K1302" s="68">
        <v>28.933541164637699</v>
      </c>
      <c r="L1302" s="64">
        <v>2</v>
      </c>
      <c r="M1302" s="67">
        <v>1.92150914201598</v>
      </c>
      <c r="N1302" s="42">
        <v>5</v>
      </c>
      <c r="O1302" s="67">
        <v>25.889119037860201</v>
      </c>
      <c r="P1302" s="69">
        <v>1.0483072625762599</v>
      </c>
      <c r="Q1302" s="69" t="s">
        <v>18</v>
      </c>
      <c r="R1302" s="70">
        <v>8</v>
      </c>
      <c r="S1302" s="71">
        <v>0</v>
      </c>
      <c r="T1302" s="71">
        <v>0</v>
      </c>
      <c r="U1302" s="46" t="s">
        <v>18</v>
      </c>
      <c r="V1302" s="72">
        <v>0</v>
      </c>
      <c r="W1302" s="72" t="s">
        <v>18</v>
      </c>
      <c r="X1302" s="72">
        <v>5.4999999999999997E-3</v>
      </c>
      <c r="Y1302" s="48" t="s">
        <v>1371</v>
      </c>
      <c r="Z1302" s="49" t="s">
        <v>18</v>
      </c>
      <c r="AA1302" s="50" t="s">
        <v>18</v>
      </c>
      <c r="AB1302" s="73" t="s">
        <v>18</v>
      </c>
      <c r="AC1302" s="52">
        <v>44736</v>
      </c>
      <c r="AD1302" s="48" t="s">
        <v>1478</v>
      </c>
      <c r="AE1302" s="53" t="s">
        <v>1391</v>
      </c>
      <c r="AF1302" s="46" t="s">
        <v>18</v>
      </c>
      <c r="AG1302" s="54" t="s">
        <v>18</v>
      </c>
    </row>
    <row r="1303" spans="1:33" hidden="1" x14ac:dyDescent="0.25">
      <c r="A1303" s="81" t="s">
        <v>1957</v>
      </c>
      <c r="B1303" s="40" t="b" cm="1">
        <f t="array" ref="B1303">IsESG(A1303)</f>
        <v>0</v>
      </c>
      <c r="C1303" s="82" t="s">
        <v>18</v>
      </c>
      <c r="D1303" s="83" t="s">
        <v>18</v>
      </c>
      <c r="E1303" s="124">
        <v>18.766991268706601</v>
      </c>
      <c r="F1303" s="125">
        <v>1</v>
      </c>
      <c r="G1303" s="82">
        <v>6.7968384880094899</v>
      </c>
      <c r="H1303" s="83">
        <v>4</v>
      </c>
      <c r="I1303" s="82">
        <v>49.407612790305699</v>
      </c>
      <c r="J1303" s="83">
        <v>4</v>
      </c>
      <c r="K1303" s="124">
        <v>22.579298773193401</v>
      </c>
      <c r="L1303" s="125">
        <v>3</v>
      </c>
      <c r="M1303" s="82">
        <v>0.12462666005794699</v>
      </c>
      <c r="N1303" s="83">
        <v>7</v>
      </c>
      <c r="O1303" s="82">
        <v>18.158543514089502</v>
      </c>
      <c r="P1303" s="84">
        <v>2.4961585381506701</v>
      </c>
      <c r="Q1303" s="84">
        <v>0.76967061646470203</v>
      </c>
      <c r="R1303" s="85">
        <v>8</v>
      </c>
      <c r="S1303" s="86">
        <v>0</v>
      </c>
      <c r="T1303" s="86">
        <v>0</v>
      </c>
      <c r="U1303" s="87" t="s">
        <v>18</v>
      </c>
      <c r="V1303" s="88">
        <v>5.4999999999999997E-3</v>
      </c>
      <c r="W1303" s="88" t="s">
        <v>18</v>
      </c>
      <c r="X1303" s="88">
        <v>5.4999999999999997E-3</v>
      </c>
      <c r="Y1303" s="89" t="s">
        <v>1371</v>
      </c>
      <c r="Z1303" s="90" t="s">
        <v>18</v>
      </c>
      <c r="AA1303" s="91" t="s">
        <v>18</v>
      </c>
      <c r="AB1303" s="92" t="s">
        <v>18</v>
      </c>
      <c r="AC1303" s="93">
        <v>44166</v>
      </c>
      <c r="AD1303" s="89" t="s">
        <v>1478</v>
      </c>
      <c r="AE1303" s="94" t="s">
        <v>1391</v>
      </c>
      <c r="AF1303" s="87" t="s">
        <v>18</v>
      </c>
      <c r="AG1303" s="95" t="s">
        <v>18</v>
      </c>
    </row>
    <row r="1304" spans="1:33" x14ac:dyDescent="0.25">
      <c r="A1304" s="40" t="s">
        <v>1958</v>
      </c>
      <c r="B1304" s="40" t="b" cm="1">
        <f t="array" ref="B1304">IsESG(A1304)</f>
        <v>0</v>
      </c>
      <c r="C1304" s="68">
        <v>5.6816547598517104</v>
      </c>
      <c r="D1304" s="64">
        <v>2</v>
      </c>
      <c r="E1304" s="68">
        <v>10.302096092303501</v>
      </c>
      <c r="F1304" s="64">
        <v>2</v>
      </c>
      <c r="G1304" s="68">
        <v>9.2178205454171902</v>
      </c>
      <c r="H1304" s="64">
        <v>3</v>
      </c>
      <c r="I1304" s="67">
        <v>6.6466766616691801</v>
      </c>
      <c r="J1304" s="42">
        <v>6</v>
      </c>
      <c r="K1304" s="67">
        <v>-4.94432071269489</v>
      </c>
      <c r="L1304" s="42">
        <v>6</v>
      </c>
      <c r="M1304" s="67">
        <v>0.14077897700608399</v>
      </c>
      <c r="N1304" s="42">
        <v>5</v>
      </c>
      <c r="O1304" s="67">
        <v>16.750472799427001</v>
      </c>
      <c r="P1304" s="69">
        <v>0.15316984392980099</v>
      </c>
      <c r="Q1304" s="69">
        <v>0.35899252212004301</v>
      </c>
      <c r="R1304" s="70">
        <v>6</v>
      </c>
      <c r="S1304" s="71">
        <v>0.05</v>
      </c>
      <c r="T1304" s="71">
        <v>0</v>
      </c>
      <c r="U1304" s="46" t="s">
        <v>18</v>
      </c>
      <c r="V1304" s="72">
        <v>0.03</v>
      </c>
      <c r="W1304" s="72" t="s">
        <v>18</v>
      </c>
      <c r="X1304" s="72">
        <v>1.7999999999999999E-2</v>
      </c>
      <c r="Y1304" s="48" t="s">
        <v>141</v>
      </c>
      <c r="Z1304" s="49">
        <v>168.7</v>
      </c>
      <c r="AA1304" s="50" t="s">
        <v>18</v>
      </c>
      <c r="AB1304" s="73" t="s">
        <v>18</v>
      </c>
      <c r="AC1304" s="52">
        <v>38342</v>
      </c>
      <c r="AD1304" s="48" t="s">
        <v>1959</v>
      </c>
      <c r="AE1304" s="53" t="s">
        <v>1412</v>
      </c>
      <c r="AF1304" s="46" t="s">
        <v>18</v>
      </c>
      <c r="AG1304" s="54" t="s">
        <v>18</v>
      </c>
    </row>
    <row r="1305" spans="1:33" x14ac:dyDescent="0.25">
      <c r="A1305" s="1" t="s">
        <v>1960</v>
      </c>
      <c r="B1305" s="40" t="b" cm="1">
        <f t="array" ref="B1305">IsESG(A1305)</f>
        <v>0</v>
      </c>
      <c r="C1305" s="75">
        <v>7.17679913204993</v>
      </c>
      <c r="D1305" s="66">
        <v>1</v>
      </c>
      <c r="E1305" s="74">
        <v>8.6991355225217006</v>
      </c>
      <c r="F1305" s="37">
        <v>4</v>
      </c>
      <c r="G1305" s="74">
        <v>3.2943128085937099</v>
      </c>
      <c r="H1305" s="37">
        <v>5</v>
      </c>
      <c r="I1305" s="74">
        <v>17.9184485431886</v>
      </c>
      <c r="J1305" s="37">
        <v>5</v>
      </c>
      <c r="K1305" s="74">
        <v>3.4721654437990899</v>
      </c>
      <c r="L1305" s="37">
        <v>4</v>
      </c>
      <c r="M1305" s="74">
        <v>-2.3592947170790102</v>
      </c>
      <c r="N1305" s="37">
        <v>7</v>
      </c>
      <c r="O1305" s="74">
        <v>14.5809752736909</v>
      </c>
      <c r="P1305" s="76">
        <v>0.94900642283685899</v>
      </c>
      <c r="Q1305" s="76">
        <v>0.36232165117871701</v>
      </c>
      <c r="R1305" s="77">
        <v>9</v>
      </c>
      <c r="S1305" s="78">
        <v>0.05</v>
      </c>
      <c r="T1305" s="78">
        <v>0.01</v>
      </c>
      <c r="U1305" s="14" t="s">
        <v>18</v>
      </c>
      <c r="V1305" s="79">
        <v>2.4E-2</v>
      </c>
      <c r="W1305" s="79" t="s">
        <v>18</v>
      </c>
      <c r="X1305" s="79">
        <v>1.9970000000000002E-2</v>
      </c>
      <c r="Y1305" s="12" t="s">
        <v>141</v>
      </c>
      <c r="Z1305" s="60">
        <v>32.660644010076503</v>
      </c>
      <c r="AA1305" s="8" t="s">
        <v>18</v>
      </c>
      <c r="AB1305" s="80" t="s">
        <v>18</v>
      </c>
      <c r="AC1305" s="62">
        <v>39720</v>
      </c>
      <c r="AD1305" s="12" t="s">
        <v>1961</v>
      </c>
      <c r="AE1305" s="16" t="s">
        <v>56</v>
      </c>
      <c r="AF1305" s="14" t="s">
        <v>18</v>
      </c>
      <c r="AG1305" s="39" t="s">
        <v>18</v>
      </c>
    </row>
    <row r="1306" spans="1:33" hidden="1" x14ac:dyDescent="0.25">
      <c r="A1306" s="40" t="s">
        <v>1962</v>
      </c>
      <c r="B1306" s="40" t="b" cm="1">
        <f t="array" ref="B1306">IsESG(A1306)</f>
        <v>0</v>
      </c>
      <c r="C1306" s="67" t="s">
        <v>18</v>
      </c>
      <c r="D1306" s="42" t="s">
        <v>18</v>
      </c>
      <c r="E1306" s="67" t="s">
        <v>18</v>
      </c>
      <c r="F1306" s="42" t="s">
        <v>18</v>
      </c>
      <c r="G1306" s="67" t="s">
        <v>18</v>
      </c>
      <c r="H1306" s="42" t="s">
        <v>18</v>
      </c>
      <c r="I1306" s="68">
        <v>53.496752290847603</v>
      </c>
      <c r="J1306" s="64">
        <v>1</v>
      </c>
      <c r="K1306" s="68">
        <v>19.0404027237919</v>
      </c>
      <c r="L1306" s="64">
        <v>3</v>
      </c>
      <c r="M1306" s="68">
        <v>7.3096554307752797</v>
      </c>
      <c r="N1306" s="64">
        <v>2</v>
      </c>
      <c r="O1306" s="67">
        <v>15.1232941449951</v>
      </c>
      <c r="P1306" s="69">
        <v>3.26752508149624</v>
      </c>
      <c r="Q1306" s="69" t="s">
        <v>18</v>
      </c>
      <c r="R1306" s="70">
        <v>6</v>
      </c>
      <c r="S1306" s="71">
        <v>0</v>
      </c>
      <c r="T1306" s="71">
        <v>0</v>
      </c>
      <c r="U1306" s="46" t="s">
        <v>18</v>
      </c>
      <c r="V1306" s="72">
        <v>0</v>
      </c>
      <c r="W1306" s="72" t="s">
        <v>18</v>
      </c>
      <c r="X1306" s="72">
        <v>5.4999999999999997E-3</v>
      </c>
      <c r="Y1306" s="48" t="s">
        <v>1371</v>
      </c>
      <c r="Z1306" s="49" t="s">
        <v>18</v>
      </c>
      <c r="AA1306" s="50" t="s">
        <v>18</v>
      </c>
      <c r="AB1306" s="73" t="s">
        <v>18</v>
      </c>
      <c r="AC1306" s="52">
        <v>45016</v>
      </c>
      <c r="AD1306" s="48" t="s">
        <v>1478</v>
      </c>
      <c r="AE1306" s="53" t="s">
        <v>1391</v>
      </c>
      <c r="AF1306" s="46" t="s">
        <v>18</v>
      </c>
      <c r="AG1306" s="54" t="s">
        <v>18</v>
      </c>
    </row>
    <row r="1307" spans="1:33" hidden="1" x14ac:dyDescent="0.25">
      <c r="A1307" s="1" t="s">
        <v>1963</v>
      </c>
      <c r="B1307" s="40" t="b" cm="1">
        <f t="array" ref="B1307">IsESG(A1307)</f>
        <v>0</v>
      </c>
      <c r="C1307" s="74" t="s">
        <v>18</v>
      </c>
      <c r="D1307" s="37" t="s">
        <v>18</v>
      </c>
      <c r="E1307" s="75">
        <v>12.3763287890452</v>
      </c>
      <c r="F1307" s="66">
        <v>1</v>
      </c>
      <c r="G1307" s="74">
        <v>7.9547216110295196</v>
      </c>
      <c r="H1307" s="37">
        <v>4</v>
      </c>
      <c r="I1307" s="74">
        <v>18.9262065025728</v>
      </c>
      <c r="J1307" s="37">
        <v>4</v>
      </c>
      <c r="K1307" s="74">
        <v>0.92647718519331901</v>
      </c>
      <c r="L1307" s="37">
        <v>5</v>
      </c>
      <c r="M1307" s="74">
        <v>-2.2958346959661702</v>
      </c>
      <c r="N1307" s="37">
        <v>6</v>
      </c>
      <c r="O1307" s="74">
        <v>20.1033269264545</v>
      </c>
      <c r="P1307" s="76">
        <v>0.73844479571224797</v>
      </c>
      <c r="Q1307" s="76">
        <v>0.452224639249035</v>
      </c>
      <c r="R1307" s="77">
        <v>6</v>
      </c>
      <c r="S1307" s="78">
        <v>0</v>
      </c>
      <c r="T1307" s="78">
        <v>0</v>
      </c>
      <c r="U1307" s="14" t="s">
        <v>18</v>
      </c>
      <c r="V1307" s="79">
        <v>0</v>
      </c>
      <c r="W1307" s="79" t="s">
        <v>18</v>
      </c>
      <c r="X1307" s="79">
        <v>5.0000000000000001E-3</v>
      </c>
      <c r="Y1307" s="12" t="s">
        <v>1371</v>
      </c>
      <c r="Z1307" s="60" t="s">
        <v>18</v>
      </c>
      <c r="AA1307" s="8" t="s">
        <v>18</v>
      </c>
      <c r="AB1307" s="80" t="s">
        <v>18</v>
      </c>
      <c r="AC1307" s="62">
        <v>43208</v>
      </c>
      <c r="AD1307" s="12" t="s">
        <v>1478</v>
      </c>
      <c r="AE1307" s="16" t="s">
        <v>1391</v>
      </c>
      <c r="AF1307" s="14" t="s">
        <v>18</v>
      </c>
      <c r="AG1307" s="39" t="s">
        <v>18</v>
      </c>
    </row>
    <row r="1308" spans="1:33" hidden="1" x14ac:dyDescent="0.25">
      <c r="A1308" s="40" t="s">
        <v>1964</v>
      </c>
      <c r="B1308" s="40" t="b" cm="1">
        <f t="array" ref="B1308">IsESG(A1308)</f>
        <v>0</v>
      </c>
      <c r="C1308" s="67" t="s">
        <v>18</v>
      </c>
      <c r="D1308" s="42" t="s">
        <v>18</v>
      </c>
      <c r="E1308" s="68">
        <v>9.3272555326652906</v>
      </c>
      <c r="F1308" s="64">
        <v>3</v>
      </c>
      <c r="G1308" s="68">
        <v>12.5304705783772</v>
      </c>
      <c r="H1308" s="64">
        <v>1</v>
      </c>
      <c r="I1308" s="68">
        <v>42.1765237137013</v>
      </c>
      <c r="J1308" s="64">
        <v>3</v>
      </c>
      <c r="K1308" s="68">
        <v>19.0796000902372</v>
      </c>
      <c r="L1308" s="64">
        <v>2</v>
      </c>
      <c r="M1308" s="68">
        <v>4.29564361044552</v>
      </c>
      <c r="N1308" s="64">
        <v>3</v>
      </c>
      <c r="O1308" s="67">
        <v>26.614751524148701</v>
      </c>
      <c r="P1308" s="69">
        <v>1.4313684019144399</v>
      </c>
      <c r="Q1308" s="69">
        <v>0.26094086314571002</v>
      </c>
      <c r="R1308" s="70">
        <v>6</v>
      </c>
      <c r="S1308" s="71">
        <v>0</v>
      </c>
      <c r="T1308" s="71">
        <v>0</v>
      </c>
      <c r="U1308" s="46" t="s">
        <v>18</v>
      </c>
      <c r="V1308" s="72">
        <v>0</v>
      </c>
      <c r="W1308" s="72" t="s">
        <v>18</v>
      </c>
      <c r="X1308" s="72">
        <v>5.3E-3</v>
      </c>
      <c r="Y1308" s="48" t="s">
        <v>1371</v>
      </c>
      <c r="Z1308" s="49" t="s">
        <v>18</v>
      </c>
      <c r="AA1308" s="50" t="s">
        <v>18</v>
      </c>
      <c r="AB1308" s="73" t="s">
        <v>18</v>
      </c>
      <c r="AC1308" s="52">
        <v>42088</v>
      </c>
      <c r="AD1308" s="48" t="s">
        <v>1478</v>
      </c>
      <c r="AE1308" s="53" t="s">
        <v>1391</v>
      </c>
      <c r="AF1308" s="46" t="s">
        <v>18</v>
      </c>
      <c r="AG1308" s="54" t="s">
        <v>18</v>
      </c>
    </row>
    <row r="1309" spans="1:33" hidden="1" x14ac:dyDescent="0.25">
      <c r="A1309" s="1" t="s">
        <v>1965</v>
      </c>
      <c r="B1309" s="40" t="b" cm="1">
        <f t="array" ref="B1309">IsESG(A1309)</f>
        <v>0</v>
      </c>
      <c r="C1309" s="74" t="s">
        <v>18</v>
      </c>
      <c r="D1309" s="37" t="s">
        <v>18</v>
      </c>
      <c r="E1309" s="74">
        <v>7.34726833605023</v>
      </c>
      <c r="F1309" s="37">
        <v>5</v>
      </c>
      <c r="G1309" s="75">
        <v>9.5491974732169993</v>
      </c>
      <c r="H1309" s="66">
        <v>2</v>
      </c>
      <c r="I1309" s="75">
        <v>51.5645809321149</v>
      </c>
      <c r="J1309" s="66">
        <v>2</v>
      </c>
      <c r="K1309" s="75">
        <v>24.675296788452599</v>
      </c>
      <c r="L1309" s="66">
        <v>1</v>
      </c>
      <c r="M1309" s="75">
        <v>8.5740363528197001</v>
      </c>
      <c r="N1309" s="66">
        <v>1</v>
      </c>
      <c r="O1309" s="74">
        <v>28.439605421981799</v>
      </c>
      <c r="P1309" s="76">
        <v>1.6696283534996801</v>
      </c>
      <c r="Q1309" s="76">
        <v>0.17737369108883499</v>
      </c>
      <c r="R1309" s="77">
        <v>6</v>
      </c>
      <c r="S1309" s="78">
        <v>0</v>
      </c>
      <c r="T1309" s="78">
        <v>0</v>
      </c>
      <c r="U1309" s="14" t="s">
        <v>18</v>
      </c>
      <c r="V1309" s="79">
        <v>0</v>
      </c>
      <c r="W1309" s="79" t="s">
        <v>18</v>
      </c>
      <c r="X1309" s="79">
        <v>5.4999999999999997E-3</v>
      </c>
      <c r="Y1309" s="12" t="s">
        <v>1371</v>
      </c>
      <c r="Z1309" s="60" t="s">
        <v>18</v>
      </c>
      <c r="AA1309" s="8" t="s">
        <v>18</v>
      </c>
      <c r="AB1309" s="80" t="s">
        <v>18</v>
      </c>
      <c r="AC1309" s="62">
        <v>42088</v>
      </c>
      <c r="AD1309" s="12" t="s">
        <v>1914</v>
      </c>
      <c r="AE1309" s="16" t="s">
        <v>1391</v>
      </c>
      <c r="AF1309" s="14" t="s">
        <v>18</v>
      </c>
      <c r="AG1309" s="39" t="s">
        <v>18</v>
      </c>
    </row>
    <row r="1310" spans="1:33" hidden="1" x14ac:dyDescent="0.25">
      <c r="A1310" s="126" t="s">
        <v>1966</v>
      </c>
      <c r="B1310" s="40" t="b" cm="1">
        <f t="array" ref="B1310">IsESG(A1310)</f>
        <v>0</v>
      </c>
      <c r="C1310" s="127" t="s">
        <v>18</v>
      </c>
      <c r="D1310" s="128" t="s">
        <v>18</v>
      </c>
      <c r="E1310" s="127" t="s">
        <v>18</v>
      </c>
      <c r="F1310" s="128" t="s">
        <v>18</v>
      </c>
      <c r="G1310" s="127">
        <v>-22.926629171454699</v>
      </c>
      <c r="H1310" s="128">
        <v>6</v>
      </c>
      <c r="I1310" s="127">
        <v>-20.238463580419101</v>
      </c>
      <c r="J1310" s="128">
        <v>7</v>
      </c>
      <c r="K1310" s="127">
        <v>-9.5225195996111101</v>
      </c>
      <c r="L1310" s="128">
        <v>7</v>
      </c>
      <c r="M1310" s="127">
        <v>2.9887569127914699</v>
      </c>
      <c r="N1310" s="128">
        <v>4</v>
      </c>
      <c r="O1310" s="127">
        <v>31.194114696654498</v>
      </c>
      <c r="P1310" s="131">
        <v>-0.779617346866327</v>
      </c>
      <c r="Q1310" s="131" t="s">
        <v>18</v>
      </c>
      <c r="R1310" s="132">
        <v>6</v>
      </c>
      <c r="S1310" s="133">
        <v>0</v>
      </c>
      <c r="T1310" s="133">
        <v>0</v>
      </c>
      <c r="U1310" s="134" t="s">
        <v>18</v>
      </c>
      <c r="V1310" s="135">
        <v>5.8999999999999999E-3</v>
      </c>
      <c r="W1310" s="135" t="s">
        <v>18</v>
      </c>
      <c r="X1310" s="135">
        <v>5.8999999999999999E-3</v>
      </c>
      <c r="Y1310" s="136" t="s">
        <v>1371</v>
      </c>
      <c r="Z1310" s="137" t="s">
        <v>18</v>
      </c>
      <c r="AA1310" s="138" t="s">
        <v>18</v>
      </c>
      <c r="AB1310" s="139" t="s">
        <v>18</v>
      </c>
      <c r="AC1310" s="140">
        <v>44463</v>
      </c>
      <c r="AD1310" s="136" t="s">
        <v>1478</v>
      </c>
      <c r="AE1310" s="141" t="s">
        <v>1391</v>
      </c>
      <c r="AF1310" s="134" t="s">
        <v>18</v>
      </c>
      <c r="AG1310" s="142" t="s">
        <v>18</v>
      </c>
    </row>
    <row r="1311" spans="1:33" x14ac:dyDescent="0.25">
      <c r="A1311" s="40" t="s">
        <v>1967</v>
      </c>
      <c r="B1311" s="40" t="b" cm="1">
        <f t="array" ref="B1311">IsESG(A1311)</f>
        <v>0</v>
      </c>
      <c r="C1311" s="67">
        <v>4.7836914041739602</v>
      </c>
      <c r="D1311" s="42">
        <v>5</v>
      </c>
      <c r="E1311" s="68">
        <v>7.19392064651813</v>
      </c>
      <c r="F1311" s="64">
        <v>3</v>
      </c>
      <c r="G1311" s="67">
        <v>0.86960886614702004</v>
      </c>
      <c r="H1311" s="42">
        <v>4</v>
      </c>
      <c r="I1311" s="68">
        <v>20.1277955271566</v>
      </c>
      <c r="J1311" s="64">
        <v>3</v>
      </c>
      <c r="K1311" s="67">
        <v>-0.89213300892124703</v>
      </c>
      <c r="L1311" s="42">
        <v>7</v>
      </c>
      <c r="M1311" s="67">
        <v>-1.3189771197846201</v>
      </c>
      <c r="N1311" s="42">
        <v>5</v>
      </c>
      <c r="O1311" s="67">
        <v>14.158944638520801</v>
      </c>
      <c r="P1311" s="69">
        <v>1.1333320794453201</v>
      </c>
      <c r="Q1311" s="69">
        <v>0.30364160672030699</v>
      </c>
      <c r="R1311" s="70">
        <v>8</v>
      </c>
      <c r="S1311" s="71">
        <v>0</v>
      </c>
      <c r="T1311" s="71">
        <v>0</v>
      </c>
      <c r="U1311" s="46" t="s">
        <v>18</v>
      </c>
      <c r="V1311" s="72">
        <v>0</v>
      </c>
      <c r="W1311" s="72" t="s">
        <v>18</v>
      </c>
      <c r="X1311" s="72">
        <v>1.67E-2</v>
      </c>
      <c r="Y1311" s="48" t="s">
        <v>141</v>
      </c>
      <c r="Z1311" s="49">
        <v>327.73567200000002</v>
      </c>
      <c r="AA1311" s="50" t="s">
        <v>18</v>
      </c>
      <c r="AB1311" s="73" t="s">
        <v>18</v>
      </c>
      <c r="AC1311" s="52">
        <v>36130</v>
      </c>
      <c r="AD1311" s="48" t="s">
        <v>1968</v>
      </c>
      <c r="AE1311" s="53">
        <v>5000</v>
      </c>
      <c r="AF1311" s="46" t="s">
        <v>18</v>
      </c>
      <c r="AG1311" s="54" t="s">
        <v>18</v>
      </c>
    </row>
    <row r="1312" spans="1:33" x14ac:dyDescent="0.25">
      <c r="A1312" s="1" t="s">
        <v>1969</v>
      </c>
      <c r="B1312" s="40" t="b" cm="1">
        <f t="array" ref="B1312">IsESG(A1312)</f>
        <v>0</v>
      </c>
      <c r="C1312" s="75">
        <v>11.0352185951094</v>
      </c>
      <c r="D1312" s="66">
        <v>1</v>
      </c>
      <c r="E1312" s="75">
        <v>12.275643873184601</v>
      </c>
      <c r="F1312" s="66">
        <v>1</v>
      </c>
      <c r="G1312" s="75">
        <v>6.4419999441829701</v>
      </c>
      <c r="H1312" s="66">
        <v>1</v>
      </c>
      <c r="I1312" s="75">
        <v>20.2102803738318</v>
      </c>
      <c r="J1312" s="66">
        <v>2</v>
      </c>
      <c r="K1312" s="74">
        <v>2.4900398406374</v>
      </c>
      <c r="L1312" s="37">
        <v>4</v>
      </c>
      <c r="M1312" s="74">
        <v>-1.34228187919465</v>
      </c>
      <c r="N1312" s="37">
        <v>6</v>
      </c>
      <c r="O1312" s="74">
        <v>10.7397207881542</v>
      </c>
      <c r="P1312" s="76">
        <v>1.50183336557423</v>
      </c>
      <c r="Q1312" s="76">
        <v>0.74422355761667702</v>
      </c>
      <c r="R1312" s="77">
        <v>9</v>
      </c>
      <c r="S1312" s="78">
        <v>0</v>
      </c>
      <c r="T1312" s="78">
        <v>0</v>
      </c>
      <c r="U1312" s="14" t="s">
        <v>18</v>
      </c>
      <c r="V1312" s="79">
        <v>1.4999999999999999E-2</v>
      </c>
      <c r="W1312" s="79" t="s">
        <v>18</v>
      </c>
      <c r="X1312" s="79">
        <v>1.4999999999999999E-2</v>
      </c>
      <c r="Y1312" s="12" t="s">
        <v>1328</v>
      </c>
      <c r="Z1312" s="60">
        <v>2236.7591664113102</v>
      </c>
      <c r="AA1312" s="8" t="s">
        <v>18</v>
      </c>
      <c r="AB1312" s="80" t="s">
        <v>18</v>
      </c>
      <c r="AC1312" s="62">
        <v>42061</v>
      </c>
      <c r="AD1312" s="12" t="s">
        <v>1970</v>
      </c>
      <c r="AE1312" s="16" t="s">
        <v>56</v>
      </c>
      <c r="AF1312" s="14" t="s">
        <v>18</v>
      </c>
      <c r="AG1312" s="39">
        <v>-1.50079447</v>
      </c>
    </row>
    <row r="1313" spans="1:33" x14ac:dyDescent="0.25">
      <c r="A1313" s="40" t="s">
        <v>1971</v>
      </c>
      <c r="B1313" s="40" t="b" cm="1">
        <f t="array" ref="B1313">IsESG(A1313)</f>
        <v>0</v>
      </c>
      <c r="C1313" s="68">
        <v>7.4808007933673002</v>
      </c>
      <c r="D1313" s="64">
        <v>2</v>
      </c>
      <c r="E1313" s="68">
        <v>8.7985581564468696</v>
      </c>
      <c r="F1313" s="64">
        <v>2</v>
      </c>
      <c r="G1313" s="68">
        <v>2.2799866712454002</v>
      </c>
      <c r="H1313" s="64">
        <v>2</v>
      </c>
      <c r="I1313" s="67">
        <v>17.854799015586501</v>
      </c>
      <c r="J1313" s="42">
        <v>7</v>
      </c>
      <c r="K1313" s="67">
        <v>0.51423773875323098</v>
      </c>
      <c r="L1313" s="42">
        <v>6</v>
      </c>
      <c r="M1313" s="67">
        <v>-1.7406470145680799</v>
      </c>
      <c r="N1313" s="42">
        <v>7</v>
      </c>
      <c r="O1313" s="67">
        <v>11.196300010596101</v>
      </c>
      <c r="P1313" s="69">
        <v>1.23020905525222</v>
      </c>
      <c r="Q1313" s="69">
        <v>0.47707255189714898</v>
      </c>
      <c r="R1313" s="70">
        <v>8</v>
      </c>
      <c r="S1313" s="71">
        <v>0.05</v>
      </c>
      <c r="T1313" s="71">
        <v>5.0000000000000001E-3</v>
      </c>
      <c r="U1313" s="46" t="s">
        <v>18</v>
      </c>
      <c r="V1313" s="72">
        <v>1.4999999999999999E-2</v>
      </c>
      <c r="W1313" s="72" t="s">
        <v>18</v>
      </c>
      <c r="X1313" s="72">
        <v>1.7999999999999999E-2</v>
      </c>
      <c r="Y1313" s="48" t="s">
        <v>141</v>
      </c>
      <c r="Z1313" s="49">
        <v>291.5</v>
      </c>
      <c r="AA1313" s="50" t="s">
        <v>18</v>
      </c>
      <c r="AB1313" s="73" t="s">
        <v>18</v>
      </c>
      <c r="AC1313" s="52">
        <v>41306</v>
      </c>
      <c r="AD1313" s="48" t="s">
        <v>1972</v>
      </c>
      <c r="AE1313" s="53" t="s">
        <v>1524</v>
      </c>
      <c r="AF1313" s="46" t="s">
        <v>18</v>
      </c>
      <c r="AG1313" s="54" t="s">
        <v>18</v>
      </c>
    </row>
    <row r="1314" spans="1:33" x14ac:dyDescent="0.25">
      <c r="A1314" s="1" t="s">
        <v>1973</v>
      </c>
      <c r="B1314" s="40" t="b" cm="1">
        <f t="array" ref="B1314">IsESG(A1314)</f>
        <v>0</v>
      </c>
      <c r="C1314" s="75">
        <v>5.1934275380961701</v>
      </c>
      <c r="D1314" s="66">
        <v>3</v>
      </c>
      <c r="E1314" s="74">
        <v>7.0902730886643397</v>
      </c>
      <c r="F1314" s="37">
        <v>4</v>
      </c>
      <c r="G1314" s="75">
        <v>1.9985618323109899</v>
      </c>
      <c r="H1314" s="66">
        <v>3</v>
      </c>
      <c r="I1314" s="75">
        <v>39.4350573176891</v>
      </c>
      <c r="J1314" s="66">
        <v>1</v>
      </c>
      <c r="K1314" s="75">
        <v>10.3661698437379</v>
      </c>
      <c r="L1314" s="66">
        <v>1</v>
      </c>
      <c r="M1314" s="75">
        <v>2.7322967237561402</v>
      </c>
      <c r="N1314" s="66">
        <v>1</v>
      </c>
      <c r="O1314" s="74">
        <v>23.118374060390899</v>
      </c>
      <c r="P1314" s="76">
        <v>1.5292618705841901</v>
      </c>
      <c r="Q1314" s="76">
        <v>0.24430033107839599</v>
      </c>
      <c r="R1314" s="77">
        <v>9</v>
      </c>
      <c r="S1314" s="78">
        <v>0.05</v>
      </c>
      <c r="T1314" s="78">
        <v>0.01</v>
      </c>
      <c r="U1314" s="14" t="s">
        <v>18</v>
      </c>
      <c r="V1314" s="79">
        <v>2.4E-2</v>
      </c>
      <c r="W1314" s="79" t="s">
        <v>18</v>
      </c>
      <c r="X1314" s="79">
        <v>1.9970000000000002E-2</v>
      </c>
      <c r="Y1314" s="12" t="s">
        <v>141</v>
      </c>
      <c r="Z1314" s="60">
        <v>335.88590117079599</v>
      </c>
      <c r="AA1314" s="8" t="s">
        <v>18</v>
      </c>
      <c r="AB1314" s="80" t="s">
        <v>18</v>
      </c>
      <c r="AC1314" s="62">
        <v>35033</v>
      </c>
      <c r="AD1314" s="12" t="s">
        <v>1974</v>
      </c>
      <c r="AE1314" s="16" t="s">
        <v>56</v>
      </c>
      <c r="AF1314" s="14" t="s">
        <v>18</v>
      </c>
      <c r="AG1314" s="39" t="s">
        <v>18</v>
      </c>
    </row>
    <row r="1315" spans="1:33" x14ac:dyDescent="0.25">
      <c r="A1315" s="40" t="s">
        <v>1975</v>
      </c>
      <c r="B1315" s="40" t="b" cm="1">
        <f t="array" ref="B1315">IsESG(A1315)</f>
        <v>0</v>
      </c>
      <c r="C1315" s="67">
        <v>4.9809170265548302</v>
      </c>
      <c r="D1315" s="42">
        <v>4</v>
      </c>
      <c r="E1315" s="67">
        <v>4.7853915856616904</v>
      </c>
      <c r="F1315" s="42">
        <v>5</v>
      </c>
      <c r="G1315" s="67">
        <v>-0.223202911925934</v>
      </c>
      <c r="H1315" s="42">
        <v>5</v>
      </c>
      <c r="I1315" s="67">
        <v>18.865384149729</v>
      </c>
      <c r="J1315" s="42">
        <v>6</v>
      </c>
      <c r="K1315" s="67">
        <v>1.9005264278715499</v>
      </c>
      <c r="L1315" s="42">
        <v>5</v>
      </c>
      <c r="M1315" s="67">
        <v>-0.916797264251212</v>
      </c>
      <c r="N1315" s="42">
        <v>4</v>
      </c>
      <c r="O1315" s="67">
        <v>11.4559507326783</v>
      </c>
      <c r="P1315" s="69">
        <v>1.29054105918296</v>
      </c>
      <c r="Q1315" s="69">
        <v>0.24068472527864601</v>
      </c>
      <c r="R1315" s="70">
        <v>9</v>
      </c>
      <c r="S1315" s="71">
        <v>0.05</v>
      </c>
      <c r="T1315" s="71">
        <v>0.01</v>
      </c>
      <c r="U1315" s="46" t="s">
        <v>18</v>
      </c>
      <c r="V1315" s="72">
        <v>2.4E-2</v>
      </c>
      <c r="W1315" s="72" t="s">
        <v>18</v>
      </c>
      <c r="X1315" s="72">
        <v>2.0109999999999999E-2</v>
      </c>
      <c r="Y1315" s="48" t="s">
        <v>141</v>
      </c>
      <c r="Z1315" s="49">
        <v>51.573824663592902</v>
      </c>
      <c r="AA1315" s="50" t="s">
        <v>18</v>
      </c>
      <c r="AB1315" s="73" t="s">
        <v>18</v>
      </c>
      <c r="AC1315" s="52">
        <v>38168</v>
      </c>
      <c r="AD1315" s="48" t="s">
        <v>1976</v>
      </c>
      <c r="AE1315" s="53" t="s">
        <v>56</v>
      </c>
      <c r="AF1315" s="46" t="s">
        <v>18</v>
      </c>
      <c r="AG1315" s="54" t="s">
        <v>18</v>
      </c>
    </row>
    <row r="1316" spans="1:33" x14ac:dyDescent="0.25">
      <c r="A1316" s="1" t="s">
        <v>1977</v>
      </c>
      <c r="B1316" s="40" t="b" cm="1">
        <f t="array" ref="B1316">IsESG(A1316)</f>
        <v>0</v>
      </c>
      <c r="C1316" s="74">
        <v>1.0902256347953201</v>
      </c>
      <c r="D1316" s="37">
        <v>6</v>
      </c>
      <c r="E1316" s="74">
        <v>2.9431592867755301</v>
      </c>
      <c r="F1316" s="37">
        <v>6</v>
      </c>
      <c r="G1316" s="74">
        <v>-1.81926917393631</v>
      </c>
      <c r="H1316" s="37">
        <v>6</v>
      </c>
      <c r="I1316" s="74">
        <v>20.094632077011099</v>
      </c>
      <c r="J1316" s="37">
        <v>4</v>
      </c>
      <c r="K1316" s="75">
        <v>4.4066610558966399</v>
      </c>
      <c r="L1316" s="66">
        <v>2</v>
      </c>
      <c r="M1316" s="75">
        <v>2.16811948253849</v>
      </c>
      <c r="N1316" s="66">
        <v>2</v>
      </c>
      <c r="O1316" s="74">
        <v>18.281512762876201</v>
      </c>
      <c r="P1316" s="76">
        <v>0.87594625934342896</v>
      </c>
      <c r="Q1316" s="76">
        <v>8.2234306070712193E-2</v>
      </c>
      <c r="R1316" s="77">
        <v>8</v>
      </c>
      <c r="S1316" s="78">
        <v>0</v>
      </c>
      <c r="T1316" s="78">
        <v>0</v>
      </c>
      <c r="U1316" s="14" t="s">
        <v>18</v>
      </c>
      <c r="V1316" s="79">
        <v>1.4999999999999999E-2</v>
      </c>
      <c r="W1316" s="79" t="s">
        <v>18</v>
      </c>
      <c r="X1316" s="79">
        <v>1.5699999999999999E-2</v>
      </c>
      <c r="Y1316" s="12" t="s">
        <v>141</v>
      </c>
      <c r="Z1316" s="60">
        <v>140.82376414999999</v>
      </c>
      <c r="AA1316" s="8" t="s">
        <v>18</v>
      </c>
      <c r="AB1316" s="80" t="s">
        <v>18</v>
      </c>
      <c r="AC1316" s="62">
        <v>36815</v>
      </c>
      <c r="AD1316" s="12" t="s">
        <v>1978</v>
      </c>
      <c r="AE1316" s="16">
        <v>0</v>
      </c>
      <c r="AF1316" s="14" t="s">
        <v>18</v>
      </c>
      <c r="AG1316" s="39" t="s">
        <v>18</v>
      </c>
    </row>
    <row r="1317" spans="1:33" hidden="1" x14ac:dyDescent="0.25">
      <c r="A1317" s="40" t="s">
        <v>1979</v>
      </c>
      <c r="B1317" s="40" t="b" cm="1">
        <f t="array" ref="B1317">IsESG(A1317)</f>
        <v>0</v>
      </c>
      <c r="C1317" s="67" t="s">
        <v>18</v>
      </c>
      <c r="D1317" s="42" t="s">
        <v>18</v>
      </c>
      <c r="E1317" s="67" t="s">
        <v>18</v>
      </c>
      <c r="F1317" s="42" t="s">
        <v>18</v>
      </c>
      <c r="G1317" s="67" t="s">
        <v>18</v>
      </c>
      <c r="H1317" s="42" t="s">
        <v>18</v>
      </c>
      <c r="I1317" s="67">
        <v>19.913314380285101</v>
      </c>
      <c r="J1317" s="42">
        <v>5</v>
      </c>
      <c r="K1317" s="67">
        <v>-5.0274569250925198</v>
      </c>
      <c r="L1317" s="42">
        <v>8</v>
      </c>
      <c r="M1317" s="68">
        <v>-0.912248768891321</v>
      </c>
      <c r="N1317" s="64">
        <v>3</v>
      </c>
      <c r="O1317" s="67">
        <v>17.1904481762286</v>
      </c>
      <c r="P1317" s="69">
        <v>0.92099431386249997</v>
      </c>
      <c r="Q1317" s="69" t="s">
        <v>18</v>
      </c>
      <c r="R1317" s="70">
        <v>9</v>
      </c>
      <c r="S1317" s="71">
        <v>0</v>
      </c>
      <c r="T1317" s="71">
        <v>0</v>
      </c>
      <c r="U1317" s="46" t="s">
        <v>18</v>
      </c>
      <c r="V1317" s="72">
        <v>0</v>
      </c>
      <c r="W1317" s="72" t="s">
        <v>18</v>
      </c>
      <c r="X1317" s="72">
        <v>5.4999999999999997E-3</v>
      </c>
      <c r="Y1317" s="48" t="s">
        <v>1371</v>
      </c>
      <c r="Z1317" s="49" t="s">
        <v>18</v>
      </c>
      <c r="AA1317" s="50" t="s">
        <v>18</v>
      </c>
      <c r="AB1317" s="73" t="s">
        <v>18</v>
      </c>
      <c r="AC1317" s="52">
        <v>44897</v>
      </c>
      <c r="AD1317" s="48" t="s">
        <v>1478</v>
      </c>
      <c r="AE1317" s="53" t="s">
        <v>1391</v>
      </c>
      <c r="AF1317" s="46" t="s">
        <v>18</v>
      </c>
      <c r="AG1317" s="54" t="s">
        <v>18</v>
      </c>
    </row>
    <row r="1318" spans="1:33" hidden="1" x14ac:dyDescent="0.25">
      <c r="A1318" s="81" t="s">
        <v>1980</v>
      </c>
      <c r="B1318" s="40" t="b" cm="1">
        <f t="array" ref="B1318">IsESG(A1318)</f>
        <v>0</v>
      </c>
      <c r="C1318" s="82" t="s">
        <v>18</v>
      </c>
      <c r="D1318" s="83" t="s">
        <v>18</v>
      </c>
      <c r="E1318" s="82" t="s">
        <v>18</v>
      </c>
      <c r="F1318" s="83" t="s">
        <v>18</v>
      </c>
      <c r="G1318" s="82" t="s">
        <v>18</v>
      </c>
      <c r="H1318" s="83" t="s">
        <v>18</v>
      </c>
      <c r="I1318" s="82">
        <v>14.579043386442301</v>
      </c>
      <c r="J1318" s="83">
        <v>8</v>
      </c>
      <c r="K1318" s="124">
        <v>3.8092360476712699</v>
      </c>
      <c r="L1318" s="125">
        <v>3</v>
      </c>
      <c r="M1318" s="82">
        <v>-2.07013888166935</v>
      </c>
      <c r="N1318" s="83">
        <v>8</v>
      </c>
      <c r="O1318" s="82">
        <v>19.380145064211298</v>
      </c>
      <c r="P1318" s="84">
        <v>0.54169016766536904</v>
      </c>
      <c r="Q1318" s="84" t="s">
        <v>18</v>
      </c>
      <c r="R1318" s="85">
        <v>9</v>
      </c>
      <c r="S1318" s="86">
        <v>0</v>
      </c>
      <c r="T1318" s="86">
        <v>0</v>
      </c>
      <c r="U1318" s="87" t="s">
        <v>18</v>
      </c>
      <c r="V1318" s="88">
        <v>0</v>
      </c>
      <c r="W1318" s="88" t="s">
        <v>18</v>
      </c>
      <c r="X1318" s="88">
        <v>3.4999999999999901E-3</v>
      </c>
      <c r="Y1318" s="89" t="s">
        <v>1371</v>
      </c>
      <c r="Z1318" s="90" t="s">
        <v>18</v>
      </c>
      <c r="AA1318" s="91" t="s">
        <v>18</v>
      </c>
      <c r="AB1318" s="92" t="s">
        <v>18</v>
      </c>
      <c r="AC1318" s="93">
        <v>44806</v>
      </c>
      <c r="AD1318" s="89" t="s">
        <v>1478</v>
      </c>
      <c r="AE1318" s="94" t="s">
        <v>1391</v>
      </c>
      <c r="AF1318" s="87" t="s">
        <v>18</v>
      </c>
      <c r="AG1318" s="95" t="s">
        <v>18</v>
      </c>
    </row>
    <row r="1319" spans="1:33" x14ac:dyDescent="0.25">
      <c r="A1319" s="40" t="s">
        <v>1981</v>
      </c>
      <c r="B1319" s="40" t="b" cm="1">
        <f t="array" ref="B1319">IsESG(A1319)</f>
        <v>0</v>
      </c>
      <c r="C1319" s="67">
        <v>2.4828564804667099</v>
      </c>
      <c r="D1319" s="42">
        <v>8</v>
      </c>
      <c r="E1319" s="67">
        <v>3.4709222682201402</v>
      </c>
      <c r="F1319" s="42">
        <v>7</v>
      </c>
      <c r="G1319" s="67">
        <v>2.7060203814263102</v>
      </c>
      <c r="H1319" s="42">
        <v>8</v>
      </c>
      <c r="I1319" s="68">
        <v>9.0500064275613692</v>
      </c>
      <c r="J1319" s="64">
        <v>3</v>
      </c>
      <c r="K1319" s="67">
        <v>3.7929768750764699</v>
      </c>
      <c r="L1319" s="42">
        <v>6</v>
      </c>
      <c r="M1319" s="67">
        <v>-0.117744024490762</v>
      </c>
      <c r="N1319" s="42">
        <v>12</v>
      </c>
      <c r="O1319" s="67">
        <v>6.0408015387700296</v>
      </c>
      <c r="P1319" s="69">
        <v>0.82257247460285898</v>
      </c>
      <c r="Q1319" s="69">
        <v>0.45546523678241502</v>
      </c>
      <c r="R1319" s="70">
        <v>6</v>
      </c>
      <c r="S1319" s="71">
        <v>0</v>
      </c>
      <c r="T1319" s="71">
        <v>0</v>
      </c>
      <c r="U1319" s="46" t="s">
        <v>18</v>
      </c>
      <c r="V1319" s="72">
        <v>0.01</v>
      </c>
      <c r="W1319" s="72" t="s">
        <v>18</v>
      </c>
      <c r="X1319" s="72">
        <v>1.44E-2</v>
      </c>
      <c r="Y1319" s="48" t="s">
        <v>30</v>
      </c>
      <c r="Z1319" s="49">
        <v>15.94893907</v>
      </c>
      <c r="AA1319" s="50" t="s">
        <v>18</v>
      </c>
      <c r="AB1319" s="73">
        <v>187</v>
      </c>
      <c r="AC1319" s="52">
        <v>40117</v>
      </c>
      <c r="AD1319" s="48" t="s">
        <v>1982</v>
      </c>
      <c r="AE1319" s="53">
        <v>5000</v>
      </c>
      <c r="AF1319" s="46" t="s">
        <v>18</v>
      </c>
      <c r="AG1319" s="54">
        <v>1.2431091299999999</v>
      </c>
    </row>
    <row r="1320" spans="1:33" x14ac:dyDescent="0.25">
      <c r="A1320" s="1" t="s">
        <v>1983</v>
      </c>
      <c r="B1320" s="40" t="b" cm="1">
        <f t="array" ref="B1320">IsESG(A1320)</f>
        <v>0</v>
      </c>
      <c r="C1320" s="74">
        <v>2.5721747664265</v>
      </c>
      <c r="D1320" s="37">
        <v>7</v>
      </c>
      <c r="E1320" s="74">
        <v>0.83762727243623603</v>
      </c>
      <c r="F1320" s="37">
        <v>12</v>
      </c>
      <c r="G1320" s="74">
        <v>-3.7370116304435199</v>
      </c>
      <c r="H1320" s="37">
        <v>13</v>
      </c>
      <c r="I1320" s="74">
        <v>-0.18133775452057099</v>
      </c>
      <c r="J1320" s="37">
        <v>13</v>
      </c>
      <c r="K1320" s="74">
        <v>3.3306516492356399</v>
      </c>
      <c r="L1320" s="37">
        <v>9</v>
      </c>
      <c r="M1320" s="74">
        <v>2.7465201855901098</v>
      </c>
      <c r="N1320" s="37">
        <v>4</v>
      </c>
      <c r="O1320" s="74">
        <v>5.4747957659247302</v>
      </c>
      <c r="P1320" s="76">
        <v>-0.77853992988744403</v>
      </c>
      <c r="Q1320" s="76">
        <v>-2.44234833639685E-2</v>
      </c>
      <c r="R1320" s="77">
        <v>6</v>
      </c>
      <c r="S1320" s="78">
        <v>0.05</v>
      </c>
      <c r="T1320" s="78">
        <v>5.0000000000000001E-3</v>
      </c>
      <c r="U1320" s="14" t="s">
        <v>18</v>
      </c>
      <c r="V1320" s="79">
        <v>1.2500000000000001E-2</v>
      </c>
      <c r="W1320" s="79" t="s">
        <v>18</v>
      </c>
      <c r="X1320" s="79" t="s">
        <v>18</v>
      </c>
      <c r="Y1320" s="12" t="s">
        <v>141</v>
      </c>
      <c r="Z1320" s="60">
        <v>1066.2</v>
      </c>
      <c r="AA1320" s="8" t="s">
        <v>18</v>
      </c>
      <c r="AB1320" s="80" t="s">
        <v>18</v>
      </c>
      <c r="AC1320" s="62">
        <v>36091</v>
      </c>
      <c r="AD1320" s="12" t="s">
        <v>1984</v>
      </c>
      <c r="AE1320" s="16" t="s">
        <v>1412</v>
      </c>
      <c r="AF1320" s="14" t="s">
        <v>18</v>
      </c>
      <c r="AG1320" s="39" t="s">
        <v>18</v>
      </c>
    </row>
    <row r="1321" spans="1:33" hidden="1" x14ac:dyDescent="0.25">
      <c r="A1321" s="40" t="s">
        <v>1985</v>
      </c>
      <c r="B1321" s="40" t="b" cm="1">
        <f t="array" ref="B1321">IsESG(A1321)</f>
        <v>0</v>
      </c>
      <c r="C1321" s="67" t="s">
        <v>18</v>
      </c>
      <c r="D1321" s="42" t="s">
        <v>18</v>
      </c>
      <c r="E1321" s="67" t="s">
        <v>18</v>
      </c>
      <c r="F1321" s="42" t="s">
        <v>18</v>
      </c>
      <c r="G1321" s="68">
        <v>8.1011873567600201</v>
      </c>
      <c r="H1321" s="64">
        <v>1</v>
      </c>
      <c r="I1321" s="68">
        <v>23.4313680759108</v>
      </c>
      <c r="J1321" s="64">
        <v>1</v>
      </c>
      <c r="K1321" s="67">
        <v>4.9449876181658796</v>
      </c>
      <c r="L1321" s="42">
        <v>5</v>
      </c>
      <c r="M1321" s="67">
        <v>-1.66809924797795</v>
      </c>
      <c r="N1321" s="42">
        <v>13</v>
      </c>
      <c r="O1321" s="67">
        <v>10.733019846911001</v>
      </c>
      <c r="P1321" s="69">
        <v>1.8028811084561001</v>
      </c>
      <c r="Q1321" s="69" t="s">
        <v>18</v>
      </c>
      <c r="R1321" s="70">
        <v>6</v>
      </c>
      <c r="S1321" s="71">
        <v>0</v>
      </c>
      <c r="T1321" s="71">
        <v>0</v>
      </c>
      <c r="U1321" s="46" t="s">
        <v>18</v>
      </c>
      <c r="V1321" s="72">
        <v>1.4999999999999999E-2</v>
      </c>
      <c r="W1321" s="72" t="s">
        <v>18</v>
      </c>
      <c r="X1321" s="72">
        <v>1.5829604713309801E-2</v>
      </c>
      <c r="Y1321" s="48" t="s">
        <v>141</v>
      </c>
      <c r="Z1321" s="49">
        <v>24.2575575813269</v>
      </c>
      <c r="AA1321" s="50" t="s">
        <v>18</v>
      </c>
      <c r="AB1321" s="73" t="s">
        <v>18</v>
      </c>
      <c r="AC1321" s="52">
        <v>43882</v>
      </c>
      <c r="AD1321" s="48" t="s">
        <v>1986</v>
      </c>
      <c r="AE1321" s="53" t="s">
        <v>315</v>
      </c>
      <c r="AF1321" s="46" t="s">
        <v>18</v>
      </c>
      <c r="AG1321" s="54" t="s">
        <v>18</v>
      </c>
    </row>
    <row r="1322" spans="1:33" x14ac:dyDescent="0.25">
      <c r="A1322" s="1" t="s">
        <v>1987</v>
      </c>
      <c r="B1322" s="40" t="b" cm="1">
        <f t="array" ref="B1322">IsESG(A1322)</f>
        <v>0</v>
      </c>
      <c r="C1322" s="74">
        <v>1.80654096625094</v>
      </c>
      <c r="D1322" s="37">
        <v>10</v>
      </c>
      <c r="E1322" s="74">
        <v>2.19536173230154</v>
      </c>
      <c r="F1322" s="37">
        <v>10</v>
      </c>
      <c r="G1322" s="74">
        <v>1.69577331294936</v>
      </c>
      <c r="H1322" s="37">
        <v>11</v>
      </c>
      <c r="I1322" s="74">
        <v>6.5854959118378504</v>
      </c>
      <c r="J1322" s="37">
        <v>5</v>
      </c>
      <c r="K1322" s="74">
        <v>3.5664939550949999</v>
      </c>
      <c r="L1322" s="37">
        <v>8</v>
      </c>
      <c r="M1322" s="74">
        <v>1.01069653836438</v>
      </c>
      <c r="N1322" s="37">
        <v>9</v>
      </c>
      <c r="O1322" s="74">
        <v>3.5492914738770098</v>
      </c>
      <c r="P1322" s="76">
        <v>0.70563000335150705</v>
      </c>
      <c r="Q1322" s="76">
        <v>0.33959030033797</v>
      </c>
      <c r="R1322" s="77">
        <v>6</v>
      </c>
      <c r="S1322" s="78">
        <v>0.05</v>
      </c>
      <c r="T1322" s="78">
        <v>0.01</v>
      </c>
      <c r="U1322" s="14" t="s">
        <v>89</v>
      </c>
      <c r="V1322" s="79">
        <v>1.6E-2</v>
      </c>
      <c r="W1322" s="79" t="s">
        <v>18</v>
      </c>
      <c r="X1322" s="79">
        <v>1.54E-2</v>
      </c>
      <c r="Y1322" s="12" t="s">
        <v>141</v>
      </c>
      <c r="Z1322" s="60" t="s">
        <v>18</v>
      </c>
      <c r="AA1322" s="8" t="s">
        <v>18</v>
      </c>
      <c r="AB1322" s="80" t="s">
        <v>18</v>
      </c>
      <c r="AC1322" s="62">
        <v>41760</v>
      </c>
      <c r="AD1322" s="12" t="s">
        <v>1988</v>
      </c>
      <c r="AE1322" s="16">
        <v>1000000</v>
      </c>
      <c r="AF1322" s="14" t="s">
        <v>18</v>
      </c>
      <c r="AG1322" s="39" t="s">
        <v>18</v>
      </c>
    </row>
    <row r="1323" spans="1:33" x14ac:dyDescent="0.25">
      <c r="A1323" s="40" t="s">
        <v>2722</v>
      </c>
      <c r="B1323" s="40" t="b" cm="1">
        <f t="array" ref="B1323">IsESG(A1323)</f>
        <v>0</v>
      </c>
      <c r="C1323" s="67">
        <v>1.23707408857363</v>
      </c>
      <c r="D1323" s="42">
        <v>11</v>
      </c>
      <c r="E1323" s="67">
        <v>1.6084945224074301</v>
      </c>
      <c r="F1323" s="42">
        <v>11</v>
      </c>
      <c r="G1323" s="67">
        <v>1.0352827366409001</v>
      </c>
      <c r="H1323" s="42">
        <v>12</v>
      </c>
      <c r="I1323" s="67">
        <v>5.8911679310668701</v>
      </c>
      <c r="J1323" s="42">
        <v>8</v>
      </c>
      <c r="K1323" s="67">
        <v>3.2228613165342801</v>
      </c>
      <c r="L1323" s="42">
        <v>10</v>
      </c>
      <c r="M1323" s="67">
        <v>0.95544245021881302</v>
      </c>
      <c r="N1323" s="42">
        <v>10</v>
      </c>
      <c r="O1323" s="67">
        <v>3.5483036856128698</v>
      </c>
      <c r="P1323" s="69">
        <v>0.51014759000924403</v>
      </c>
      <c r="Q1323" s="69">
        <v>0.17205988346548301</v>
      </c>
      <c r="R1323" s="70">
        <v>6</v>
      </c>
      <c r="S1323" s="71">
        <v>0.05</v>
      </c>
      <c r="T1323" s="71">
        <v>0.01</v>
      </c>
      <c r="U1323" s="46" t="s">
        <v>89</v>
      </c>
      <c r="V1323" s="72">
        <v>1.6E-2</v>
      </c>
      <c r="W1323" s="72" t="s">
        <v>18</v>
      </c>
      <c r="X1323" s="72">
        <v>2.1899999999999999E-2</v>
      </c>
      <c r="Y1323" s="48" t="s">
        <v>141</v>
      </c>
      <c r="Z1323" s="49" t="s">
        <v>18</v>
      </c>
      <c r="AA1323" s="50" t="s">
        <v>18</v>
      </c>
      <c r="AB1323" s="73" t="s">
        <v>18</v>
      </c>
      <c r="AC1323" s="52">
        <v>41760</v>
      </c>
      <c r="AD1323" s="48" t="s">
        <v>1988</v>
      </c>
      <c r="AE1323" s="53" t="s">
        <v>56</v>
      </c>
      <c r="AF1323" s="46" t="s">
        <v>18</v>
      </c>
      <c r="AG1323" s="54" t="s">
        <v>18</v>
      </c>
    </row>
    <row r="1324" spans="1:33" x14ac:dyDescent="0.25">
      <c r="A1324" s="1" t="s">
        <v>2723</v>
      </c>
      <c r="B1324" s="40" t="b" cm="1">
        <f t="array" ref="B1324">IsESG(A1324)</f>
        <v>0</v>
      </c>
      <c r="C1324" s="75">
        <v>4.8166569119813998</v>
      </c>
      <c r="D1324" s="66">
        <v>2</v>
      </c>
      <c r="E1324" s="74">
        <v>4.1437709898208102</v>
      </c>
      <c r="F1324" s="37">
        <v>4</v>
      </c>
      <c r="G1324" s="75">
        <v>5.7611196614869504</v>
      </c>
      <c r="H1324" s="66">
        <v>3</v>
      </c>
      <c r="I1324" s="74">
        <v>5.5498065731028596</v>
      </c>
      <c r="J1324" s="37">
        <v>10</v>
      </c>
      <c r="K1324" s="74">
        <v>2.8036858885792602</v>
      </c>
      <c r="L1324" s="37">
        <v>13</v>
      </c>
      <c r="M1324" s="75">
        <v>4.0544075378813504</v>
      </c>
      <c r="N1324" s="66">
        <v>2</v>
      </c>
      <c r="O1324" s="74">
        <v>7.3058208318113396</v>
      </c>
      <c r="P1324" s="76">
        <v>0.20104479013183699</v>
      </c>
      <c r="Q1324" s="76">
        <v>0.38791674408446197</v>
      </c>
      <c r="R1324" s="77">
        <v>6</v>
      </c>
      <c r="S1324" s="78">
        <v>0.05</v>
      </c>
      <c r="T1324" s="78">
        <v>0.01</v>
      </c>
      <c r="U1324" s="14" t="s">
        <v>89</v>
      </c>
      <c r="V1324" s="79">
        <v>1.6E-2</v>
      </c>
      <c r="W1324" s="79" t="s">
        <v>18</v>
      </c>
      <c r="X1324" s="79">
        <v>1.5900000000000001E-2</v>
      </c>
      <c r="Y1324" s="12" t="s">
        <v>141</v>
      </c>
      <c r="Z1324" s="60" t="s">
        <v>18</v>
      </c>
      <c r="AA1324" s="8" t="s">
        <v>18</v>
      </c>
      <c r="AB1324" s="80" t="s">
        <v>18</v>
      </c>
      <c r="AC1324" s="62">
        <v>41760</v>
      </c>
      <c r="AD1324" s="12" t="s">
        <v>1988</v>
      </c>
      <c r="AE1324" s="16">
        <v>1000000</v>
      </c>
      <c r="AF1324" s="14" t="s">
        <v>18</v>
      </c>
      <c r="AG1324" s="39" t="s">
        <v>18</v>
      </c>
    </row>
    <row r="1325" spans="1:33" x14ac:dyDescent="0.25">
      <c r="A1325" s="40" t="s">
        <v>2724</v>
      </c>
      <c r="B1325" s="40" t="b" cm="1">
        <f t="array" ref="B1325">IsESG(A1325)</f>
        <v>0</v>
      </c>
      <c r="C1325" s="68">
        <v>4.2325577997082497</v>
      </c>
      <c r="D1325" s="64">
        <v>3</v>
      </c>
      <c r="E1325" s="67">
        <v>3.5777627115797199</v>
      </c>
      <c r="F1325" s="42">
        <v>6</v>
      </c>
      <c r="G1325" s="67">
        <v>5.0894677069209804</v>
      </c>
      <c r="H1325" s="42">
        <v>4</v>
      </c>
      <c r="I1325" s="67">
        <v>4.9341382858670402</v>
      </c>
      <c r="J1325" s="42">
        <v>12</v>
      </c>
      <c r="K1325" s="67">
        <v>2.4728904357488899</v>
      </c>
      <c r="L1325" s="42">
        <v>14</v>
      </c>
      <c r="M1325" s="68">
        <v>3.9979905219768899</v>
      </c>
      <c r="N1325" s="64">
        <v>3</v>
      </c>
      <c r="O1325" s="67">
        <v>7.31013815049584</v>
      </c>
      <c r="P1325" s="69">
        <v>0.116704898193835</v>
      </c>
      <c r="Q1325" s="69">
        <v>0.31677056316332203</v>
      </c>
      <c r="R1325" s="70">
        <v>6</v>
      </c>
      <c r="S1325" s="71">
        <v>0.05</v>
      </c>
      <c r="T1325" s="71">
        <v>0.01</v>
      </c>
      <c r="U1325" s="46" t="s">
        <v>89</v>
      </c>
      <c r="V1325" s="72">
        <v>2.3E-2</v>
      </c>
      <c r="W1325" s="72" t="s">
        <v>18</v>
      </c>
      <c r="X1325" s="72">
        <v>2.23E-2</v>
      </c>
      <c r="Y1325" s="48" t="s">
        <v>141</v>
      </c>
      <c r="Z1325" s="49" t="s">
        <v>18</v>
      </c>
      <c r="AA1325" s="50" t="s">
        <v>18</v>
      </c>
      <c r="AB1325" s="73" t="s">
        <v>18</v>
      </c>
      <c r="AC1325" s="52">
        <v>41760</v>
      </c>
      <c r="AD1325" s="48" t="s">
        <v>1988</v>
      </c>
      <c r="AE1325" s="53" t="s">
        <v>56</v>
      </c>
      <c r="AF1325" s="46" t="s">
        <v>18</v>
      </c>
      <c r="AG1325" s="54" t="s">
        <v>18</v>
      </c>
    </row>
    <row r="1326" spans="1:33" x14ac:dyDescent="0.25">
      <c r="A1326" s="1" t="s">
        <v>2725</v>
      </c>
      <c r="B1326" s="40" t="b" cm="1">
        <f t="array" ref="B1326">IsESG(A1326)</f>
        <v>0</v>
      </c>
      <c r="C1326" s="74">
        <v>3.4540132344082801</v>
      </c>
      <c r="D1326" s="37">
        <v>5</v>
      </c>
      <c r="E1326" s="75">
        <v>4.2492280554804198</v>
      </c>
      <c r="F1326" s="66">
        <v>3</v>
      </c>
      <c r="G1326" s="74">
        <v>4.1297120837696202</v>
      </c>
      <c r="H1326" s="37">
        <v>6</v>
      </c>
      <c r="I1326" s="74">
        <v>6.0010140704960397</v>
      </c>
      <c r="J1326" s="37">
        <v>7</v>
      </c>
      <c r="K1326" s="75">
        <v>6.2472196880934003</v>
      </c>
      <c r="L1326" s="66">
        <v>2</v>
      </c>
      <c r="M1326" s="74">
        <v>1.08765185766781</v>
      </c>
      <c r="N1326" s="37">
        <v>6</v>
      </c>
      <c r="O1326" s="74">
        <v>5.91194408967268</v>
      </c>
      <c r="P1326" s="76">
        <v>0.324767062093748</v>
      </c>
      <c r="Q1326" s="76">
        <v>0.50190088272514</v>
      </c>
      <c r="R1326" s="77">
        <v>6</v>
      </c>
      <c r="S1326" s="78">
        <v>0.05</v>
      </c>
      <c r="T1326" s="78">
        <v>0.01</v>
      </c>
      <c r="U1326" s="14" t="s">
        <v>89</v>
      </c>
      <c r="V1326" s="79">
        <v>1.6E-2</v>
      </c>
      <c r="W1326" s="79" t="s">
        <v>18</v>
      </c>
      <c r="X1326" s="79">
        <v>1.5900000000000001E-2</v>
      </c>
      <c r="Y1326" s="12" t="s">
        <v>141</v>
      </c>
      <c r="Z1326" s="60" t="s">
        <v>18</v>
      </c>
      <c r="AA1326" s="8" t="s">
        <v>18</v>
      </c>
      <c r="AB1326" s="80" t="s">
        <v>18</v>
      </c>
      <c r="AC1326" s="62">
        <v>41760</v>
      </c>
      <c r="AD1326" s="12" t="s">
        <v>1988</v>
      </c>
      <c r="AE1326" s="16">
        <v>1000000</v>
      </c>
      <c r="AF1326" s="14" t="s">
        <v>18</v>
      </c>
      <c r="AG1326" s="39" t="s">
        <v>18</v>
      </c>
    </row>
    <row r="1327" spans="1:33" x14ac:dyDescent="0.25">
      <c r="A1327" s="40" t="s">
        <v>2726</v>
      </c>
      <c r="B1327" s="40" t="b" cm="1">
        <f t="array" ref="B1327">IsESG(A1327)</f>
        <v>0</v>
      </c>
      <c r="C1327" s="67">
        <v>2.8941652156564399</v>
      </c>
      <c r="D1327" s="42">
        <v>6</v>
      </c>
      <c r="E1327" s="67">
        <v>3.66892748472362</v>
      </c>
      <c r="F1327" s="42">
        <v>5</v>
      </c>
      <c r="G1327" s="67">
        <v>3.4540843047841299</v>
      </c>
      <c r="H1327" s="42">
        <v>7</v>
      </c>
      <c r="I1327" s="67">
        <v>5.3042642265646398</v>
      </c>
      <c r="J1327" s="42">
        <v>11</v>
      </c>
      <c r="K1327" s="67">
        <v>5.9029281257735704</v>
      </c>
      <c r="L1327" s="42">
        <v>4</v>
      </c>
      <c r="M1327" s="67">
        <v>1.0302071690257699</v>
      </c>
      <c r="N1327" s="42">
        <v>8</v>
      </c>
      <c r="O1327" s="67">
        <v>5.9170417153304102</v>
      </c>
      <c r="P1327" s="69">
        <v>0.206734197287265</v>
      </c>
      <c r="Q1327" s="69">
        <v>0.41194916678489002</v>
      </c>
      <c r="R1327" s="70">
        <v>6</v>
      </c>
      <c r="S1327" s="71">
        <v>0.05</v>
      </c>
      <c r="T1327" s="71">
        <v>0.01</v>
      </c>
      <c r="U1327" s="46" t="s">
        <v>89</v>
      </c>
      <c r="V1327" s="72">
        <v>2.3E-2</v>
      </c>
      <c r="W1327" s="72" t="s">
        <v>18</v>
      </c>
      <c r="X1327" s="72">
        <v>2.23E-2</v>
      </c>
      <c r="Y1327" s="48" t="s">
        <v>141</v>
      </c>
      <c r="Z1327" s="49" t="s">
        <v>18</v>
      </c>
      <c r="AA1327" s="50" t="s">
        <v>18</v>
      </c>
      <c r="AB1327" s="73" t="s">
        <v>18</v>
      </c>
      <c r="AC1327" s="52">
        <v>41760</v>
      </c>
      <c r="AD1327" s="48" t="s">
        <v>1988</v>
      </c>
      <c r="AE1327" s="53" t="s">
        <v>56</v>
      </c>
      <c r="AF1327" s="46" t="s">
        <v>18</v>
      </c>
      <c r="AG1327" s="54" t="s">
        <v>18</v>
      </c>
    </row>
    <row r="1328" spans="1:33" x14ac:dyDescent="0.25">
      <c r="A1328" s="1" t="s">
        <v>2727</v>
      </c>
      <c r="B1328" s="40" t="b" cm="1">
        <f t="array" ref="B1328">IsESG(A1328)</f>
        <v>0</v>
      </c>
      <c r="C1328" s="74">
        <v>-0.78117895426591499</v>
      </c>
      <c r="D1328" s="37">
        <v>12</v>
      </c>
      <c r="E1328" s="74">
        <v>-5.4608400512683302</v>
      </c>
      <c r="F1328" s="37">
        <v>13</v>
      </c>
      <c r="G1328" s="74">
        <v>-7.9101541187114597</v>
      </c>
      <c r="H1328" s="37">
        <v>14</v>
      </c>
      <c r="I1328" s="74">
        <v>-1.37546587865753</v>
      </c>
      <c r="J1328" s="37">
        <v>14</v>
      </c>
      <c r="K1328" s="74">
        <v>2.8091296264625099</v>
      </c>
      <c r="L1328" s="37">
        <v>12</v>
      </c>
      <c r="M1328" s="74">
        <v>-3.2107696610471899</v>
      </c>
      <c r="N1328" s="37">
        <v>14</v>
      </c>
      <c r="O1328" s="74">
        <v>9.2285411089362004</v>
      </c>
      <c r="P1328" s="76">
        <v>-0.591260869023431</v>
      </c>
      <c r="Q1328" s="76">
        <v>-0.66247276998355198</v>
      </c>
      <c r="R1328" s="77">
        <v>6</v>
      </c>
      <c r="S1328" s="78">
        <v>0.05</v>
      </c>
      <c r="T1328" s="78">
        <v>0.01</v>
      </c>
      <c r="U1328" s="14" t="s">
        <v>89</v>
      </c>
      <c r="V1328" s="79">
        <v>1.6E-2</v>
      </c>
      <c r="W1328" s="79" t="s">
        <v>18</v>
      </c>
      <c r="X1328" s="79">
        <v>1.5900000000000001E-2</v>
      </c>
      <c r="Y1328" s="12" t="s">
        <v>141</v>
      </c>
      <c r="Z1328" s="60" t="s">
        <v>18</v>
      </c>
      <c r="AA1328" s="8" t="s">
        <v>18</v>
      </c>
      <c r="AB1328" s="80" t="s">
        <v>18</v>
      </c>
      <c r="AC1328" s="62">
        <v>41760</v>
      </c>
      <c r="AD1328" s="12" t="s">
        <v>1988</v>
      </c>
      <c r="AE1328" s="16">
        <v>1000000</v>
      </c>
      <c r="AF1328" s="14" t="s">
        <v>18</v>
      </c>
      <c r="AG1328" s="39" t="s">
        <v>18</v>
      </c>
    </row>
    <row r="1329" spans="1:33" x14ac:dyDescent="0.25">
      <c r="A1329" s="40" t="s">
        <v>2728</v>
      </c>
      <c r="B1329" s="40" t="b" cm="1">
        <f t="array" ref="B1329">IsESG(A1329)</f>
        <v>0</v>
      </c>
      <c r="C1329" s="67">
        <v>2.0332588071656001</v>
      </c>
      <c r="D1329" s="42">
        <v>9</v>
      </c>
      <c r="E1329" s="67">
        <v>2.4383455848368398</v>
      </c>
      <c r="F1329" s="42">
        <v>9</v>
      </c>
      <c r="G1329" s="67">
        <v>1.9765152258874801</v>
      </c>
      <c r="H1329" s="42">
        <v>10</v>
      </c>
      <c r="I1329" s="67">
        <v>6.9437184178428</v>
      </c>
      <c r="J1329" s="42">
        <v>4</v>
      </c>
      <c r="K1329" s="67">
        <v>3.7353164877883001</v>
      </c>
      <c r="L1329" s="42">
        <v>7</v>
      </c>
      <c r="M1329" s="67">
        <v>1.03712239690509</v>
      </c>
      <c r="N1329" s="42">
        <v>7</v>
      </c>
      <c r="O1329" s="67">
        <v>3.5370855936749801</v>
      </c>
      <c r="P1329" s="69">
        <v>0.80934118917884001</v>
      </c>
      <c r="Q1329" s="69">
        <v>0.41290103698324299</v>
      </c>
      <c r="R1329" s="70">
        <v>6</v>
      </c>
      <c r="S1329" s="71">
        <v>0.05</v>
      </c>
      <c r="T1329" s="71">
        <v>0.01</v>
      </c>
      <c r="U1329" s="46" t="s">
        <v>89</v>
      </c>
      <c r="V1329" s="72">
        <v>1.39999999999999E-2</v>
      </c>
      <c r="W1329" s="72" t="s">
        <v>18</v>
      </c>
      <c r="X1329" s="72">
        <v>1.2E-2</v>
      </c>
      <c r="Y1329" s="48" t="s">
        <v>141</v>
      </c>
      <c r="Z1329" s="49" t="s">
        <v>18</v>
      </c>
      <c r="AA1329" s="50" t="s">
        <v>18</v>
      </c>
      <c r="AB1329" s="73" t="s">
        <v>18</v>
      </c>
      <c r="AC1329" s="52">
        <v>41760</v>
      </c>
      <c r="AD1329" s="48" t="s">
        <v>1988</v>
      </c>
      <c r="AE1329" s="53">
        <v>500000000</v>
      </c>
      <c r="AF1329" s="46" t="s">
        <v>18</v>
      </c>
      <c r="AG1329" s="54" t="s">
        <v>18</v>
      </c>
    </row>
    <row r="1330" spans="1:33" x14ac:dyDescent="0.25">
      <c r="A1330" s="1" t="s">
        <v>2729</v>
      </c>
      <c r="B1330" s="40" t="b" cm="1">
        <f t="array" ref="B1330">IsESG(A1330)</f>
        <v>0</v>
      </c>
      <c r="C1330" s="75">
        <v>5.0552676205336304</v>
      </c>
      <c r="D1330" s="66">
        <v>1</v>
      </c>
      <c r="E1330" s="75">
        <v>4.3845095925255597</v>
      </c>
      <c r="F1330" s="66">
        <v>2</v>
      </c>
      <c r="G1330" s="75">
        <v>6.0471433835550696</v>
      </c>
      <c r="H1330" s="66">
        <v>2</v>
      </c>
      <c r="I1330" s="74">
        <v>5.8853834682042097</v>
      </c>
      <c r="J1330" s="37">
        <v>9</v>
      </c>
      <c r="K1330" s="74">
        <v>2.9556896669398798</v>
      </c>
      <c r="L1330" s="37">
        <v>11</v>
      </c>
      <c r="M1330" s="75">
        <v>4.0844100476010201</v>
      </c>
      <c r="N1330" s="66">
        <v>1</v>
      </c>
      <c r="O1330" s="74">
        <v>7.3046618212474401</v>
      </c>
      <c r="P1330" s="76">
        <v>0.247016789432358</v>
      </c>
      <c r="Q1330" s="76">
        <v>0.418259755478539</v>
      </c>
      <c r="R1330" s="77">
        <v>6</v>
      </c>
      <c r="S1330" s="78">
        <v>0.05</v>
      </c>
      <c r="T1330" s="78">
        <v>0.01</v>
      </c>
      <c r="U1330" s="14" t="s">
        <v>89</v>
      </c>
      <c r="V1330" s="79">
        <v>1.39999999999999E-2</v>
      </c>
      <c r="W1330" s="79" t="s">
        <v>18</v>
      </c>
      <c r="X1330" s="79">
        <v>1.2500000000000001E-2</v>
      </c>
      <c r="Y1330" s="12" t="s">
        <v>141</v>
      </c>
      <c r="Z1330" s="60" t="s">
        <v>18</v>
      </c>
      <c r="AA1330" s="8" t="s">
        <v>18</v>
      </c>
      <c r="AB1330" s="80" t="s">
        <v>18</v>
      </c>
      <c r="AC1330" s="62">
        <v>41760</v>
      </c>
      <c r="AD1330" s="12" t="s">
        <v>1988</v>
      </c>
      <c r="AE1330" s="16">
        <v>500000000</v>
      </c>
      <c r="AF1330" s="14" t="s">
        <v>18</v>
      </c>
      <c r="AG1330" s="39" t="s">
        <v>18</v>
      </c>
    </row>
    <row r="1331" spans="1:33" x14ac:dyDescent="0.25">
      <c r="A1331" s="40" t="s">
        <v>2730</v>
      </c>
      <c r="B1331" s="40" t="b" cm="1">
        <f t="array" ref="B1331">IsESG(A1331)</f>
        <v>0</v>
      </c>
      <c r="C1331" s="67">
        <v>3.6884244727670699</v>
      </c>
      <c r="D1331" s="42">
        <v>4</v>
      </c>
      <c r="E1331" s="68">
        <v>4.4990512330663002</v>
      </c>
      <c r="F1331" s="64">
        <v>1</v>
      </c>
      <c r="G1331" s="67">
        <v>4.41929028903618</v>
      </c>
      <c r="H1331" s="42">
        <v>5</v>
      </c>
      <c r="I1331" s="67">
        <v>6.3561853372494399</v>
      </c>
      <c r="J1331" s="42">
        <v>6</v>
      </c>
      <c r="K1331" s="68">
        <v>6.4308728497055299</v>
      </c>
      <c r="L1331" s="64">
        <v>1</v>
      </c>
      <c r="M1331" s="67">
        <v>1.1133065890113201</v>
      </c>
      <c r="N1331" s="42">
        <v>5</v>
      </c>
      <c r="O1331" s="67">
        <v>5.9097106555309296</v>
      </c>
      <c r="P1331" s="69">
        <v>0.38498940348112298</v>
      </c>
      <c r="Q1331" s="69">
        <v>0.54055036765529096</v>
      </c>
      <c r="R1331" s="70">
        <v>6</v>
      </c>
      <c r="S1331" s="71">
        <v>0.05</v>
      </c>
      <c r="T1331" s="71">
        <v>0.01</v>
      </c>
      <c r="U1331" s="46" t="s">
        <v>89</v>
      </c>
      <c r="V1331" s="72">
        <v>1.39999999999999E-2</v>
      </c>
      <c r="W1331" s="72" t="s">
        <v>18</v>
      </c>
      <c r="X1331" s="72">
        <v>1.2500000000000001E-2</v>
      </c>
      <c r="Y1331" s="48" t="s">
        <v>141</v>
      </c>
      <c r="Z1331" s="49" t="s">
        <v>18</v>
      </c>
      <c r="AA1331" s="50" t="s">
        <v>18</v>
      </c>
      <c r="AB1331" s="73" t="s">
        <v>18</v>
      </c>
      <c r="AC1331" s="52">
        <v>41760</v>
      </c>
      <c r="AD1331" s="48" t="s">
        <v>1988</v>
      </c>
      <c r="AE1331" s="53">
        <v>500000000</v>
      </c>
      <c r="AF1331" s="46" t="s">
        <v>18</v>
      </c>
      <c r="AG1331" s="54" t="s">
        <v>18</v>
      </c>
    </row>
    <row r="1332" spans="1:33" hidden="1" x14ac:dyDescent="0.25">
      <c r="A1332" s="81" t="s">
        <v>1998</v>
      </c>
      <c r="B1332" s="40" t="b" cm="1">
        <f t="array" ref="B1332">IsESG(A1332)</f>
        <v>0</v>
      </c>
      <c r="C1332" s="82" t="s">
        <v>18</v>
      </c>
      <c r="D1332" s="83" t="s">
        <v>18</v>
      </c>
      <c r="E1332" s="82">
        <v>3.21397155330691</v>
      </c>
      <c r="F1332" s="83">
        <v>8</v>
      </c>
      <c r="G1332" s="82">
        <v>2.6592265247270901</v>
      </c>
      <c r="H1332" s="83">
        <v>9</v>
      </c>
      <c r="I1332" s="124">
        <v>11.8237167339307</v>
      </c>
      <c r="J1332" s="125">
        <v>2</v>
      </c>
      <c r="K1332" s="124">
        <v>6.0285134661878903</v>
      </c>
      <c r="L1332" s="125">
        <v>3</v>
      </c>
      <c r="M1332" s="82">
        <v>0.82514073915746999</v>
      </c>
      <c r="N1332" s="83">
        <v>11</v>
      </c>
      <c r="O1332" s="82">
        <v>5.8275770639890698</v>
      </c>
      <c r="P1332" s="84">
        <v>1.32863234440012</v>
      </c>
      <c r="Q1332" s="84">
        <v>0.29101444555167999</v>
      </c>
      <c r="R1332" s="85">
        <v>6</v>
      </c>
      <c r="S1332" s="86">
        <v>0.05</v>
      </c>
      <c r="T1332" s="86">
        <v>0.01</v>
      </c>
      <c r="U1332" s="87" t="s">
        <v>18</v>
      </c>
      <c r="V1332" s="88">
        <v>2.3E-2</v>
      </c>
      <c r="W1332" s="88" t="s">
        <v>18</v>
      </c>
      <c r="X1332" s="88">
        <v>2.24E-2</v>
      </c>
      <c r="Y1332" s="89" t="s">
        <v>141</v>
      </c>
      <c r="Z1332" s="90" t="s">
        <v>18</v>
      </c>
      <c r="AA1332" s="91" t="s">
        <v>18</v>
      </c>
      <c r="AB1332" s="92" t="s">
        <v>18</v>
      </c>
      <c r="AC1332" s="93">
        <v>42223</v>
      </c>
      <c r="AD1332" s="89" t="s">
        <v>1988</v>
      </c>
      <c r="AE1332" s="94" t="s">
        <v>56</v>
      </c>
      <c r="AF1332" s="87" t="s">
        <v>18</v>
      </c>
      <c r="AG1332" s="95" t="s">
        <v>18</v>
      </c>
    </row>
    <row r="1333" spans="1:33" hidden="1" x14ac:dyDescent="0.25">
      <c r="A1333" s="40" t="s">
        <v>1999</v>
      </c>
      <c r="B1333" s="40" t="b" cm="1">
        <f t="array" ref="B1333">IsESG(A1333)</f>
        <v>0</v>
      </c>
      <c r="C1333" s="67" t="s">
        <v>18</v>
      </c>
      <c r="D1333" s="42" t="s">
        <v>18</v>
      </c>
      <c r="E1333" s="67">
        <v>-1.6532246994396</v>
      </c>
      <c r="F1333" s="42">
        <v>4</v>
      </c>
      <c r="G1333" s="67">
        <v>-6.4677890578497301</v>
      </c>
      <c r="H1333" s="42">
        <v>5</v>
      </c>
      <c r="I1333" s="67">
        <v>-12.556441284565601</v>
      </c>
      <c r="J1333" s="42">
        <v>6</v>
      </c>
      <c r="K1333" s="67">
        <v>-2.2724062512599001</v>
      </c>
      <c r="L1333" s="42">
        <v>5</v>
      </c>
      <c r="M1333" s="67">
        <v>-5.6737036366982699E-2</v>
      </c>
      <c r="N1333" s="42">
        <v>5</v>
      </c>
      <c r="O1333" s="67">
        <v>6.4340761167083702</v>
      </c>
      <c r="P1333" s="69">
        <v>-2.5858336674928499</v>
      </c>
      <c r="Q1333" s="69">
        <v>-0.462816808655579</v>
      </c>
      <c r="R1333" s="70">
        <v>8</v>
      </c>
      <c r="S1333" s="71">
        <v>0.02</v>
      </c>
      <c r="T1333" s="71" t="s">
        <v>2000</v>
      </c>
      <c r="U1333" s="46" t="s">
        <v>18</v>
      </c>
      <c r="V1333" s="72">
        <v>0.02</v>
      </c>
      <c r="W1333" s="72" t="s">
        <v>18</v>
      </c>
      <c r="X1333" s="72">
        <v>2.6599999999999999E-2</v>
      </c>
      <c r="Y1333" s="48" t="s">
        <v>30</v>
      </c>
      <c r="Z1333" s="49">
        <v>78.815287453239094</v>
      </c>
      <c r="AA1333" s="50" t="s">
        <v>18</v>
      </c>
      <c r="AB1333" s="73">
        <v>73</v>
      </c>
      <c r="AC1333" s="52">
        <v>43074</v>
      </c>
      <c r="AD1333" s="48" t="s">
        <v>2001</v>
      </c>
      <c r="AE1333" s="53" t="s">
        <v>693</v>
      </c>
      <c r="AF1333" s="46" t="s">
        <v>18</v>
      </c>
      <c r="AG1333" s="54">
        <v>-2.7721101110154698</v>
      </c>
    </row>
    <row r="1334" spans="1:33" hidden="1" x14ac:dyDescent="0.25">
      <c r="A1334" s="1" t="s">
        <v>2002</v>
      </c>
      <c r="B1334" s="40" t="b" cm="1">
        <f t="array" ref="B1334">IsESG(A1334)</f>
        <v>0</v>
      </c>
      <c r="C1334" s="74" t="s">
        <v>18</v>
      </c>
      <c r="D1334" s="37" t="s">
        <v>18</v>
      </c>
      <c r="E1334" s="74">
        <v>-1.6532246994396</v>
      </c>
      <c r="F1334" s="37">
        <v>4</v>
      </c>
      <c r="G1334" s="74">
        <v>-6.4677890578497301</v>
      </c>
      <c r="H1334" s="37">
        <v>5</v>
      </c>
      <c r="I1334" s="74">
        <v>-12.556441284565601</v>
      </c>
      <c r="J1334" s="37">
        <v>6</v>
      </c>
      <c r="K1334" s="74">
        <v>-2.2724062512599001</v>
      </c>
      <c r="L1334" s="37">
        <v>5</v>
      </c>
      <c r="M1334" s="74">
        <v>-5.6737036366982699E-2</v>
      </c>
      <c r="N1334" s="37">
        <v>5</v>
      </c>
      <c r="O1334" s="74">
        <v>6.4340761167083702</v>
      </c>
      <c r="P1334" s="76">
        <v>-2.5858336674928499</v>
      </c>
      <c r="Q1334" s="76">
        <v>-0.462816808655579</v>
      </c>
      <c r="R1334" s="77">
        <v>8</v>
      </c>
      <c r="S1334" s="78">
        <v>0.01</v>
      </c>
      <c r="T1334" s="78" t="s">
        <v>2000</v>
      </c>
      <c r="U1334" s="14" t="s">
        <v>18</v>
      </c>
      <c r="V1334" s="79">
        <v>0.02</v>
      </c>
      <c r="W1334" s="79" t="s">
        <v>18</v>
      </c>
      <c r="X1334" s="79">
        <v>2.6599999999999999E-2</v>
      </c>
      <c r="Y1334" s="12" t="s">
        <v>30</v>
      </c>
      <c r="Z1334" s="60" t="s">
        <v>18</v>
      </c>
      <c r="AA1334" s="8" t="s">
        <v>18</v>
      </c>
      <c r="AB1334" s="80" t="s">
        <v>18</v>
      </c>
      <c r="AC1334" s="62">
        <v>43074</v>
      </c>
      <c r="AD1334" s="12" t="s">
        <v>2001</v>
      </c>
      <c r="AE1334" s="16" t="s">
        <v>159</v>
      </c>
      <c r="AF1334" s="14" t="s">
        <v>18</v>
      </c>
      <c r="AG1334" s="39" t="s">
        <v>18</v>
      </c>
    </row>
    <row r="1335" spans="1:33" hidden="1" x14ac:dyDescent="0.25">
      <c r="A1335" s="40" t="s">
        <v>2003</v>
      </c>
      <c r="B1335" s="40" t="b" cm="1">
        <f t="array" ref="B1335">IsESG(A1335)</f>
        <v>0</v>
      </c>
      <c r="C1335" s="67" t="s">
        <v>18</v>
      </c>
      <c r="D1335" s="42" t="s">
        <v>18</v>
      </c>
      <c r="E1335" s="67">
        <v>-1.6532246994396</v>
      </c>
      <c r="F1335" s="42">
        <v>4</v>
      </c>
      <c r="G1335" s="67">
        <v>-6.4677890578497301</v>
      </c>
      <c r="H1335" s="42">
        <v>5</v>
      </c>
      <c r="I1335" s="67">
        <v>-12.556441284565601</v>
      </c>
      <c r="J1335" s="42">
        <v>6</v>
      </c>
      <c r="K1335" s="67">
        <v>-2.2724062512599001</v>
      </c>
      <c r="L1335" s="42">
        <v>5</v>
      </c>
      <c r="M1335" s="67">
        <v>-5.6737036366982699E-2</v>
      </c>
      <c r="N1335" s="42">
        <v>5</v>
      </c>
      <c r="O1335" s="67">
        <v>6.4340761167083702</v>
      </c>
      <c r="P1335" s="69">
        <v>-2.5858336674928499</v>
      </c>
      <c r="Q1335" s="69">
        <v>-0.462816808655579</v>
      </c>
      <c r="R1335" s="70">
        <v>8</v>
      </c>
      <c r="S1335" s="71">
        <v>0.01</v>
      </c>
      <c r="T1335" s="71" t="s">
        <v>2004</v>
      </c>
      <c r="U1335" s="46" t="s">
        <v>18</v>
      </c>
      <c r="V1335" s="72">
        <v>0.02</v>
      </c>
      <c r="W1335" s="72" t="s">
        <v>18</v>
      </c>
      <c r="X1335" s="72">
        <v>2.6599999999999999E-2</v>
      </c>
      <c r="Y1335" s="48" t="s">
        <v>30</v>
      </c>
      <c r="Z1335" s="49" t="s">
        <v>18</v>
      </c>
      <c r="AA1335" s="50" t="s">
        <v>18</v>
      </c>
      <c r="AB1335" s="73" t="s">
        <v>18</v>
      </c>
      <c r="AC1335" s="52">
        <v>43074</v>
      </c>
      <c r="AD1335" s="48" t="s">
        <v>2001</v>
      </c>
      <c r="AE1335" s="53" t="s">
        <v>713</v>
      </c>
      <c r="AF1335" s="46" t="s">
        <v>18</v>
      </c>
      <c r="AG1335" s="54" t="s">
        <v>18</v>
      </c>
    </row>
    <row r="1336" spans="1:33" hidden="1" x14ac:dyDescent="0.25">
      <c r="A1336" s="1" t="s">
        <v>2005</v>
      </c>
      <c r="B1336" s="40" t="b" cm="1">
        <f t="array" ref="B1336">IsESG(A1336)</f>
        <v>0</v>
      </c>
      <c r="C1336" s="74" t="s">
        <v>18</v>
      </c>
      <c r="D1336" s="37" t="s">
        <v>18</v>
      </c>
      <c r="E1336" s="74">
        <v>-1.6532246994396</v>
      </c>
      <c r="F1336" s="37">
        <v>4</v>
      </c>
      <c r="G1336" s="74">
        <v>-6.4677890578497301</v>
      </c>
      <c r="H1336" s="37">
        <v>5</v>
      </c>
      <c r="I1336" s="74">
        <v>-12.556441284565601</v>
      </c>
      <c r="J1336" s="37">
        <v>6</v>
      </c>
      <c r="K1336" s="74">
        <v>-2.2724062512599001</v>
      </c>
      <c r="L1336" s="37">
        <v>5</v>
      </c>
      <c r="M1336" s="74">
        <v>-5.6737036366982699E-2</v>
      </c>
      <c r="N1336" s="37">
        <v>5</v>
      </c>
      <c r="O1336" s="74">
        <v>6.4340761167083702</v>
      </c>
      <c r="P1336" s="76">
        <v>-2.5858336674928499</v>
      </c>
      <c r="Q1336" s="76">
        <v>-0.462816808655579</v>
      </c>
      <c r="R1336" s="77">
        <v>8</v>
      </c>
      <c r="S1336" s="78">
        <v>0</v>
      </c>
      <c r="T1336" s="78" t="s">
        <v>2006</v>
      </c>
      <c r="U1336" s="14" t="s">
        <v>18</v>
      </c>
      <c r="V1336" s="79">
        <v>0.02</v>
      </c>
      <c r="W1336" s="79" t="s">
        <v>18</v>
      </c>
      <c r="X1336" s="79">
        <v>2.6599999999999999E-2</v>
      </c>
      <c r="Y1336" s="12" t="s">
        <v>30</v>
      </c>
      <c r="Z1336" s="60" t="s">
        <v>18</v>
      </c>
      <c r="AA1336" s="8" t="s">
        <v>18</v>
      </c>
      <c r="AB1336" s="80" t="s">
        <v>18</v>
      </c>
      <c r="AC1336" s="62">
        <v>43074</v>
      </c>
      <c r="AD1336" s="12" t="s">
        <v>2001</v>
      </c>
      <c r="AE1336" s="16" t="s">
        <v>37</v>
      </c>
      <c r="AF1336" s="14" t="s">
        <v>18</v>
      </c>
      <c r="AG1336" s="39" t="s">
        <v>18</v>
      </c>
    </row>
    <row r="1337" spans="1:33" hidden="1" x14ac:dyDescent="0.25">
      <c r="A1337" s="40" t="s">
        <v>2007</v>
      </c>
      <c r="B1337" s="40" t="b" cm="1">
        <f t="array" ref="B1337">IsESG(A1337)</f>
        <v>0</v>
      </c>
      <c r="C1337" s="67" t="s">
        <v>18</v>
      </c>
      <c r="D1337" s="42" t="s">
        <v>18</v>
      </c>
      <c r="E1337" s="68">
        <v>-1.19174143986356</v>
      </c>
      <c r="F1337" s="64">
        <v>3</v>
      </c>
      <c r="G1337" s="67">
        <v>-6.01580752693775</v>
      </c>
      <c r="H1337" s="42">
        <v>4</v>
      </c>
      <c r="I1337" s="67">
        <v>-12.119346017623499</v>
      </c>
      <c r="J1337" s="42">
        <v>5</v>
      </c>
      <c r="K1337" s="67">
        <v>-2.0278589325807101</v>
      </c>
      <c r="L1337" s="42">
        <v>4</v>
      </c>
      <c r="M1337" s="67">
        <v>7.2267988818186496E-2</v>
      </c>
      <c r="N1337" s="42">
        <v>4</v>
      </c>
      <c r="O1337" s="67">
        <v>6.4356946804342501</v>
      </c>
      <c r="P1337" s="69">
        <v>-2.5172659952477598</v>
      </c>
      <c r="Q1337" s="69">
        <v>-0.38346201597259799</v>
      </c>
      <c r="R1337" s="70">
        <v>8</v>
      </c>
      <c r="S1337" s="71">
        <v>0</v>
      </c>
      <c r="T1337" s="71" t="s">
        <v>2008</v>
      </c>
      <c r="U1337" s="46" t="s">
        <v>18</v>
      </c>
      <c r="V1337" s="72">
        <v>1.4999999999999999E-2</v>
      </c>
      <c r="W1337" s="72" t="s">
        <v>18</v>
      </c>
      <c r="X1337" s="72">
        <v>2.1600000000000001E-2</v>
      </c>
      <c r="Y1337" s="48" t="s">
        <v>30</v>
      </c>
      <c r="Z1337" s="49" t="s">
        <v>18</v>
      </c>
      <c r="AA1337" s="50" t="s">
        <v>18</v>
      </c>
      <c r="AB1337" s="73" t="s">
        <v>18</v>
      </c>
      <c r="AC1337" s="52">
        <v>43074</v>
      </c>
      <c r="AD1337" s="48" t="s">
        <v>2001</v>
      </c>
      <c r="AE1337" s="53" t="s">
        <v>70</v>
      </c>
      <c r="AF1337" s="46" t="s">
        <v>18</v>
      </c>
      <c r="AG1337" s="54" t="s">
        <v>18</v>
      </c>
    </row>
    <row r="1338" spans="1:33" hidden="1" x14ac:dyDescent="0.25">
      <c r="A1338" s="1" t="s">
        <v>2009</v>
      </c>
      <c r="B1338" s="40" t="b" cm="1">
        <f t="array" ref="B1338">IsESG(A1338)</f>
        <v>0</v>
      </c>
      <c r="C1338" s="74" t="s">
        <v>18</v>
      </c>
      <c r="D1338" s="37" t="s">
        <v>18</v>
      </c>
      <c r="E1338" s="74" t="s">
        <v>18</v>
      </c>
      <c r="F1338" s="37" t="s">
        <v>18</v>
      </c>
      <c r="G1338" s="74">
        <v>-6.4677932072142399</v>
      </c>
      <c r="H1338" s="37">
        <v>9</v>
      </c>
      <c r="I1338" s="74">
        <v>-12.5564466118716</v>
      </c>
      <c r="J1338" s="37">
        <v>10</v>
      </c>
      <c r="K1338" s="74">
        <v>-2.2724157434075001</v>
      </c>
      <c r="L1338" s="37">
        <v>9</v>
      </c>
      <c r="M1338" s="74">
        <v>-5.6743513559898102E-2</v>
      </c>
      <c r="N1338" s="37">
        <v>9</v>
      </c>
      <c r="O1338" s="74">
        <v>6.4340683812256803</v>
      </c>
      <c r="P1338" s="76">
        <v>-2.58583760434525</v>
      </c>
      <c r="Q1338" s="76" t="s">
        <v>18</v>
      </c>
      <c r="R1338" s="77">
        <v>8</v>
      </c>
      <c r="S1338" s="78">
        <v>0.02</v>
      </c>
      <c r="T1338" s="78">
        <v>0.02</v>
      </c>
      <c r="U1338" s="14" t="s">
        <v>18</v>
      </c>
      <c r="V1338" s="79">
        <v>0.02</v>
      </c>
      <c r="W1338" s="79" t="s">
        <v>18</v>
      </c>
      <c r="X1338" s="79">
        <v>2.6599999999999999E-2</v>
      </c>
      <c r="Y1338" s="12" t="s">
        <v>30</v>
      </c>
      <c r="Z1338" s="60" t="s">
        <v>18</v>
      </c>
      <c r="AA1338" s="8" t="s">
        <v>18</v>
      </c>
      <c r="AB1338" s="80" t="s">
        <v>18</v>
      </c>
      <c r="AC1338" s="62">
        <v>43830</v>
      </c>
      <c r="AD1338" s="12" t="s">
        <v>2001</v>
      </c>
      <c r="AE1338" s="16" t="s">
        <v>205</v>
      </c>
      <c r="AF1338" s="14" t="s">
        <v>18</v>
      </c>
      <c r="AG1338" s="39" t="s">
        <v>18</v>
      </c>
    </row>
    <row r="1339" spans="1:33" hidden="1" x14ac:dyDescent="0.25">
      <c r="A1339" s="40" t="s">
        <v>2010</v>
      </c>
      <c r="B1339" s="40" t="b" cm="1">
        <f t="array" ref="B1339">IsESG(A1339)</f>
        <v>0</v>
      </c>
      <c r="C1339" s="67" t="s">
        <v>18</v>
      </c>
      <c r="D1339" s="42" t="s">
        <v>18</v>
      </c>
      <c r="E1339" s="67" t="s">
        <v>18</v>
      </c>
      <c r="F1339" s="42" t="s">
        <v>18</v>
      </c>
      <c r="G1339" s="67" t="s">
        <v>18</v>
      </c>
      <c r="H1339" s="42" t="s">
        <v>18</v>
      </c>
      <c r="I1339" s="68">
        <v>6.3709925227901198</v>
      </c>
      <c r="J1339" s="64">
        <v>1</v>
      </c>
      <c r="K1339" s="68">
        <v>4.1102756892230401</v>
      </c>
      <c r="L1339" s="64">
        <v>1</v>
      </c>
      <c r="M1339" s="68">
        <v>2.7099198892295502</v>
      </c>
      <c r="N1339" s="64">
        <v>1</v>
      </c>
      <c r="O1339" s="67">
        <v>2.2335403290156499</v>
      </c>
      <c r="P1339" s="69">
        <v>1.0252705696918301</v>
      </c>
      <c r="Q1339" s="69" t="s">
        <v>18</v>
      </c>
      <c r="R1339" s="70">
        <v>6</v>
      </c>
      <c r="S1339" s="71">
        <v>0.02</v>
      </c>
      <c r="T1339" s="71">
        <v>0.04</v>
      </c>
      <c r="U1339" s="46" t="s">
        <v>18</v>
      </c>
      <c r="V1339" s="72">
        <v>0.02</v>
      </c>
      <c r="W1339" s="72" t="s">
        <v>18</v>
      </c>
      <c r="X1339" s="72">
        <v>3.5000000000000003E-2</v>
      </c>
      <c r="Y1339" s="48" t="s">
        <v>30</v>
      </c>
      <c r="Z1339" s="49">
        <v>7.6817922799999998</v>
      </c>
      <c r="AA1339" s="50" t="s">
        <v>18</v>
      </c>
      <c r="AB1339" s="73">
        <v>109</v>
      </c>
      <c r="AC1339" s="52">
        <v>44742</v>
      </c>
      <c r="AD1339" s="48" t="s">
        <v>2011</v>
      </c>
      <c r="AE1339" s="53" t="s">
        <v>205</v>
      </c>
      <c r="AF1339" s="46" t="s">
        <v>18</v>
      </c>
      <c r="AG1339" s="54">
        <v>1.39392651999999</v>
      </c>
    </row>
    <row r="1340" spans="1:33" hidden="1" x14ac:dyDescent="0.25">
      <c r="A1340" s="1" t="s">
        <v>2012</v>
      </c>
      <c r="B1340" s="40" t="b" cm="1">
        <f t="array" ref="B1340">IsESG(A1340)</f>
        <v>0</v>
      </c>
      <c r="C1340" s="74" t="s">
        <v>18</v>
      </c>
      <c r="D1340" s="37" t="s">
        <v>18</v>
      </c>
      <c r="E1340" s="75">
        <v>0.73966371749292203</v>
      </c>
      <c r="F1340" s="66">
        <v>2</v>
      </c>
      <c r="G1340" s="75">
        <v>-1.31275977971934</v>
      </c>
      <c r="H1340" s="66">
        <v>3</v>
      </c>
      <c r="I1340" s="74">
        <v>-5.4479267889734997</v>
      </c>
      <c r="J1340" s="37">
        <v>4</v>
      </c>
      <c r="K1340" s="74">
        <v>-2.5506721022219501</v>
      </c>
      <c r="L1340" s="37">
        <v>10</v>
      </c>
      <c r="M1340" s="74">
        <v>-1.4630643568799799</v>
      </c>
      <c r="N1340" s="37">
        <v>10</v>
      </c>
      <c r="O1340" s="74">
        <v>0.49505716662521398</v>
      </c>
      <c r="P1340" s="76">
        <v>-19.248153119694098</v>
      </c>
      <c r="Q1340" s="76">
        <v>-0.102830631215583</v>
      </c>
      <c r="R1340" s="77">
        <v>6</v>
      </c>
      <c r="S1340" s="78">
        <v>0.02</v>
      </c>
      <c r="T1340" s="78" t="s">
        <v>2013</v>
      </c>
      <c r="U1340" s="14" t="s">
        <v>18</v>
      </c>
      <c r="V1340" s="79">
        <v>2.2499999999999999E-2</v>
      </c>
      <c r="W1340" s="79" t="s">
        <v>18</v>
      </c>
      <c r="X1340" s="79">
        <v>2.3E-2</v>
      </c>
      <c r="Y1340" s="12" t="s">
        <v>30</v>
      </c>
      <c r="Z1340" s="60">
        <v>36.92897439</v>
      </c>
      <c r="AA1340" s="8">
        <v>5.4999989999999999E-2</v>
      </c>
      <c r="AB1340" s="80">
        <v>473</v>
      </c>
      <c r="AC1340" s="62">
        <v>42551</v>
      </c>
      <c r="AD1340" s="12" t="s">
        <v>1713</v>
      </c>
      <c r="AE1340" s="16" t="s">
        <v>710</v>
      </c>
      <c r="AF1340" s="14" t="s">
        <v>18</v>
      </c>
      <c r="AG1340" s="39">
        <v>-5.6193352299999999</v>
      </c>
    </row>
    <row r="1341" spans="1:33" hidden="1" x14ac:dyDescent="0.25">
      <c r="A1341" s="40" t="s">
        <v>2014</v>
      </c>
      <c r="B1341" s="40" t="b" cm="1">
        <f t="array" ref="B1341">IsESG(A1341)</f>
        <v>0</v>
      </c>
      <c r="C1341" s="67" t="s">
        <v>18</v>
      </c>
      <c r="D1341" s="42" t="s">
        <v>18</v>
      </c>
      <c r="E1341" s="67" t="s">
        <v>18</v>
      </c>
      <c r="F1341" s="42" t="s">
        <v>18</v>
      </c>
      <c r="G1341" s="68">
        <v>4.6259836790459996</v>
      </c>
      <c r="H1341" s="64">
        <v>2</v>
      </c>
      <c r="I1341" s="68">
        <v>2.5087278618023601</v>
      </c>
      <c r="J1341" s="64">
        <v>2</v>
      </c>
      <c r="K1341" s="68">
        <v>1.2285368210487699</v>
      </c>
      <c r="L1341" s="64">
        <v>2</v>
      </c>
      <c r="M1341" s="68">
        <v>0.52987392654852905</v>
      </c>
      <c r="N1341" s="64">
        <v>2</v>
      </c>
      <c r="O1341" s="67">
        <v>0.66228647470550905</v>
      </c>
      <c r="P1341" s="69">
        <v>-2.3740202396965899</v>
      </c>
      <c r="Q1341" s="69" t="s">
        <v>18</v>
      </c>
      <c r="R1341" s="70">
        <v>6</v>
      </c>
      <c r="S1341" s="71">
        <v>0.02</v>
      </c>
      <c r="T1341" s="71" t="s">
        <v>2015</v>
      </c>
      <c r="U1341" s="46" t="s">
        <v>18</v>
      </c>
      <c r="V1341" s="72">
        <v>2.75E-2</v>
      </c>
      <c r="W1341" s="72" t="s">
        <v>18</v>
      </c>
      <c r="X1341" s="72">
        <v>2.7654000000000001E-2</v>
      </c>
      <c r="Y1341" s="48" t="s">
        <v>30</v>
      </c>
      <c r="Z1341" s="49">
        <v>106.33611413</v>
      </c>
      <c r="AA1341" s="50">
        <v>0.49941175999999998</v>
      </c>
      <c r="AB1341" s="73">
        <v>1822</v>
      </c>
      <c r="AC1341" s="52">
        <v>44377</v>
      </c>
      <c r="AD1341" s="48" t="s">
        <v>1713</v>
      </c>
      <c r="AE1341" s="53" t="s">
        <v>710</v>
      </c>
      <c r="AF1341" s="46" t="s">
        <v>18</v>
      </c>
      <c r="AG1341" s="54">
        <v>-6.7343279000000003</v>
      </c>
    </row>
    <row r="1342" spans="1:33" x14ac:dyDescent="0.25">
      <c r="A1342" s="81" t="s">
        <v>2016</v>
      </c>
      <c r="B1342" s="40" t="b" cm="1">
        <f t="array" ref="B1342">IsESG(A1342)</f>
        <v>0</v>
      </c>
      <c r="C1342" s="124">
        <v>7.4354435172936304</v>
      </c>
      <c r="D1342" s="125">
        <v>1</v>
      </c>
      <c r="E1342" s="124">
        <v>6.0102902065043402</v>
      </c>
      <c r="F1342" s="125">
        <v>1</v>
      </c>
      <c r="G1342" s="124">
        <v>4.8737883187369704</v>
      </c>
      <c r="H1342" s="125">
        <v>1</v>
      </c>
      <c r="I1342" s="124">
        <v>1.1336997684013801</v>
      </c>
      <c r="J1342" s="125">
        <v>3</v>
      </c>
      <c r="K1342" s="124">
        <v>5.2684271864511502E-2</v>
      </c>
      <c r="L1342" s="125">
        <v>3</v>
      </c>
      <c r="M1342" s="124">
        <v>0.14125956444967999</v>
      </c>
      <c r="N1342" s="125">
        <v>3</v>
      </c>
      <c r="O1342" s="82">
        <v>0.53186491085030096</v>
      </c>
      <c r="P1342" s="84">
        <v>-5.5414627449614002</v>
      </c>
      <c r="Q1342" s="84">
        <v>5.93670159572497</v>
      </c>
      <c r="R1342" s="85">
        <v>6</v>
      </c>
      <c r="S1342" s="86">
        <v>0.02</v>
      </c>
      <c r="T1342" s="86" t="s">
        <v>2015</v>
      </c>
      <c r="U1342" s="87" t="s">
        <v>18</v>
      </c>
      <c r="V1342" s="88">
        <v>2.9499999999999998E-2</v>
      </c>
      <c r="W1342" s="88" t="s">
        <v>18</v>
      </c>
      <c r="X1342" s="88">
        <v>2.9600999999999999E-2</v>
      </c>
      <c r="Y1342" s="89" t="s">
        <v>30</v>
      </c>
      <c r="Z1342" s="90">
        <v>468.34494117000003</v>
      </c>
      <c r="AA1342" s="91">
        <v>0.44713958999999998</v>
      </c>
      <c r="AB1342" s="92">
        <v>4536</v>
      </c>
      <c r="AC1342" s="93">
        <v>41409</v>
      </c>
      <c r="AD1342" s="89" t="s">
        <v>1713</v>
      </c>
      <c r="AE1342" s="94">
        <v>20000</v>
      </c>
      <c r="AF1342" s="87" t="s">
        <v>18</v>
      </c>
      <c r="AG1342" s="95">
        <v>-41.448314239999902</v>
      </c>
    </row>
    <row r="1343" spans="1:33" hidden="1" x14ac:dyDescent="0.25">
      <c r="A1343" s="40" t="s">
        <v>2017</v>
      </c>
      <c r="B1343" s="40" t="b" cm="1">
        <f t="array" ref="B1343">IsESG(A1343)</f>
        <v>0</v>
      </c>
      <c r="C1343" s="67" t="s">
        <v>18</v>
      </c>
      <c r="D1343" s="42" t="s">
        <v>18</v>
      </c>
      <c r="E1343" s="68">
        <v>8.8743550583415995</v>
      </c>
      <c r="F1343" s="64">
        <v>3</v>
      </c>
      <c r="G1343" s="68">
        <v>9.2823151139077993</v>
      </c>
      <c r="H1343" s="64">
        <v>1</v>
      </c>
      <c r="I1343" s="67">
        <v>24.6733167587618</v>
      </c>
      <c r="J1343" s="42">
        <v>11</v>
      </c>
      <c r="K1343" s="67">
        <v>7.7390522621579398</v>
      </c>
      <c r="L1343" s="42">
        <v>5</v>
      </c>
      <c r="M1343" s="67">
        <v>0.992594033091864</v>
      </c>
      <c r="N1343" s="42">
        <v>14</v>
      </c>
      <c r="O1343" s="67">
        <v>3.88732677763281</v>
      </c>
      <c r="P1343" s="69">
        <v>5.2972926073559803</v>
      </c>
      <c r="Q1343" s="69">
        <v>0.31565583433199601</v>
      </c>
      <c r="R1343" s="70">
        <v>8</v>
      </c>
      <c r="S1343" s="71">
        <v>0</v>
      </c>
      <c r="T1343" s="71">
        <v>0.01</v>
      </c>
      <c r="U1343" s="46" t="s">
        <v>18</v>
      </c>
      <c r="V1343" s="72">
        <v>8.9999999999999993E-3</v>
      </c>
      <c r="W1343" s="72" t="s">
        <v>18</v>
      </c>
      <c r="X1343" s="72">
        <v>9.7000000000000003E-3</v>
      </c>
      <c r="Y1343" s="48" t="s">
        <v>30</v>
      </c>
      <c r="Z1343" s="49">
        <v>32.521330200000001</v>
      </c>
      <c r="AA1343" s="50" t="s">
        <v>18</v>
      </c>
      <c r="AB1343" s="73" t="s">
        <v>18</v>
      </c>
      <c r="AC1343" s="52">
        <v>42916</v>
      </c>
      <c r="AD1343" s="48" t="s">
        <v>2018</v>
      </c>
      <c r="AE1343" s="53" t="s">
        <v>68</v>
      </c>
      <c r="AF1343" s="46" t="s">
        <v>18</v>
      </c>
      <c r="AG1343" s="54" t="s">
        <v>18</v>
      </c>
    </row>
    <row r="1344" spans="1:33" hidden="1" x14ac:dyDescent="0.25">
      <c r="A1344" s="1" t="s">
        <v>2019</v>
      </c>
      <c r="B1344" s="40" t="b" cm="1">
        <f t="array" ref="B1344">IsESG(A1344)</f>
        <v>0</v>
      </c>
      <c r="C1344" s="74" t="s">
        <v>18</v>
      </c>
      <c r="D1344" s="37" t="s">
        <v>18</v>
      </c>
      <c r="E1344" s="74" t="s">
        <v>18</v>
      </c>
      <c r="F1344" s="37" t="s">
        <v>18</v>
      </c>
      <c r="G1344" s="74">
        <v>4.0607897903577497</v>
      </c>
      <c r="H1344" s="37">
        <v>6</v>
      </c>
      <c r="I1344" s="74">
        <v>12.5748269093679</v>
      </c>
      <c r="J1344" s="37">
        <v>14</v>
      </c>
      <c r="K1344" s="74">
        <v>3.8118994659918899</v>
      </c>
      <c r="L1344" s="37">
        <v>7</v>
      </c>
      <c r="M1344" s="74">
        <v>0.395380837092629</v>
      </c>
      <c r="N1344" s="37">
        <v>19</v>
      </c>
      <c r="O1344" s="74">
        <v>4.7204948727165998</v>
      </c>
      <c r="P1344" s="76">
        <v>1.7993489625907</v>
      </c>
      <c r="Q1344" s="76" t="s">
        <v>18</v>
      </c>
      <c r="R1344" s="77">
        <v>8</v>
      </c>
      <c r="S1344" s="78">
        <v>5.0000000000000001E-3</v>
      </c>
      <c r="T1344" s="78">
        <v>5.0000000000000001E-3</v>
      </c>
      <c r="U1344" s="14" t="s">
        <v>18</v>
      </c>
      <c r="V1344" s="79">
        <v>1.35E-2</v>
      </c>
      <c r="W1344" s="79" t="s">
        <v>18</v>
      </c>
      <c r="X1344" s="79">
        <v>1.44E-2</v>
      </c>
      <c r="Y1344" s="12" t="s">
        <v>117</v>
      </c>
      <c r="Z1344" s="60">
        <v>134.9</v>
      </c>
      <c r="AA1344" s="8" t="s">
        <v>18</v>
      </c>
      <c r="AB1344" s="80" t="s">
        <v>18</v>
      </c>
      <c r="AC1344" s="62">
        <v>44168</v>
      </c>
      <c r="AD1344" s="12" t="s">
        <v>2018</v>
      </c>
      <c r="AE1344" s="16" t="s">
        <v>129</v>
      </c>
      <c r="AF1344" s="14" t="s">
        <v>18</v>
      </c>
      <c r="AG1344" s="39" t="s">
        <v>18</v>
      </c>
    </row>
    <row r="1345" spans="1:33" hidden="1" x14ac:dyDescent="0.25">
      <c r="A1345" s="40" t="s">
        <v>2020</v>
      </c>
      <c r="B1345" s="40" t="b" cm="1">
        <f t="array" ref="B1345">IsESG(A1345)</f>
        <v>0</v>
      </c>
      <c r="C1345" s="67" t="s">
        <v>18</v>
      </c>
      <c r="D1345" s="42" t="s">
        <v>18</v>
      </c>
      <c r="E1345" s="67">
        <v>3.91244103261534</v>
      </c>
      <c r="F1345" s="42">
        <v>4</v>
      </c>
      <c r="G1345" s="68">
        <v>5.0671733377830597</v>
      </c>
      <c r="H1345" s="64">
        <v>3</v>
      </c>
      <c r="I1345" s="67">
        <v>13.4202305289239</v>
      </c>
      <c r="J1345" s="42">
        <v>13</v>
      </c>
      <c r="K1345" s="67">
        <v>4.1609782157060904</v>
      </c>
      <c r="L1345" s="42">
        <v>6</v>
      </c>
      <c r="M1345" s="67">
        <v>0.58658310564223504</v>
      </c>
      <c r="N1345" s="42">
        <v>15</v>
      </c>
      <c r="O1345" s="67">
        <v>1.1790576008784599</v>
      </c>
      <c r="P1345" s="69">
        <v>7.9209202033345498</v>
      </c>
      <c r="Q1345" s="69">
        <v>0.38075092871267002</v>
      </c>
      <c r="R1345" s="70">
        <v>8</v>
      </c>
      <c r="S1345" s="71">
        <v>3.5000000000000001E-3</v>
      </c>
      <c r="T1345" s="71">
        <v>3.5000000000000001E-3</v>
      </c>
      <c r="U1345" s="46" t="s">
        <v>18</v>
      </c>
      <c r="V1345" s="72">
        <v>7.0000000000000001E-3</v>
      </c>
      <c r="W1345" s="72" t="s">
        <v>18</v>
      </c>
      <c r="X1345" s="72">
        <v>8.3000000000000001E-3</v>
      </c>
      <c r="Y1345" s="48" t="s">
        <v>117</v>
      </c>
      <c r="Z1345" s="49">
        <v>132.30000000000001</v>
      </c>
      <c r="AA1345" s="50" t="s">
        <v>18</v>
      </c>
      <c r="AB1345" s="73" t="s">
        <v>18</v>
      </c>
      <c r="AC1345" s="52">
        <v>42992</v>
      </c>
      <c r="AD1345" s="48" t="s">
        <v>2018</v>
      </c>
      <c r="AE1345" s="53" t="s">
        <v>129</v>
      </c>
      <c r="AF1345" s="46" t="s">
        <v>18</v>
      </c>
      <c r="AG1345" s="54" t="s">
        <v>18</v>
      </c>
    </row>
    <row r="1346" spans="1:33" hidden="1" x14ac:dyDescent="0.25">
      <c r="A1346" s="1" t="s">
        <v>2021</v>
      </c>
      <c r="B1346" s="40" t="b" cm="1">
        <f t="array" ref="B1346">IsESG(A1346)</f>
        <v>0</v>
      </c>
      <c r="C1346" s="74" t="s">
        <v>18</v>
      </c>
      <c r="D1346" s="37" t="s">
        <v>18</v>
      </c>
      <c r="E1346" s="74">
        <v>-3.5045196446763001</v>
      </c>
      <c r="F1346" s="37">
        <v>11</v>
      </c>
      <c r="G1346" s="74">
        <v>-6.2256089270231598</v>
      </c>
      <c r="H1346" s="37">
        <v>14</v>
      </c>
      <c r="I1346" s="74">
        <v>7.4515539413954501</v>
      </c>
      <c r="J1346" s="37">
        <v>17</v>
      </c>
      <c r="K1346" s="74">
        <v>3.7003998096711799</v>
      </c>
      <c r="L1346" s="37">
        <v>8</v>
      </c>
      <c r="M1346" s="74">
        <v>0.23394876527715799</v>
      </c>
      <c r="N1346" s="37">
        <v>20</v>
      </c>
      <c r="O1346" s="74">
        <v>4.38628854892033</v>
      </c>
      <c r="P1346" s="76">
        <v>0.76842746357727598</v>
      </c>
      <c r="Q1346" s="76">
        <v>-0.80592814307515803</v>
      </c>
      <c r="R1346" s="77">
        <v>8</v>
      </c>
      <c r="S1346" s="78">
        <v>0</v>
      </c>
      <c r="T1346" s="78">
        <v>0</v>
      </c>
      <c r="U1346" s="14" t="s">
        <v>18</v>
      </c>
      <c r="V1346" s="79">
        <v>0</v>
      </c>
      <c r="W1346" s="79" t="s">
        <v>18</v>
      </c>
      <c r="X1346" s="79">
        <v>0</v>
      </c>
      <c r="Y1346" s="12" t="s">
        <v>1477</v>
      </c>
      <c r="Z1346" s="60">
        <v>13059.313574760001</v>
      </c>
      <c r="AA1346" s="8" t="s">
        <v>18</v>
      </c>
      <c r="AB1346" s="80" t="s">
        <v>18</v>
      </c>
      <c r="AC1346" s="62">
        <v>43251</v>
      </c>
      <c r="AD1346" s="12" t="s">
        <v>2022</v>
      </c>
      <c r="AE1346" s="16" t="s">
        <v>68</v>
      </c>
      <c r="AF1346" s="14" t="s">
        <v>18</v>
      </c>
      <c r="AG1346" s="39" t="s">
        <v>18</v>
      </c>
    </row>
    <row r="1347" spans="1:33" hidden="1" x14ac:dyDescent="0.25">
      <c r="A1347" s="40" t="s">
        <v>2023</v>
      </c>
      <c r="B1347" s="40" t="b" cm="1">
        <f t="array" ref="B1347">IsESG(A1347)</f>
        <v>0</v>
      </c>
      <c r="C1347" s="67" t="s">
        <v>18</v>
      </c>
      <c r="D1347" s="42" t="s">
        <v>18</v>
      </c>
      <c r="E1347" s="67">
        <v>2.36717330840938</v>
      </c>
      <c r="F1347" s="42">
        <v>6</v>
      </c>
      <c r="G1347" s="67">
        <v>3.3931093581751099</v>
      </c>
      <c r="H1347" s="42">
        <v>7</v>
      </c>
      <c r="I1347" s="67">
        <v>7.9180291388310096</v>
      </c>
      <c r="J1347" s="42">
        <v>15</v>
      </c>
      <c r="K1347" s="67">
        <v>3.0401714578555299</v>
      </c>
      <c r="L1347" s="42">
        <v>10</v>
      </c>
      <c r="M1347" s="67">
        <v>0.424536710053802</v>
      </c>
      <c r="N1347" s="42">
        <v>17</v>
      </c>
      <c r="O1347" s="67">
        <v>1.47805654540484</v>
      </c>
      <c r="P1347" s="69">
        <v>2.5959898445898002</v>
      </c>
      <c r="Q1347" s="69">
        <v>0.70864595189399604</v>
      </c>
      <c r="R1347" s="70">
        <v>8</v>
      </c>
      <c r="S1347" s="71">
        <v>0.05</v>
      </c>
      <c r="T1347" s="71">
        <v>5.0000000000000001E-4</v>
      </c>
      <c r="U1347" s="46" t="s">
        <v>18</v>
      </c>
      <c r="V1347" s="72">
        <v>2.5000000000000001E-3</v>
      </c>
      <c r="W1347" s="72" t="s">
        <v>18</v>
      </c>
      <c r="X1347" s="72">
        <v>3.0000000000000001E-3</v>
      </c>
      <c r="Y1347" s="48" t="s">
        <v>1371</v>
      </c>
      <c r="Z1347" s="49">
        <v>6414.0230701</v>
      </c>
      <c r="AA1347" s="50" t="s">
        <v>18</v>
      </c>
      <c r="AB1347" s="73" t="s">
        <v>18</v>
      </c>
      <c r="AC1347" s="52">
        <v>42699</v>
      </c>
      <c r="AD1347" s="48" t="s">
        <v>2022</v>
      </c>
      <c r="AE1347" s="53" t="s">
        <v>68</v>
      </c>
      <c r="AF1347" s="46" t="s">
        <v>18</v>
      </c>
      <c r="AG1347" s="54" t="s">
        <v>18</v>
      </c>
    </row>
    <row r="1348" spans="1:33" hidden="1" x14ac:dyDescent="0.25">
      <c r="A1348" s="1" t="s">
        <v>2024</v>
      </c>
      <c r="B1348" s="40" t="b" cm="1">
        <f t="array" ref="B1348">IsESG(A1348)</f>
        <v>0</v>
      </c>
      <c r="C1348" s="74" t="s">
        <v>18</v>
      </c>
      <c r="D1348" s="37" t="s">
        <v>18</v>
      </c>
      <c r="E1348" s="74">
        <v>2.35647216091985</v>
      </c>
      <c r="F1348" s="37">
        <v>7</v>
      </c>
      <c r="G1348" s="74">
        <v>3.3831770134981198</v>
      </c>
      <c r="H1348" s="37">
        <v>8</v>
      </c>
      <c r="I1348" s="74">
        <v>7.9083531269919396</v>
      </c>
      <c r="J1348" s="37">
        <v>16</v>
      </c>
      <c r="K1348" s="74">
        <v>3.0359960761445302</v>
      </c>
      <c r="L1348" s="37">
        <v>11</v>
      </c>
      <c r="M1348" s="74">
        <v>0.423838004067356</v>
      </c>
      <c r="N1348" s="37">
        <v>18</v>
      </c>
      <c r="O1348" s="74">
        <v>1.47799134760271</v>
      </c>
      <c r="P1348" s="76">
        <v>2.5895576289869999</v>
      </c>
      <c r="Q1348" s="76">
        <v>0.70311133560858896</v>
      </c>
      <c r="R1348" s="77">
        <v>8</v>
      </c>
      <c r="S1348" s="78">
        <v>0.05</v>
      </c>
      <c r="T1348" s="78">
        <v>5.0000000000000001E-4</v>
      </c>
      <c r="U1348" s="14" t="s">
        <v>18</v>
      </c>
      <c r="V1348" s="79">
        <v>2.5000000000000001E-3</v>
      </c>
      <c r="W1348" s="79" t="s">
        <v>18</v>
      </c>
      <c r="X1348" s="79">
        <v>0</v>
      </c>
      <c r="Y1348" s="12" t="s">
        <v>1371</v>
      </c>
      <c r="Z1348" s="60" t="s">
        <v>18</v>
      </c>
      <c r="AA1348" s="8" t="s">
        <v>18</v>
      </c>
      <c r="AB1348" s="80" t="s">
        <v>18</v>
      </c>
      <c r="AC1348" s="62">
        <v>42688</v>
      </c>
      <c r="AD1348" s="12" t="s">
        <v>2022</v>
      </c>
      <c r="AE1348" s="16" t="s">
        <v>56</v>
      </c>
      <c r="AF1348" s="14" t="s">
        <v>18</v>
      </c>
      <c r="AG1348" s="39" t="s">
        <v>18</v>
      </c>
    </row>
    <row r="1349" spans="1:33" hidden="1" x14ac:dyDescent="0.25">
      <c r="A1349" s="40" t="s">
        <v>2025</v>
      </c>
      <c r="B1349" s="40" t="b" cm="1">
        <f t="array" ref="B1349">IsESG(A1349)</f>
        <v>0</v>
      </c>
      <c r="C1349" s="67" t="s">
        <v>18</v>
      </c>
      <c r="D1349" s="42" t="s">
        <v>18</v>
      </c>
      <c r="E1349" s="67" t="s">
        <v>18</v>
      </c>
      <c r="F1349" s="42" t="s">
        <v>18</v>
      </c>
      <c r="G1349" s="67" t="s">
        <v>18</v>
      </c>
      <c r="H1349" s="42" t="s">
        <v>18</v>
      </c>
      <c r="I1349" s="67" t="s">
        <v>18</v>
      </c>
      <c r="J1349" s="42" t="s">
        <v>18</v>
      </c>
      <c r="K1349" s="68">
        <v>14.072412698601401</v>
      </c>
      <c r="L1349" s="64">
        <v>2</v>
      </c>
      <c r="M1349" s="68">
        <v>14.040832912147099</v>
      </c>
      <c r="N1349" s="64">
        <v>1</v>
      </c>
      <c r="O1349" s="67" t="s">
        <v>18</v>
      </c>
      <c r="P1349" s="69" t="s">
        <v>18</v>
      </c>
      <c r="Q1349" s="69" t="s">
        <v>18</v>
      </c>
      <c r="R1349" s="70">
        <v>6</v>
      </c>
      <c r="S1349" s="71">
        <v>0</v>
      </c>
      <c r="T1349" s="71">
        <v>0</v>
      </c>
      <c r="U1349" s="46" t="s">
        <v>18</v>
      </c>
      <c r="V1349" s="72">
        <v>3.0000000000000001E-3</v>
      </c>
      <c r="W1349" s="72" t="s">
        <v>18</v>
      </c>
      <c r="X1349" s="72">
        <v>0</v>
      </c>
      <c r="Y1349" s="48" t="s">
        <v>2026</v>
      </c>
      <c r="Z1349" s="49">
        <v>6.4925764211641601</v>
      </c>
      <c r="AA1349" s="50" t="s">
        <v>18</v>
      </c>
      <c r="AB1349" s="73" t="s">
        <v>18</v>
      </c>
      <c r="AC1349" s="52">
        <v>45401</v>
      </c>
      <c r="AD1349" s="48" t="s">
        <v>2027</v>
      </c>
      <c r="AE1349" s="53" t="s">
        <v>1391</v>
      </c>
      <c r="AF1349" s="46" t="s">
        <v>18</v>
      </c>
      <c r="AG1349" s="54" t="s">
        <v>18</v>
      </c>
    </row>
    <row r="1350" spans="1:33" hidden="1" x14ac:dyDescent="0.25">
      <c r="A1350" s="1" t="s">
        <v>2028</v>
      </c>
      <c r="B1350" s="40" t="b" cm="1">
        <f t="array" ref="B1350">IsESG(A1350)</f>
        <v>0</v>
      </c>
      <c r="C1350" s="74" t="s">
        <v>18</v>
      </c>
      <c r="D1350" s="37" t="s">
        <v>18</v>
      </c>
      <c r="E1350" s="74" t="s">
        <v>18</v>
      </c>
      <c r="F1350" s="37" t="s">
        <v>18</v>
      </c>
      <c r="G1350" s="74" t="s">
        <v>18</v>
      </c>
      <c r="H1350" s="37" t="s">
        <v>18</v>
      </c>
      <c r="I1350" s="74" t="s">
        <v>18</v>
      </c>
      <c r="J1350" s="37" t="s">
        <v>18</v>
      </c>
      <c r="K1350" s="74">
        <v>-15.275566420040199</v>
      </c>
      <c r="L1350" s="37">
        <v>25</v>
      </c>
      <c r="M1350" s="74">
        <v>1.11659847435656</v>
      </c>
      <c r="N1350" s="37">
        <v>13</v>
      </c>
      <c r="O1350" s="74" t="s">
        <v>18</v>
      </c>
      <c r="P1350" s="76" t="s">
        <v>18</v>
      </c>
      <c r="Q1350" s="76" t="s">
        <v>18</v>
      </c>
      <c r="R1350" s="77">
        <v>6</v>
      </c>
      <c r="S1350" s="78">
        <v>0</v>
      </c>
      <c r="T1350" s="78">
        <v>0</v>
      </c>
      <c r="U1350" s="14" t="s">
        <v>18</v>
      </c>
      <c r="V1350" s="79">
        <v>6.4999999999999997E-3</v>
      </c>
      <c r="W1350" s="79" t="s">
        <v>18</v>
      </c>
      <c r="X1350" s="79">
        <v>0</v>
      </c>
      <c r="Y1350" s="12" t="s">
        <v>2026</v>
      </c>
      <c r="Z1350" s="60">
        <v>18.0692727907294</v>
      </c>
      <c r="AA1350" s="8" t="s">
        <v>18</v>
      </c>
      <c r="AB1350" s="80" t="s">
        <v>18</v>
      </c>
      <c r="AC1350" s="62">
        <v>45338</v>
      </c>
      <c r="AD1350" s="12" t="s">
        <v>2027</v>
      </c>
      <c r="AE1350" s="16" t="s">
        <v>1391</v>
      </c>
      <c r="AF1350" s="14" t="s">
        <v>18</v>
      </c>
      <c r="AG1350" s="39" t="s">
        <v>18</v>
      </c>
    </row>
    <row r="1351" spans="1:33" hidden="1" x14ac:dyDescent="0.25">
      <c r="A1351" s="40" t="s">
        <v>2029</v>
      </c>
      <c r="B1351" s="40" t="b" cm="1">
        <f t="array" ref="B1351">IsESG(A1351)</f>
        <v>0</v>
      </c>
      <c r="C1351" s="67" t="s">
        <v>18</v>
      </c>
      <c r="D1351" s="42" t="s">
        <v>18</v>
      </c>
      <c r="E1351" s="67" t="s">
        <v>18</v>
      </c>
      <c r="F1351" s="42" t="s">
        <v>18</v>
      </c>
      <c r="G1351" s="67" t="s">
        <v>18</v>
      </c>
      <c r="H1351" s="42" t="s">
        <v>18</v>
      </c>
      <c r="I1351" s="67">
        <v>63.8816285791696</v>
      </c>
      <c r="J1351" s="42">
        <v>7</v>
      </c>
      <c r="K1351" s="67">
        <v>-0.57038910459809</v>
      </c>
      <c r="L1351" s="42">
        <v>19</v>
      </c>
      <c r="M1351" s="67">
        <v>4.9447068153163301</v>
      </c>
      <c r="N1351" s="42">
        <v>5</v>
      </c>
      <c r="O1351" s="67">
        <v>52.4057061510387</v>
      </c>
      <c r="P1351" s="69">
        <v>1.1411089290465299</v>
      </c>
      <c r="Q1351" s="69" t="s">
        <v>18</v>
      </c>
      <c r="R1351" s="70">
        <v>6</v>
      </c>
      <c r="S1351" s="71">
        <v>0</v>
      </c>
      <c r="T1351" s="71">
        <v>0</v>
      </c>
      <c r="U1351" s="46" t="s">
        <v>18</v>
      </c>
      <c r="V1351" s="72">
        <v>0</v>
      </c>
      <c r="W1351" s="72" t="s">
        <v>18</v>
      </c>
      <c r="X1351" s="72">
        <v>1.49E-2</v>
      </c>
      <c r="Y1351" s="48" t="s">
        <v>2026</v>
      </c>
      <c r="Z1351" s="49">
        <v>8.2850064693891294</v>
      </c>
      <c r="AA1351" s="50" t="s">
        <v>18</v>
      </c>
      <c r="AB1351" s="73" t="s">
        <v>18</v>
      </c>
      <c r="AC1351" s="52">
        <v>45035</v>
      </c>
      <c r="AD1351" s="48" t="s">
        <v>2027</v>
      </c>
      <c r="AE1351" s="53" t="s">
        <v>1391</v>
      </c>
      <c r="AF1351" s="46" t="s">
        <v>18</v>
      </c>
      <c r="AG1351" s="54" t="s">
        <v>18</v>
      </c>
    </row>
    <row r="1352" spans="1:33" hidden="1" x14ac:dyDescent="0.25">
      <c r="A1352" s="1" t="s">
        <v>2030</v>
      </c>
      <c r="B1352" s="40" t="b" cm="1">
        <f t="array" ref="B1352">IsESG(A1352)</f>
        <v>0</v>
      </c>
      <c r="C1352" s="74" t="s">
        <v>18</v>
      </c>
      <c r="D1352" s="37" t="s">
        <v>18</v>
      </c>
      <c r="E1352" s="74" t="s">
        <v>18</v>
      </c>
      <c r="F1352" s="37" t="s">
        <v>18</v>
      </c>
      <c r="G1352" s="74">
        <v>4.4212010316979597</v>
      </c>
      <c r="H1352" s="37">
        <v>4</v>
      </c>
      <c r="I1352" s="74">
        <v>96.737380027307907</v>
      </c>
      <c r="J1352" s="37">
        <v>4</v>
      </c>
      <c r="K1352" s="74">
        <v>12.513055227195199</v>
      </c>
      <c r="L1352" s="37">
        <v>4</v>
      </c>
      <c r="M1352" s="75">
        <v>13.6479954350753</v>
      </c>
      <c r="N1352" s="66">
        <v>2</v>
      </c>
      <c r="O1352" s="74">
        <v>48.4165486036011</v>
      </c>
      <c r="P1352" s="76">
        <v>1.9137334928327701</v>
      </c>
      <c r="Q1352" s="76" t="s">
        <v>18</v>
      </c>
      <c r="R1352" s="77">
        <v>6</v>
      </c>
      <c r="S1352" s="78">
        <v>0</v>
      </c>
      <c r="T1352" s="78">
        <v>0</v>
      </c>
      <c r="U1352" s="14" t="s">
        <v>18</v>
      </c>
      <c r="V1352" s="79">
        <v>0.02</v>
      </c>
      <c r="W1352" s="79" t="s">
        <v>18</v>
      </c>
      <c r="X1352" s="79">
        <v>0</v>
      </c>
      <c r="Y1352" s="12" t="s">
        <v>2026</v>
      </c>
      <c r="Z1352" s="60">
        <v>1071.73429022547</v>
      </c>
      <c r="AA1352" s="8" t="s">
        <v>18</v>
      </c>
      <c r="AB1352" s="80" t="s">
        <v>18</v>
      </c>
      <c r="AC1352" s="62">
        <v>43990</v>
      </c>
      <c r="AD1352" s="12" t="s">
        <v>2027</v>
      </c>
      <c r="AE1352" s="16" t="s">
        <v>1391</v>
      </c>
      <c r="AF1352" s="14" t="s">
        <v>18</v>
      </c>
      <c r="AG1352" s="39" t="s">
        <v>18</v>
      </c>
    </row>
    <row r="1353" spans="1:33" hidden="1" x14ac:dyDescent="0.25">
      <c r="A1353" s="40" t="s">
        <v>2031</v>
      </c>
      <c r="B1353" s="40" t="b" cm="1">
        <f t="array" ref="B1353">IsESG(A1353)</f>
        <v>0</v>
      </c>
      <c r="C1353" s="67" t="s">
        <v>18</v>
      </c>
      <c r="D1353" s="42" t="s">
        <v>18</v>
      </c>
      <c r="E1353" s="67" t="s">
        <v>18</v>
      </c>
      <c r="F1353" s="42" t="s">
        <v>18</v>
      </c>
      <c r="G1353" s="67" t="s">
        <v>18</v>
      </c>
      <c r="H1353" s="42" t="s">
        <v>18</v>
      </c>
      <c r="I1353" s="67">
        <v>13.851642708883199</v>
      </c>
      <c r="J1353" s="42">
        <v>12</v>
      </c>
      <c r="K1353" s="67">
        <v>-22.445221622472801</v>
      </c>
      <c r="L1353" s="42">
        <v>27</v>
      </c>
      <c r="M1353" s="67">
        <v>-7.1383114802554299</v>
      </c>
      <c r="N1353" s="42">
        <v>21</v>
      </c>
      <c r="O1353" s="67">
        <v>73.571577695003697</v>
      </c>
      <c r="P1353" s="69">
        <v>0.132804455983771</v>
      </c>
      <c r="Q1353" s="69" t="s">
        <v>18</v>
      </c>
      <c r="R1353" s="70">
        <v>6</v>
      </c>
      <c r="S1353" s="71">
        <v>0</v>
      </c>
      <c r="T1353" s="71">
        <v>0</v>
      </c>
      <c r="U1353" s="46" t="s">
        <v>18</v>
      </c>
      <c r="V1353" s="72">
        <v>1.95E-2</v>
      </c>
      <c r="W1353" s="72" t="s">
        <v>18</v>
      </c>
      <c r="X1353" s="72">
        <v>0</v>
      </c>
      <c r="Y1353" s="48" t="s">
        <v>2026</v>
      </c>
      <c r="Z1353" s="49">
        <v>1.3168383366090699</v>
      </c>
      <c r="AA1353" s="50" t="s">
        <v>18</v>
      </c>
      <c r="AB1353" s="73" t="s">
        <v>18</v>
      </c>
      <c r="AC1353" s="52">
        <v>44539</v>
      </c>
      <c r="AD1353" s="48" t="s">
        <v>2027</v>
      </c>
      <c r="AE1353" s="53" t="s">
        <v>1391</v>
      </c>
      <c r="AF1353" s="46" t="s">
        <v>18</v>
      </c>
      <c r="AG1353" s="54" t="s">
        <v>18</v>
      </c>
    </row>
    <row r="1354" spans="1:33" hidden="1" x14ac:dyDescent="0.25">
      <c r="A1354" s="1" t="s">
        <v>2032</v>
      </c>
      <c r="B1354" s="40" t="b" cm="1">
        <f t="array" ref="B1354">IsESG(A1354)</f>
        <v>0</v>
      </c>
      <c r="C1354" s="74" t="s">
        <v>18</v>
      </c>
      <c r="D1354" s="37" t="s">
        <v>18</v>
      </c>
      <c r="E1354" s="74" t="s">
        <v>18</v>
      </c>
      <c r="F1354" s="37" t="s">
        <v>18</v>
      </c>
      <c r="G1354" s="74">
        <v>-15.959032103428299</v>
      </c>
      <c r="H1354" s="37">
        <v>17</v>
      </c>
      <c r="I1354" s="74">
        <v>36.966880585601402</v>
      </c>
      <c r="J1354" s="37">
        <v>10</v>
      </c>
      <c r="K1354" s="74">
        <v>-17.067822068666601</v>
      </c>
      <c r="L1354" s="37">
        <v>26</v>
      </c>
      <c r="M1354" s="74">
        <v>0.431089921893135</v>
      </c>
      <c r="N1354" s="37">
        <v>16</v>
      </c>
      <c r="O1354" s="74">
        <v>58.044731390255301</v>
      </c>
      <c r="P1354" s="76">
        <v>0.56656083059920703</v>
      </c>
      <c r="Q1354" s="76" t="s">
        <v>18</v>
      </c>
      <c r="R1354" s="77">
        <v>6</v>
      </c>
      <c r="S1354" s="78">
        <v>0</v>
      </c>
      <c r="T1354" s="78">
        <v>0</v>
      </c>
      <c r="U1354" s="14" t="s">
        <v>18</v>
      </c>
      <c r="V1354" s="79">
        <v>1.49E-2</v>
      </c>
      <c r="W1354" s="79" t="s">
        <v>18</v>
      </c>
      <c r="X1354" s="79">
        <v>0</v>
      </c>
      <c r="Y1354" s="12" t="s">
        <v>2026</v>
      </c>
      <c r="Z1354" s="60">
        <v>113.494593795565</v>
      </c>
      <c r="AA1354" s="8" t="s">
        <v>18</v>
      </c>
      <c r="AB1354" s="80" t="s">
        <v>18</v>
      </c>
      <c r="AC1354" s="62">
        <v>44260</v>
      </c>
      <c r="AD1354" s="12" t="s">
        <v>2027</v>
      </c>
      <c r="AE1354" s="16" t="s">
        <v>1391</v>
      </c>
      <c r="AF1354" s="14" t="s">
        <v>18</v>
      </c>
      <c r="AG1354" s="39" t="s">
        <v>18</v>
      </c>
    </row>
    <row r="1355" spans="1:33" hidden="1" x14ac:dyDescent="0.25">
      <c r="A1355" s="40" t="s">
        <v>2033</v>
      </c>
      <c r="B1355" s="40" t="b" cm="1">
        <f t="array" ref="B1355">IsESG(A1355)</f>
        <v>0</v>
      </c>
      <c r="C1355" s="67" t="s">
        <v>18</v>
      </c>
      <c r="D1355" s="42" t="s">
        <v>18</v>
      </c>
      <c r="E1355" s="67" t="s">
        <v>18</v>
      </c>
      <c r="F1355" s="42" t="s">
        <v>18</v>
      </c>
      <c r="G1355" s="67">
        <v>-28.714635260502799</v>
      </c>
      <c r="H1355" s="42">
        <v>18</v>
      </c>
      <c r="I1355" s="67">
        <v>-2.0873705938300402</v>
      </c>
      <c r="J1355" s="42">
        <v>24</v>
      </c>
      <c r="K1355" s="67">
        <v>-13.9662562906004</v>
      </c>
      <c r="L1355" s="42">
        <v>24</v>
      </c>
      <c r="M1355" s="67">
        <v>6.7726694252629303</v>
      </c>
      <c r="N1355" s="42">
        <v>4</v>
      </c>
      <c r="O1355" s="67">
        <v>60.764597397307497</v>
      </c>
      <c r="P1355" s="69">
        <v>-0.101512726410887</v>
      </c>
      <c r="Q1355" s="69" t="s">
        <v>18</v>
      </c>
      <c r="R1355" s="70">
        <v>6</v>
      </c>
      <c r="S1355" s="71">
        <v>0</v>
      </c>
      <c r="T1355" s="71">
        <v>0</v>
      </c>
      <c r="U1355" s="46" t="s">
        <v>18</v>
      </c>
      <c r="V1355" s="72">
        <v>0.02</v>
      </c>
      <c r="W1355" s="72" t="s">
        <v>18</v>
      </c>
      <c r="X1355" s="72">
        <v>0</v>
      </c>
      <c r="Y1355" s="48" t="s">
        <v>2026</v>
      </c>
      <c r="Z1355" s="49">
        <v>4.5142121247096103</v>
      </c>
      <c r="AA1355" s="50" t="s">
        <v>18</v>
      </c>
      <c r="AB1355" s="73" t="s">
        <v>18</v>
      </c>
      <c r="AC1355" s="52">
        <v>44298</v>
      </c>
      <c r="AD1355" s="48" t="s">
        <v>2027</v>
      </c>
      <c r="AE1355" s="53" t="s">
        <v>1391</v>
      </c>
      <c r="AF1355" s="46" t="s">
        <v>18</v>
      </c>
      <c r="AG1355" s="54" t="s">
        <v>18</v>
      </c>
    </row>
    <row r="1356" spans="1:33" hidden="1" x14ac:dyDescent="0.25">
      <c r="A1356" s="1" t="s">
        <v>2034</v>
      </c>
      <c r="B1356" s="40" t="b" cm="1">
        <f t="array" ref="B1356">IsESG(A1356)</f>
        <v>0</v>
      </c>
      <c r="C1356" s="74" t="s">
        <v>18</v>
      </c>
      <c r="D1356" s="37" t="s">
        <v>18</v>
      </c>
      <c r="E1356" s="74" t="s">
        <v>18</v>
      </c>
      <c r="F1356" s="37" t="s">
        <v>18</v>
      </c>
      <c r="G1356" s="74" t="s">
        <v>18</v>
      </c>
      <c r="H1356" s="37" t="s">
        <v>18</v>
      </c>
      <c r="I1356" s="75">
        <v>349.53871893320098</v>
      </c>
      <c r="J1356" s="66">
        <v>1</v>
      </c>
      <c r="K1356" s="75">
        <v>28.707272796038101</v>
      </c>
      <c r="L1356" s="66">
        <v>1</v>
      </c>
      <c r="M1356" s="75">
        <v>11.591623093433901</v>
      </c>
      <c r="N1356" s="66">
        <v>3</v>
      </c>
      <c r="O1356" s="74">
        <v>83.127131784361197</v>
      </c>
      <c r="P1356" s="76">
        <v>4.1557756434098696</v>
      </c>
      <c r="Q1356" s="76" t="s">
        <v>18</v>
      </c>
      <c r="R1356" s="77">
        <v>6</v>
      </c>
      <c r="S1356" s="78">
        <v>0</v>
      </c>
      <c r="T1356" s="78">
        <v>0</v>
      </c>
      <c r="U1356" s="14" t="s">
        <v>18</v>
      </c>
      <c r="V1356" s="79">
        <v>1.95E-2</v>
      </c>
      <c r="W1356" s="79" t="s">
        <v>18</v>
      </c>
      <c r="X1356" s="79">
        <v>0</v>
      </c>
      <c r="Y1356" s="12" t="s">
        <v>2026</v>
      </c>
      <c r="Z1356" s="60">
        <v>17.513961350528</v>
      </c>
      <c r="AA1356" s="8" t="s">
        <v>18</v>
      </c>
      <c r="AB1356" s="80" t="s">
        <v>18</v>
      </c>
      <c r="AC1356" s="62">
        <v>44539</v>
      </c>
      <c r="AD1356" s="12" t="s">
        <v>2027</v>
      </c>
      <c r="AE1356" s="16" t="s">
        <v>1391</v>
      </c>
      <c r="AF1356" s="14" t="s">
        <v>18</v>
      </c>
      <c r="AG1356" s="39" t="s">
        <v>18</v>
      </c>
    </row>
    <row r="1357" spans="1:33" hidden="1" x14ac:dyDescent="0.25">
      <c r="A1357" s="40" t="s">
        <v>2035</v>
      </c>
      <c r="B1357" s="40" t="b" cm="1">
        <f t="array" ref="B1357">IsESG(A1357)</f>
        <v>0</v>
      </c>
      <c r="C1357" s="67" t="s">
        <v>18</v>
      </c>
      <c r="D1357" s="42" t="s">
        <v>18</v>
      </c>
      <c r="E1357" s="67" t="s">
        <v>18</v>
      </c>
      <c r="F1357" s="42" t="s">
        <v>18</v>
      </c>
      <c r="G1357" s="67" t="s">
        <v>18</v>
      </c>
      <c r="H1357" s="42" t="s">
        <v>18</v>
      </c>
      <c r="I1357" s="67">
        <v>-18.0835137366747</v>
      </c>
      <c r="J1357" s="42">
        <v>25</v>
      </c>
      <c r="K1357" s="67">
        <v>-0.31442659100373499</v>
      </c>
      <c r="L1357" s="42">
        <v>18</v>
      </c>
      <c r="M1357" s="67">
        <v>-15.9014337916008</v>
      </c>
      <c r="N1357" s="42">
        <v>22</v>
      </c>
      <c r="O1357" s="67">
        <v>62.717743343433199</v>
      </c>
      <c r="P1357" s="69">
        <v>-0.35340115750873902</v>
      </c>
      <c r="Q1357" s="69" t="s">
        <v>18</v>
      </c>
      <c r="R1357" s="70">
        <v>6</v>
      </c>
      <c r="S1357" s="71">
        <v>0</v>
      </c>
      <c r="T1357" s="71">
        <v>0</v>
      </c>
      <c r="U1357" s="46" t="s">
        <v>18</v>
      </c>
      <c r="V1357" s="72">
        <v>0</v>
      </c>
      <c r="W1357" s="72" t="s">
        <v>18</v>
      </c>
      <c r="X1357" s="72">
        <v>1.95E-2</v>
      </c>
      <c r="Y1357" s="48" t="s">
        <v>2026</v>
      </c>
      <c r="Z1357" s="49">
        <v>2.5802009373599102</v>
      </c>
      <c r="AA1357" s="50" t="s">
        <v>18</v>
      </c>
      <c r="AB1357" s="73" t="s">
        <v>18</v>
      </c>
      <c r="AC1357" s="52">
        <v>44670</v>
      </c>
      <c r="AD1357" s="48" t="s">
        <v>2027</v>
      </c>
      <c r="AE1357" s="53" t="s">
        <v>1391</v>
      </c>
      <c r="AF1357" s="46" t="s">
        <v>18</v>
      </c>
      <c r="AG1357" s="54" t="s">
        <v>18</v>
      </c>
    </row>
    <row r="1358" spans="1:33" hidden="1" x14ac:dyDescent="0.25">
      <c r="A1358" s="1" t="s">
        <v>2036</v>
      </c>
      <c r="B1358" s="40" t="b" cm="1">
        <f t="array" ref="B1358">IsESG(A1358)</f>
        <v>0</v>
      </c>
      <c r="C1358" s="74" t="s">
        <v>18</v>
      </c>
      <c r="D1358" s="37" t="s">
        <v>18</v>
      </c>
      <c r="E1358" s="74" t="s">
        <v>18</v>
      </c>
      <c r="F1358" s="37" t="s">
        <v>18</v>
      </c>
      <c r="G1358" s="74" t="s">
        <v>18</v>
      </c>
      <c r="H1358" s="37" t="s">
        <v>18</v>
      </c>
      <c r="I1358" s="74">
        <v>3.5370239816215201</v>
      </c>
      <c r="J1358" s="37">
        <v>19</v>
      </c>
      <c r="K1358" s="74">
        <v>1.84150088992003</v>
      </c>
      <c r="L1358" s="37">
        <v>15</v>
      </c>
      <c r="M1358" s="74">
        <v>3.6063767792699299</v>
      </c>
      <c r="N1358" s="37">
        <v>8</v>
      </c>
      <c r="O1358" s="74">
        <v>5.7340911377724799</v>
      </c>
      <c r="P1358" s="76">
        <v>-9.4868630884779606E-2</v>
      </c>
      <c r="Q1358" s="76" t="s">
        <v>18</v>
      </c>
      <c r="R1358" s="77">
        <v>6</v>
      </c>
      <c r="S1358" s="78">
        <v>0</v>
      </c>
      <c r="T1358" s="78">
        <v>0</v>
      </c>
      <c r="U1358" s="14" t="s">
        <v>18</v>
      </c>
      <c r="V1358" s="79">
        <v>4.0000000000000001E-3</v>
      </c>
      <c r="W1358" s="79" t="s">
        <v>18</v>
      </c>
      <c r="X1358" s="79">
        <v>6.0000000000000001E-3</v>
      </c>
      <c r="Y1358" s="12" t="s">
        <v>141</v>
      </c>
      <c r="Z1358" s="60" t="s">
        <v>18</v>
      </c>
      <c r="AA1358" s="8" t="s">
        <v>18</v>
      </c>
      <c r="AB1358" s="80" t="s">
        <v>18</v>
      </c>
      <c r="AC1358" s="62">
        <v>44853</v>
      </c>
      <c r="AD1358" s="12" t="s">
        <v>2037</v>
      </c>
      <c r="AE1358" s="16" t="s">
        <v>1562</v>
      </c>
      <c r="AF1358" s="14" t="s">
        <v>18</v>
      </c>
      <c r="AG1358" s="39" t="s">
        <v>18</v>
      </c>
    </row>
    <row r="1359" spans="1:33" x14ac:dyDescent="0.25">
      <c r="A1359" s="225" t="s">
        <v>2536</v>
      </c>
      <c r="B1359" s="40" t="b" cm="1">
        <f t="array" ref="B1359">IsESG(A1359)</f>
        <v>1</v>
      </c>
      <c r="C1359" s="63">
        <v>7.1912473069955603</v>
      </c>
      <c r="D1359" s="64">
        <v>1</v>
      </c>
      <c r="E1359" s="63">
        <v>5.5504577500779098</v>
      </c>
      <c r="F1359" s="64">
        <v>3</v>
      </c>
      <c r="G1359" s="41">
        <v>-3.1172275753156802</v>
      </c>
      <c r="H1359" s="42">
        <v>7</v>
      </c>
      <c r="I1359" s="63">
        <v>27.1740366033874</v>
      </c>
      <c r="J1359" s="64">
        <v>3</v>
      </c>
      <c r="K1359" s="41">
        <v>6.0376285484100496</v>
      </c>
      <c r="L1359" s="42">
        <v>4</v>
      </c>
      <c r="M1359" s="41">
        <v>-3.9575911061510101</v>
      </c>
      <c r="N1359" s="42">
        <v>7</v>
      </c>
      <c r="O1359" s="41">
        <v>12.8179652665539</v>
      </c>
      <c r="P1359" s="43">
        <v>1.8016141225170601</v>
      </c>
      <c r="Q1359" s="43">
        <v>0.244312361414143</v>
      </c>
      <c r="R1359" s="44">
        <v>9</v>
      </c>
      <c r="S1359" s="45">
        <v>0</v>
      </c>
      <c r="T1359" s="45">
        <v>0</v>
      </c>
      <c r="U1359" s="46" t="s">
        <v>89</v>
      </c>
      <c r="V1359" s="47">
        <v>1.4999999999999999E-2</v>
      </c>
      <c r="W1359" s="47" t="s">
        <v>18</v>
      </c>
      <c r="X1359" s="47">
        <v>1.51027194475125E-2</v>
      </c>
      <c r="Y1359" s="48" t="s">
        <v>30</v>
      </c>
      <c r="Z1359" s="49">
        <v>80.601725340000002</v>
      </c>
      <c r="AA1359" s="50">
        <v>-0.18107799999999999</v>
      </c>
      <c r="AB1359" s="51">
        <v>2422</v>
      </c>
      <c r="AC1359" s="52">
        <v>38630</v>
      </c>
      <c r="AD1359" s="48" t="s">
        <v>139</v>
      </c>
      <c r="AE1359" s="53">
        <v>30</v>
      </c>
      <c r="AF1359" s="46" t="s">
        <v>42</v>
      </c>
      <c r="AG1359" s="54">
        <v>-2.7163200000000001</v>
      </c>
    </row>
    <row r="1360" spans="1:33" x14ac:dyDescent="0.25">
      <c r="A1360" s="1" t="s">
        <v>2039</v>
      </c>
      <c r="B1360" s="40" t="b" cm="1">
        <f t="array" ref="B1360">IsESG(A1360)</f>
        <v>0</v>
      </c>
      <c r="C1360" s="75">
        <v>4.5003421677546296</v>
      </c>
      <c r="D1360" s="66">
        <v>2</v>
      </c>
      <c r="E1360" s="74">
        <v>2.50510429149293</v>
      </c>
      <c r="F1360" s="37">
        <v>5</v>
      </c>
      <c r="G1360" s="74">
        <v>2.0847417768099201</v>
      </c>
      <c r="H1360" s="37">
        <v>9</v>
      </c>
      <c r="I1360" s="74">
        <v>-0.169854370810396</v>
      </c>
      <c r="J1360" s="37">
        <v>22</v>
      </c>
      <c r="K1360" s="74">
        <v>1.7714937221146601</v>
      </c>
      <c r="L1360" s="37">
        <v>16</v>
      </c>
      <c r="M1360" s="74">
        <v>4.8186958302902196</v>
      </c>
      <c r="N1360" s="37">
        <v>6</v>
      </c>
      <c r="O1360" s="74">
        <v>7.3283108349427799</v>
      </c>
      <c r="P1360" s="76">
        <v>-0.58006051104874101</v>
      </c>
      <c r="Q1360" s="76">
        <v>0.17623593572381299</v>
      </c>
      <c r="R1360" s="77">
        <v>6</v>
      </c>
      <c r="S1360" s="78">
        <v>0.05</v>
      </c>
      <c r="T1360" s="78">
        <v>5.0000000000000001E-3</v>
      </c>
      <c r="U1360" s="14" t="s">
        <v>18</v>
      </c>
      <c r="V1360" s="79">
        <v>1.2500000000000001E-2</v>
      </c>
      <c r="W1360" s="79" t="s">
        <v>18</v>
      </c>
      <c r="X1360" s="79">
        <v>1.44999999999999E-2</v>
      </c>
      <c r="Y1360" s="12" t="s">
        <v>141</v>
      </c>
      <c r="Z1360" s="60" t="s">
        <v>18</v>
      </c>
      <c r="AA1360" s="8" t="s">
        <v>18</v>
      </c>
      <c r="AB1360" s="80" t="s">
        <v>18</v>
      </c>
      <c r="AC1360" s="62">
        <v>38684</v>
      </c>
      <c r="AD1360" s="12" t="s">
        <v>1984</v>
      </c>
      <c r="AE1360" s="16">
        <v>35000</v>
      </c>
      <c r="AF1360" s="14" t="s">
        <v>235</v>
      </c>
      <c r="AG1360" s="39" t="s">
        <v>18</v>
      </c>
    </row>
    <row r="1361" spans="1:33" x14ac:dyDescent="0.25">
      <c r="A1361" s="40" t="s">
        <v>2731</v>
      </c>
      <c r="B1361" s="40" t="b" cm="1">
        <f t="array" ref="B1361">IsESG(A1361)</f>
        <v>0</v>
      </c>
      <c r="C1361" s="67">
        <v>1.36874262416342</v>
      </c>
      <c r="D1361" s="42">
        <v>4</v>
      </c>
      <c r="E1361" s="67">
        <v>0.43370058411669099</v>
      </c>
      <c r="F1361" s="42">
        <v>8</v>
      </c>
      <c r="G1361" s="67">
        <v>-2.0160117344575301</v>
      </c>
      <c r="H1361" s="42">
        <v>11</v>
      </c>
      <c r="I1361" s="67">
        <v>0.789590747330981</v>
      </c>
      <c r="J1361" s="42">
        <v>21</v>
      </c>
      <c r="K1361" s="67">
        <v>2.5110281642348502</v>
      </c>
      <c r="L1361" s="42">
        <v>14</v>
      </c>
      <c r="M1361" s="67">
        <v>1.74000898069153</v>
      </c>
      <c r="N1361" s="42">
        <v>12</v>
      </c>
      <c r="O1361" s="67">
        <v>3.2764686907363401</v>
      </c>
      <c r="P1361" s="69">
        <v>-1.00456281459532</v>
      </c>
      <c r="Q1361" s="69">
        <v>-0.13919198874976299</v>
      </c>
      <c r="R1361" s="70">
        <v>6</v>
      </c>
      <c r="S1361" s="71">
        <v>0.05</v>
      </c>
      <c r="T1361" s="71">
        <v>5.0000000000000001E-3</v>
      </c>
      <c r="U1361" s="46" t="s">
        <v>18</v>
      </c>
      <c r="V1361" s="72">
        <v>1.2500000000000001E-2</v>
      </c>
      <c r="W1361" s="72" t="s">
        <v>18</v>
      </c>
      <c r="X1361" s="72">
        <v>1.44999999999999E-2</v>
      </c>
      <c r="Y1361" s="48" t="s">
        <v>141</v>
      </c>
      <c r="Z1361" s="49" t="s">
        <v>18</v>
      </c>
      <c r="AA1361" s="50" t="s">
        <v>18</v>
      </c>
      <c r="AB1361" s="73" t="s">
        <v>18</v>
      </c>
      <c r="AC1361" s="52">
        <v>41437</v>
      </c>
      <c r="AD1361" s="48" t="s">
        <v>1984</v>
      </c>
      <c r="AE1361" s="53">
        <v>35000</v>
      </c>
      <c r="AF1361" s="46" t="s">
        <v>235</v>
      </c>
      <c r="AG1361" s="54" t="s">
        <v>18</v>
      </c>
    </row>
    <row r="1362" spans="1:33" hidden="1" x14ac:dyDescent="0.25">
      <c r="A1362" s="1" t="s">
        <v>2041</v>
      </c>
      <c r="B1362" s="40" t="b" cm="1">
        <f t="array" ref="B1362">IsESG(A1362)</f>
        <v>0</v>
      </c>
      <c r="C1362" s="74" t="s">
        <v>18</v>
      </c>
      <c r="D1362" s="37" t="s">
        <v>18</v>
      </c>
      <c r="E1362" s="74">
        <v>9.8805475896779293E-2</v>
      </c>
      <c r="F1362" s="37">
        <v>10</v>
      </c>
      <c r="G1362" s="74">
        <v>-2.5566987038675699</v>
      </c>
      <c r="H1362" s="37">
        <v>12</v>
      </c>
      <c r="I1362" s="74">
        <v>-0.85555555555538698</v>
      </c>
      <c r="J1362" s="37">
        <v>23</v>
      </c>
      <c r="K1362" s="74">
        <v>2.5160845588237502</v>
      </c>
      <c r="L1362" s="37">
        <v>13</v>
      </c>
      <c r="M1362" s="74">
        <v>1.74458380843789</v>
      </c>
      <c r="N1362" s="37">
        <v>11</v>
      </c>
      <c r="O1362" s="74">
        <v>3.76434359282168</v>
      </c>
      <c r="P1362" s="76">
        <v>-1.3114012552413099</v>
      </c>
      <c r="Q1362" s="76">
        <v>-0.21682618950971</v>
      </c>
      <c r="R1362" s="77">
        <v>6</v>
      </c>
      <c r="S1362" s="78">
        <v>0.05</v>
      </c>
      <c r="T1362" s="78">
        <v>5.0000000000000001E-3</v>
      </c>
      <c r="U1362" s="14" t="s">
        <v>18</v>
      </c>
      <c r="V1362" s="79">
        <v>1.2500000000000001E-2</v>
      </c>
      <c r="W1362" s="79" t="s">
        <v>18</v>
      </c>
      <c r="X1362" s="79">
        <v>1.44999999999999E-2</v>
      </c>
      <c r="Y1362" s="12" t="s">
        <v>141</v>
      </c>
      <c r="Z1362" s="60" t="s">
        <v>18</v>
      </c>
      <c r="AA1362" s="8" t="s">
        <v>18</v>
      </c>
      <c r="AB1362" s="80" t="s">
        <v>18</v>
      </c>
      <c r="AC1362" s="62">
        <v>42164</v>
      </c>
      <c r="AD1362" s="12" t="s">
        <v>1984</v>
      </c>
      <c r="AE1362" s="16">
        <v>35000</v>
      </c>
      <c r="AF1362" s="14" t="s">
        <v>235</v>
      </c>
      <c r="AG1362" s="39" t="s">
        <v>18</v>
      </c>
    </row>
    <row r="1363" spans="1:33" x14ac:dyDescent="0.25">
      <c r="A1363" s="40" t="s">
        <v>2042</v>
      </c>
      <c r="B1363" s="40" t="b" cm="1">
        <f t="array" ref="B1363">IsESG(A1363)</f>
        <v>0</v>
      </c>
      <c r="C1363" s="68">
        <v>8.6681001390720809</v>
      </c>
      <c r="D1363" s="64">
        <v>1</v>
      </c>
      <c r="E1363" s="68">
        <v>10.0206418820993</v>
      </c>
      <c r="F1363" s="64">
        <v>2</v>
      </c>
      <c r="G1363" s="67">
        <v>4.08340930397432</v>
      </c>
      <c r="H1363" s="42">
        <v>5</v>
      </c>
      <c r="I1363" s="67">
        <v>45.146244183470102</v>
      </c>
      <c r="J1363" s="42">
        <v>9</v>
      </c>
      <c r="K1363" s="68">
        <v>13.5971177795457</v>
      </c>
      <c r="L1363" s="64">
        <v>3</v>
      </c>
      <c r="M1363" s="67">
        <v>4.3875620007569296</v>
      </c>
      <c r="N1363" s="42">
        <v>7</v>
      </c>
      <c r="O1363" s="67">
        <v>15.9900056113357</v>
      </c>
      <c r="P1363" s="69">
        <v>2.5681813893253</v>
      </c>
      <c r="Q1363" s="69">
        <v>0.44387536729475502</v>
      </c>
      <c r="R1363" s="70">
        <v>8</v>
      </c>
      <c r="S1363" s="71">
        <v>0</v>
      </c>
      <c r="T1363" s="71">
        <v>0</v>
      </c>
      <c r="U1363" s="46" t="s">
        <v>18</v>
      </c>
      <c r="V1363" s="72">
        <v>1.4999999999999999E-2</v>
      </c>
      <c r="W1363" s="72" t="s">
        <v>18</v>
      </c>
      <c r="X1363" s="72">
        <v>1.5599999999999999E-2</v>
      </c>
      <c r="Y1363" s="48" t="s">
        <v>141</v>
      </c>
      <c r="Z1363" s="49">
        <v>108.55678181</v>
      </c>
      <c r="AA1363" s="50" t="s">
        <v>18</v>
      </c>
      <c r="AB1363" s="73" t="s">
        <v>18</v>
      </c>
      <c r="AC1363" s="52">
        <v>39713</v>
      </c>
      <c r="AD1363" s="48" t="s">
        <v>2043</v>
      </c>
      <c r="AE1363" s="53">
        <v>0</v>
      </c>
      <c r="AF1363" s="46" t="s">
        <v>18</v>
      </c>
      <c r="AG1363" s="54" t="s">
        <v>18</v>
      </c>
    </row>
    <row r="1364" spans="1:33" hidden="1" x14ac:dyDescent="0.25">
      <c r="A1364" s="1" t="s">
        <v>2044</v>
      </c>
      <c r="B1364" s="40" t="b" cm="1">
        <f t="array" ref="B1364">IsESG(A1364)</f>
        <v>0</v>
      </c>
      <c r="C1364" s="74" t="s">
        <v>18</v>
      </c>
      <c r="D1364" s="37" t="s">
        <v>18</v>
      </c>
      <c r="E1364" s="74" t="s">
        <v>18</v>
      </c>
      <c r="F1364" s="37" t="s">
        <v>18</v>
      </c>
      <c r="G1364" s="74">
        <v>-0.33223126487840199</v>
      </c>
      <c r="H1364" s="37">
        <v>10</v>
      </c>
      <c r="I1364" s="74">
        <v>62.552841527140998</v>
      </c>
      <c r="J1364" s="37">
        <v>8</v>
      </c>
      <c r="K1364" s="74">
        <v>-7.4789500172356096</v>
      </c>
      <c r="L1364" s="37">
        <v>23</v>
      </c>
      <c r="M1364" s="74" t="s">
        <v>18</v>
      </c>
      <c r="N1364" s="37" t="s">
        <v>18</v>
      </c>
      <c r="O1364" s="74">
        <v>49.771382402345502</v>
      </c>
      <c r="P1364" s="76">
        <v>1.17480828033329</v>
      </c>
      <c r="Q1364" s="76" t="s">
        <v>18</v>
      </c>
      <c r="R1364" s="77" t="s">
        <v>18</v>
      </c>
      <c r="S1364" s="78">
        <v>0</v>
      </c>
      <c r="T1364" s="78">
        <v>0</v>
      </c>
      <c r="U1364" s="14" t="s">
        <v>18</v>
      </c>
      <c r="V1364" s="79">
        <v>0</v>
      </c>
      <c r="W1364" s="79" t="s">
        <v>18</v>
      </c>
      <c r="X1364" s="79">
        <v>0.01</v>
      </c>
      <c r="Y1364" s="12" t="s">
        <v>2045</v>
      </c>
      <c r="Z1364" s="60" t="s">
        <v>18</v>
      </c>
      <c r="AA1364" s="8" t="s">
        <v>18</v>
      </c>
      <c r="AB1364" s="80" t="s">
        <v>18</v>
      </c>
      <c r="AC1364" s="62">
        <v>44154</v>
      </c>
      <c r="AD1364" s="12" t="s">
        <v>1478</v>
      </c>
      <c r="AE1364" s="16" t="s">
        <v>1391</v>
      </c>
      <c r="AF1364" s="14" t="s">
        <v>18</v>
      </c>
      <c r="AG1364" s="39" t="s">
        <v>18</v>
      </c>
    </row>
    <row r="1365" spans="1:33" hidden="1" x14ac:dyDescent="0.25">
      <c r="A1365" s="40" t="s">
        <v>2046</v>
      </c>
      <c r="B1365" s="40" t="b" cm="1">
        <f t="array" ref="B1365">IsESG(A1365)</f>
        <v>0</v>
      </c>
      <c r="C1365" s="67" t="s">
        <v>18</v>
      </c>
      <c r="D1365" s="42" t="s">
        <v>18</v>
      </c>
      <c r="E1365" s="67" t="s">
        <v>18</v>
      </c>
      <c r="F1365" s="42" t="s">
        <v>18</v>
      </c>
      <c r="G1365" s="67" t="s">
        <v>18</v>
      </c>
      <c r="H1365" s="42" t="s">
        <v>18</v>
      </c>
      <c r="I1365" s="67">
        <v>77.115932765882704</v>
      </c>
      <c r="J1365" s="42">
        <v>5</v>
      </c>
      <c r="K1365" s="67">
        <v>-4.6580990083239504</v>
      </c>
      <c r="L1365" s="42">
        <v>22</v>
      </c>
      <c r="M1365" s="67" t="s">
        <v>18</v>
      </c>
      <c r="N1365" s="42" t="s">
        <v>18</v>
      </c>
      <c r="O1365" s="67">
        <v>56.377958542053499</v>
      </c>
      <c r="P1365" s="69">
        <v>1.2954517208028</v>
      </c>
      <c r="Q1365" s="69" t="s">
        <v>18</v>
      </c>
      <c r="R1365" s="70" t="s">
        <v>18</v>
      </c>
      <c r="S1365" s="71">
        <v>0</v>
      </c>
      <c r="T1365" s="71">
        <v>0</v>
      </c>
      <c r="U1365" s="46" t="s">
        <v>18</v>
      </c>
      <c r="V1365" s="72">
        <v>0</v>
      </c>
      <c r="W1365" s="72" t="s">
        <v>18</v>
      </c>
      <c r="X1365" s="72">
        <v>1.4999999999999999E-2</v>
      </c>
      <c r="Y1365" s="48" t="s">
        <v>2045</v>
      </c>
      <c r="Z1365" s="49" t="s">
        <v>18</v>
      </c>
      <c r="AA1365" s="50" t="s">
        <v>18</v>
      </c>
      <c r="AB1365" s="73" t="s">
        <v>18</v>
      </c>
      <c r="AC1365" s="52">
        <v>44575</v>
      </c>
      <c r="AD1365" s="48" t="s">
        <v>1478</v>
      </c>
      <c r="AE1365" s="53" t="s">
        <v>1391</v>
      </c>
      <c r="AF1365" s="46" t="s">
        <v>18</v>
      </c>
      <c r="AG1365" s="54" t="s">
        <v>18</v>
      </c>
    </row>
    <row r="1366" spans="1:33" hidden="1" x14ac:dyDescent="0.25">
      <c r="A1366" s="1" t="s">
        <v>2047</v>
      </c>
      <c r="B1366" s="40" t="b" cm="1">
        <f t="array" ref="B1366">IsESG(A1366)</f>
        <v>0</v>
      </c>
      <c r="C1366" s="74" t="s">
        <v>18</v>
      </c>
      <c r="D1366" s="37" t="s">
        <v>18</v>
      </c>
      <c r="E1366" s="74" t="s">
        <v>18</v>
      </c>
      <c r="F1366" s="37" t="s">
        <v>18</v>
      </c>
      <c r="G1366" s="74">
        <v>-7.8822919365352</v>
      </c>
      <c r="H1366" s="37">
        <v>15</v>
      </c>
      <c r="I1366" s="74">
        <v>69.783207415465597</v>
      </c>
      <c r="J1366" s="37">
        <v>6</v>
      </c>
      <c r="K1366" s="74">
        <v>2.8097072411147499</v>
      </c>
      <c r="L1366" s="37">
        <v>12</v>
      </c>
      <c r="M1366" s="74" t="s">
        <v>18</v>
      </c>
      <c r="N1366" s="37" t="s">
        <v>18</v>
      </c>
      <c r="O1366" s="74">
        <v>58.227473111315199</v>
      </c>
      <c r="P1366" s="76">
        <v>1.1283711029779699</v>
      </c>
      <c r="Q1366" s="76" t="s">
        <v>18</v>
      </c>
      <c r="R1366" s="77" t="s">
        <v>18</v>
      </c>
      <c r="S1366" s="78">
        <v>0</v>
      </c>
      <c r="T1366" s="78">
        <v>0</v>
      </c>
      <c r="U1366" s="14" t="s">
        <v>18</v>
      </c>
      <c r="V1366" s="79">
        <v>0</v>
      </c>
      <c r="W1366" s="79" t="s">
        <v>18</v>
      </c>
      <c r="X1366" s="79">
        <v>0.01</v>
      </c>
      <c r="Y1366" s="12" t="s">
        <v>2045</v>
      </c>
      <c r="Z1366" s="60" t="s">
        <v>18</v>
      </c>
      <c r="AA1366" s="8" t="s">
        <v>18</v>
      </c>
      <c r="AB1366" s="80" t="s">
        <v>18</v>
      </c>
      <c r="AC1366" s="62">
        <v>44281</v>
      </c>
      <c r="AD1366" s="12" t="s">
        <v>1478</v>
      </c>
      <c r="AE1366" s="16" t="s">
        <v>1391</v>
      </c>
      <c r="AF1366" s="14" t="s">
        <v>18</v>
      </c>
      <c r="AG1366" s="39" t="s">
        <v>18</v>
      </c>
    </row>
    <row r="1367" spans="1:33" hidden="1" x14ac:dyDescent="0.25">
      <c r="A1367" s="40" t="s">
        <v>2048</v>
      </c>
      <c r="B1367" s="40" t="b" cm="1">
        <f t="array" ref="B1367">IsESG(A1367)</f>
        <v>0</v>
      </c>
      <c r="C1367" s="67" t="s">
        <v>18</v>
      </c>
      <c r="D1367" s="42" t="s">
        <v>18</v>
      </c>
      <c r="E1367" s="67" t="s">
        <v>18</v>
      </c>
      <c r="F1367" s="42" t="s">
        <v>18</v>
      </c>
      <c r="G1367" s="67" t="s">
        <v>18</v>
      </c>
      <c r="H1367" s="42" t="s">
        <v>18</v>
      </c>
      <c r="I1367" s="68">
        <v>99.940788557254095</v>
      </c>
      <c r="J1367" s="64">
        <v>3</v>
      </c>
      <c r="K1367" s="67">
        <v>-3.8552247530147299</v>
      </c>
      <c r="L1367" s="42">
        <v>21</v>
      </c>
      <c r="M1367" s="67" t="s">
        <v>18</v>
      </c>
      <c r="N1367" s="42" t="s">
        <v>18</v>
      </c>
      <c r="O1367" s="67">
        <v>65.556007478023801</v>
      </c>
      <c r="P1367" s="69">
        <v>1.4622577378916499</v>
      </c>
      <c r="Q1367" s="69" t="s">
        <v>18</v>
      </c>
      <c r="R1367" s="70" t="s">
        <v>18</v>
      </c>
      <c r="S1367" s="71">
        <v>0</v>
      </c>
      <c r="T1367" s="71">
        <v>0</v>
      </c>
      <c r="U1367" s="46" t="s">
        <v>18</v>
      </c>
      <c r="V1367" s="72">
        <v>0</v>
      </c>
      <c r="W1367" s="72" t="s">
        <v>18</v>
      </c>
      <c r="X1367" s="72">
        <v>1.4999999999999999E-2</v>
      </c>
      <c r="Y1367" s="48" t="s">
        <v>2045</v>
      </c>
      <c r="Z1367" s="49" t="s">
        <v>18</v>
      </c>
      <c r="AA1367" s="50" t="s">
        <v>18</v>
      </c>
      <c r="AB1367" s="73" t="s">
        <v>18</v>
      </c>
      <c r="AC1367" s="52">
        <v>44677</v>
      </c>
      <c r="AD1367" s="48" t="s">
        <v>1478</v>
      </c>
      <c r="AE1367" s="53" t="s">
        <v>1391</v>
      </c>
      <c r="AF1367" s="46" t="s">
        <v>18</v>
      </c>
      <c r="AG1367" s="54" t="s">
        <v>18</v>
      </c>
    </row>
    <row r="1368" spans="1:33" hidden="1" x14ac:dyDescent="0.25">
      <c r="A1368" s="1" t="s">
        <v>2049</v>
      </c>
      <c r="B1368" s="40" t="b" cm="1">
        <f t="array" ref="B1368">IsESG(A1368)</f>
        <v>0</v>
      </c>
      <c r="C1368" s="74" t="s">
        <v>18</v>
      </c>
      <c r="D1368" s="37" t="s">
        <v>18</v>
      </c>
      <c r="E1368" s="74" t="s">
        <v>18</v>
      </c>
      <c r="F1368" s="37" t="s">
        <v>18</v>
      </c>
      <c r="G1368" s="74">
        <v>-10.842090343819599</v>
      </c>
      <c r="H1368" s="37">
        <v>16</v>
      </c>
      <c r="I1368" s="75">
        <v>254.516941311701</v>
      </c>
      <c r="J1368" s="66">
        <v>2</v>
      </c>
      <c r="K1368" s="74">
        <v>1.3677060695985701</v>
      </c>
      <c r="L1368" s="37">
        <v>17</v>
      </c>
      <c r="M1368" s="74" t="s">
        <v>18</v>
      </c>
      <c r="N1368" s="37" t="s">
        <v>18</v>
      </c>
      <c r="O1368" s="74">
        <v>95.718547958867006</v>
      </c>
      <c r="P1368" s="76">
        <v>2.6163783017486799</v>
      </c>
      <c r="Q1368" s="76" t="s">
        <v>18</v>
      </c>
      <c r="R1368" s="77" t="s">
        <v>18</v>
      </c>
      <c r="S1368" s="78">
        <v>0</v>
      </c>
      <c r="T1368" s="78">
        <v>0</v>
      </c>
      <c r="U1368" s="14" t="s">
        <v>18</v>
      </c>
      <c r="V1368" s="79">
        <v>0</v>
      </c>
      <c r="W1368" s="79" t="s">
        <v>18</v>
      </c>
      <c r="X1368" s="79">
        <v>1.4999999999999999E-2</v>
      </c>
      <c r="Y1368" s="12" t="s">
        <v>2045</v>
      </c>
      <c r="Z1368" s="60" t="s">
        <v>18</v>
      </c>
      <c r="AA1368" s="8" t="s">
        <v>18</v>
      </c>
      <c r="AB1368" s="80" t="s">
        <v>18</v>
      </c>
      <c r="AC1368" s="62">
        <v>44452</v>
      </c>
      <c r="AD1368" s="12" t="s">
        <v>1478</v>
      </c>
      <c r="AE1368" s="16" t="s">
        <v>1391</v>
      </c>
      <c r="AF1368" s="14" t="s">
        <v>18</v>
      </c>
      <c r="AG1368" s="39" t="s">
        <v>18</v>
      </c>
    </row>
    <row r="1369" spans="1:33" x14ac:dyDescent="0.25">
      <c r="A1369" s="126" t="s">
        <v>2050</v>
      </c>
      <c r="B1369" s="40" t="b" cm="1">
        <f t="array" ref="B1369">IsESG(A1369)</f>
        <v>0</v>
      </c>
      <c r="C1369" s="129">
        <v>2.83814098777155</v>
      </c>
      <c r="D1369" s="130">
        <v>3</v>
      </c>
      <c r="E1369" s="129">
        <v>11.151583195729099</v>
      </c>
      <c r="F1369" s="130">
        <v>1</v>
      </c>
      <c r="G1369" s="129">
        <v>5.9351855631627899</v>
      </c>
      <c r="H1369" s="130">
        <v>2</v>
      </c>
      <c r="I1369" s="127">
        <v>4.6639671156966704</v>
      </c>
      <c r="J1369" s="128">
        <v>18</v>
      </c>
      <c r="K1369" s="127">
        <v>-2.01304739158976</v>
      </c>
      <c r="L1369" s="128">
        <v>20</v>
      </c>
      <c r="M1369" s="127">
        <v>2.62502937146236</v>
      </c>
      <c r="N1369" s="128">
        <v>9</v>
      </c>
      <c r="O1369" s="127">
        <v>13.704543505951101</v>
      </c>
      <c r="P1369" s="131">
        <v>4.2537553929686299E-2</v>
      </c>
      <c r="Q1369" s="131">
        <v>0.49631782775570998</v>
      </c>
      <c r="R1369" s="132">
        <v>6</v>
      </c>
      <c r="S1369" s="133">
        <v>0.05</v>
      </c>
      <c r="T1369" s="133">
        <v>0</v>
      </c>
      <c r="U1369" s="134" t="s">
        <v>18</v>
      </c>
      <c r="V1369" s="135">
        <v>8.2500000000000004E-3</v>
      </c>
      <c r="W1369" s="135" t="s">
        <v>18</v>
      </c>
      <c r="X1369" s="135">
        <v>1.0500000000000001E-2</v>
      </c>
      <c r="Y1369" s="136" t="s">
        <v>141</v>
      </c>
      <c r="Z1369" s="137" t="s">
        <v>18</v>
      </c>
      <c r="AA1369" s="138" t="s">
        <v>18</v>
      </c>
      <c r="AB1369" s="139" t="s">
        <v>18</v>
      </c>
      <c r="AC1369" s="140">
        <v>39820</v>
      </c>
      <c r="AD1369" s="136" t="s">
        <v>2051</v>
      </c>
      <c r="AE1369" s="141" t="s">
        <v>1585</v>
      </c>
      <c r="AF1369" s="134" t="s">
        <v>18</v>
      </c>
      <c r="AG1369" s="142" t="s">
        <v>18</v>
      </c>
    </row>
    <row r="1370" spans="1:33" x14ac:dyDescent="0.25">
      <c r="A1370" s="40" t="s">
        <v>2052</v>
      </c>
      <c r="B1370" s="40" t="b" cm="1">
        <f t="array" ref="B1370">IsESG(A1370)</f>
        <v>0</v>
      </c>
      <c r="C1370" s="67">
        <v>1.9484091191648201</v>
      </c>
      <c r="D1370" s="42">
        <v>8</v>
      </c>
      <c r="E1370" s="67">
        <v>2.8721890855262</v>
      </c>
      <c r="F1370" s="42">
        <v>5</v>
      </c>
      <c r="G1370" s="67">
        <v>-1.2708929609880599</v>
      </c>
      <c r="H1370" s="42">
        <v>10</v>
      </c>
      <c r="I1370" s="67">
        <v>12.0058189286326</v>
      </c>
      <c r="J1370" s="42">
        <v>17</v>
      </c>
      <c r="K1370" s="67">
        <v>1.9233764211182101</v>
      </c>
      <c r="L1370" s="42">
        <v>18</v>
      </c>
      <c r="M1370" s="67">
        <v>2.2925263640471899E-2</v>
      </c>
      <c r="N1370" s="42">
        <v>6</v>
      </c>
      <c r="O1370" s="67">
        <v>6.0515905304755098</v>
      </c>
      <c r="P1370" s="69">
        <v>1.3095416042267101</v>
      </c>
      <c r="Q1370" s="69">
        <v>0.26765620283608799</v>
      </c>
      <c r="R1370" s="70">
        <v>8</v>
      </c>
      <c r="S1370" s="71">
        <v>0</v>
      </c>
      <c r="T1370" s="71">
        <v>0</v>
      </c>
      <c r="U1370" s="46" t="s">
        <v>18</v>
      </c>
      <c r="V1370" s="72">
        <v>8.5000000000000006E-3</v>
      </c>
      <c r="W1370" s="72" t="s">
        <v>18</v>
      </c>
      <c r="X1370" s="72">
        <v>1.15E-2</v>
      </c>
      <c r="Y1370" s="48" t="s">
        <v>141</v>
      </c>
      <c r="Z1370" s="49" t="s">
        <v>18</v>
      </c>
      <c r="AA1370" s="50" t="s">
        <v>18</v>
      </c>
      <c r="AB1370" s="73" t="s">
        <v>18</v>
      </c>
      <c r="AC1370" s="52">
        <v>41593</v>
      </c>
      <c r="AD1370" s="48" t="s">
        <v>2053</v>
      </c>
      <c r="AE1370" s="53" t="s">
        <v>1391</v>
      </c>
      <c r="AF1370" s="46" t="s">
        <v>18</v>
      </c>
      <c r="AG1370" s="54" t="s">
        <v>18</v>
      </c>
    </row>
    <row r="1371" spans="1:33" hidden="1" x14ac:dyDescent="0.25">
      <c r="A1371" s="1" t="s">
        <v>2054</v>
      </c>
      <c r="B1371" s="40" t="b" cm="1">
        <f t="array" ref="B1371">IsESG(A1371)</f>
        <v>0</v>
      </c>
      <c r="C1371" s="74" t="s">
        <v>18</v>
      </c>
      <c r="D1371" s="37" t="s">
        <v>18</v>
      </c>
      <c r="E1371" s="74" t="s">
        <v>18</v>
      </c>
      <c r="F1371" s="37" t="s">
        <v>18</v>
      </c>
      <c r="G1371" s="75">
        <v>2.6990013910875801</v>
      </c>
      <c r="H1371" s="66">
        <v>3</v>
      </c>
      <c r="I1371" s="74">
        <v>7.8260869565217304</v>
      </c>
      <c r="J1371" s="37">
        <v>19</v>
      </c>
      <c r="K1371" s="74">
        <v>1.3053902850546</v>
      </c>
      <c r="L1371" s="37">
        <v>19</v>
      </c>
      <c r="M1371" s="75">
        <v>0.706214689265527</v>
      </c>
      <c r="N1371" s="66">
        <v>3</v>
      </c>
      <c r="O1371" s="74">
        <v>5.4009994764505498</v>
      </c>
      <c r="P1371" s="76">
        <v>0.69340454773611504</v>
      </c>
      <c r="Q1371" s="76" t="s">
        <v>18</v>
      </c>
      <c r="R1371" s="77">
        <v>6</v>
      </c>
      <c r="S1371" s="78">
        <v>0.02</v>
      </c>
      <c r="T1371" s="78" t="s">
        <v>2055</v>
      </c>
      <c r="U1371" s="14" t="s">
        <v>18</v>
      </c>
      <c r="V1371" s="79">
        <v>6.4999999999999997E-3</v>
      </c>
      <c r="W1371" s="79" t="s">
        <v>18</v>
      </c>
      <c r="X1371" s="79">
        <v>2.5399999999999999E-2</v>
      </c>
      <c r="Y1371" s="12" t="s">
        <v>30</v>
      </c>
      <c r="Z1371" s="60">
        <v>20.390439489999999</v>
      </c>
      <c r="AA1371" s="8">
        <v>0.13100000000000001</v>
      </c>
      <c r="AB1371" s="80">
        <v>449</v>
      </c>
      <c r="AC1371" s="62">
        <v>44225</v>
      </c>
      <c r="AD1371" s="12" t="s">
        <v>2056</v>
      </c>
      <c r="AE1371" s="16" t="s">
        <v>710</v>
      </c>
      <c r="AF1371" s="14" t="s">
        <v>18</v>
      </c>
      <c r="AG1371" s="39">
        <v>-2.2376032100000001</v>
      </c>
    </row>
    <row r="1372" spans="1:33" hidden="1" x14ac:dyDescent="0.25">
      <c r="A1372" s="40" t="s">
        <v>2057</v>
      </c>
      <c r="B1372" s="40" t="b" cm="1">
        <f t="array" ref="B1372">IsESG(A1372)</f>
        <v>0</v>
      </c>
      <c r="C1372" s="67" t="s">
        <v>18</v>
      </c>
      <c r="D1372" s="42" t="s">
        <v>18</v>
      </c>
      <c r="E1372" s="67" t="s">
        <v>18</v>
      </c>
      <c r="F1372" s="42" t="s">
        <v>18</v>
      </c>
      <c r="G1372" s="67" t="s">
        <v>18</v>
      </c>
      <c r="H1372" s="42" t="s">
        <v>18</v>
      </c>
      <c r="I1372" s="67">
        <v>12.7463262285723</v>
      </c>
      <c r="J1372" s="42">
        <v>15</v>
      </c>
      <c r="K1372" s="67">
        <v>3.8534511368119899</v>
      </c>
      <c r="L1372" s="42">
        <v>15</v>
      </c>
      <c r="M1372" s="67">
        <v>0.31719999930874798</v>
      </c>
      <c r="N1372" s="42">
        <v>5</v>
      </c>
      <c r="O1372" s="67">
        <v>3.7228896924199502</v>
      </c>
      <c r="P1372" s="69">
        <v>2.3275781952349801</v>
      </c>
      <c r="Q1372" s="69" t="s">
        <v>18</v>
      </c>
      <c r="R1372" s="70">
        <v>6</v>
      </c>
      <c r="S1372" s="71">
        <v>0.03</v>
      </c>
      <c r="T1372" s="71">
        <v>0.02</v>
      </c>
      <c r="U1372" s="46" t="s">
        <v>18</v>
      </c>
      <c r="V1372" s="72">
        <v>0</v>
      </c>
      <c r="W1372" s="72" t="s">
        <v>18</v>
      </c>
      <c r="X1372" s="72">
        <v>1.26E-2</v>
      </c>
      <c r="Y1372" s="48" t="s">
        <v>30</v>
      </c>
      <c r="Z1372" s="49">
        <v>11.12930017</v>
      </c>
      <c r="AA1372" s="50">
        <v>0.27860051000000002</v>
      </c>
      <c r="AB1372" s="73">
        <v>153</v>
      </c>
      <c r="AC1372" s="52">
        <v>45002</v>
      </c>
      <c r="AD1372" s="48" t="s">
        <v>2058</v>
      </c>
      <c r="AE1372" s="53">
        <v>500</v>
      </c>
      <c r="AF1372" s="46" t="s">
        <v>18</v>
      </c>
      <c r="AG1372" s="54">
        <v>3.5705571699999998</v>
      </c>
    </row>
    <row r="1373" spans="1:33" hidden="1" x14ac:dyDescent="0.25">
      <c r="A1373" s="1" t="s">
        <v>2059</v>
      </c>
      <c r="B1373" s="40" t="b" cm="1">
        <f t="array" ref="B1373">IsESG(A1373)</f>
        <v>0</v>
      </c>
      <c r="C1373" s="74" t="s">
        <v>18</v>
      </c>
      <c r="D1373" s="37" t="s">
        <v>18</v>
      </c>
      <c r="E1373" s="74" t="s">
        <v>18</v>
      </c>
      <c r="F1373" s="37" t="s">
        <v>18</v>
      </c>
      <c r="G1373" s="74" t="s">
        <v>18</v>
      </c>
      <c r="H1373" s="37" t="s">
        <v>18</v>
      </c>
      <c r="I1373" s="75">
        <v>24.1533791523483</v>
      </c>
      <c r="J1373" s="66">
        <v>2</v>
      </c>
      <c r="K1373" s="74">
        <v>4.7538736913727204</v>
      </c>
      <c r="L1373" s="37">
        <v>11</v>
      </c>
      <c r="M1373" s="75">
        <v>0.81405850766478305</v>
      </c>
      <c r="N1373" s="66">
        <v>2</v>
      </c>
      <c r="O1373" s="74">
        <v>10.6698834223688</v>
      </c>
      <c r="P1373" s="76">
        <v>1.88121734798312</v>
      </c>
      <c r="Q1373" s="76" t="s">
        <v>18</v>
      </c>
      <c r="R1373" s="77">
        <v>6</v>
      </c>
      <c r="S1373" s="78">
        <v>0.03</v>
      </c>
      <c r="T1373" s="78">
        <v>0.02</v>
      </c>
      <c r="U1373" s="14" t="s">
        <v>18</v>
      </c>
      <c r="V1373" s="79">
        <v>0</v>
      </c>
      <c r="W1373" s="79" t="s">
        <v>18</v>
      </c>
      <c r="X1373" s="79">
        <v>2.1899999999999999E-2</v>
      </c>
      <c r="Y1373" s="12" t="s">
        <v>30</v>
      </c>
      <c r="Z1373" s="60">
        <v>26.39814359</v>
      </c>
      <c r="AA1373" s="8">
        <v>0.96557479999999996</v>
      </c>
      <c r="AB1373" s="80">
        <v>262</v>
      </c>
      <c r="AC1373" s="62">
        <v>44652</v>
      </c>
      <c r="AD1373" s="12" t="s">
        <v>2060</v>
      </c>
      <c r="AE1373" s="16">
        <v>500</v>
      </c>
      <c r="AF1373" s="14" t="s">
        <v>39</v>
      </c>
      <c r="AG1373" s="39">
        <v>8.3738033999999999</v>
      </c>
    </row>
    <row r="1374" spans="1:33" hidden="1" x14ac:dyDescent="0.25">
      <c r="A1374" s="40" t="s">
        <v>2061</v>
      </c>
      <c r="B1374" s="40" t="b" cm="1">
        <f t="array" ref="B1374">IsESG(A1374)</f>
        <v>0</v>
      </c>
      <c r="C1374" s="67" t="s">
        <v>18</v>
      </c>
      <c r="D1374" s="42" t="s">
        <v>18</v>
      </c>
      <c r="E1374" s="67" t="s">
        <v>18</v>
      </c>
      <c r="F1374" s="42" t="s">
        <v>18</v>
      </c>
      <c r="G1374" s="67" t="s">
        <v>18</v>
      </c>
      <c r="H1374" s="42" t="s">
        <v>18</v>
      </c>
      <c r="I1374" s="67">
        <v>18.220521002730699</v>
      </c>
      <c r="J1374" s="42">
        <v>5</v>
      </c>
      <c r="K1374" s="67">
        <v>4.3548621902623896</v>
      </c>
      <c r="L1374" s="42">
        <v>14</v>
      </c>
      <c r="M1374" s="67">
        <v>0.51671370734338495</v>
      </c>
      <c r="N1374" s="42">
        <v>4</v>
      </c>
      <c r="O1374" s="67">
        <v>6.9307247554397904</v>
      </c>
      <c r="P1374" s="69">
        <v>2.0401202102857101</v>
      </c>
      <c r="Q1374" s="69" t="s">
        <v>18</v>
      </c>
      <c r="R1374" s="70">
        <v>6</v>
      </c>
      <c r="S1374" s="71">
        <v>0.03</v>
      </c>
      <c r="T1374" s="71">
        <v>0.02</v>
      </c>
      <c r="U1374" s="46" t="s">
        <v>18</v>
      </c>
      <c r="V1374" s="72">
        <v>0</v>
      </c>
      <c r="W1374" s="72" t="s">
        <v>18</v>
      </c>
      <c r="X1374" s="72">
        <v>1.7100000000000001E-2</v>
      </c>
      <c r="Y1374" s="48" t="s">
        <v>30</v>
      </c>
      <c r="Z1374" s="49">
        <v>28.243147319999999</v>
      </c>
      <c r="AA1374" s="50">
        <v>1.3030867799999999</v>
      </c>
      <c r="AB1374" s="73">
        <v>237</v>
      </c>
      <c r="AC1374" s="52">
        <v>45002</v>
      </c>
      <c r="AD1374" s="48" t="s">
        <v>2058</v>
      </c>
      <c r="AE1374" s="53">
        <v>500</v>
      </c>
      <c r="AF1374" s="46" t="s">
        <v>18</v>
      </c>
      <c r="AG1374" s="54">
        <v>19.991376979999998</v>
      </c>
    </row>
    <row r="1375" spans="1:33" hidden="1" x14ac:dyDescent="0.25">
      <c r="A1375" s="1" t="s">
        <v>2062</v>
      </c>
      <c r="B1375" s="40" t="b" cm="1">
        <f t="array" ref="B1375">IsESG(A1375)</f>
        <v>0</v>
      </c>
      <c r="C1375" s="74" t="s">
        <v>18</v>
      </c>
      <c r="D1375" s="37" t="s">
        <v>18</v>
      </c>
      <c r="E1375" s="74">
        <v>2.4277048727692998</v>
      </c>
      <c r="F1375" s="37">
        <v>7</v>
      </c>
      <c r="G1375" s="74">
        <v>8.2034491259963496E-2</v>
      </c>
      <c r="H1375" s="37">
        <v>8</v>
      </c>
      <c r="I1375" s="74">
        <v>13.0555555555556</v>
      </c>
      <c r="J1375" s="37">
        <v>14</v>
      </c>
      <c r="K1375" s="74">
        <v>3.8265306122448899</v>
      </c>
      <c r="L1375" s="37">
        <v>16</v>
      </c>
      <c r="M1375" s="74">
        <v>-0.40783034257747502</v>
      </c>
      <c r="N1375" s="37">
        <v>10</v>
      </c>
      <c r="O1375" s="74">
        <v>4.0221922650431097</v>
      </c>
      <c r="P1375" s="76">
        <v>2.2312573857602098</v>
      </c>
      <c r="Q1375" s="76">
        <v>0.28385811420621898</v>
      </c>
      <c r="R1375" s="77">
        <v>8</v>
      </c>
      <c r="S1375" s="78">
        <v>0</v>
      </c>
      <c r="T1375" s="78">
        <v>0</v>
      </c>
      <c r="U1375" s="14" t="s">
        <v>18</v>
      </c>
      <c r="V1375" s="79">
        <v>8.9999999999999993E-3</v>
      </c>
      <c r="W1375" s="79" t="s">
        <v>18</v>
      </c>
      <c r="X1375" s="79">
        <v>1.0800000000000001E-2</v>
      </c>
      <c r="Y1375" s="12" t="s">
        <v>1328</v>
      </c>
      <c r="Z1375" s="60">
        <v>38.518966079999998</v>
      </c>
      <c r="AA1375" s="8" t="s">
        <v>18</v>
      </c>
      <c r="AB1375" s="80" t="s">
        <v>18</v>
      </c>
      <c r="AC1375" s="62">
        <v>42641</v>
      </c>
      <c r="AD1375" s="12" t="s">
        <v>2063</v>
      </c>
      <c r="AE1375" s="16" t="s">
        <v>56</v>
      </c>
      <c r="AF1375" s="14" t="s">
        <v>18</v>
      </c>
      <c r="AG1375" s="39">
        <v>-7.0369108100000002</v>
      </c>
    </row>
    <row r="1376" spans="1:33" x14ac:dyDescent="0.25">
      <c r="A1376" s="40" t="s">
        <v>2064</v>
      </c>
      <c r="B1376" s="40" t="b" cm="1">
        <f t="array" ref="B1376">IsESG(A1376)</f>
        <v>0</v>
      </c>
      <c r="C1376" s="68">
        <v>4.6433262537226998</v>
      </c>
      <c r="D1376" s="64">
        <v>3</v>
      </c>
      <c r="E1376" s="68">
        <v>4.5807136469196497</v>
      </c>
      <c r="F1376" s="64">
        <v>2</v>
      </c>
      <c r="G1376" s="67">
        <v>0.36305280117046002</v>
      </c>
      <c r="H1376" s="42">
        <v>7</v>
      </c>
      <c r="I1376" s="67">
        <v>18.061465721040001</v>
      </c>
      <c r="J1376" s="42">
        <v>6</v>
      </c>
      <c r="K1376" s="67">
        <v>4.5207199665131004</v>
      </c>
      <c r="L1376" s="42">
        <v>13</v>
      </c>
      <c r="M1376" s="67">
        <v>-0.71570576540758102</v>
      </c>
      <c r="N1376" s="42">
        <v>12</v>
      </c>
      <c r="O1376" s="67">
        <v>6.2306051240039597</v>
      </c>
      <c r="P1376" s="69">
        <v>2.2438360457074298</v>
      </c>
      <c r="Q1376" s="69">
        <v>0.41765139107663202</v>
      </c>
      <c r="R1376" s="70">
        <v>8</v>
      </c>
      <c r="S1376" s="71">
        <v>0</v>
      </c>
      <c r="T1376" s="71">
        <v>0</v>
      </c>
      <c r="U1376" s="46" t="s">
        <v>18</v>
      </c>
      <c r="V1376" s="72">
        <v>1.4E-2</v>
      </c>
      <c r="W1376" s="72" t="s">
        <v>18</v>
      </c>
      <c r="X1376" s="72">
        <v>1.55E-2</v>
      </c>
      <c r="Y1376" s="48" t="s">
        <v>1328</v>
      </c>
      <c r="Z1376" s="49">
        <v>114.59609024</v>
      </c>
      <c r="AA1376" s="50" t="s">
        <v>18</v>
      </c>
      <c r="AB1376" s="73" t="s">
        <v>18</v>
      </c>
      <c r="AC1376" s="52">
        <v>41908</v>
      </c>
      <c r="AD1376" s="48" t="s">
        <v>2063</v>
      </c>
      <c r="AE1376" s="53" t="s">
        <v>56</v>
      </c>
      <c r="AF1376" s="46" t="s">
        <v>18</v>
      </c>
      <c r="AG1376" s="54">
        <v>-17.367384689999898</v>
      </c>
    </row>
    <row r="1377" spans="1:33" hidden="1" x14ac:dyDescent="0.25">
      <c r="A1377" s="1" t="s">
        <v>2065</v>
      </c>
      <c r="B1377" s="40" t="b" cm="1">
        <f t="array" ref="B1377">IsESG(A1377)</f>
        <v>0</v>
      </c>
      <c r="C1377" s="74" t="s">
        <v>18</v>
      </c>
      <c r="D1377" s="37" t="s">
        <v>18</v>
      </c>
      <c r="E1377" s="75">
        <v>7.1215333493908703</v>
      </c>
      <c r="F1377" s="66">
        <v>1</v>
      </c>
      <c r="G1377" s="74">
        <v>1.02850530684757</v>
      </c>
      <c r="H1377" s="37">
        <v>5</v>
      </c>
      <c r="I1377" s="75">
        <v>23.9529757531228</v>
      </c>
      <c r="J1377" s="66">
        <v>3</v>
      </c>
      <c r="K1377" s="74">
        <v>5.5694618272840799</v>
      </c>
      <c r="L1377" s="37">
        <v>4</v>
      </c>
      <c r="M1377" s="74">
        <v>-0.88131609870738503</v>
      </c>
      <c r="N1377" s="37">
        <v>14</v>
      </c>
      <c r="O1377" s="74">
        <v>8.6609285063368695</v>
      </c>
      <c r="P1377" s="76">
        <v>2.2944383366463099</v>
      </c>
      <c r="Q1377" s="76">
        <v>0.49312441362007198</v>
      </c>
      <c r="R1377" s="77">
        <v>8</v>
      </c>
      <c r="S1377" s="78">
        <v>0</v>
      </c>
      <c r="T1377" s="78">
        <v>0</v>
      </c>
      <c r="U1377" s="14" t="s">
        <v>18</v>
      </c>
      <c r="V1377" s="79">
        <v>1.4999999999999999E-2</v>
      </c>
      <c r="W1377" s="79" t="s">
        <v>18</v>
      </c>
      <c r="X1377" s="79">
        <v>1.6299999999999999E-2</v>
      </c>
      <c r="Y1377" s="12" t="s">
        <v>1328</v>
      </c>
      <c r="Z1377" s="60">
        <v>41.014390519999999</v>
      </c>
      <c r="AA1377" s="8" t="s">
        <v>18</v>
      </c>
      <c r="AB1377" s="80" t="s">
        <v>18</v>
      </c>
      <c r="AC1377" s="62">
        <v>42641</v>
      </c>
      <c r="AD1377" s="12" t="s">
        <v>2063</v>
      </c>
      <c r="AE1377" s="16" t="s">
        <v>56</v>
      </c>
      <c r="AF1377" s="14" t="s">
        <v>18</v>
      </c>
      <c r="AG1377" s="39">
        <v>-3.8110125699999999</v>
      </c>
    </row>
    <row r="1378" spans="1:33" x14ac:dyDescent="0.25">
      <c r="A1378" s="40" t="s">
        <v>2066</v>
      </c>
      <c r="B1378" s="40" t="b" cm="1">
        <f t="array" ref="B1378">IsESG(A1378)</f>
        <v>0</v>
      </c>
      <c r="C1378" s="67">
        <v>3.2325870289415501</v>
      </c>
      <c r="D1378" s="42">
        <v>5</v>
      </c>
      <c r="E1378" s="67">
        <v>2.8603111703985298</v>
      </c>
      <c r="F1378" s="42">
        <v>6</v>
      </c>
      <c r="G1378" s="67">
        <v>-1.47710724770496</v>
      </c>
      <c r="H1378" s="42">
        <v>11</v>
      </c>
      <c r="I1378" s="67">
        <v>17.459726924364698</v>
      </c>
      <c r="J1378" s="42">
        <v>7</v>
      </c>
      <c r="K1378" s="67">
        <v>4.6861603611370404</v>
      </c>
      <c r="L1378" s="42">
        <v>12</v>
      </c>
      <c r="M1378" s="67">
        <v>-1.64704835228408</v>
      </c>
      <c r="N1378" s="42">
        <v>16</v>
      </c>
      <c r="O1378" s="67">
        <v>7.1586001952925304</v>
      </c>
      <c r="P1378" s="69">
        <v>1.86890134972644</v>
      </c>
      <c r="Q1378" s="69">
        <v>0.22264352083185299</v>
      </c>
      <c r="R1378" s="70">
        <v>8</v>
      </c>
      <c r="S1378" s="71">
        <v>0.05</v>
      </c>
      <c r="T1378" s="71">
        <v>5.0000000000000001E-3</v>
      </c>
      <c r="U1378" s="46" t="s">
        <v>18</v>
      </c>
      <c r="V1378" s="72">
        <v>1.44999999999999E-2</v>
      </c>
      <c r="W1378" s="72" t="s">
        <v>18</v>
      </c>
      <c r="X1378" s="72">
        <v>1.6500000000000001E-2</v>
      </c>
      <c r="Y1378" s="48" t="s">
        <v>141</v>
      </c>
      <c r="Z1378" s="49">
        <v>615.9</v>
      </c>
      <c r="AA1378" s="50" t="s">
        <v>18</v>
      </c>
      <c r="AB1378" s="73" t="s">
        <v>18</v>
      </c>
      <c r="AC1378" s="52">
        <v>34898</v>
      </c>
      <c r="AD1378" s="48" t="s">
        <v>2067</v>
      </c>
      <c r="AE1378" s="53" t="s">
        <v>1412</v>
      </c>
      <c r="AF1378" s="46" t="s">
        <v>18</v>
      </c>
      <c r="AG1378" s="54" t="s">
        <v>18</v>
      </c>
    </row>
    <row r="1379" spans="1:33" x14ac:dyDescent="0.25">
      <c r="A1379" s="1" t="s">
        <v>2068</v>
      </c>
      <c r="B1379" s="40" t="b" cm="1">
        <f t="array" ref="B1379">IsESG(A1379)</f>
        <v>0</v>
      </c>
      <c r="C1379" s="74">
        <v>0.60121265839541105</v>
      </c>
      <c r="D1379" s="37">
        <v>9</v>
      </c>
      <c r="E1379" s="74">
        <v>-1.1557813037889799</v>
      </c>
      <c r="F1379" s="37">
        <v>12</v>
      </c>
      <c r="G1379" s="74">
        <v>-3.5132880593682301</v>
      </c>
      <c r="H1379" s="37">
        <v>13</v>
      </c>
      <c r="I1379" s="74">
        <v>10.588789448892999</v>
      </c>
      <c r="J1379" s="37">
        <v>18</v>
      </c>
      <c r="K1379" s="74">
        <v>3.50939070628697</v>
      </c>
      <c r="L1379" s="37">
        <v>17</v>
      </c>
      <c r="M1379" s="74">
        <v>-1.80677540777912</v>
      </c>
      <c r="N1379" s="37">
        <v>17</v>
      </c>
      <c r="O1379" s="74">
        <v>6.6194238791963302</v>
      </c>
      <c r="P1379" s="76">
        <v>0.98313391171628495</v>
      </c>
      <c r="Q1379" s="76">
        <v>-0.27097497894161499</v>
      </c>
      <c r="R1379" s="77">
        <v>8</v>
      </c>
      <c r="S1379" s="78">
        <v>0.05</v>
      </c>
      <c r="T1379" s="78">
        <v>0</v>
      </c>
      <c r="U1379" s="14" t="s">
        <v>18</v>
      </c>
      <c r="V1379" s="79">
        <v>1.2500000000000001E-2</v>
      </c>
      <c r="W1379" s="79" t="s">
        <v>18</v>
      </c>
      <c r="X1379" s="79">
        <v>1.44999999999999E-2</v>
      </c>
      <c r="Y1379" s="12" t="s">
        <v>141</v>
      </c>
      <c r="Z1379" s="60">
        <v>5861.2</v>
      </c>
      <c r="AA1379" s="8" t="s">
        <v>18</v>
      </c>
      <c r="AB1379" s="80" t="s">
        <v>18</v>
      </c>
      <c r="AC1379" s="62">
        <v>39793</v>
      </c>
      <c r="AD1379" s="12" t="s">
        <v>2069</v>
      </c>
      <c r="AE1379" s="16" t="s">
        <v>1412</v>
      </c>
      <c r="AF1379" s="14" t="s">
        <v>18</v>
      </c>
      <c r="AG1379" s="39" t="s">
        <v>18</v>
      </c>
    </row>
    <row r="1380" spans="1:33" x14ac:dyDescent="0.25">
      <c r="A1380" s="40" t="s">
        <v>2732</v>
      </c>
      <c r="B1380" s="40" t="b" cm="1">
        <f t="array" ref="B1380">IsESG(A1380)</f>
        <v>0</v>
      </c>
      <c r="C1380" s="67">
        <v>2.08160116363982</v>
      </c>
      <c r="D1380" s="42">
        <v>7</v>
      </c>
      <c r="E1380" s="67">
        <v>1.5713430343432699</v>
      </c>
      <c r="F1380" s="42">
        <v>10</v>
      </c>
      <c r="G1380" s="67">
        <v>-0.68068635070426198</v>
      </c>
      <c r="H1380" s="42">
        <v>9</v>
      </c>
      <c r="I1380" s="67">
        <v>16.300726832222701</v>
      </c>
      <c r="J1380" s="42">
        <v>8</v>
      </c>
      <c r="K1380" s="68">
        <v>6.1502314974776597</v>
      </c>
      <c r="L1380" s="64">
        <v>2</v>
      </c>
      <c r="M1380" s="67">
        <v>-1.8090002556890801</v>
      </c>
      <c r="N1380" s="42">
        <v>18</v>
      </c>
      <c r="O1380" s="67">
        <v>5.9363042791316403</v>
      </c>
      <c r="P1380" s="69">
        <v>2.0584722245369198</v>
      </c>
      <c r="Q1380" s="69">
        <v>7.4134737332338094E-2</v>
      </c>
      <c r="R1380" s="70">
        <v>8</v>
      </c>
      <c r="S1380" s="71">
        <v>0.05</v>
      </c>
      <c r="T1380" s="71">
        <v>0</v>
      </c>
      <c r="U1380" s="46" t="s">
        <v>18</v>
      </c>
      <c r="V1380" s="72">
        <v>1.2500000000000001E-2</v>
      </c>
      <c r="W1380" s="72" t="s">
        <v>18</v>
      </c>
      <c r="X1380" s="72">
        <v>1.44999999999999E-2</v>
      </c>
      <c r="Y1380" s="48" t="s">
        <v>141</v>
      </c>
      <c r="Z1380" s="49" t="s">
        <v>18</v>
      </c>
      <c r="AA1380" s="50" t="s">
        <v>18</v>
      </c>
      <c r="AB1380" s="73" t="s">
        <v>18</v>
      </c>
      <c r="AC1380" s="52">
        <v>40969</v>
      </c>
      <c r="AD1380" s="48" t="s">
        <v>2069</v>
      </c>
      <c r="AE1380" s="53" t="s">
        <v>1412</v>
      </c>
      <c r="AF1380" s="46" t="s">
        <v>18</v>
      </c>
      <c r="AG1380" s="54" t="s">
        <v>18</v>
      </c>
    </row>
    <row r="1381" spans="1:33" x14ac:dyDescent="0.25">
      <c r="A1381" s="1" t="s">
        <v>2733</v>
      </c>
      <c r="B1381" s="40" t="b" cm="1">
        <f t="array" ref="B1381">IsESG(A1381)</f>
        <v>0</v>
      </c>
      <c r="C1381" s="75">
        <v>5.3340835602343697</v>
      </c>
      <c r="D1381" s="66">
        <v>1</v>
      </c>
      <c r="E1381" s="75">
        <v>3.9518528532486301</v>
      </c>
      <c r="F1381" s="66">
        <v>3</v>
      </c>
      <c r="G1381" s="75">
        <v>3.8560108729228801</v>
      </c>
      <c r="H1381" s="66">
        <v>1</v>
      </c>
      <c r="I1381" s="74">
        <v>15.544080912928701</v>
      </c>
      <c r="J1381" s="37">
        <v>9</v>
      </c>
      <c r="K1381" s="74">
        <v>5.49989475016352</v>
      </c>
      <c r="L1381" s="37">
        <v>5</v>
      </c>
      <c r="M1381" s="75">
        <v>1.1729195269480901</v>
      </c>
      <c r="N1381" s="66">
        <v>1</v>
      </c>
      <c r="O1381" s="74">
        <v>7.19954349209846</v>
      </c>
      <c r="P1381" s="76">
        <v>1.5921942229085799</v>
      </c>
      <c r="Q1381" s="76">
        <v>0.336233209112974</v>
      </c>
      <c r="R1381" s="77">
        <v>8</v>
      </c>
      <c r="S1381" s="78">
        <v>0.05</v>
      </c>
      <c r="T1381" s="78">
        <v>0</v>
      </c>
      <c r="U1381" s="14" t="s">
        <v>18</v>
      </c>
      <c r="V1381" s="79">
        <v>1.2500000000000001E-2</v>
      </c>
      <c r="W1381" s="79" t="s">
        <v>18</v>
      </c>
      <c r="X1381" s="79">
        <v>1.44999999999999E-2</v>
      </c>
      <c r="Y1381" s="12" t="s">
        <v>141</v>
      </c>
      <c r="Z1381" s="60" t="s">
        <v>18</v>
      </c>
      <c r="AA1381" s="8" t="s">
        <v>18</v>
      </c>
      <c r="AB1381" s="80" t="s">
        <v>18</v>
      </c>
      <c r="AC1381" s="62">
        <v>41059</v>
      </c>
      <c r="AD1381" s="12" t="s">
        <v>2069</v>
      </c>
      <c r="AE1381" s="16" t="s">
        <v>1412</v>
      </c>
      <c r="AF1381" s="14" t="s">
        <v>18</v>
      </c>
      <c r="AG1381" s="39" t="s">
        <v>18</v>
      </c>
    </row>
    <row r="1382" spans="1:33" hidden="1" x14ac:dyDescent="0.25">
      <c r="A1382" s="40" t="s">
        <v>2072</v>
      </c>
      <c r="B1382" s="40" t="b" cm="1">
        <f t="array" ref="B1382">IsESG(A1382)</f>
        <v>0</v>
      </c>
      <c r="C1382" s="67" t="s">
        <v>18</v>
      </c>
      <c r="D1382" s="42" t="s">
        <v>18</v>
      </c>
      <c r="E1382" s="67">
        <v>-2.45472942594804E-2</v>
      </c>
      <c r="F1382" s="42">
        <v>11</v>
      </c>
      <c r="G1382" s="67">
        <v>-2.0802923748935802</v>
      </c>
      <c r="H1382" s="42">
        <v>12</v>
      </c>
      <c r="I1382" s="67">
        <v>12.6077242259814</v>
      </c>
      <c r="J1382" s="42">
        <v>16</v>
      </c>
      <c r="K1382" s="67">
        <v>5.22966792602905</v>
      </c>
      <c r="L1382" s="42">
        <v>6</v>
      </c>
      <c r="M1382" s="67">
        <v>-2.2804911827162702</v>
      </c>
      <c r="N1382" s="42">
        <v>19</v>
      </c>
      <c r="O1382" s="67">
        <v>4.8457110975499198</v>
      </c>
      <c r="P1382" s="69">
        <v>1.75964160823828</v>
      </c>
      <c r="Q1382" s="69">
        <v>-0.205426526345207</v>
      </c>
      <c r="R1382" s="70">
        <v>8</v>
      </c>
      <c r="S1382" s="71">
        <v>0.05</v>
      </c>
      <c r="T1382" s="71">
        <v>5.0000000000000001E-3</v>
      </c>
      <c r="U1382" s="46" t="s">
        <v>18</v>
      </c>
      <c r="V1382" s="72">
        <v>1.2500000000000001E-2</v>
      </c>
      <c r="W1382" s="72" t="s">
        <v>18</v>
      </c>
      <c r="X1382" s="72">
        <v>1.44999999999999E-2</v>
      </c>
      <c r="Y1382" s="48" t="s">
        <v>141</v>
      </c>
      <c r="Z1382" s="49">
        <v>53</v>
      </c>
      <c r="AA1382" s="50" t="s">
        <v>18</v>
      </c>
      <c r="AB1382" s="73" t="s">
        <v>18</v>
      </c>
      <c r="AC1382" s="52">
        <v>42655</v>
      </c>
      <c r="AD1382" s="48" t="s">
        <v>2069</v>
      </c>
      <c r="AE1382" s="53" t="s">
        <v>1412</v>
      </c>
      <c r="AF1382" s="46" t="s">
        <v>18</v>
      </c>
      <c r="AG1382" s="54" t="s">
        <v>18</v>
      </c>
    </row>
    <row r="1383" spans="1:33" x14ac:dyDescent="0.25">
      <c r="A1383" s="1" t="s">
        <v>2073</v>
      </c>
      <c r="B1383" s="40" t="b" cm="1">
        <f t="array" ref="B1383">IsESG(A1383)</f>
        <v>0</v>
      </c>
      <c r="C1383" s="74">
        <v>4.1585489333351102</v>
      </c>
      <c r="D1383" s="37">
        <v>4</v>
      </c>
      <c r="E1383" s="74">
        <v>2.2785749200912</v>
      </c>
      <c r="F1383" s="37">
        <v>8</v>
      </c>
      <c r="G1383" s="74">
        <v>1.9097512525215901</v>
      </c>
      <c r="H1383" s="37">
        <v>4</v>
      </c>
      <c r="I1383" s="74">
        <v>13.9453208562588</v>
      </c>
      <c r="J1383" s="37">
        <v>13</v>
      </c>
      <c r="K1383" s="74">
        <v>4.9936658221020496</v>
      </c>
      <c r="L1383" s="37">
        <v>9</v>
      </c>
      <c r="M1383" s="74">
        <v>-0.36351676839592101</v>
      </c>
      <c r="N1383" s="37">
        <v>9</v>
      </c>
      <c r="O1383" s="74">
        <v>8.8063496538085797</v>
      </c>
      <c r="P1383" s="76">
        <v>1.12013625245531</v>
      </c>
      <c r="Q1383" s="76">
        <v>0.123760410306078</v>
      </c>
      <c r="R1383" s="77">
        <v>8</v>
      </c>
      <c r="S1383" s="78">
        <v>0.05</v>
      </c>
      <c r="T1383" s="78">
        <v>5.0000000000000001E-3</v>
      </c>
      <c r="U1383" s="14" t="s">
        <v>18</v>
      </c>
      <c r="V1383" s="79">
        <v>1.4999999999999999E-2</v>
      </c>
      <c r="W1383" s="79" t="s">
        <v>18</v>
      </c>
      <c r="X1383" s="79">
        <v>1.7999999999999999E-2</v>
      </c>
      <c r="Y1383" s="12" t="s">
        <v>141</v>
      </c>
      <c r="Z1383" s="60">
        <v>99.569607680847497</v>
      </c>
      <c r="AA1383" s="8" t="s">
        <v>18</v>
      </c>
      <c r="AB1383" s="80" t="s">
        <v>18</v>
      </c>
      <c r="AC1383" s="62">
        <v>37057</v>
      </c>
      <c r="AD1383" s="12" t="s">
        <v>2074</v>
      </c>
      <c r="AE1383" s="16" t="s">
        <v>1412</v>
      </c>
      <c r="AF1383" s="14" t="s">
        <v>18</v>
      </c>
      <c r="AG1383" s="39" t="s">
        <v>18</v>
      </c>
    </row>
    <row r="1384" spans="1:33" x14ac:dyDescent="0.25">
      <c r="A1384" s="40" t="s">
        <v>2734</v>
      </c>
      <c r="B1384" s="40" t="b" cm="1">
        <f t="array" ref="B1384">IsESG(A1384)</f>
        <v>0</v>
      </c>
      <c r="C1384" s="68">
        <v>4.6544590708704696</v>
      </c>
      <c r="D1384" s="64">
        <v>2</v>
      </c>
      <c r="E1384" s="67">
        <v>3.24995784951289</v>
      </c>
      <c r="F1384" s="42">
        <v>4</v>
      </c>
      <c r="G1384" s="68">
        <v>2.87768347511645</v>
      </c>
      <c r="H1384" s="64">
        <v>2</v>
      </c>
      <c r="I1384" s="67">
        <v>14.057678623069201</v>
      </c>
      <c r="J1384" s="42">
        <v>12</v>
      </c>
      <c r="K1384" s="67">
        <v>5.1207105857197401</v>
      </c>
      <c r="L1384" s="42">
        <v>7</v>
      </c>
      <c r="M1384" s="67">
        <v>-0.35109146757132897</v>
      </c>
      <c r="N1384" s="42">
        <v>8</v>
      </c>
      <c r="O1384" s="67">
        <v>8.0712056614793504</v>
      </c>
      <c r="P1384" s="69">
        <v>1.2360816567285999</v>
      </c>
      <c r="Q1384" s="69">
        <v>0.22292808358551799</v>
      </c>
      <c r="R1384" s="70">
        <v>8</v>
      </c>
      <c r="S1384" s="71">
        <v>0.05</v>
      </c>
      <c r="T1384" s="71">
        <v>5.0000000000000001E-3</v>
      </c>
      <c r="U1384" s="46" t="s">
        <v>18</v>
      </c>
      <c r="V1384" s="72">
        <v>1.4999999999999999E-2</v>
      </c>
      <c r="W1384" s="72" t="s">
        <v>18</v>
      </c>
      <c r="X1384" s="72">
        <v>1.7999999999999999E-2</v>
      </c>
      <c r="Y1384" s="48" t="s">
        <v>141</v>
      </c>
      <c r="Z1384" s="49" t="s">
        <v>18</v>
      </c>
      <c r="AA1384" s="50" t="s">
        <v>18</v>
      </c>
      <c r="AB1384" s="73" t="s">
        <v>18</v>
      </c>
      <c r="AC1384" s="52">
        <v>38442</v>
      </c>
      <c r="AD1384" s="48" t="s">
        <v>2074</v>
      </c>
      <c r="AE1384" s="53" t="s">
        <v>1412</v>
      </c>
      <c r="AF1384" s="46" t="s">
        <v>18</v>
      </c>
      <c r="AG1384" s="54" t="s">
        <v>18</v>
      </c>
    </row>
    <row r="1385" spans="1:33" hidden="1" x14ac:dyDescent="0.25">
      <c r="A1385" s="1" t="s">
        <v>2076</v>
      </c>
      <c r="B1385" s="40" t="b" cm="1">
        <f t="array" ref="B1385">IsESG(A1385)</f>
        <v>0</v>
      </c>
      <c r="C1385" s="74" t="s">
        <v>18</v>
      </c>
      <c r="D1385" s="37" t="s">
        <v>18</v>
      </c>
      <c r="E1385" s="74" t="s">
        <v>18</v>
      </c>
      <c r="F1385" s="37" t="s">
        <v>18</v>
      </c>
      <c r="G1385" s="74" t="s">
        <v>18</v>
      </c>
      <c r="H1385" s="37" t="s">
        <v>18</v>
      </c>
      <c r="I1385" s="75">
        <v>27.031741492707901</v>
      </c>
      <c r="J1385" s="66">
        <v>1</v>
      </c>
      <c r="K1385" s="75">
        <v>7.5226915163983703</v>
      </c>
      <c r="L1385" s="66">
        <v>1</v>
      </c>
      <c r="M1385" s="74">
        <v>-1.03076706001171</v>
      </c>
      <c r="N1385" s="37">
        <v>15</v>
      </c>
      <c r="O1385" s="74">
        <v>10.0057423642995</v>
      </c>
      <c r="P1385" s="76">
        <v>2.2937560552593799</v>
      </c>
      <c r="Q1385" s="76" t="s">
        <v>18</v>
      </c>
      <c r="R1385" s="77">
        <v>8</v>
      </c>
      <c r="S1385" s="78">
        <v>0</v>
      </c>
      <c r="T1385" s="78">
        <v>0</v>
      </c>
      <c r="U1385" s="14" t="s">
        <v>18</v>
      </c>
      <c r="V1385" s="79">
        <v>4.7999999999999996E-3</v>
      </c>
      <c r="W1385" s="79" t="s">
        <v>18</v>
      </c>
      <c r="X1385" s="79">
        <v>4.8999999999999998E-3</v>
      </c>
      <c r="Y1385" s="12" t="s">
        <v>1328</v>
      </c>
      <c r="Z1385" s="60" t="s">
        <v>18</v>
      </c>
      <c r="AA1385" s="8">
        <v>1.1721014025328</v>
      </c>
      <c r="AB1385" s="80">
        <v>16816</v>
      </c>
      <c r="AC1385" s="62">
        <v>44740</v>
      </c>
      <c r="AD1385" s="12" t="s">
        <v>2077</v>
      </c>
      <c r="AE1385" s="16">
        <v>15</v>
      </c>
      <c r="AF1385" s="14" t="s">
        <v>18</v>
      </c>
      <c r="AG1385" s="39">
        <v>12.7745716113204</v>
      </c>
    </row>
    <row r="1386" spans="1:33" hidden="1" x14ac:dyDescent="0.25">
      <c r="A1386" s="40" t="s">
        <v>2078</v>
      </c>
      <c r="B1386" s="40" t="b" cm="1">
        <f t="array" ref="B1386">IsESG(A1386)</f>
        <v>0</v>
      </c>
      <c r="C1386" s="67" t="s">
        <v>18</v>
      </c>
      <c r="D1386" s="42" t="s">
        <v>18</v>
      </c>
      <c r="E1386" s="67" t="s">
        <v>18</v>
      </c>
      <c r="F1386" s="42" t="s">
        <v>18</v>
      </c>
      <c r="G1386" s="67" t="s">
        <v>18</v>
      </c>
      <c r="H1386" s="42" t="s">
        <v>18</v>
      </c>
      <c r="I1386" s="67">
        <v>19.795343633662998</v>
      </c>
      <c r="J1386" s="42">
        <v>4</v>
      </c>
      <c r="K1386" s="68">
        <v>6.14873179736104</v>
      </c>
      <c r="L1386" s="64">
        <v>3</v>
      </c>
      <c r="M1386" s="67">
        <v>-0.85961943681757103</v>
      </c>
      <c r="N1386" s="42">
        <v>13</v>
      </c>
      <c r="O1386" s="67">
        <v>6.4347115694732997</v>
      </c>
      <c r="P1386" s="69">
        <v>2.44211944960864</v>
      </c>
      <c r="Q1386" s="69" t="s">
        <v>18</v>
      </c>
      <c r="R1386" s="70">
        <v>8</v>
      </c>
      <c r="S1386" s="71">
        <v>0</v>
      </c>
      <c r="T1386" s="71">
        <v>0</v>
      </c>
      <c r="U1386" s="46" t="s">
        <v>18</v>
      </c>
      <c r="V1386" s="72">
        <v>4.5999999999999999E-3</v>
      </c>
      <c r="W1386" s="72" t="s">
        <v>18</v>
      </c>
      <c r="X1386" s="72">
        <v>4.7999999999999996E-3</v>
      </c>
      <c r="Y1386" s="48" t="s">
        <v>1328</v>
      </c>
      <c r="Z1386" s="49" t="s">
        <v>18</v>
      </c>
      <c r="AA1386" s="50">
        <v>1.46211177983427</v>
      </c>
      <c r="AB1386" s="73">
        <v>27673</v>
      </c>
      <c r="AC1386" s="52">
        <v>44740</v>
      </c>
      <c r="AD1386" s="48" t="s">
        <v>2077</v>
      </c>
      <c r="AE1386" s="53">
        <v>15</v>
      </c>
      <c r="AF1386" s="46" t="s">
        <v>18</v>
      </c>
      <c r="AG1386" s="54">
        <v>9.6216514978092906</v>
      </c>
    </row>
    <row r="1387" spans="1:33" hidden="1" x14ac:dyDescent="0.25">
      <c r="A1387" s="1" t="s">
        <v>2079</v>
      </c>
      <c r="B1387" s="40" t="b" cm="1">
        <f t="array" ref="B1387">IsESG(A1387)</f>
        <v>0</v>
      </c>
      <c r="C1387" s="74" t="s">
        <v>18</v>
      </c>
      <c r="D1387" s="37" t="s">
        <v>18</v>
      </c>
      <c r="E1387" s="74" t="s">
        <v>18</v>
      </c>
      <c r="F1387" s="37" t="s">
        <v>18</v>
      </c>
      <c r="G1387" s="74" t="s">
        <v>18</v>
      </c>
      <c r="H1387" s="37" t="s">
        <v>18</v>
      </c>
      <c r="I1387" s="74">
        <v>14.439855093691101</v>
      </c>
      <c r="J1387" s="37">
        <v>11</v>
      </c>
      <c r="K1387" s="74">
        <v>5.0405556800359097</v>
      </c>
      <c r="L1387" s="37">
        <v>8</v>
      </c>
      <c r="M1387" s="74">
        <v>-0.66787018908860396</v>
      </c>
      <c r="N1387" s="37">
        <v>11</v>
      </c>
      <c r="O1387" s="74">
        <v>3.7818797162947</v>
      </c>
      <c r="P1387" s="76">
        <v>2.7390732951733598</v>
      </c>
      <c r="Q1387" s="76" t="s">
        <v>18</v>
      </c>
      <c r="R1387" s="77">
        <v>8</v>
      </c>
      <c r="S1387" s="78">
        <v>0</v>
      </c>
      <c r="T1387" s="78">
        <v>0</v>
      </c>
      <c r="U1387" s="14" t="s">
        <v>18</v>
      </c>
      <c r="V1387" s="79">
        <v>4.4000000000000003E-3</v>
      </c>
      <c r="W1387" s="79" t="s">
        <v>18</v>
      </c>
      <c r="X1387" s="79">
        <v>4.7000000000000002E-3</v>
      </c>
      <c r="Y1387" s="12" t="s">
        <v>1328</v>
      </c>
      <c r="Z1387" s="60" t="s">
        <v>18</v>
      </c>
      <c r="AA1387" s="8">
        <v>0.54850359052916797</v>
      </c>
      <c r="AB1387" s="80">
        <v>2909</v>
      </c>
      <c r="AC1387" s="62">
        <v>44740</v>
      </c>
      <c r="AD1387" s="12" t="s">
        <v>2077</v>
      </c>
      <c r="AE1387" s="16">
        <v>15</v>
      </c>
      <c r="AF1387" s="14" t="s">
        <v>18</v>
      </c>
      <c r="AG1387" s="39">
        <v>3.0255963987966199</v>
      </c>
    </row>
    <row r="1388" spans="1:33" x14ac:dyDescent="0.25">
      <c r="A1388" s="126" t="s">
        <v>2080</v>
      </c>
      <c r="B1388" s="40" t="b" cm="1">
        <f t="array" ref="B1388">IsESG(A1388)</f>
        <v>0</v>
      </c>
      <c r="C1388" s="127">
        <v>2.2927689136770599</v>
      </c>
      <c r="D1388" s="128">
        <v>6</v>
      </c>
      <c r="E1388" s="127">
        <v>2.0702582907270002</v>
      </c>
      <c r="F1388" s="128">
        <v>9</v>
      </c>
      <c r="G1388" s="127">
        <v>0.36688088689027498</v>
      </c>
      <c r="H1388" s="128">
        <v>6</v>
      </c>
      <c r="I1388" s="127">
        <v>14.954058838405199</v>
      </c>
      <c r="J1388" s="128">
        <v>10</v>
      </c>
      <c r="K1388" s="127">
        <v>4.97267338926956</v>
      </c>
      <c r="L1388" s="128">
        <v>10</v>
      </c>
      <c r="M1388" s="127">
        <v>-0.29975142564706497</v>
      </c>
      <c r="N1388" s="128">
        <v>7</v>
      </c>
      <c r="O1388" s="127">
        <v>5.17949213386584</v>
      </c>
      <c r="P1388" s="131">
        <v>2.0992501195400601</v>
      </c>
      <c r="Q1388" s="131">
        <v>0.202526675615464</v>
      </c>
      <c r="R1388" s="132">
        <v>8</v>
      </c>
      <c r="S1388" s="133">
        <v>0.05</v>
      </c>
      <c r="T1388" s="133">
        <v>0.01</v>
      </c>
      <c r="U1388" s="134" t="s">
        <v>18</v>
      </c>
      <c r="V1388" s="135">
        <v>1.35E-2</v>
      </c>
      <c r="W1388" s="135" t="s">
        <v>18</v>
      </c>
      <c r="X1388" s="135">
        <v>1.264E-2</v>
      </c>
      <c r="Y1388" s="136" t="s">
        <v>141</v>
      </c>
      <c r="Z1388" s="137" t="s">
        <v>18</v>
      </c>
      <c r="AA1388" s="138" t="s">
        <v>18</v>
      </c>
      <c r="AB1388" s="139" t="s">
        <v>18</v>
      </c>
      <c r="AC1388" s="140">
        <v>41507</v>
      </c>
      <c r="AD1388" s="136" t="s">
        <v>2081</v>
      </c>
      <c r="AE1388" s="141" t="s">
        <v>56</v>
      </c>
      <c r="AF1388" s="134" t="s">
        <v>18</v>
      </c>
      <c r="AG1388" s="142" t="s">
        <v>18</v>
      </c>
    </row>
    <row r="1389" spans="1:33" x14ac:dyDescent="0.25">
      <c r="A1389" s="40" t="s">
        <v>2082</v>
      </c>
      <c r="B1389" s="40" t="b" cm="1">
        <f t="array" ref="B1389">IsESG(A1389)</f>
        <v>0</v>
      </c>
      <c r="C1389" s="68">
        <v>4.4984956042332902</v>
      </c>
      <c r="D1389" s="64">
        <v>2</v>
      </c>
      <c r="E1389" s="68">
        <v>3.3918232036506502</v>
      </c>
      <c r="F1389" s="64">
        <v>2</v>
      </c>
      <c r="G1389" s="68">
        <v>1.38820861722039</v>
      </c>
      <c r="H1389" s="64">
        <v>2</v>
      </c>
      <c r="I1389" s="68">
        <v>16.157184973273601</v>
      </c>
      <c r="J1389" s="64">
        <v>2</v>
      </c>
      <c r="K1389" s="68">
        <v>4.5655247872243097</v>
      </c>
      <c r="L1389" s="64">
        <v>2</v>
      </c>
      <c r="M1389" s="68">
        <v>-0.935055886688684</v>
      </c>
      <c r="N1389" s="64">
        <v>3</v>
      </c>
      <c r="O1389" s="67">
        <v>5.9313561764145097</v>
      </c>
      <c r="P1389" s="69">
        <v>2.0359889470241002</v>
      </c>
      <c r="Q1389" s="69">
        <v>0.27960175956359501</v>
      </c>
      <c r="R1389" s="70">
        <v>8</v>
      </c>
      <c r="S1389" s="71">
        <v>0</v>
      </c>
      <c r="T1389" s="71">
        <v>0</v>
      </c>
      <c r="U1389" s="46" t="s">
        <v>18</v>
      </c>
      <c r="V1389" s="72">
        <v>0</v>
      </c>
      <c r="W1389" s="72" t="s">
        <v>18</v>
      </c>
      <c r="X1389" s="72">
        <v>3.0000000000000001E-3</v>
      </c>
      <c r="Y1389" s="48" t="s">
        <v>1477</v>
      </c>
      <c r="Z1389" s="49" t="s">
        <v>18</v>
      </c>
      <c r="AA1389" s="50" t="s">
        <v>18</v>
      </c>
      <c r="AB1389" s="73" t="s">
        <v>18</v>
      </c>
      <c r="AC1389" s="52">
        <v>40161</v>
      </c>
      <c r="AD1389" s="48" t="s">
        <v>1478</v>
      </c>
      <c r="AE1389" s="53" t="s">
        <v>1391</v>
      </c>
      <c r="AF1389" s="46" t="s">
        <v>18</v>
      </c>
      <c r="AG1389" s="54" t="s">
        <v>18</v>
      </c>
    </row>
    <row r="1390" spans="1:33" x14ac:dyDescent="0.25">
      <c r="A1390" s="1" t="s">
        <v>2083</v>
      </c>
      <c r="B1390" s="40" t="b" cm="1">
        <f t="array" ref="B1390">IsESG(A1390)</f>
        <v>0</v>
      </c>
      <c r="C1390" s="75">
        <v>3.0933111466943899</v>
      </c>
      <c r="D1390" s="66">
        <v>3</v>
      </c>
      <c r="E1390" s="75">
        <v>1.7092318994351701</v>
      </c>
      <c r="F1390" s="66">
        <v>3</v>
      </c>
      <c r="G1390" s="75">
        <v>-6.1859189842161599E-2</v>
      </c>
      <c r="H1390" s="66">
        <v>3</v>
      </c>
      <c r="I1390" s="75">
        <v>11.937669085166499</v>
      </c>
      <c r="J1390" s="66">
        <v>3</v>
      </c>
      <c r="K1390" s="75">
        <v>3.7269187180994199</v>
      </c>
      <c r="L1390" s="66">
        <v>3</v>
      </c>
      <c r="M1390" s="75">
        <v>-0.92877140438827299</v>
      </c>
      <c r="N1390" s="66">
        <v>2</v>
      </c>
      <c r="O1390" s="74">
        <v>4.7482155432280102</v>
      </c>
      <c r="P1390" s="76">
        <v>1.65465523972291</v>
      </c>
      <c r="Q1390" s="76">
        <v>0.112451731257734</v>
      </c>
      <c r="R1390" s="77">
        <v>8</v>
      </c>
      <c r="S1390" s="78">
        <v>0</v>
      </c>
      <c r="T1390" s="78">
        <v>0</v>
      </c>
      <c r="U1390" s="14" t="s">
        <v>18</v>
      </c>
      <c r="V1390" s="79">
        <v>0</v>
      </c>
      <c r="W1390" s="79" t="s">
        <v>18</v>
      </c>
      <c r="X1390" s="79">
        <v>2.8E-3</v>
      </c>
      <c r="Y1390" s="12" t="s">
        <v>1477</v>
      </c>
      <c r="Z1390" s="60" t="s">
        <v>18</v>
      </c>
      <c r="AA1390" s="8" t="s">
        <v>18</v>
      </c>
      <c r="AB1390" s="80" t="s">
        <v>18</v>
      </c>
      <c r="AC1390" s="62">
        <v>40161</v>
      </c>
      <c r="AD1390" s="12" t="s">
        <v>1478</v>
      </c>
      <c r="AE1390" s="16" t="s">
        <v>1391</v>
      </c>
      <c r="AF1390" s="14" t="s">
        <v>18</v>
      </c>
      <c r="AG1390" s="39" t="s">
        <v>18</v>
      </c>
    </row>
    <row r="1391" spans="1:33" x14ac:dyDescent="0.25">
      <c r="A1391" s="126" t="s">
        <v>2084</v>
      </c>
      <c r="B1391" s="40" t="b" cm="1">
        <f t="array" ref="B1391">IsESG(A1391)</f>
        <v>0</v>
      </c>
      <c r="C1391" s="129">
        <v>6.1590463798721196</v>
      </c>
      <c r="D1391" s="130">
        <v>1</v>
      </c>
      <c r="E1391" s="129">
        <v>5.5258959644259997</v>
      </c>
      <c r="F1391" s="130">
        <v>1</v>
      </c>
      <c r="G1391" s="129">
        <v>2.9102888917283498</v>
      </c>
      <c r="H1391" s="130">
        <v>1</v>
      </c>
      <c r="I1391" s="129">
        <v>19.2121631972316</v>
      </c>
      <c r="J1391" s="130">
        <v>1</v>
      </c>
      <c r="K1391" s="129">
        <v>5.2372168930122402</v>
      </c>
      <c r="L1391" s="130">
        <v>1</v>
      </c>
      <c r="M1391" s="129">
        <v>-0.90793759812827202</v>
      </c>
      <c r="N1391" s="130">
        <v>1</v>
      </c>
      <c r="O1391" s="127">
        <v>7.4417522117868398</v>
      </c>
      <c r="P1391" s="131">
        <v>2.0332783744176601</v>
      </c>
      <c r="Q1391" s="131">
        <v>0.40795446016522502</v>
      </c>
      <c r="R1391" s="132">
        <v>8</v>
      </c>
      <c r="S1391" s="133">
        <v>0</v>
      </c>
      <c r="T1391" s="133">
        <v>0</v>
      </c>
      <c r="U1391" s="134" t="s">
        <v>18</v>
      </c>
      <c r="V1391" s="135">
        <v>0</v>
      </c>
      <c r="W1391" s="135" t="s">
        <v>18</v>
      </c>
      <c r="X1391" s="135">
        <v>3.2000000000000002E-3</v>
      </c>
      <c r="Y1391" s="136" t="s">
        <v>1477</v>
      </c>
      <c r="Z1391" s="137" t="s">
        <v>18</v>
      </c>
      <c r="AA1391" s="138" t="s">
        <v>18</v>
      </c>
      <c r="AB1391" s="139" t="s">
        <v>18</v>
      </c>
      <c r="AC1391" s="140">
        <v>40161</v>
      </c>
      <c r="AD1391" s="136" t="s">
        <v>1478</v>
      </c>
      <c r="AE1391" s="141" t="s">
        <v>1391</v>
      </c>
      <c r="AF1391" s="134" t="s">
        <v>18</v>
      </c>
      <c r="AG1391" s="142" t="s">
        <v>18</v>
      </c>
    </row>
    <row r="1392" spans="1:33" x14ac:dyDescent="0.25">
      <c r="A1392" s="40" t="s">
        <v>2085</v>
      </c>
      <c r="B1392" s="40" t="b" cm="1">
        <f t="array" ref="B1392">IsESG(A1392)</f>
        <v>0</v>
      </c>
      <c r="C1392" s="68">
        <v>2.2770710157993201E-2</v>
      </c>
      <c r="D1392" s="64">
        <v>1</v>
      </c>
      <c r="E1392" s="68">
        <v>-2.8561337811880798</v>
      </c>
      <c r="F1392" s="64">
        <v>3</v>
      </c>
      <c r="G1392" s="68">
        <v>-4.3467788837121804</v>
      </c>
      <c r="H1392" s="64">
        <v>3</v>
      </c>
      <c r="I1392" s="68">
        <v>6.4457796185032299</v>
      </c>
      <c r="J1392" s="64">
        <v>2</v>
      </c>
      <c r="K1392" s="68">
        <v>2.4736768215640899</v>
      </c>
      <c r="L1392" s="64">
        <v>2</v>
      </c>
      <c r="M1392" s="68">
        <v>-1.7022193492780999</v>
      </c>
      <c r="N1392" s="64">
        <v>3</v>
      </c>
      <c r="O1392" s="67">
        <v>5.4675720906148202</v>
      </c>
      <c r="P1392" s="69">
        <v>0.432508291080762</v>
      </c>
      <c r="Q1392" s="69" t="s">
        <v>18</v>
      </c>
      <c r="R1392" s="70">
        <v>6</v>
      </c>
      <c r="S1392" s="71">
        <v>0</v>
      </c>
      <c r="T1392" s="71">
        <v>0</v>
      </c>
      <c r="U1392" s="46" t="s">
        <v>18</v>
      </c>
      <c r="V1392" s="72">
        <v>6.0000000000000001E-3</v>
      </c>
      <c r="W1392" s="72" t="s">
        <v>18</v>
      </c>
      <c r="X1392" s="72">
        <v>6.0000000000000001E-3</v>
      </c>
      <c r="Y1392" s="48" t="s">
        <v>1328</v>
      </c>
      <c r="Z1392" s="49">
        <v>85.842830829999997</v>
      </c>
      <c r="AA1392" s="50" t="s">
        <v>18</v>
      </c>
      <c r="AB1392" s="73" t="s">
        <v>18</v>
      </c>
      <c r="AC1392" s="52">
        <v>41908</v>
      </c>
      <c r="AD1392" s="48" t="s">
        <v>2086</v>
      </c>
      <c r="AE1392" s="53" t="s">
        <v>56</v>
      </c>
      <c r="AF1392" s="46" t="s">
        <v>18</v>
      </c>
      <c r="AG1392" s="54">
        <v>-14.1106035</v>
      </c>
    </row>
    <row r="1393" spans="1:33" hidden="1" x14ac:dyDescent="0.25">
      <c r="A1393" s="1" t="s">
        <v>2087</v>
      </c>
      <c r="B1393" s="40" t="b" cm="1">
        <f t="array" ref="B1393">IsESG(A1393)</f>
        <v>0</v>
      </c>
      <c r="C1393" s="74" t="s">
        <v>18</v>
      </c>
      <c r="D1393" s="37" t="s">
        <v>18</v>
      </c>
      <c r="E1393" s="75">
        <v>-2.6683041736930999</v>
      </c>
      <c r="F1393" s="66">
        <v>2</v>
      </c>
      <c r="G1393" s="75">
        <v>-4.1655397621793702</v>
      </c>
      <c r="H1393" s="66">
        <v>2</v>
      </c>
      <c r="I1393" s="75">
        <v>7.7799564194274096</v>
      </c>
      <c r="J1393" s="66">
        <v>1</v>
      </c>
      <c r="K1393" s="75">
        <v>3.0389766344403899</v>
      </c>
      <c r="L1393" s="66">
        <v>1</v>
      </c>
      <c r="M1393" s="75">
        <v>-0.999486021271489</v>
      </c>
      <c r="N1393" s="66">
        <v>2</v>
      </c>
      <c r="O1393" s="74">
        <v>5.4793392600545898</v>
      </c>
      <c r="P1393" s="76">
        <v>0.67507173522962405</v>
      </c>
      <c r="Q1393" s="76" t="s">
        <v>18</v>
      </c>
      <c r="R1393" s="77">
        <v>6</v>
      </c>
      <c r="S1393" s="78">
        <v>0.05</v>
      </c>
      <c r="T1393" s="78">
        <v>0.03</v>
      </c>
      <c r="U1393" s="14" t="s">
        <v>18</v>
      </c>
      <c r="V1393" s="79">
        <v>0</v>
      </c>
      <c r="W1393" s="79" t="s">
        <v>18</v>
      </c>
      <c r="X1393" s="79">
        <v>1E-3</v>
      </c>
      <c r="Y1393" s="12" t="s">
        <v>1371</v>
      </c>
      <c r="Z1393" s="60" t="s">
        <v>18</v>
      </c>
      <c r="AA1393" s="8" t="s">
        <v>18</v>
      </c>
      <c r="AB1393" s="80" t="s">
        <v>18</v>
      </c>
      <c r="AC1393" s="62">
        <v>43580</v>
      </c>
      <c r="AD1393" s="12" t="s">
        <v>2088</v>
      </c>
      <c r="AE1393" s="16">
        <v>267000</v>
      </c>
      <c r="AF1393" s="14" t="s">
        <v>18</v>
      </c>
      <c r="AG1393" s="39" t="s">
        <v>18</v>
      </c>
    </row>
    <row r="1394" spans="1:33" x14ac:dyDescent="0.25">
      <c r="A1394" s="40" t="s">
        <v>2089</v>
      </c>
      <c r="B1394" s="40" t="b" cm="1">
        <f t="array" ref="B1394">IsESG(A1394)</f>
        <v>0</v>
      </c>
      <c r="C1394" s="68">
        <v>-1.2529423390028599E-2</v>
      </c>
      <c r="D1394" s="64">
        <v>2</v>
      </c>
      <c r="E1394" s="68">
        <v>-6.0788144773959898E-2</v>
      </c>
      <c r="F1394" s="64">
        <v>1</v>
      </c>
      <c r="G1394" s="68">
        <v>0.34870720468442801</v>
      </c>
      <c r="H1394" s="64">
        <v>1</v>
      </c>
      <c r="I1394" s="68">
        <v>3.9664804469275499</v>
      </c>
      <c r="J1394" s="64">
        <v>3</v>
      </c>
      <c r="K1394" s="68">
        <v>2.3089609675646701</v>
      </c>
      <c r="L1394" s="64">
        <v>3</v>
      </c>
      <c r="M1394" s="68">
        <v>-0.20555903119135999</v>
      </c>
      <c r="N1394" s="64">
        <v>1</v>
      </c>
      <c r="O1394" s="67">
        <v>1.09036809511482</v>
      </c>
      <c r="P1394" s="69">
        <v>-0.10503692360049301</v>
      </c>
      <c r="Q1394" s="69" t="s">
        <v>18</v>
      </c>
      <c r="R1394" s="70">
        <v>8</v>
      </c>
      <c r="S1394" s="71">
        <v>0.03</v>
      </c>
      <c r="T1394" s="71">
        <v>5.0000000000000001E-3</v>
      </c>
      <c r="U1394" s="46" t="s">
        <v>18</v>
      </c>
      <c r="V1394" s="72">
        <v>3.4999999999999901E-3</v>
      </c>
      <c r="W1394" s="72" t="s">
        <v>18</v>
      </c>
      <c r="X1394" s="72">
        <v>5.0000000000000001E-3</v>
      </c>
      <c r="Y1394" s="48" t="s">
        <v>141</v>
      </c>
      <c r="Z1394" s="49">
        <v>59.8</v>
      </c>
      <c r="AA1394" s="50" t="s">
        <v>18</v>
      </c>
      <c r="AB1394" s="73" t="s">
        <v>18</v>
      </c>
      <c r="AC1394" s="52">
        <v>39864</v>
      </c>
      <c r="AD1394" s="48" t="s">
        <v>2090</v>
      </c>
      <c r="AE1394" s="53" t="s">
        <v>1412</v>
      </c>
      <c r="AF1394" s="46" t="s">
        <v>18</v>
      </c>
      <c r="AG1394" s="54" t="s">
        <v>18</v>
      </c>
    </row>
    <row r="1395" spans="1:33" hidden="1" x14ac:dyDescent="0.25">
      <c r="A1395" s="1" t="s">
        <v>2091</v>
      </c>
      <c r="B1395" s="40" t="b" cm="1">
        <f t="array" ref="B1395">IsESG(A1395)</f>
        <v>0</v>
      </c>
      <c r="C1395" s="74" t="s">
        <v>18</v>
      </c>
      <c r="D1395" s="37" t="s">
        <v>18</v>
      </c>
      <c r="E1395" s="74">
        <v>-0.94998301666347995</v>
      </c>
      <c r="F1395" s="37">
        <v>1065</v>
      </c>
      <c r="G1395" s="74">
        <v>-1.86666662836134</v>
      </c>
      <c r="H1395" s="37">
        <v>964</v>
      </c>
      <c r="I1395" s="74">
        <v>5.2597349837465597</v>
      </c>
      <c r="J1395" s="37">
        <v>1335</v>
      </c>
      <c r="K1395" s="74">
        <v>2.66823347383415</v>
      </c>
      <c r="L1395" s="37">
        <v>1027</v>
      </c>
      <c r="M1395" s="74">
        <v>-1.4018712287662201</v>
      </c>
      <c r="N1395" s="37">
        <v>1002</v>
      </c>
      <c r="O1395" s="74">
        <v>4.5429837041629701</v>
      </c>
      <c r="P1395" s="76">
        <v>0.25946067678734802</v>
      </c>
      <c r="Q1395" s="76" t="s">
        <v>18</v>
      </c>
      <c r="R1395" s="77">
        <v>6</v>
      </c>
      <c r="S1395" s="78">
        <v>0</v>
      </c>
      <c r="T1395" s="78">
        <v>0</v>
      </c>
      <c r="U1395" s="14" t="s">
        <v>18</v>
      </c>
      <c r="V1395" s="79">
        <v>0</v>
      </c>
      <c r="W1395" s="79" t="s">
        <v>18</v>
      </c>
      <c r="X1395" s="79">
        <v>6.9999999999999999E-4</v>
      </c>
      <c r="Y1395" s="12" t="s">
        <v>1371</v>
      </c>
      <c r="Z1395" s="60" t="s">
        <v>18</v>
      </c>
      <c r="AA1395" s="8" t="s">
        <v>18</v>
      </c>
      <c r="AB1395" s="80" t="s">
        <v>18</v>
      </c>
      <c r="AC1395" s="62">
        <v>43257</v>
      </c>
      <c r="AD1395" s="12" t="s">
        <v>2092</v>
      </c>
      <c r="AE1395" s="16">
        <v>252000</v>
      </c>
      <c r="AF1395" s="14" t="s">
        <v>18</v>
      </c>
      <c r="AG1395" s="39" t="s">
        <v>18</v>
      </c>
    </row>
    <row r="1396" spans="1:33" x14ac:dyDescent="0.25">
      <c r="A1396" s="40" t="s">
        <v>2093</v>
      </c>
      <c r="B1396" s="40" t="b" cm="1">
        <f t="array" ref="B1396">IsESG(A1396)</f>
        <v>0</v>
      </c>
      <c r="C1396" s="67">
        <v>-2.0739885798237701E-2</v>
      </c>
      <c r="D1396" s="42">
        <v>769</v>
      </c>
      <c r="E1396" s="67">
        <v>-2.9563582624212699</v>
      </c>
      <c r="F1396" s="42">
        <v>1164</v>
      </c>
      <c r="G1396" s="67">
        <v>-4.3593126127460202</v>
      </c>
      <c r="H1396" s="42">
        <v>1135</v>
      </c>
      <c r="I1396" s="67">
        <v>7.42552885307241</v>
      </c>
      <c r="J1396" s="42">
        <v>1218</v>
      </c>
      <c r="K1396" s="67">
        <v>2.9016472534289099</v>
      </c>
      <c r="L1396" s="42">
        <v>983</v>
      </c>
      <c r="M1396" s="67">
        <v>-0.99469496021220505</v>
      </c>
      <c r="N1396" s="42">
        <v>870</v>
      </c>
      <c r="O1396" s="67">
        <v>5.2112682830909502</v>
      </c>
      <c r="P1396" s="69">
        <v>0.64178609009516097</v>
      </c>
      <c r="Q1396" s="69" t="s">
        <v>18</v>
      </c>
      <c r="R1396" s="70">
        <v>6</v>
      </c>
      <c r="S1396" s="71">
        <v>0.05</v>
      </c>
      <c r="T1396" s="71">
        <v>0.01</v>
      </c>
      <c r="U1396" s="46" t="s">
        <v>18</v>
      </c>
      <c r="V1396" s="72">
        <v>6.0000000000000001E-3</v>
      </c>
      <c r="W1396" s="72" t="s">
        <v>18</v>
      </c>
      <c r="X1396" s="72">
        <v>5.77999999999999E-3</v>
      </c>
      <c r="Y1396" s="48" t="s">
        <v>141</v>
      </c>
      <c r="Z1396" s="49">
        <v>6.5874822499999999</v>
      </c>
      <c r="AA1396" s="50" t="s">
        <v>18</v>
      </c>
      <c r="AB1396" s="73" t="s">
        <v>18</v>
      </c>
      <c r="AC1396" s="52">
        <v>38849</v>
      </c>
      <c r="AD1396" s="48" t="s">
        <v>2094</v>
      </c>
      <c r="AE1396" s="53" t="s">
        <v>56</v>
      </c>
      <c r="AF1396" s="46" t="s">
        <v>18</v>
      </c>
      <c r="AG1396" s="54" t="s">
        <v>18</v>
      </c>
    </row>
    <row r="1397" spans="1:33" x14ac:dyDescent="0.25">
      <c r="A1397" s="1" t="s">
        <v>2095</v>
      </c>
      <c r="B1397" s="40" t="b" cm="1">
        <f t="array" ref="B1397">IsESG(A1397)</f>
        <v>0</v>
      </c>
      <c r="C1397" s="74">
        <v>-0.23270243822359701</v>
      </c>
      <c r="D1397" s="37">
        <v>784</v>
      </c>
      <c r="E1397" s="74">
        <v>-2.9960367835200001</v>
      </c>
      <c r="F1397" s="37">
        <v>1166</v>
      </c>
      <c r="G1397" s="74">
        <v>-4.44212829116361</v>
      </c>
      <c r="H1397" s="37">
        <v>1138</v>
      </c>
      <c r="I1397" s="74">
        <v>6.4568701253347101</v>
      </c>
      <c r="J1397" s="37">
        <v>1276</v>
      </c>
      <c r="K1397" s="74">
        <v>2.32485858146334</v>
      </c>
      <c r="L1397" s="37">
        <v>1096</v>
      </c>
      <c r="M1397" s="74">
        <v>-1.4181508941297301</v>
      </c>
      <c r="N1397" s="37">
        <v>1009</v>
      </c>
      <c r="O1397" s="74">
        <v>5.2582622215230899</v>
      </c>
      <c r="P1397" s="76">
        <v>0.45183383178938902</v>
      </c>
      <c r="Q1397" s="76" t="s">
        <v>18</v>
      </c>
      <c r="R1397" s="77">
        <v>8</v>
      </c>
      <c r="S1397" s="78">
        <v>0</v>
      </c>
      <c r="T1397" s="78">
        <v>0</v>
      </c>
      <c r="U1397" s="14" t="s">
        <v>18</v>
      </c>
      <c r="V1397" s="79">
        <v>4.4999999999999997E-3</v>
      </c>
      <c r="W1397" s="79" t="s">
        <v>18</v>
      </c>
      <c r="X1397" s="79">
        <v>5.0000000000000001E-3</v>
      </c>
      <c r="Y1397" s="12" t="s">
        <v>141</v>
      </c>
      <c r="Z1397" s="60" t="s">
        <v>18</v>
      </c>
      <c r="AA1397" s="8" t="s">
        <v>18</v>
      </c>
      <c r="AB1397" s="80" t="s">
        <v>18</v>
      </c>
      <c r="AC1397" s="62">
        <v>44693</v>
      </c>
      <c r="AD1397" s="12" t="s">
        <v>2096</v>
      </c>
      <c r="AE1397" s="16">
        <v>0</v>
      </c>
      <c r="AF1397" s="14" t="s">
        <v>18</v>
      </c>
      <c r="AG1397" s="39" t="s">
        <v>18</v>
      </c>
    </row>
    <row r="1398" spans="1:33" x14ac:dyDescent="0.25">
      <c r="A1398" s="40" t="s">
        <v>2097</v>
      </c>
      <c r="B1398" s="40" t="b" cm="1">
        <f t="array" ref="B1398">IsESG(A1398)</f>
        <v>0</v>
      </c>
      <c r="C1398" s="67">
        <v>-0.67836579556642596</v>
      </c>
      <c r="D1398" s="42">
        <v>796</v>
      </c>
      <c r="E1398" s="67">
        <v>-1.59004787600403</v>
      </c>
      <c r="F1398" s="42">
        <v>1101</v>
      </c>
      <c r="G1398" s="67">
        <v>-1.9818908208639601</v>
      </c>
      <c r="H1398" s="42">
        <v>970</v>
      </c>
      <c r="I1398" s="67">
        <v>2.9726090313738802</v>
      </c>
      <c r="J1398" s="42">
        <v>1432</v>
      </c>
      <c r="K1398" s="67">
        <v>1.5573518547479399</v>
      </c>
      <c r="L1398" s="42">
        <v>1238</v>
      </c>
      <c r="M1398" s="67">
        <v>-0.57228836153416696</v>
      </c>
      <c r="N1398" s="42">
        <v>758</v>
      </c>
      <c r="O1398" s="67">
        <v>2.5658993742246001</v>
      </c>
      <c r="P1398" s="69">
        <v>-0.431973419141432</v>
      </c>
      <c r="Q1398" s="69" t="s">
        <v>18</v>
      </c>
      <c r="R1398" s="70">
        <v>6</v>
      </c>
      <c r="S1398" s="71">
        <v>0</v>
      </c>
      <c r="T1398" s="71">
        <v>0</v>
      </c>
      <c r="U1398" s="46" t="s">
        <v>18</v>
      </c>
      <c r="V1398" s="72">
        <v>0</v>
      </c>
      <c r="W1398" s="72" t="s">
        <v>18</v>
      </c>
      <c r="X1398" s="72">
        <v>1.5E-3</v>
      </c>
      <c r="Y1398" s="48" t="s">
        <v>1477</v>
      </c>
      <c r="Z1398" s="49" t="s">
        <v>18</v>
      </c>
      <c r="AA1398" s="50" t="s">
        <v>18</v>
      </c>
      <c r="AB1398" s="73" t="s">
        <v>18</v>
      </c>
      <c r="AC1398" s="52">
        <v>41239</v>
      </c>
      <c r="AD1398" s="48" t="s">
        <v>1478</v>
      </c>
      <c r="AE1398" s="53" t="s">
        <v>1391</v>
      </c>
      <c r="AF1398" s="46" t="s">
        <v>18</v>
      </c>
      <c r="AG1398" s="54" t="s">
        <v>18</v>
      </c>
    </row>
    <row r="1399" spans="1:33" x14ac:dyDescent="0.25">
      <c r="A1399" s="81" t="s">
        <v>2098</v>
      </c>
      <c r="B1399" s="40" t="b" cm="1">
        <f t="array" ref="B1399">IsESG(A1399)</f>
        <v>0</v>
      </c>
      <c r="C1399" s="82">
        <v>-4.5687543162420401E-2</v>
      </c>
      <c r="D1399" s="83">
        <v>771</v>
      </c>
      <c r="E1399" s="82">
        <v>-2.8582755545007501</v>
      </c>
      <c r="F1399" s="83">
        <v>1159</v>
      </c>
      <c r="G1399" s="82">
        <v>-4.2008224081162702</v>
      </c>
      <c r="H1399" s="83">
        <v>1123</v>
      </c>
      <c r="I1399" s="82">
        <v>5.5507739029911001</v>
      </c>
      <c r="J1399" s="83">
        <v>1319</v>
      </c>
      <c r="K1399" s="82">
        <v>1.7057992214811699</v>
      </c>
      <c r="L1399" s="83">
        <v>1219</v>
      </c>
      <c r="M1399" s="82">
        <v>-1.33727782187266</v>
      </c>
      <c r="N1399" s="83">
        <v>986</v>
      </c>
      <c r="O1399" s="82">
        <v>4.78663695124001</v>
      </c>
      <c r="P1399" s="84">
        <v>0.30705578065196598</v>
      </c>
      <c r="Q1399" s="84" t="s">
        <v>18</v>
      </c>
      <c r="R1399" s="85">
        <v>6</v>
      </c>
      <c r="S1399" s="86">
        <v>0</v>
      </c>
      <c r="T1399" s="86">
        <v>0</v>
      </c>
      <c r="U1399" s="87" t="s">
        <v>18</v>
      </c>
      <c r="V1399" s="88">
        <v>0</v>
      </c>
      <c r="W1399" s="88" t="s">
        <v>18</v>
      </c>
      <c r="X1399" s="88">
        <v>1.5E-3</v>
      </c>
      <c r="Y1399" s="89" t="s">
        <v>1477</v>
      </c>
      <c r="Z1399" s="90" t="s">
        <v>18</v>
      </c>
      <c r="AA1399" s="91" t="s">
        <v>18</v>
      </c>
      <c r="AB1399" s="92" t="s">
        <v>18</v>
      </c>
      <c r="AC1399" s="93">
        <v>40647</v>
      </c>
      <c r="AD1399" s="89" t="s">
        <v>1478</v>
      </c>
      <c r="AE1399" s="94" t="s">
        <v>1391</v>
      </c>
      <c r="AF1399" s="87" t="s">
        <v>18</v>
      </c>
      <c r="AG1399" s="95" t="s">
        <v>18</v>
      </c>
    </row>
    <row r="1400" spans="1:33" hidden="1" x14ac:dyDescent="0.25">
      <c r="A1400" s="40" t="s">
        <v>2099</v>
      </c>
      <c r="B1400" s="40" t="b" cm="1">
        <f t="array" ref="B1400">IsESG(A1400)</f>
        <v>0</v>
      </c>
      <c r="C1400" s="67" t="s">
        <v>18</v>
      </c>
      <c r="D1400" s="42" t="s">
        <v>18</v>
      </c>
      <c r="E1400" s="67" t="s">
        <v>18</v>
      </c>
      <c r="F1400" s="42" t="s">
        <v>18</v>
      </c>
      <c r="G1400" s="67" t="s">
        <v>18</v>
      </c>
      <c r="H1400" s="42" t="s">
        <v>18</v>
      </c>
      <c r="I1400" s="67">
        <v>3.7985466874525602</v>
      </c>
      <c r="J1400" s="42">
        <v>17</v>
      </c>
      <c r="K1400" s="67">
        <v>2.3124979007825801</v>
      </c>
      <c r="L1400" s="42">
        <v>15</v>
      </c>
      <c r="M1400" s="67">
        <v>-0.82290793361383596</v>
      </c>
      <c r="N1400" s="42">
        <v>14</v>
      </c>
      <c r="O1400" s="67">
        <v>4.0805282478715199</v>
      </c>
      <c r="P1400" s="69">
        <v>-6.9222084156706998E-2</v>
      </c>
      <c r="Q1400" s="69" t="s">
        <v>18</v>
      </c>
      <c r="R1400" s="70">
        <v>6</v>
      </c>
      <c r="S1400" s="71">
        <v>0.05</v>
      </c>
      <c r="T1400" s="71">
        <v>0</v>
      </c>
      <c r="U1400" s="46" t="s">
        <v>18</v>
      </c>
      <c r="V1400" s="72">
        <v>8.0000000000000002E-3</v>
      </c>
      <c r="W1400" s="72" t="s">
        <v>18</v>
      </c>
      <c r="X1400" s="72">
        <v>9.7000000000000003E-3</v>
      </c>
      <c r="Y1400" s="48" t="s">
        <v>141</v>
      </c>
      <c r="Z1400" s="49" t="s">
        <v>18</v>
      </c>
      <c r="AA1400" s="50" t="s">
        <v>18</v>
      </c>
      <c r="AB1400" s="73" t="s">
        <v>18</v>
      </c>
      <c r="AC1400" s="52">
        <v>41542</v>
      </c>
      <c r="AD1400" s="48" t="s">
        <v>2100</v>
      </c>
      <c r="AE1400" s="53" t="s">
        <v>129</v>
      </c>
      <c r="AF1400" s="46" t="s">
        <v>18</v>
      </c>
      <c r="AG1400" s="54" t="s">
        <v>18</v>
      </c>
    </row>
    <row r="1401" spans="1:33" hidden="1" x14ac:dyDescent="0.25">
      <c r="A1401" s="1" t="s">
        <v>2101</v>
      </c>
      <c r="B1401" s="40" t="b" cm="1">
        <f t="array" ref="B1401">IsESG(A1401)</f>
        <v>0</v>
      </c>
      <c r="C1401" s="74" t="s">
        <v>18</v>
      </c>
      <c r="D1401" s="37" t="s">
        <v>18</v>
      </c>
      <c r="E1401" s="74">
        <v>-0.38183717842999998</v>
      </c>
      <c r="F1401" s="37">
        <v>11</v>
      </c>
      <c r="G1401" s="74">
        <v>-0.65754581257143596</v>
      </c>
      <c r="H1401" s="37">
        <v>10</v>
      </c>
      <c r="I1401" s="74">
        <v>6.0020546958350502</v>
      </c>
      <c r="J1401" s="37">
        <v>9</v>
      </c>
      <c r="K1401" s="74">
        <v>3.2880941064452802</v>
      </c>
      <c r="L1401" s="37">
        <v>6</v>
      </c>
      <c r="M1401" s="74">
        <v>0.28823513433346898</v>
      </c>
      <c r="N1401" s="37">
        <v>8</v>
      </c>
      <c r="O1401" s="74">
        <v>8.0229024487130403</v>
      </c>
      <c r="P1401" s="76">
        <v>0.23944518219994801</v>
      </c>
      <c r="Q1401" s="76" t="s">
        <v>18</v>
      </c>
      <c r="R1401" s="77">
        <v>6</v>
      </c>
      <c r="S1401" s="78">
        <v>0</v>
      </c>
      <c r="T1401" s="78">
        <v>0</v>
      </c>
      <c r="U1401" s="14" t="s">
        <v>18</v>
      </c>
      <c r="V1401" s="79">
        <v>0</v>
      </c>
      <c r="W1401" s="79" t="s">
        <v>18</v>
      </c>
      <c r="X1401" s="79">
        <v>6.9999999999999999E-4</v>
      </c>
      <c r="Y1401" s="12" t="s">
        <v>1371</v>
      </c>
      <c r="Z1401" s="60" t="s">
        <v>18</v>
      </c>
      <c r="AA1401" s="8" t="s">
        <v>18</v>
      </c>
      <c r="AB1401" s="80" t="s">
        <v>18</v>
      </c>
      <c r="AC1401" s="62">
        <v>43580</v>
      </c>
      <c r="AD1401" s="12" t="s">
        <v>2102</v>
      </c>
      <c r="AE1401" s="16">
        <v>274000</v>
      </c>
      <c r="AF1401" s="14" t="s">
        <v>18</v>
      </c>
      <c r="AG1401" s="39" t="s">
        <v>18</v>
      </c>
    </row>
    <row r="1402" spans="1:33" hidden="1" x14ac:dyDescent="0.25">
      <c r="A1402" s="40" t="s">
        <v>2103</v>
      </c>
      <c r="B1402" s="40" t="b" cm="1">
        <f t="array" ref="B1402">IsESG(A1402)</f>
        <v>0</v>
      </c>
      <c r="C1402" s="67" t="s">
        <v>18</v>
      </c>
      <c r="D1402" s="42" t="s">
        <v>18</v>
      </c>
      <c r="E1402" s="67">
        <v>-0.91667860204088703</v>
      </c>
      <c r="F1402" s="42">
        <v>14</v>
      </c>
      <c r="G1402" s="67">
        <v>-3.25846180982722</v>
      </c>
      <c r="H1402" s="42">
        <v>14</v>
      </c>
      <c r="I1402" s="68">
        <v>12.76702200942</v>
      </c>
      <c r="J1402" s="64">
        <v>1</v>
      </c>
      <c r="K1402" s="68">
        <v>6.82235017943007</v>
      </c>
      <c r="L1402" s="64">
        <v>1</v>
      </c>
      <c r="M1402" s="67">
        <v>-2.8347429598152298</v>
      </c>
      <c r="N1402" s="42">
        <v>20</v>
      </c>
      <c r="O1402" s="67">
        <v>7.1445571377103603</v>
      </c>
      <c r="P1402" s="69">
        <v>1.2157524231058301</v>
      </c>
      <c r="Q1402" s="69" t="s">
        <v>18</v>
      </c>
      <c r="R1402" s="70">
        <v>6</v>
      </c>
      <c r="S1402" s="71">
        <v>0</v>
      </c>
      <c r="T1402" s="71">
        <v>0</v>
      </c>
      <c r="U1402" s="46" t="s">
        <v>18</v>
      </c>
      <c r="V1402" s="72">
        <v>0</v>
      </c>
      <c r="W1402" s="72" t="s">
        <v>18</v>
      </c>
      <c r="X1402" s="72">
        <v>1E-3</v>
      </c>
      <c r="Y1402" s="48" t="s">
        <v>1371</v>
      </c>
      <c r="Z1402" s="49" t="s">
        <v>18</v>
      </c>
      <c r="AA1402" s="50" t="s">
        <v>18</v>
      </c>
      <c r="AB1402" s="73" t="s">
        <v>18</v>
      </c>
      <c r="AC1402" s="52">
        <v>43601</v>
      </c>
      <c r="AD1402" s="48" t="s">
        <v>2102</v>
      </c>
      <c r="AE1402" s="53" t="s">
        <v>2104</v>
      </c>
      <c r="AF1402" s="46" t="s">
        <v>18</v>
      </c>
      <c r="AG1402" s="54" t="s">
        <v>18</v>
      </c>
    </row>
    <row r="1403" spans="1:33" x14ac:dyDescent="0.25">
      <c r="A1403" s="1" t="s">
        <v>2105</v>
      </c>
      <c r="B1403" s="40" t="b" cm="1">
        <f t="array" ref="B1403">IsESG(A1403)</f>
        <v>0</v>
      </c>
      <c r="C1403" s="74">
        <v>-0.172623539593275</v>
      </c>
      <c r="D1403" s="37">
        <v>7</v>
      </c>
      <c r="E1403" s="74">
        <v>-2.3766923944685798</v>
      </c>
      <c r="F1403" s="37">
        <v>15</v>
      </c>
      <c r="G1403" s="74">
        <v>-3.9061134363433201</v>
      </c>
      <c r="H1403" s="37">
        <v>15</v>
      </c>
      <c r="I1403" s="74">
        <v>5.9806508355321801</v>
      </c>
      <c r="J1403" s="37">
        <v>10</v>
      </c>
      <c r="K1403" s="74">
        <v>2.5531914893616801</v>
      </c>
      <c r="L1403" s="37">
        <v>12</v>
      </c>
      <c r="M1403" s="74">
        <v>-2.1121039805036599</v>
      </c>
      <c r="N1403" s="37">
        <v>19</v>
      </c>
      <c r="O1403" s="74">
        <v>4.4740088981228698</v>
      </c>
      <c r="P1403" s="76">
        <v>0.424594926286055</v>
      </c>
      <c r="Q1403" s="76" t="s">
        <v>18</v>
      </c>
      <c r="R1403" s="77">
        <v>8</v>
      </c>
      <c r="S1403" s="78">
        <v>0.03</v>
      </c>
      <c r="T1403" s="78">
        <v>5.0000000000000001E-3</v>
      </c>
      <c r="U1403" s="14" t="s">
        <v>18</v>
      </c>
      <c r="V1403" s="79">
        <v>4.0000000000000001E-3</v>
      </c>
      <c r="W1403" s="79" t="s">
        <v>18</v>
      </c>
      <c r="X1403" s="79">
        <v>6.0000000000000001E-3</v>
      </c>
      <c r="Y1403" s="12" t="s">
        <v>141</v>
      </c>
      <c r="Z1403" s="60">
        <v>76.900000000000006</v>
      </c>
      <c r="AA1403" s="8" t="s">
        <v>18</v>
      </c>
      <c r="AB1403" s="80" t="s">
        <v>18</v>
      </c>
      <c r="AC1403" s="62">
        <v>39864</v>
      </c>
      <c r="AD1403" s="12" t="s">
        <v>2106</v>
      </c>
      <c r="AE1403" s="16" t="s">
        <v>1412</v>
      </c>
      <c r="AF1403" s="14" t="s">
        <v>18</v>
      </c>
      <c r="AG1403" s="39" t="s">
        <v>18</v>
      </c>
    </row>
    <row r="1404" spans="1:33" x14ac:dyDescent="0.25">
      <c r="A1404" s="40" t="s">
        <v>2107</v>
      </c>
      <c r="B1404" s="40" t="b" cm="1">
        <f t="array" ref="B1404">IsESG(A1404)</f>
        <v>0</v>
      </c>
      <c r="C1404" s="67">
        <v>-0.15126018376598799</v>
      </c>
      <c r="D1404" s="42">
        <v>6</v>
      </c>
      <c r="E1404" s="67">
        <v>0</v>
      </c>
      <c r="F1404" s="42">
        <v>9</v>
      </c>
      <c r="G1404" s="67">
        <v>0.12742925541360201</v>
      </c>
      <c r="H1404" s="42">
        <v>7</v>
      </c>
      <c r="I1404" s="67">
        <v>3.8613861386139301</v>
      </c>
      <c r="J1404" s="42">
        <v>16</v>
      </c>
      <c r="K1404" s="67">
        <v>2.34146341463414</v>
      </c>
      <c r="L1404" s="42">
        <v>14</v>
      </c>
      <c r="M1404" s="67">
        <v>-0.47438330170778098</v>
      </c>
      <c r="N1404" s="42">
        <v>12</v>
      </c>
      <c r="O1404" s="67">
        <v>1.30517571261092</v>
      </c>
      <c r="P1404" s="69">
        <v>-0.168270997149704</v>
      </c>
      <c r="Q1404" s="69" t="s">
        <v>18</v>
      </c>
      <c r="R1404" s="70">
        <v>8</v>
      </c>
      <c r="S1404" s="71">
        <v>0.03</v>
      </c>
      <c r="T1404" s="71">
        <v>5.0000000000000001E-3</v>
      </c>
      <c r="U1404" s="46" t="s">
        <v>18</v>
      </c>
      <c r="V1404" s="72">
        <v>3.4999999999999901E-3</v>
      </c>
      <c r="W1404" s="72" t="s">
        <v>18</v>
      </c>
      <c r="X1404" s="72">
        <v>5.0000000000000001E-3</v>
      </c>
      <c r="Y1404" s="48" t="s">
        <v>141</v>
      </c>
      <c r="Z1404" s="49">
        <v>6.9</v>
      </c>
      <c r="AA1404" s="50" t="s">
        <v>18</v>
      </c>
      <c r="AB1404" s="73" t="s">
        <v>18</v>
      </c>
      <c r="AC1404" s="52">
        <v>39864</v>
      </c>
      <c r="AD1404" s="48" t="s">
        <v>2108</v>
      </c>
      <c r="AE1404" s="53" t="s">
        <v>1412</v>
      </c>
      <c r="AF1404" s="46" t="s">
        <v>18</v>
      </c>
      <c r="AG1404" s="54" t="s">
        <v>18</v>
      </c>
    </row>
    <row r="1405" spans="1:33" x14ac:dyDescent="0.25">
      <c r="A1405" s="1" t="s">
        <v>2109</v>
      </c>
      <c r="B1405" s="40" t="b" cm="1">
        <f t="array" ref="B1405">IsESG(A1405)</f>
        <v>0</v>
      </c>
      <c r="C1405" s="75">
        <v>2.85400702347538</v>
      </c>
      <c r="D1405" s="66">
        <v>2</v>
      </c>
      <c r="E1405" s="75">
        <v>2.1800599507557998</v>
      </c>
      <c r="F1405" s="66">
        <v>3</v>
      </c>
      <c r="G1405" s="75">
        <v>3.7036912227320098</v>
      </c>
      <c r="H1405" s="66">
        <v>3</v>
      </c>
      <c r="I1405" s="74">
        <v>4.0191901294118297</v>
      </c>
      <c r="J1405" s="37">
        <v>15</v>
      </c>
      <c r="K1405" s="74">
        <v>1.83069961656812</v>
      </c>
      <c r="L1405" s="37">
        <v>18</v>
      </c>
      <c r="M1405" s="74">
        <v>2.158858184344</v>
      </c>
      <c r="N1405" s="37">
        <v>4</v>
      </c>
      <c r="O1405" s="74">
        <v>5.4628021956022703</v>
      </c>
      <c r="P1405" s="76">
        <v>-1.13163950670742E-2</v>
      </c>
      <c r="Q1405" s="76" t="s">
        <v>18</v>
      </c>
      <c r="R1405" s="77">
        <v>8</v>
      </c>
      <c r="S1405" s="78">
        <v>0.03</v>
      </c>
      <c r="T1405" s="78">
        <v>0</v>
      </c>
      <c r="U1405" s="14" t="s">
        <v>18</v>
      </c>
      <c r="V1405" s="79">
        <v>0.03</v>
      </c>
      <c r="W1405" s="79" t="s">
        <v>18</v>
      </c>
      <c r="X1405" s="79">
        <v>8.0000000000000002E-3</v>
      </c>
      <c r="Y1405" s="12" t="s">
        <v>141</v>
      </c>
      <c r="Z1405" s="60">
        <v>152.29266677702299</v>
      </c>
      <c r="AA1405" s="8" t="s">
        <v>18</v>
      </c>
      <c r="AB1405" s="80" t="s">
        <v>18</v>
      </c>
      <c r="AC1405" s="62">
        <v>40527</v>
      </c>
      <c r="AD1405" s="12" t="s">
        <v>2110</v>
      </c>
      <c r="AE1405" s="16" t="s">
        <v>1412</v>
      </c>
      <c r="AF1405" s="14" t="s">
        <v>18</v>
      </c>
      <c r="AG1405" s="39" t="s">
        <v>18</v>
      </c>
    </row>
    <row r="1406" spans="1:33" x14ac:dyDescent="0.25">
      <c r="A1406" s="40" t="s">
        <v>2735</v>
      </c>
      <c r="B1406" s="40" t="b" cm="1">
        <f t="array" ref="B1406">IsESG(A1406)</f>
        <v>0</v>
      </c>
      <c r="C1406" s="67">
        <v>-0.30316684904152502</v>
      </c>
      <c r="D1406" s="42">
        <v>8</v>
      </c>
      <c r="E1406" s="67">
        <v>5.3493639381008103E-2</v>
      </c>
      <c r="F1406" s="42">
        <v>8</v>
      </c>
      <c r="G1406" s="67">
        <v>-0.51794804774329894</v>
      </c>
      <c r="H1406" s="42">
        <v>9</v>
      </c>
      <c r="I1406" s="67">
        <v>4.8323269039103698</v>
      </c>
      <c r="J1406" s="42">
        <v>12</v>
      </c>
      <c r="K1406" s="67">
        <v>2.4904351813373999</v>
      </c>
      <c r="L1406" s="42">
        <v>13</v>
      </c>
      <c r="M1406" s="67">
        <v>-0.866250866250872</v>
      </c>
      <c r="N1406" s="42">
        <v>15</v>
      </c>
      <c r="O1406" s="67">
        <v>1.76730448101116</v>
      </c>
      <c r="P1406" s="69">
        <v>0.42512060301570698</v>
      </c>
      <c r="Q1406" s="69" t="s">
        <v>18</v>
      </c>
      <c r="R1406" s="70">
        <v>8</v>
      </c>
      <c r="S1406" s="71">
        <v>0.03</v>
      </c>
      <c r="T1406" s="71">
        <v>0</v>
      </c>
      <c r="U1406" s="46" t="s">
        <v>18</v>
      </c>
      <c r="V1406" s="72">
        <v>0.03</v>
      </c>
      <c r="W1406" s="72" t="s">
        <v>18</v>
      </c>
      <c r="X1406" s="72">
        <v>8.0000000000000002E-3</v>
      </c>
      <c r="Y1406" s="48" t="s">
        <v>141</v>
      </c>
      <c r="Z1406" s="49" t="s">
        <v>18</v>
      </c>
      <c r="AA1406" s="50" t="s">
        <v>18</v>
      </c>
      <c r="AB1406" s="73" t="s">
        <v>18</v>
      </c>
      <c r="AC1406" s="52">
        <v>40617</v>
      </c>
      <c r="AD1406" s="48" t="s">
        <v>2110</v>
      </c>
      <c r="AE1406" s="53" t="s">
        <v>1412</v>
      </c>
      <c r="AF1406" s="46" t="s">
        <v>18</v>
      </c>
      <c r="AG1406" s="54" t="s">
        <v>18</v>
      </c>
    </row>
    <row r="1407" spans="1:33" hidden="1" x14ac:dyDescent="0.25">
      <c r="A1407" s="1" t="s">
        <v>2112</v>
      </c>
      <c r="B1407" s="40" t="b" cm="1">
        <f t="array" ref="B1407">IsESG(A1407)</f>
        <v>0</v>
      </c>
      <c r="C1407" s="74" t="s">
        <v>18</v>
      </c>
      <c r="D1407" s="37" t="s">
        <v>18</v>
      </c>
      <c r="E1407" s="75">
        <v>2.7542457846114301</v>
      </c>
      <c r="F1407" s="66">
        <v>1</v>
      </c>
      <c r="G1407" s="75">
        <v>5.7976966618271897</v>
      </c>
      <c r="H1407" s="66">
        <v>1</v>
      </c>
      <c r="I1407" s="74">
        <v>2.8366398187869599</v>
      </c>
      <c r="J1407" s="37">
        <v>20</v>
      </c>
      <c r="K1407" s="74">
        <v>1.15177316940746</v>
      </c>
      <c r="L1407" s="37">
        <v>20</v>
      </c>
      <c r="M1407" s="75">
        <v>3.2446068355585802</v>
      </c>
      <c r="N1407" s="66">
        <v>1</v>
      </c>
      <c r="O1407" s="74">
        <v>5.88704220388008</v>
      </c>
      <c r="P1407" s="76">
        <v>-0.211374319284381</v>
      </c>
      <c r="Q1407" s="76" t="s">
        <v>18</v>
      </c>
      <c r="R1407" s="77">
        <v>6</v>
      </c>
      <c r="S1407" s="78">
        <v>0</v>
      </c>
      <c r="T1407" s="78">
        <v>0</v>
      </c>
      <c r="U1407" s="14" t="s">
        <v>18</v>
      </c>
      <c r="V1407" s="79">
        <v>0</v>
      </c>
      <c r="W1407" s="79" t="s">
        <v>18</v>
      </c>
      <c r="X1407" s="79">
        <v>6.9999999999999999E-4</v>
      </c>
      <c r="Y1407" s="12" t="s">
        <v>1371</v>
      </c>
      <c r="Z1407" s="60" t="s">
        <v>18</v>
      </c>
      <c r="AA1407" s="8" t="s">
        <v>18</v>
      </c>
      <c r="AB1407" s="80" t="s">
        <v>18</v>
      </c>
      <c r="AC1407" s="62">
        <v>43655</v>
      </c>
      <c r="AD1407" s="12" t="s">
        <v>2102</v>
      </c>
      <c r="AE1407" s="16">
        <v>254000</v>
      </c>
      <c r="AF1407" s="14" t="s">
        <v>18</v>
      </c>
      <c r="AG1407" s="39" t="s">
        <v>18</v>
      </c>
    </row>
    <row r="1408" spans="1:33" hidden="1" x14ac:dyDescent="0.25">
      <c r="A1408" s="40" t="s">
        <v>2113</v>
      </c>
      <c r="B1408" s="40" t="b" cm="1">
        <f t="array" ref="B1408">IsESG(A1408)</f>
        <v>0</v>
      </c>
      <c r="C1408" s="67" t="s">
        <v>18</v>
      </c>
      <c r="D1408" s="42" t="s">
        <v>18</v>
      </c>
      <c r="E1408" s="67">
        <v>-0.121271721663795</v>
      </c>
      <c r="F1408" s="42">
        <v>10</v>
      </c>
      <c r="G1408" s="67">
        <v>0.16674091857926601</v>
      </c>
      <c r="H1408" s="42">
        <v>6</v>
      </c>
      <c r="I1408" s="67">
        <v>4.1108122006910497</v>
      </c>
      <c r="J1408" s="42">
        <v>14</v>
      </c>
      <c r="K1408" s="67">
        <v>2.6028083066994099</v>
      </c>
      <c r="L1408" s="42">
        <v>11</v>
      </c>
      <c r="M1408" s="67">
        <v>-0.213155663621966</v>
      </c>
      <c r="N1408" s="42">
        <v>10</v>
      </c>
      <c r="O1408" s="67">
        <v>1.3957618834066401</v>
      </c>
      <c r="P1408" s="69">
        <v>2.1352383823351199E-2</v>
      </c>
      <c r="Q1408" s="69" t="s">
        <v>18</v>
      </c>
      <c r="R1408" s="70">
        <v>6</v>
      </c>
      <c r="S1408" s="71">
        <v>0.05</v>
      </c>
      <c r="T1408" s="71">
        <v>0.03</v>
      </c>
      <c r="U1408" s="46" t="s">
        <v>18</v>
      </c>
      <c r="V1408" s="72">
        <v>0</v>
      </c>
      <c r="W1408" s="72" t="s">
        <v>18</v>
      </c>
      <c r="X1408" s="72">
        <v>1E-3</v>
      </c>
      <c r="Y1408" s="48" t="s">
        <v>1371</v>
      </c>
      <c r="Z1408" s="49" t="s">
        <v>18</v>
      </c>
      <c r="AA1408" s="50" t="s">
        <v>18</v>
      </c>
      <c r="AB1408" s="73" t="s">
        <v>18</v>
      </c>
      <c r="AC1408" s="52">
        <v>43146</v>
      </c>
      <c r="AD1408" s="48" t="s">
        <v>2092</v>
      </c>
      <c r="AE1408" s="53">
        <v>249000</v>
      </c>
      <c r="AF1408" s="46" t="s">
        <v>18</v>
      </c>
      <c r="AG1408" s="54" t="s">
        <v>18</v>
      </c>
    </row>
    <row r="1409" spans="1:33" hidden="1" x14ac:dyDescent="0.25">
      <c r="A1409" s="1" t="s">
        <v>2114</v>
      </c>
      <c r="B1409" s="40" t="b" cm="1">
        <f t="array" ref="B1409">IsESG(A1409)</f>
        <v>0</v>
      </c>
      <c r="C1409" s="74" t="s">
        <v>18</v>
      </c>
      <c r="D1409" s="37" t="s">
        <v>18</v>
      </c>
      <c r="E1409" s="74">
        <v>1.7397036151332901</v>
      </c>
      <c r="F1409" s="37">
        <v>4</v>
      </c>
      <c r="G1409" s="74">
        <v>3.4163931639113798</v>
      </c>
      <c r="H1409" s="37">
        <v>4</v>
      </c>
      <c r="I1409" s="74">
        <v>3.1604430998181701</v>
      </c>
      <c r="J1409" s="37">
        <v>19</v>
      </c>
      <c r="K1409" s="74">
        <v>2.0308924889277802</v>
      </c>
      <c r="L1409" s="37">
        <v>16</v>
      </c>
      <c r="M1409" s="75">
        <v>2.2209462140944098</v>
      </c>
      <c r="N1409" s="66">
        <v>3</v>
      </c>
      <c r="O1409" s="74">
        <v>6.1825042316260301</v>
      </c>
      <c r="P1409" s="76">
        <v>-0.14889860531001201</v>
      </c>
      <c r="Q1409" s="76" t="s">
        <v>18</v>
      </c>
      <c r="R1409" s="77">
        <v>6</v>
      </c>
      <c r="S1409" s="78">
        <v>0.05</v>
      </c>
      <c r="T1409" s="78">
        <v>0.03</v>
      </c>
      <c r="U1409" s="14" t="s">
        <v>18</v>
      </c>
      <c r="V1409" s="79">
        <v>0</v>
      </c>
      <c r="W1409" s="79" t="s">
        <v>18</v>
      </c>
      <c r="X1409" s="79">
        <v>6.9999999999999999E-4</v>
      </c>
      <c r="Y1409" s="12" t="s">
        <v>1371</v>
      </c>
      <c r="Z1409" s="60" t="s">
        <v>18</v>
      </c>
      <c r="AA1409" s="8" t="s">
        <v>18</v>
      </c>
      <c r="AB1409" s="80" t="s">
        <v>18</v>
      </c>
      <c r="AC1409" s="62">
        <v>43257</v>
      </c>
      <c r="AD1409" s="12" t="s">
        <v>2092</v>
      </c>
      <c r="AE1409" s="16">
        <v>268000</v>
      </c>
      <c r="AF1409" s="14" t="s">
        <v>18</v>
      </c>
      <c r="AG1409" s="39" t="s">
        <v>18</v>
      </c>
    </row>
    <row r="1410" spans="1:33" x14ac:dyDescent="0.25">
      <c r="A1410" s="225" t="s">
        <v>2484</v>
      </c>
      <c r="B1410" s="40" t="b" cm="1">
        <f t="array" ref="B1410">IsESG(A1410)</f>
        <v>1</v>
      </c>
      <c r="C1410" s="67">
        <v>7.1005708427324503</v>
      </c>
      <c r="D1410" s="42">
        <v>12</v>
      </c>
      <c r="E1410" s="67">
        <v>7.1520706854973204</v>
      </c>
      <c r="F1410" s="42">
        <v>17</v>
      </c>
      <c r="G1410" s="67">
        <v>4.5962289539141796</v>
      </c>
      <c r="H1410" s="42">
        <v>16</v>
      </c>
      <c r="I1410" s="67">
        <v>18.299053703095598</v>
      </c>
      <c r="J1410" s="42">
        <v>32</v>
      </c>
      <c r="K1410" s="67">
        <v>1.92381883182024</v>
      </c>
      <c r="L1410" s="42">
        <v>17</v>
      </c>
      <c r="M1410" s="67">
        <v>-4.1573957627938301</v>
      </c>
      <c r="N1410" s="42">
        <v>34</v>
      </c>
      <c r="O1410" s="67">
        <v>10.260033630257301</v>
      </c>
      <c r="P1410" s="69">
        <v>1.3857697604357999</v>
      </c>
      <c r="Q1410" s="69">
        <v>0.39346063386295899</v>
      </c>
      <c r="R1410" s="70">
        <v>8</v>
      </c>
      <c r="S1410" s="71">
        <v>0.05</v>
      </c>
      <c r="T1410" s="71">
        <v>0.01</v>
      </c>
      <c r="U1410" s="46" t="s">
        <v>18</v>
      </c>
      <c r="V1410" s="72">
        <v>1.2E-2</v>
      </c>
      <c r="W1410" s="72" t="s">
        <v>18</v>
      </c>
      <c r="X1410" s="72">
        <v>1.16999999999999E-2</v>
      </c>
      <c r="Y1410" s="48" t="s">
        <v>141</v>
      </c>
      <c r="Z1410" s="49">
        <v>217.40500888</v>
      </c>
      <c r="AA1410" s="50" t="s">
        <v>18</v>
      </c>
      <c r="AB1410" s="73" t="s">
        <v>18</v>
      </c>
      <c r="AC1410" s="52">
        <v>37529</v>
      </c>
      <c r="AD1410" s="48" t="s">
        <v>1463</v>
      </c>
      <c r="AE1410" s="53" t="s">
        <v>56</v>
      </c>
      <c r="AF1410" s="46" t="s">
        <v>18</v>
      </c>
      <c r="AG1410" s="54" t="s">
        <v>18</v>
      </c>
    </row>
    <row r="1411" spans="1:33" x14ac:dyDescent="0.25">
      <c r="A1411" s="225" t="s">
        <v>2408</v>
      </c>
      <c r="B1411" s="40" t="b" cm="1">
        <f t="array" ref="B1411">IsESG(A1411)</f>
        <v>1</v>
      </c>
      <c r="C1411" s="55">
        <v>6.9513376863554699</v>
      </c>
      <c r="D1411" s="37">
        <v>5</v>
      </c>
      <c r="E1411" s="55">
        <v>6.7812793629332901</v>
      </c>
      <c r="F1411" s="37">
        <v>27</v>
      </c>
      <c r="G1411" s="55">
        <v>3.4535774950685099</v>
      </c>
      <c r="H1411" s="37">
        <v>20</v>
      </c>
      <c r="I1411" s="55">
        <v>23.750638732754201</v>
      </c>
      <c r="J1411" s="37">
        <v>15</v>
      </c>
      <c r="K1411" s="55">
        <v>6.3530169511374099</v>
      </c>
      <c r="L1411" s="37">
        <v>19</v>
      </c>
      <c r="M1411" s="55">
        <v>-0.39756525553847899</v>
      </c>
      <c r="N1411" s="37">
        <v>52</v>
      </c>
      <c r="O1411" s="55">
        <v>7.9907004474913403</v>
      </c>
      <c r="P1411" s="56">
        <v>2.4615651036823598</v>
      </c>
      <c r="Q1411" s="56">
        <v>0.52387656135504002</v>
      </c>
      <c r="R1411" s="57">
        <v>8</v>
      </c>
      <c r="S1411" s="58">
        <v>0</v>
      </c>
      <c r="T1411" s="58">
        <v>0</v>
      </c>
      <c r="U1411" s="14" t="s">
        <v>89</v>
      </c>
      <c r="V1411" s="59">
        <v>7.4999999999999997E-3</v>
      </c>
      <c r="W1411" s="59" t="s">
        <v>18</v>
      </c>
      <c r="X1411" s="59">
        <v>1.0651602671453301E-2</v>
      </c>
      <c r="Y1411" s="12" t="s">
        <v>30</v>
      </c>
      <c r="Z1411" s="60">
        <v>135.88614171</v>
      </c>
      <c r="AA1411" s="8">
        <v>0.634718</v>
      </c>
      <c r="AB1411" s="61">
        <v>850</v>
      </c>
      <c r="AC1411" s="62">
        <v>38328</v>
      </c>
      <c r="AD1411" s="12" t="s">
        <v>139</v>
      </c>
      <c r="AE1411" s="16">
        <v>30</v>
      </c>
      <c r="AF1411" s="14" t="s">
        <v>42</v>
      </c>
      <c r="AG1411" s="39">
        <v>2.718512</v>
      </c>
    </row>
    <row r="1412" spans="1:33" x14ac:dyDescent="0.25">
      <c r="A1412" s="225" t="s">
        <v>2497</v>
      </c>
      <c r="B1412" s="40" t="b" cm="1">
        <f t="array" ref="B1412">IsESG(A1412)</f>
        <v>1</v>
      </c>
      <c r="C1412" s="68">
        <v>6.1691213725074903</v>
      </c>
      <c r="D1412" s="64">
        <v>2</v>
      </c>
      <c r="E1412" s="67">
        <v>1.4334955712548001</v>
      </c>
      <c r="F1412" s="42">
        <v>15</v>
      </c>
      <c r="G1412" s="67">
        <v>-2.4970320778283002</v>
      </c>
      <c r="H1412" s="42">
        <v>17</v>
      </c>
      <c r="I1412" s="67">
        <v>18.457318278467302</v>
      </c>
      <c r="J1412" s="42">
        <v>17</v>
      </c>
      <c r="K1412" s="67">
        <v>4.7621761977335302</v>
      </c>
      <c r="L1412" s="42">
        <v>21</v>
      </c>
      <c r="M1412" s="67">
        <v>-1.3664017343749799</v>
      </c>
      <c r="N1412" s="42">
        <v>13</v>
      </c>
      <c r="O1412" s="67">
        <v>14.720041011755701</v>
      </c>
      <c r="P1412" s="69">
        <v>0.97664870021459904</v>
      </c>
      <c r="Q1412" s="69">
        <v>2.3548775870035898E-2</v>
      </c>
      <c r="R1412" s="70">
        <v>8</v>
      </c>
      <c r="S1412" s="71">
        <v>0.05</v>
      </c>
      <c r="T1412" s="71">
        <v>0</v>
      </c>
      <c r="U1412" s="46" t="s">
        <v>18</v>
      </c>
      <c r="V1412" s="72">
        <v>0.01</v>
      </c>
      <c r="W1412" s="72" t="s">
        <v>18</v>
      </c>
      <c r="X1412" s="72">
        <v>1.16999999999999E-2</v>
      </c>
      <c r="Y1412" s="48" t="s">
        <v>141</v>
      </c>
      <c r="Z1412" s="49" t="s">
        <v>18</v>
      </c>
      <c r="AA1412" s="50" t="s">
        <v>18</v>
      </c>
      <c r="AB1412" s="73" t="s">
        <v>18</v>
      </c>
      <c r="AC1412" s="52">
        <v>40739</v>
      </c>
      <c r="AD1412" s="48" t="s">
        <v>1715</v>
      </c>
      <c r="AE1412" s="53" t="s">
        <v>1585</v>
      </c>
      <c r="AF1412" s="46" t="s">
        <v>18</v>
      </c>
      <c r="AG1412" s="54" t="s">
        <v>18</v>
      </c>
    </row>
    <row r="1413" spans="1:33" x14ac:dyDescent="0.25">
      <c r="A1413" s="225" t="s">
        <v>2400</v>
      </c>
      <c r="B1413" s="40" t="b" cm="1">
        <f t="array" ref="B1413">IsESG(A1413)</f>
        <v>1</v>
      </c>
      <c r="C1413" s="41">
        <v>5.9347619597231498</v>
      </c>
      <c r="D1413" s="42">
        <v>6</v>
      </c>
      <c r="E1413" s="63">
        <v>5.92457637571977</v>
      </c>
      <c r="F1413" s="64">
        <v>2</v>
      </c>
      <c r="G1413" s="63">
        <v>4.7811159041507496</v>
      </c>
      <c r="H1413" s="64">
        <v>2</v>
      </c>
      <c r="I1413" s="63">
        <v>21.218148586173601</v>
      </c>
      <c r="J1413" s="64">
        <v>2</v>
      </c>
      <c r="K1413" s="41">
        <v>3.2321567550245902</v>
      </c>
      <c r="L1413" s="42">
        <v>4</v>
      </c>
      <c r="M1413" s="63">
        <v>-1.7601185030278901</v>
      </c>
      <c r="N1413" s="64">
        <v>1</v>
      </c>
      <c r="O1413" s="41">
        <v>14.942155954067699</v>
      </c>
      <c r="P1413" s="43">
        <v>1.1468986993324599</v>
      </c>
      <c r="Q1413" s="43">
        <v>0.34386545443033301</v>
      </c>
      <c r="R1413" s="44">
        <v>8</v>
      </c>
      <c r="S1413" s="45">
        <v>0</v>
      </c>
      <c r="T1413" s="45">
        <v>0</v>
      </c>
      <c r="U1413" s="46" t="s">
        <v>89</v>
      </c>
      <c r="V1413" s="47">
        <v>1.4999999999999999E-2</v>
      </c>
      <c r="W1413" s="47" t="s">
        <v>18</v>
      </c>
      <c r="X1413" s="47">
        <v>1.5146043350817E-2</v>
      </c>
      <c r="Y1413" s="48" t="s">
        <v>30</v>
      </c>
      <c r="Z1413" s="49">
        <v>201.90843620999999</v>
      </c>
      <c r="AA1413" s="50">
        <v>0.21698999999999999</v>
      </c>
      <c r="AB1413" s="51">
        <v>2872</v>
      </c>
      <c r="AC1413" s="52">
        <v>39325</v>
      </c>
      <c r="AD1413" s="48" t="s">
        <v>139</v>
      </c>
      <c r="AE1413" s="53">
        <v>30</v>
      </c>
      <c r="AF1413" s="46" t="s">
        <v>42</v>
      </c>
      <c r="AG1413" s="54">
        <v>21.785613999999999</v>
      </c>
    </row>
    <row r="1414" spans="1:33" x14ac:dyDescent="0.25">
      <c r="A1414" s="225" t="s">
        <v>2736</v>
      </c>
      <c r="B1414" s="40" t="b" cm="1">
        <f t="array" ref="B1414">IsESG(A1414)</f>
        <v>1</v>
      </c>
      <c r="C1414" s="74">
        <v>5.8791498560902804</v>
      </c>
      <c r="D1414" s="37">
        <v>12</v>
      </c>
      <c r="E1414" s="74">
        <v>3.90909389429194</v>
      </c>
      <c r="F1414" s="37">
        <v>11</v>
      </c>
      <c r="G1414" s="74">
        <v>0.29329532336421699</v>
      </c>
      <c r="H1414" s="37">
        <v>6</v>
      </c>
      <c r="I1414" s="74">
        <v>23.438087563792401</v>
      </c>
      <c r="J1414" s="37">
        <v>9</v>
      </c>
      <c r="K1414" s="74">
        <v>4.2842879186710103</v>
      </c>
      <c r="L1414" s="37">
        <v>9</v>
      </c>
      <c r="M1414" s="74">
        <v>-0.86716424349628696</v>
      </c>
      <c r="N1414" s="37">
        <v>6</v>
      </c>
      <c r="O1414" s="74">
        <v>21.7465818208202</v>
      </c>
      <c r="P1414" s="76">
        <v>0.89012049645564995</v>
      </c>
      <c r="Q1414" s="76">
        <v>0.150851397511262</v>
      </c>
      <c r="R1414" s="77">
        <v>8</v>
      </c>
      <c r="S1414" s="78">
        <v>0.05</v>
      </c>
      <c r="T1414" s="78">
        <v>5.0000000000000001E-3</v>
      </c>
      <c r="U1414" s="14" t="s">
        <v>18</v>
      </c>
      <c r="V1414" s="79">
        <v>1.4999999999999999E-2</v>
      </c>
      <c r="W1414" s="79" t="s">
        <v>18</v>
      </c>
      <c r="X1414" s="79">
        <v>1.7999999999999999E-2</v>
      </c>
      <c r="Y1414" s="12" t="s">
        <v>141</v>
      </c>
      <c r="Z1414" s="60" t="s">
        <v>18</v>
      </c>
      <c r="AA1414" s="8" t="s">
        <v>18</v>
      </c>
      <c r="AB1414" s="80" t="s">
        <v>18</v>
      </c>
      <c r="AC1414" s="62">
        <v>41176</v>
      </c>
      <c r="AD1414" s="12" t="s">
        <v>1597</v>
      </c>
      <c r="AE1414" s="16" t="s">
        <v>1412</v>
      </c>
      <c r="AF1414" s="14" t="s">
        <v>18</v>
      </c>
      <c r="AG1414" s="39" t="s">
        <v>18</v>
      </c>
    </row>
    <row r="1415" spans="1:33" x14ac:dyDescent="0.25">
      <c r="A1415" s="1" t="s">
        <v>2124</v>
      </c>
      <c r="B1415" s="40" t="b" cm="1">
        <f t="array" ref="B1415">IsESG(A1415)</f>
        <v>0</v>
      </c>
      <c r="C1415" s="74">
        <v>0.196804068707812</v>
      </c>
      <c r="D1415" s="37">
        <v>5</v>
      </c>
      <c r="E1415" s="74">
        <v>-4.0678850562537603</v>
      </c>
      <c r="F1415" s="37">
        <v>17</v>
      </c>
      <c r="G1415" s="74">
        <v>-5.8784712499274798</v>
      </c>
      <c r="H1415" s="37">
        <v>17</v>
      </c>
      <c r="I1415" s="74">
        <v>6.2347446396110398</v>
      </c>
      <c r="J1415" s="37">
        <v>7</v>
      </c>
      <c r="K1415" s="74">
        <v>2.8887211128761199</v>
      </c>
      <c r="L1415" s="37">
        <v>9</v>
      </c>
      <c r="M1415" s="74">
        <v>-0.99697267081174601</v>
      </c>
      <c r="N1415" s="37">
        <v>16</v>
      </c>
      <c r="O1415" s="74">
        <v>7.62694084709248</v>
      </c>
      <c r="P1415" s="76">
        <v>0.282385208638603</v>
      </c>
      <c r="Q1415" s="76" t="s">
        <v>18</v>
      </c>
      <c r="R1415" s="77">
        <v>8</v>
      </c>
      <c r="S1415" s="78">
        <v>0.05</v>
      </c>
      <c r="T1415" s="78">
        <v>0.01</v>
      </c>
      <c r="U1415" s="14" t="s">
        <v>18</v>
      </c>
      <c r="V1415" s="79">
        <v>0.01</v>
      </c>
      <c r="W1415" s="79" t="s">
        <v>18</v>
      </c>
      <c r="X1415" s="79" t="s">
        <v>18</v>
      </c>
      <c r="Y1415" s="12" t="s">
        <v>141</v>
      </c>
      <c r="Z1415" s="60">
        <v>0.64911147000000002</v>
      </c>
      <c r="AA1415" s="8" t="s">
        <v>18</v>
      </c>
      <c r="AB1415" s="80" t="s">
        <v>18</v>
      </c>
      <c r="AC1415" s="62">
        <v>37126</v>
      </c>
      <c r="AD1415" s="12" t="s">
        <v>2094</v>
      </c>
      <c r="AE1415" s="16" t="s">
        <v>56</v>
      </c>
      <c r="AF1415" s="14" t="s">
        <v>18</v>
      </c>
      <c r="AG1415" s="39" t="s">
        <v>18</v>
      </c>
    </row>
    <row r="1416" spans="1:33" x14ac:dyDescent="0.25">
      <c r="A1416" s="40" t="s">
        <v>2737</v>
      </c>
      <c r="B1416" s="40" t="b" cm="1">
        <f t="array" ref="B1416">IsESG(A1416)</f>
        <v>0</v>
      </c>
      <c r="C1416" s="67">
        <v>0.24936541817921401</v>
      </c>
      <c r="D1416" s="42">
        <v>4</v>
      </c>
      <c r="E1416" s="67">
        <v>-4.0023739835847501</v>
      </c>
      <c r="F1416" s="42">
        <v>16</v>
      </c>
      <c r="G1416" s="67">
        <v>-5.9799780322263603</v>
      </c>
      <c r="H1416" s="42">
        <v>18</v>
      </c>
      <c r="I1416" s="67">
        <v>6.07124937280481</v>
      </c>
      <c r="J1416" s="42">
        <v>8</v>
      </c>
      <c r="K1416" s="67">
        <v>2.93544796883682</v>
      </c>
      <c r="L1416" s="42">
        <v>7</v>
      </c>
      <c r="M1416" s="67">
        <v>-1.1489645958583501</v>
      </c>
      <c r="N1416" s="42">
        <v>17</v>
      </c>
      <c r="O1416" s="67">
        <v>5.53590349411171</v>
      </c>
      <c r="P1416" s="69">
        <v>0.35951494054966598</v>
      </c>
      <c r="Q1416" s="69" t="s">
        <v>18</v>
      </c>
      <c r="R1416" s="70">
        <v>8</v>
      </c>
      <c r="S1416" s="71">
        <v>0.05</v>
      </c>
      <c r="T1416" s="71">
        <v>0.01</v>
      </c>
      <c r="U1416" s="46" t="s">
        <v>18</v>
      </c>
      <c r="V1416" s="72">
        <v>0.01</v>
      </c>
      <c r="W1416" s="72" t="s">
        <v>18</v>
      </c>
      <c r="X1416" s="72">
        <v>8.9599999999999992E-3</v>
      </c>
      <c r="Y1416" s="48" t="s">
        <v>141</v>
      </c>
      <c r="Z1416" s="49" t="s">
        <v>18</v>
      </c>
      <c r="AA1416" s="50" t="s">
        <v>18</v>
      </c>
      <c r="AB1416" s="73" t="s">
        <v>18</v>
      </c>
      <c r="AC1416" s="52">
        <v>39260</v>
      </c>
      <c r="AD1416" s="48" t="s">
        <v>2094</v>
      </c>
      <c r="AE1416" s="53" t="s">
        <v>56</v>
      </c>
      <c r="AF1416" s="46" t="s">
        <v>18</v>
      </c>
      <c r="AG1416" s="54" t="s">
        <v>18</v>
      </c>
    </row>
    <row r="1417" spans="1:33" x14ac:dyDescent="0.25">
      <c r="A1417" s="1" t="s">
        <v>2126</v>
      </c>
      <c r="B1417" s="40" t="b" cm="1">
        <f t="array" ref="B1417">IsESG(A1417)</f>
        <v>0</v>
      </c>
      <c r="C1417" s="75">
        <v>2.0843942871033798</v>
      </c>
      <c r="D1417" s="66">
        <v>3</v>
      </c>
      <c r="E1417" s="74">
        <v>-0.70621504149838099</v>
      </c>
      <c r="F1417" s="37">
        <v>13</v>
      </c>
      <c r="G1417" s="74">
        <v>-0.90454749800022904</v>
      </c>
      <c r="H1417" s="37">
        <v>11</v>
      </c>
      <c r="I1417" s="74">
        <v>5.2405929901558599</v>
      </c>
      <c r="J1417" s="37">
        <v>11</v>
      </c>
      <c r="K1417" s="74">
        <v>2.9300797434839598</v>
      </c>
      <c r="L1417" s="37">
        <v>8</v>
      </c>
      <c r="M1417" s="74">
        <v>0.30094939174076701</v>
      </c>
      <c r="N1417" s="37">
        <v>7</v>
      </c>
      <c r="O1417" s="74">
        <v>7.6771257528846997</v>
      </c>
      <c r="P1417" s="76">
        <v>0.15104398055347701</v>
      </c>
      <c r="Q1417" s="76" t="s">
        <v>18</v>
      </c>
      <c r="R1417" s="77">
        <v>6</v>
      </c>
      <c r="S1417" s="78">
        <v>0.05</v>
      </c>
      <c r="T1417" s="78">
        <v>0.01</v>
      </c>
      <c r="U1417" s="14" t="s">
        <v>18</v>
      </c>
      <c r="V1417" s="79">
        <v>6.0000000000000001E-3</v>
      </c>
      <c r="W1417" s="79" t="s">
        <v>18</v>
      </c>
      <c r="X1417" s="79">
        <v>5.77E-3</v>
      </c>
      <c r="Y1417" s="12" t="s">
        <v>141</v>
      </c>
      <c r="Z1417" s="60">
        <v>103.63764788981101</v>
      </c>
      <c r="AA1417" s="8" t="s">
        <v>18</v>
      </c>
      <c r="AB1417" s="80" t="s">
        <v>18</v>
      </c>
      <c r="AC1417" s="62">
        <v>33644</v>
      </c>
      <c r="AD1417" s="12" t="s">
        <v>2094</v>
      </c>
      <c r="AE1417" s="16" t="s">
        <v>56</v>
      </c>
      <c r="AF1417" s="14" t="s">
        <v>18</v>
      </c>
      <c r="AG1417" s="39" t="s">
        <v>18</v>
      </c>
    </row>
    <row r="1418" spans="1:33" x14ac:dyDescent="0.25">
      <c r="A1418" s="40" t="s">
        <v>2127</v>
      </c>
      <c r="B1418" s="40" t="b" cm="1">
        <f t="array" ref="B1418">IsESG(A1418)</f>
        <v>0</v>
      </c>
      <c r="C1418" s="68">
        <v>2.9459958146394301</v>
      </c>
      <c r="D1418" s="64">
        <v>1</v>
      </c>
      <c r="E1418" s="68">
        <v>2.24100791121089</v>
      </c>
      <c r="F1418" s="64">
        <v>2</v>
      </c>
      <c r="G1418" s="68">
        <v>3.7633427393468399</v>
      </c>
      <c r="H1418" s="64">
        <v>2</v>
      </c>
      <c r="I1418" s="67">
        <v>3.2964154153474401</v>
      </c>
      <c r="J1418" s="42">
        <v>18</v>
      </c>
      <c r="K1418" s="67">
        <v>1.92686470481835</v>
      </c>
      <c r="L1418" s="42">
        <v>17</v>
      </c>
      <c r="M1418" s="68">
        <v>2.25091986430798</v>
      </c>
      <c r="N1418" s="64">
        <v>2</v>
      </c>
      <c r="O1418" s="67">
        <v>5.8087290533047398</v>
      </c>
      <c r="P1418" s="69">
        <v>-0.13507153366651301</v>
      </c>
      <c r="Q1418" s="69" t="s">
        <v>18</v>
      </c>
      <c r="R1418" s="70">
        <v>8</v>
      </c>
      <c r="S1418" s="71">
        <v>0.05</v>
      </c>
      <c r="T1418" s="71">
        <v>0.01</v>
      </c>
      <c r="U1418" s="46" t="s">
        <v>18</v>
      </c>
      <c r="V1418" s="72">
        <v>6.0000000000000001E-3</v>
      </c>
      <c r="W1418" s="72" t="s">
        <v>18</v>
      </c>
      <c r="X1418" s="72">
        <v>4.96E-3</v>
      </c>
      <c r="Y1418" s="48" t="s">
        <v>141</v>
      </c>
      <c r="Z1418" s="49">
        <v>4597.8599999999997</v>
      </c>
      <c r="AA1418" s="50" t="s">
        <v>18</v>
      </c>
      <c r="AB1418" s="73" t="s">
        <v>18</v>
      </c>
      <c r="AC1418" s="52">
        <v>37882</v>
      </c>
      <c r="AD1418" s="48" t="s">
        <v>2128</v>
      </c>
      <c r="AE1418" s="53" t="s">
        <v>56</v>
      </c>
      <c r="AF1418" s="46" t="s">
        <v>18</v>
      </c>
      <c r="AG1418" s="54" t="s">
        <v>18</v>
      </c>
    </row>
    <row r="1419" spans="1:33" hidden="1" x14ac:dyDescent="0.25">
      <c r="A1419" s="81" t="s">
        <v>2129</v>
      </c>
      <c r="B1419" s="40" t="b" cm="1">
        <f t="array" ref="B1419">IsESG(A1419)</f>
        <v>0</v>
      </c>
      <c r="C1419" s="82" t="s">
        <v>18</v>
      </c>
      <c r="D1419" s="83" t="s">
        <v>18</v>
      </c>
      <c r="E1419" s="82">
        <v>0.26261904453261897</v>
      </c>
      <c r="F1419" s="83">
        <v>7</v>
      </c>
      <c r="G1419" s="82">
        <v>-2.5464110564995299</v>
      </c>
      <c r="H1419" s="83">
        <v>13</v>
      </c>
      <c r="I1419" s="124">
        <v>11.062602069696499</v>
      </c>
      <c r="J1419" s="125">
        <v>2</v>
      </c>
      <c r="K1419" s="124">
        <v>4.7577144872856101</v>
      </c>
      <c r="L1419" s="125">
        <v>2</v>
      </c>
      <c r="M1419" s="82">
        <v>-1.6885907899791199</v>
      </c>
      <c r="N1419" s="83">
        <v>18</v>
      </c>
      <c r="O1419" s="82">
        <v>5.1401560922307397</v>
      </c>
      <c r="P1419" s="84">
        <v>1.35824527255476</v>
      </c>
      <c r="Q1419" s="84" t="s">
        <v>18</v>
      </c>
      <c r="R1419" s="85">
        <v>6</v>
      </c>
      <c r="S1419" s="86">
        <v>0</v>
      </c>
      <c r="T1419" s="86">
        <v>0</v>
      </c>
      <c r="U1419" s="87" t="s">
        <v>18</v>
      </c>
      <c r="V1419" s="88">
        <v>3.0000000000000001E-3</v>
      </c>
      <c r="W1419" s="88" t="s">
        <v>18</v>
      </c>
      <c r="X1419" s="88">
        <v>3.0000000000000001E-3</v>
      </c>
      <c r="Y1419" s="89" t="s">
        <v>1371</v>
      </c>
      <c r="Z1419" s="90">
        <v>811.1</v>
      </c>
      <c r="AA1419" s="91" t="s">
        <v>18</v>
      </c>
      <c r="AB1419" s="92" t="s">
        <v>18</v>
      </c>
      <c r="AC1419" s="93">
        <v>42992</v>
      </c>
      <c r="AD1419" s="89" t="s">
        <v>2130</v>
      </c>
      <c r="AE1419" s="94" t="s">
        <v>37</v>
      </c>
      <c r="AF1419" s="87" t="s">
        <v>18</v>
      </c>
      <c r="AG1419" s="95" t="s">
        <v>18</v>
      </c>
    </row>
    <row r="1420" spans="1:33" hidden="1" x14ac:dyDescent="0.25">
      <c r="A1420" s="40" t="s">
        <v>2131</v>
      </c>
      <c r="B1420" s="40" t="b" cm="1">
        <f t="array" ref="B1420">IsESG(A1420)</f>
        <v>0</v>
      </c>
      <c r="C1420" s="67" t="s">
        <v>18</v>
      </c>
      <c r="D1420" s="42" t="s">
        <v>18</v>
      </c>
      <c r="E1420" s="67" t="s">
        <v>18</v>
      </c>
      <c r="F1420" s="42" t="s">
        <v>18</v>
      </c>
      <c r="G1420" s="67" t="s">
        <v>18</v>
      </c>
      <c r="H1420" s="42" t="s">
        <v>18</v>
      </c>
      <c r="I1420" s="67">
        <v>13.1177122234783</v>
      </c>
      <c r="J1420" s="42">
        <v>10</v>
      </c>
      <c r="K1420" s="67">
        <v>5.4364487971044504</v>
      </c>
      <c r="L1420" s="42">
        <v>6</v>
      </c>
      <c r="M1420" s="67">
        <v>-0.840950273809426</v>
      </c>
      <c r="N1420" s="42">
        <v>17</v>
      </c>
      <c r="O1420" s="67">
        <v>2.2192371830348199</v>
      </c>
      <c r="P1420" s="69">
        <v>4.0719860568891599</v>
      </c>
      <c r="Q1420" s="69" t="s">
        <v>18</v>
      </c>
      <c r="R1420" s="70">
        <v>9</v>
      </c>
      <c r="S1420" s="71">
        <v>0</v>
      </c>
      <c r="T1420" s="71">
        <v>0</v>
      </c>
      <c r="U1420" s="46" t="s">
        <v>18</v>
      </c>
      <c r="V1420" s="72">
        <v>0.03</v>
      </c>
      <c r="W1420" s="72" t="s">
        <v>18</v>
      </c>
      <c r="X1420" s="72">
        <v>6.9999999999999897E-3</v>
      </c>
      <c r="Y1420" s="48" t="s">
        <v>141</v>
      </c>
      <c r="Z1420" s="49" t="s">
        <v>18</v>
      </c>
      <c r="AA1420" s="50" t="s">
        <v>18</v>
      </c>
      <c r="AB1420" s="73" t="s">
        <v>18</v>
      </c>
      <c r="AC1420" s="52">
        <v>44531</v>
      </c>
      <c r="AD1420" s="48" t="s">
        <v>2132</v>
      </c>
      <c r="AE1420" s="53" t="s">
        <v>658</v>
      </c>
      <c r="AF1420" s="46" t="s">
        <v>18</v>
      </c>
      <c r="AG1420" s="54" t="s">
        <v>18</v>
      </c>
    </row>
    <row r="1421" spans="1:33" hidden="1" x14ac:dyDescent="0.25">
      <c r="A1421" s="1" t="s">
        <v>2133</v>
      </c>
      <c r="B1421" s="40" t="b" cm="1">
        <f t="array" ref="B1421">IsESG(A1421)</f>
        <v>0</v>
      </c>
      <c r="C1421" s="74" t="s">
        <v>18</v>
      </c>
      <c r="D1421" s="37" t="s">
        <v>18</v>
      </c>
      <c r="E1421" s="74" t="s">
        <v>18</v>
      </c>
      <c r="F1421" s="37" t="s">
        <v>18</v>
      </c>
      <c r="G1421" s="74" t="s">
        <v>18</v>
      </c>
      <c r="H1421" s="37" t="s">
        <v>18</v>
      </c>
      <c r="I1421" s="74">
        <v>14.822658722770401</v>
      </c>
      <c r="J1421" s="37">
        <v>7</v>
      </c>
      <c r="K1421" s="74">
        <v>5.8945997767792999</v>
      </c>
      <c r="L1421" s="37">
        <v>5</v>
      </c>
      <c r="M1421" s="74">
        <v>-0.37088892179693</v>
      </c>
      <c r="N1421" s="37">
        <v>13</v>
      </c>
      <c r="O1421" s="74">
        <v>4.4027739490395499</v>
      </c>
      <c r="P1421" s="76">
        <v>2.43974582612472</v>
      </c>
      <c r="Q1421" s="76" t="s">
        <v>18</v>
      </c>
      <c r="R1421" s="77">
        <v>8</v>
      </c>
      <c r="S1421" s="78">
        <v>0</v>
      </c>
      <c r="T1421" s="78">
        <v>0</v>
      </c>
      <c r="U1421" s="14" t="s">
        <v>18</v>
      </c>
      <c r="V1421" s="79">
        <v>7.4999999999999997E-3</v>
      </c>
      <c r="W1421" s="79" t="s">
        <v>18</v>
      </c>
      <c r="X1421" s="79">
        <v>9.4999999999999998E-3</v>
      </c>
      <c r="Y1421" s="12" t="s">
        <v>141</v>
      </c>
      <c r="Z1421" s="60" t="s">
        <v>18</v>
      </c>
      <c r="AA1421" s="8" t="s">
        <v>18</v>
      </c>
      <c r="AB1421" s="80" t="s">
        <v>18</v>
      </c>
      <c r="AC1421" s="62">
        <v>40878</v>
      </c>
      <c r="AD1421" s="12" t="s">
        <v>2134</v>
      </c>
      <c r="AE1421" s="16" t="s">
        <v>68</v>
      </c>
      <c r="AF1421" s="14" t="s">
        <v>18</v>
      </c>
      <c r="AG1421" s="39" t="s">
        <v>18</v>
      </c>
    </row>
    <row r="1422" spans="1:33" x14ac:dyDescent="0.25">
      <c r="A1422" s="225" t="s">
        <v>2492</v>
      </c>
      <c r="B1422" s="40" t="b" cm="1">
        <f t="array" ref="B1422">IsESG(A1422)</f>
        <v>1</v>
      </c>
      <c r="C1422" s="67">
        <v>5.6020328189334698</v>
      </c>
      <c r="D1422" s="42">
        <v>13</v>
      </c>
      <c r="E1422" s="67">
        <v>3.8673016994376299</v>
      </c>
      <c r="F1422" s="42">
        <v>13</v>
      </c>
      <c r="G1422" s="67">
        <v>0.23251807726214399</v>
      </c>
      <c r="H1422" s="42">
        <v>7</v>
      </c>
      <c r="I1422" s="67">
        <v>22.9612583099359</v>
      </c>
      <c r="J1422" s="42">
        <v>10</v>
      </c>
      <c r="K1422" s="67">
        <v>3.7734043642547199</v>
      </c>
      <c r="L1422" s="42">
        <v>10</v>
      </c>
      <c r="M1422" s="67">
        <v>-1.26007359451685</v>
      </c>
      <c r="N1422" s="42">
        <v>8</v>
      </c>
      <c r="O1422" s="67">
        <v>20.617206270264202</v>
      </c>
      <c r="P1422" s="69">
        <v>0.915752052203887</v>
      </c>
      <c r="Q1422" s="69">
        <v>0.15328078025910599</v>
      </c>
      <c r="R1422" s="70">
        <v>8</v>
      </c>
      <c r="S1422" s="71">
        <v>0.05</v>
      </c>
      <c r="T1422" s="71">
        <v>5.0000000000000001E-3</v>
      </c>
      <c r="U1422" s="46" t="s">
        <v>18</v>
      </c>
      <c r="V1422" s="72">
        <v>1.4999999999999999E-2</v>
      </c>
      <c r="W1422" s="72" t="s">
        <v>18</v>
      </c>
      <c r="X1422" s="72">
        <v>1.7999999999999999E-2</v>
      </c>
      <c r="Y1422" s="48" t="s">
        <v>141</v>
      </c>
      <c r="Z1422" s="49">
        <v>36.023400698981902</v>
      </c>
      <c r="AA1422" s="50" t="s">
        <v>18</v>
      </c>
      <c r="AB1422" s="73" t="s">
        <v>18</v>
      </c>
      <c r="AC1422" s="52">
        <v>34285</v>
      </c>
      <c r="AD1422" s="48" t="s">
        <v>1597</v>
      </c>
      <c r="AE1422" s="53" t="s">
        <v>1412</v>
      </c>
      <c r="AF1422" s="46" t="s">
        <v>18</v>
      </c>
      <c r="AG1422" s="54" t="s">
        <v>18</v>
      </c>
    </row>
    <row r="1423" spans="1:33" hidden="1" x14ac:dyDescent="0.25">
      <c r="A1423" s="1" t="s">
        <v>2137</v>
      </c>
      <c r="B1423" s="40" t="b" cm="1">
        <f t="array" ref="B1423">IsESG(A1423)</f>
        <v>0</v>
      </c>
      <c r="C1423" s="74" t="s">
        <v>18</v>
      </c>
      <c r="D1423" s="37" t="s">
        <v>18</v>
      </c>
      <c r="E1423" s="74">
        <v>-0.51013774932224798</v>
      </c>
      <c r="F1423" s="37">
        <v>15</v>
      </c>
      <c r="G1423" s="74">
        <v>2.3241571222426298</v>
      </c>
      <c r="H1423" s="37">
        <v>8</v>
      </c>
      <c r="I1423" s="74">
        <v>4.7480620155036997</v>
      </c>
      <c r="J1423" s="37">
        <v>33</v>
      </c>
      <c r="K1423" s="74">
        <v>1.5977443609022901</v>
      </c>
      <c r="L1423" s="37">
        <v>32</v>
      </c>
      <c r="M1423" s="74">
        <v>-1.9945602901178601</v>
      </c>
      <c r="N1423" s="37">
        <v>24</v>
      </c>
      <c r="O1423" s="74">
        <v>4.7747067110615502</v>
      </c>
      <c r="P1423" s="76">
        <v>0.13970547274198</v>
      </c>
      <c r="Q1423" s="76" t="s">
        <v>18</v>
      </c>
      <c r="R1423" s="77">
        <v>6</v>
      </c>
      <c r="S1423" s="78">
        <v>0</v>
      </c>
      <c r="T1423" s="78">
        <v>0</v>
      </c>
      <c r="U1423" s="14" t="s">
        <v>18</v>
      </c>
      <c r="V1423" s="79">
        <v>1.0999999999999999E-2</v>
      </c>
      <c r="W1423" s="79" t="s">
        <v>18</v>
      </c>
      <c r="X1423" s="79">
        <v>1.0999999999999999E-2</v>
      </c>
      <c r="Y1423" s="12" t="s">
        <v>1328</v>
      </c>
      <c r="Z1423" s="60">
        <v>23.008494546551699</v>
      </c>
      <c r="AA1423" s="8" t="s">
        <v>18</v>
      </c>
      <c r="AB1423" s="80" t="s">
        <v>18</v>
      </c>
      <c r="AC1423" s="62">
        <v>43441</v>
      </c>
      <c r="AD1423" s="12" t="s">
        <v>2138</v>
      </c>
      <c r="AE1423" s="16" t="s">
        <v>56</v>
      </c>
      <c r="AF1423" s="14" t="s">
        <v>18</v>
      </c>
      <c r="AG1423" s="39">
        <v>-0.15110575000000001</v>
      </c>
    </row>
    <row r="1424" spans="1:33" hidden="1" x14ac:dyDescent="0.25">
      <c r="A1424" s="40" t="s">
        <v>2139</v>
      </c>
      <c r="B1424" s="40" t="b" cm="1">
        <f t="array" ref="B1424">IsESG(A1424)</f>
        <v>0</v>
      </c>
      <c r="C1424" s="67" t="s">
        <v>18</v>
      </c>
      <c r="D1424" s="42" t="s">
        <v>18</v>
      </c>
      <c r="E1424" s="67">
        <v>3.5404505245195603E-2</v>
      </c>
      <c r="F1424" s="42">
        <v>13</v>
      </c>
      <c r="G1424" s="68">
        <v>2.8684870523958601</v>
      </c>
      <c r="H1424" s="64">
        <v>3</v>
      </c>
      <c r="I1424" s="67">
        <v>5.2093023255812501</v>
      </c>
      <c r="J1424" s="42">
        <v>32</v>
      </c>
      <c r="K1424" s="67">
        <v>1.80018001800175</v>
      </c>
      <c r="L1424" s="42">
        <v>31</v>
      </c>
      <c r="M1424" s="67">
        <v>-1.9930675909878599</v>
      </c>
      <c r="N1424" s="42">
        <v>23</v>
      </c>
      <c r="O1424" s="67">
        <v>4.71689383923552</v>
      </c>
      <c r="P1424" s="69">
        <v>0.239202535992112</v>
      </c>
      <c r="Q1424" s="69" t="s">
        <v>18</v>
      </c>
      <c r="R1424" s="70">
        <v>6</v>
      </c>
      <c r="S1424" s="71">
        <v>0</v>
      </c>
      <c r="T1424" s="71">
        <v>0</v>
      </c>
      <c r="U1424" s="46" t="s">
        <v>18</v>
      </c>
      <c r="V1424" s="72">
        <v>5.4999999999999997E-3</v>
      </c>
      <c r="W1424" s="72" t="s">
        <v>18</v>
      </c>
      <c r="X1424" s="72">
        <v>5.4999999999999997E-3</v>
      </c>
      <c r="Y1424" s="48" t="s">
        <v>1328</v>
      </c>
      <c r="Z1424" s="49" t="s">
        <v>18</v>
      </c>
      <c r="AA1424" s="50" t="s">
        <v>18</v>
      </c>
      <c r="AB1424" s="73" t="s">
        <v>18</v>
      </c>
      <c r="AC1424" s="52">
        <v>43441</v>
      </c>
      <c r="AD1424" s="48" t="s">
        <v>2138</v>
      </c>
      <c r="AE1424" s="53" t="s">
        <v>68</v>
      </c>
      <c r="AF1424" s="46" t="s">
        <v>18</v>
      </c>
      <c r="AG1424" s="54" t="s">
        <v>18</v>
      </c>
    </row>
    <row r="1425" spans="1:33" x14ac:dyDescent="0.25">
      <c r="A1425" s="1" t="s">
        <v>2140</v>
      </c>
      <c r="B1425" s="40" t="b" cm="1">
        <f t="array" ref="B1425">IsESG(A1425)</f>
        <v>0</v>
      </c>
      <c r="C1425" s="74">
        <v>3.1447473431291901</v>
      </c>
      <c r="D1425" s="37">
        <v>5</v>
      </c>
      <c r="E1425" s="74">
        <v>0.26703883318896998</v>
      </c>
      <c r="F1425" s="37">
        <v>10</v>
      </c>
      <c r="G1425" s="74">
        <v>-0.37829815234053898</v>
      </c>
      <c r="H1425" s="37">
        <v>17</v>
      </c>
      <c r="I1425" s="74">
        <v>9.9303603506935403</v>
      </c>
      <c r="J1425" s="37">
        <v>20</v>
      </c>
      <c r="K1425" s="74">
        <v>3.8469721393924599</v>
      </c>
      <c r="L1425" s="37">
        <v>18</v>
      </c>
      <c r="M1425" s="74">
        <v>0.44560910704072298</v>
      </c>
      <c r="N1425" s="37">
        <v>9</v>
      </c>
      <c r="O1425" s="74">
        <v>5.41625261070776</v>
      </c>
      <c r="P1425" s="76">
        <v>1.0799627369482301</v>
      </c>
      <c r="Q1425" s="76" t="s">
        <v>18</v>
      </c>
      <c r="R1425" s="77">
        <v>8</v>
      </c>
      <c r="S1425" s="78">
        <v>0.03</v>
      </c>
      <c r="T1425" s="78">
        <v>5.0000000000000001E-3</v>
      </c>
      <c r="U1425" s="14" t="s">
        <v>18</v>
      </c>
      <c r="V1425" s="79">
        <v>8.0000000000000002E-3</v>
      </c>
      <c r="W1425" s="79" t="s">
        <v>18</v>
      </c>
      <c r="X1425" s="79">
        <v>1.0999999999999999E-2</v>
      </c>
      <c r="Y1425" s="12" t="s">
        <v>141</v>
      </c>
      <c r="Z1425" s="60">
        <v>34.7624565469293</v>
      </c>
      <c r="AA1425" s="8" t="s">
        <v>18</v>
      </c>
      <c r="AB1425" s="80" t="s">
        <v>18</v>
      </c>
      <c r="AC1425" s="62">
        <v>40511</v>
      </c>
      <c r="AD1425" s="12" t="s">
        <v>2141</v>
      </c>
      <c r="AE1425" s="16" t="s">
        <v>1412</v>
      </c>
      <c r="AF1425" s="14" t="s">
        <v>18</v>
      </c>
      <c r="AG1425" s="39" t="s">
        <v>18</v>
      </c>
    </row>
    <row r="1426" spans="1:33" x14ac:dyDescent="0.25">
      <c r="A1426" s="40" t="s">
        <v>2738</v>
      </c>
      <c r="B1426" s="40" t="b" cm="1">
        <f t="array" ref="B1426">IsESG(A1426)</f>
        <v>0</v>
      </c>
      <c r="C1426" s="67">
        <v>-0.13722748008531099</v>
      </c>
      <c r="D1426" s="42">
        <v>12</v>
      </c>
      <c r="E1426" s="67">
        <v>-2.0360525818050998</v>
      </c>
      <c r="F1426" s="42">
        <v>21</v>
      </c>
      <c r="G1426" s="67">
        <v>-4.7386480699258096</v>
      </c>
      <c r="H1426" s="42">
        <v>24</v>
      </c>
      <c r="I1426" s="67">
        <v>10.649319359113299</v>
      </c>
      <c r="J1426" s="42">
        <v>16</v>
      </c>
      <c r="K1426" s="67">
        <v>4.45809166382349</v>
      </c>
      <c r="L1426" s="42">
        <v>13</v>
      </c>
      <c r="M1426" s="67">
        <v>-2.5670945157526099</v>
      </c>
      <c r="N1426" s="42">
        <v>28</v>
      </c>
      <c r="O1426" s="67">
        <v>3.9228956302135698</v>
      </c>
      <c r="P1426" s="69">
        <v>1.67435247353884</v>
      </c>
      <c r="Q1426" s="69" t="s">
        <v>18</v>
      </c>
      <c r="R1426" s="70">
        <v>8</v>
      </c>
      <c r="S1426" s="71">
        <v>0.03</v>
      </c>
      <c r="T1426" s="71">
        <v>5.0000000000000001E-3</v>
      </c>
      <c r="U1426" s="46" t="s">
        <v>18</v>
      </c>
      <c r="V1426" s="72">
        <v>8.0000000000000002E-3</v>
      </c>
      <c r="W1426" s="72" t="s">
        <v>18</v>
      </c>
      <c r="X1426" s="72">
        <v>1.0999999999999999E-2</v>
      </c>
      <c r="Y1426" s="48" t="s">
        <v>141</v>
      </c>
      <c r="Z1426" s="49" t="s">
        <v>18</v>
      </c>
      <c r="AA1426" s="50" t="s">
        <v>18</v>
      </c>
      <c r="AB1426" s="73" t="s">
        <v>18</v>
      </c>
      <c r="AC1426" s="52">
        <v>40511</v>
      </c>
      <c r="AD1426" s="48" t="s">
        <v>2141</v>
      </c>
      <c r="AE1426" s="53" t="s">
        <v>1412</v>
      </c>
      <c r="AF1426" s="46" t="s">
        <v>18</v>
      </c>
      <c r="AG1426" s="54" t="s">
        <v>18</v>
      </c>
    </row>
    <row r="1427" spans="1:33" x14ac:dyDescent="0.25">
      <c r="A1427" s="1" t="s">
        <v>2739</v>
      </c>
      <c r="B1427" s="40" t="b" cm="1">
        <f t="array" ref="B1427">IsESG(A1427)</f>
        <v>0</v>
      </c>
      <c r="C1427" s="74">
        <v>-0.68429535713865297</v>
      </c>
      <c r="D1427" s="37">
        <v>15</v>
      </c>
      <c r="E1427" s="74">
        <v>-3.1281722590041299</v>
      </c>
      <c r="F1427" s="37">
        <v>24</v>
      </c>
      <c r="G1427" s="74">
        <v>-5.8367945135290196</v>
      </c>
      <c r="H1427" s="37">
        <v>27</v>
      </c>
      <c r="I1427" s="74">
        <v>10.570758973903899</v>
      </c>
      <c r="J1427" s="37">
        <v>17</v>
      </c>
      <c r="K1427" s="74">
        <v>4.4258120156935998</v>
      </c>
      <c r="L1427" s="37">
        <v>14</v>
      </c>
      <c r="M1427" s="74">
        <v>-2.57697456492637</v>
      </c>
      <c r="N1427" s="37">
        <v>29</v>
      </c>
      <c r="O1427" s="74">
        <v>6.3429679280576501</v>
      </c>
      <c r="P1427" s="76">
        <v>1.02314085303292</v>
      </c>
      <c r="Q1427" s="76" t="s">
        <v>18</v>
      </c>
      <c r="R1427" s="77">
        <v>8</v>
      </c>
      <c r="S1427" s="78">
        <v>0.03</v>
      </c>
      <c r="T1427" s="78">
        <v>5.0000000000000001E-3</v>
      </c>
      <c r="U1427" s="14" t="s">
        <v>18</v>
      </c>
      <c r="V1427" s="79">
        <v>8.0000000000000002E-3</v>
      </c>
      <c r="W1427" s="79" t="s">
        <v>18</v>
      </c>
      <c r="X1427" s="79">
        <v>1.0999999999999999E-2</v>
      </c>
      <c r="Y1427" s="12" t="s">
        <v>141</v>
      </c>
      <c r="Z1427" s="60" t="s">
        <v>18</v>
      </c>
      <c r="AA1427" s="8" t="s">
        <v>18</v>
      </c>
      <c r="AB1427" s="80" t="s">
        <v>18</v>
      </c>
      <c r="AC1427" s="62">
        <v>40511</v>
      </c>
      <c r="AD1427" s="12" t="s">
        <v>2141</v>
      </c>
      <c r="AE1427" s="16" t="s">
        <v>1412</v>
      </c>
      <c r="AF1427" s="14" t="s">
        <v>18</v>
      </c>
      <c r="AG1427" s="39" t="s">
        <v>18</v>
      </c>
    </row>
    <row r="1428" spans="1:33" x14ac:dyDescent="0.25">
      <c r="A1428" s="40" t="s">
        <v>2740</v>
      </c>
      <c r="B1428" s="40" t="b" cm="1">
        <f t="array" ref="B1428">IsESG(A1428)</f>
        <v>0</v>
      </c>
      <c r="C1428" s="67">
        <v>2.6214725050224001</v>
      </c>
      <c r="D1428" s="42">
        <v>8</v>
      </c>
      <c r="E1428" s="67">
        <v>-0.74614768319942704</v>
      </c>
      <c r="F1428" s="42">
        <v>16</v>
      </c>
      <c r="G1428" s="67">
        <v>-1.3851527079276</v>
      </c>
      <c r="H1428" s="42">
        <v>19</v>
      </c>
      <c r="I1428" s="67">
        <v>9.8884780873185392</v>
      </c>
      <c r="J1428" s="42">
        <v>21</v>
      </c>
      <c r="K1428" s="67">
        <v>3.82617286543422</v>
      </c>
      <c r="L1428" s="42">
        <v>19</v>
      </c>
      <c r="M1428" s="67">
        <v>0.44619490514115001</v>
      </c>
      <c r="N1428" s="42">
        <v>8</v>
      </c>
      <c r="O1428" s="67">
        <v>6.9115052167701201</v>
      </c>
      <c r="P1428" s="69">
        <v>0.84026106440558102</v>
      </c>
      <c r="Q1428" s="69" t="s">
        <v>18</v>
      </c>
      <c r="R1428" s="70">
        <v>8</v>
      </c>
      <c r="S1428" s="71">
        <v>0.03</v>
      </c>
      <c r="T1428" s="71">
        <v>5.0000000000000001E-3</v>
      </c>
      <c r="U1428" s="46" t="s">
        <v>18</v>
      </c>
      <c r="V1428" s="72">
        <v>8.0000000000000002E-3</v>
      </c>
      <c r="W1428" s="72" t="s">
        <v>18</v>
      </c>
      <c r="X1428" s="72">
        <v>1.0999999999999999E-2</v>
      </c>
      <c r="Y1428" s="48" t="s">
        <v>141</v>
      </c>
      <c r="Z1428" s="49" t="s">
        <v>18</v>
      </c>
      <c r="AA1428" s="50" t="s">
        <v>18</v>
      </c>
      <c r="AB1428" s="73" t="s">
        <v>18</v>
      </c>
      <c r="AC1428" s="52">
        <v>41190</v>
      </c>
      <c r="AD1428" s="48" t="s">
        <v>2141</v>
      </c>
      <c r="AE1428" s="53" t="s">
        <v>1412</v>
      </c>
      <c r="AF1428" s="46" t="s">
        <v>18</v>
      </c>
      <c r="AG1428" s="54" t="s">
        <v>18</v>
      </c>
    </row>
    <row r="1429" spans="1:33" x14ac:dyDescent="0.25">
      <c r="A1429" s="1" t="s">
        <v>2145</v>
      </c>
      <c r="B1429" s="40" t="b" cm="1">
        <f t="array" ref="B1429">IsESG(A1429)</f>
        <v>0</v>
      </c>
      <c r="C1429" s="74">
        <v>-1.75320373292371</v>
      </c>
      <c r="D1429" s="37">
        <v>16</v>
      </c>
      <c r="E1429" s="74">
        <v>-5.47861605452609</v>
      </c>
      <c r="F1429" s="37">
        <v>26</v>
      </c>
      <c r="G1429" s="74">
        <v>-8.1143285209704992</v>
      </c>
      <c r="H1429" s="37">
        <v>28</v>
      </c>
      <c r="I1429" s="74">
        <v>9.9999999999999201</v>
      </c>
      <c r="J1429" s="37">
        <v>19</v>
      </c>
      <c r="K1429" s="74">
        <v>-0.174520069808137</v>
      </c>
      <c r="L1429" s="37">
        <v>35</v>
      </c>
      <c r="M1429" s="74">
        <v>-2.5553662691652699</v>
      </c>
      <c r="N1429" s="37">
        <v>27</v>
      </c>
      <c r="O1429" s="74">
        <v>8.0867986885917595</v>
      </c>
      <c r="P1429" s="76">
        <v>0.731932482889605</v>
      </c>
      <c r="Q1429" s="76" t="s">
        <v>18</v>
      </c>
      <c r="R1429" s="77">
        <v>8</v>
      </c>
      <c r="S1429" s="78">
        <v>0.03</v>
      </c>
      <c r="T1429" s="78">
        <v>5.0000000000000001E-3</v>
      </c>
      <c r="U1429" s="14" t="s">
        <v>18</v>
      </c>
      <c r="V1429" s="79">
        <v>1.15E-2</v>
      </c>
      <c r="W1429" s="79" t="s">
        <v>18</v>
      </c>
      <c r="X1429" s="79">
        <v>1.44999999999999E-2</v>
      </c>
      <c r="Y1429" s="12" t="s">
        <v>141</v>
      </c>
      <c r="Z1429" s="60">
        <v>39</v>
      </c>
      <c r="AA1429" s="8" t="s">
        <v>18</v>
      </c>
      <c r="AB1429" s="80" t="s">
        <v>18</v>
      </c>
      <c r="AC1429" s="62">
        <v>35503</v>
      </c>
      <c r="AD1429" s="12" t="s">
        <v>2146</v>
      </c>
      <c r="AE1429" s="16" t="s">
        <v>1412</v>
      </c>
      <c r="AF1429" s="14" t="s">
        <v>18</v>
      </c>
      <c r="AG1429" s="39" t="s">
        <v>18</v>
      </c>
    </row>
    <row r="1430" spans="1:33" x14ac:dyDescent="0.25">
      <c r="A1430" s="40" t="s">
        <v>2741</v>
      </c>
      <c r="B1430" s="40" t="b" cm="1">
        <f t="array" ref="B1430">IsESG(A1430)</f>
        <v>0</v>
      </c>
      <c r="C1430" s="67">
        <v>-0.35160864754911703</v>
      </c>
      <c r="D1430" s="42">
        <v>14</v>
      </c>
      <c r="E1430" s="67">
        <v>-2.7739391775412101</v>
      </c>
      <c r="F1430" s="42">
        <v>23</v>
      </c>
      <c r="G1430" s="67">
        <v>-4.8319525125641496</v>
      </c>
      <c r="H1430" s="42">
        <v>25</v>
      </c>
      <c r="I1430" s="67">
        <v>15.8127208480566</v>
      </c>
      <c r="J1430" s="42">
        <v>4</v>
      </c>
      <c r="K1430" s="67">
        <v>5.1323175621491801</v>
      </c>
      <c r="L1430" s="42">
        <v>10</v>
      </c>
      <c r="M1430" s="67">
        <v>-2.6002971768202601</v>
      </c>
      <c r="N1430" s="42">
        <v>30</v>
      </c>
      <c r="O1430" s="67">
        <v>5.9413907645208299</v>
      </c>
      <c r="P1430" s="69">
        <v>1.97457328692842</v>
      </c>
      <c r="Q1430" s="69" t="s">
        <v>18</v>
      </c>
      <c r="R1430" s="70">
        <v>8</v>
      </c>
      <c r="S1430" s="71">
        <v>0.03</v>
      </c>
      <c r="T1430" s="71">
        <v>5.0000000000000001E-3</v>
      </c>
      <c r="U1430" s="46" t="s">
        <v>18</v>
      </c>
      <c r="V1430" s="72">
        <v>1.15E-2</v>
      </c>
      <c r="W1430" s="72" t="s">
        <v>18</v>
      </c>
      <c r="X1430" s="72">
        <v>1.44999999999999E-2</v>
      </c>
      <c r="Y1430" s="48" t="s">
        <v>141</v>
      </c>
      <c r="Z1430" s="49" t="s">
        <v>18</v>
      </c>
      <c r="AA1430" s="50" t="s">
        <v>18</v>
      </c>
      <c r="AB1430" s="73" t="s">
        <v>18</v>
      </c>
      <c r="AC1430" s="52">
        <v>38442</v>
      </c>
      <c r="AD1430" s="48" t="s">
        <v>2146</v>
      </c>
      <c r="AE1430" s="53" t="s">
        <v>1412</v>
      </c>
      <c r="AF1430" s="46" t="s">
        <v>18</v>
      </c>
      <c r="AG1430" s="54" t="s">
        <v>18</v>
      </c>
    </row>
    <row r="1431" spans="1:33" x14ac:dyDescent="0.25">
      <c r="A1431" s="1" t="s">
        <v>2148</v>
      </c>
      <c r="B1431" s="40" t="b" cm="1">
        <f t="array" ref="B1431">IsESG(A1431)</f>
        <v>0</v>
      </c>
      <c r="C1431" s="74">
        <v>0.88862757501058098</v>
      </c>
      <c r="D1431" s="37">
        <v>9</v>
      </c>
      <c r="E1431" s="74">
        <v>0.15465984486140399</v>
      </c>
      <c r="F1431" s="37">
        <v>11</v>
      </c>
      <c r="G1431" s="74">
        <v>2.4219171849664698</v>
      </c>
      <c r="H1431" s="37">
        <v>7</v>
      </c>
      <c r="I1431" s="74">
        <v>5.6949152542372996</v>
      </c>
      <c r="J1431" s="37">
        <v>29</v>
      </c>
      <c r="K1431" s="74">
        <v>2.29658792650913</v>
      </c>
      <c r="L1431" s="37">
        <v>27</v>
      </c>
      <c r="M1431" s="74">
        <v>-2.62336039975016</v>
      </c>
      <c r="N1431" s="37">
        <v>31</v>
      </c>
      <c r="O1431" s="74">
        <v>5.6700321528164199</v>
      </c>
      <c r="P1431" s="76">
        <v>0.28463787391489398</v>
      </c>
      <c r="Q1431" s="76" t="s">
        <v>18</v>
      </c>
      <c r="R1431" s="77">
        <v>8</v>
      </c>
      <c r="S1431" s="78">
        <v>0.03</v>
      </c>
      <c r="T1431" s="78">
        <v>5.0000000000000001E-3</v>
      </c>
      <c r="U1431" s="14" t="s">
        <v>18</v>
      </c>
      <c r="V1431" s="79">
        <v>0.01</v>
      </c>
      <c r="W1431" s="79" t="s">
        <v>18</v>
      </c>
      <c r="X1431" s="79">
        <v>1.2999999999999999E-2</v>
      </c>
      <c r="Y1431" s="12" t="s">
        <v>141</v>
      </c>
      <c r="Z1431" s="60">
        <v>42.9</v>
      </c>
      <c r="AA1431" s="8" t="s">
        <v>18</v>
      </c>
      <c r="AB1431" s="80" t="s">
        <v>18</v>
      </c>
      <c r="AC1431" s="62">
        <v>39471</v>
      </c>
      <c r="AD1431" s="12" t="s">
        <v>2149</v>
      </c>
      <c r="AE1431" s="16" t="s">
        <v>1412</v>
      </c>
      <c r="AF1431" s="14" t="s">
        <v>18</v>
      </c>
      <c r="AG1431" s="39" t="s">
        <v>18</v>
      </c>
    </row>
    <row r="1432" spans="1:33" x14ac:dyDescent="0.25">
      <c r="A1432" s="40" t="s">
        <v>2742</v>
      </c>
      <c r="B1432" s="40" t="b" cm="1">
        <f t="array" ref="B1432">IsESG(A1432)</f>
        <v>0</v>
      </c>
      <c r="C1432" s="67">
        <v>0.87974705119142604</v>
      </c>
      <c r="D1432" s="42">
        <v>10</v>
      </c>
      <c r="E1432" s="67">
        <v>0.14236093875688</v>
      </c>
      <c r="F1432" s="42">
        <v>12</v>
      </c>
      <c r="G1432" s="67">
        <v>2.44631646096797</v>
      </c>
      <c r="H1432" s="42">
        <v>6</v>
      </c>
      <c r="I1432" s="67">
        <v>5.7046830615277102</v>
      </c>
      <c r="J1432" s="42">
        <v>28</v>
      </c>
      <c r="K1432" s="67">
        <v>2.1765956888177298</v>
      </c>
      <c r="L1432" s="42">
        <v>28</v>
      </c>
      <c r="M1432" s="67">
        <v>-2.5295272734307801</v>
      </c>
      <c r="N1432" s="42">
        <v>26</v>
      </c>
      <c r="O1432" s="67">
        <v>5.9316778410779198</v>
      </c>
      <c r="P1432" s="69">
        <v>0.27372924622658001</v>
      </c>
      <c r="Q1432" s="69" t="s">
        <v>18</v>
      </c>
      <c r="R1432" s="70">
        <v>8</v>
      </c>
      <c r="S1432" s="71">
        <v>0.03</v>
      </c>
      <c r="T1432" s="71">
        <v>5.0000000000000001E-3</v>
      </c>
      <c r="U1432" s="46" t="s">
        <v>18</v>
      </c>
      <c r="V1432" s="72">
        <v>0.01</v>
      </c>
      <c r="W1432" s="72" t="s">
        <v>18</v>
      </c>
      <c r="X1432" s="72">
        <v>1.2999999999999999E-2</v>
      </c>
      <c r="Y1432" s="48" t="s">
        <v>141</v>
      </c>
      <c r="Z1432" s="49" t="s">
        <v>18</v>
      </c>
      <c r="AA1432" s="50" t="s">
        <v>18</v>
      </c>
      <c r="AB1432" s="73" t="s">
        <v>18</v>
      </c>
      <c r="AC1432" s="52">
        <v>39471</v>
      </c>
      <c r="AD1432" s="48" t="s">
        <v>2149</v>
      </c>
      <c r="AE1432" s="53" t="s">
        <v>1412</v>
      </c>
      <c r="AF1432" s="46" t="s">
        <v>18</v>
      </c>
      <c r="AG1432" s="54" t="s">
        <v>18</v>
      </c>
    </row>
    <row r="1433" spans="1:33" hidden="1" x14ac:dyDescent="0.25">
      <c r="A1433" s="1" t="s">
        <v>2151</v>
      </c>
      <c r="B1433" s="40" t="b" cm="1">
        <f t="array" ref="B1433">IsESG(A1433)</f>
        <v>0</v>
      </c>
      <c r="C1433" s="74" t="s">
        <v>18</v>
      </c>
      <c r="D1433" s="37" t="s">
        <v>18</v>
      </c>
      <c r="E1433" s="74" t="s">
        <v>18</v>
      </c>
      <c r="F1433" s="37" t="s">
        <v>18</v>
      </c>
      <c r="G1433" s="74">
        <v>0.56884790748916703</v>
      </c>
      <c r="H1433" s="37">
        <v>15</v>
      </c>
      <c r="I1433" s="74">
        <v>11.806707448970499</v>
      </c>
      <c r="J1433" s="37">
        <v>14</v>
      </c>
      <c r="K1433" s="74">
        <v>4.6300706272796202</v>
      </c>
      <c r="L1433" s="37">
        <v>11</v>
      </c>
      <c r="M1433" s="74">
        <v>0.27324774518733203</v>
      </c>
      <c r="N1433" s="37">
        <v>10</v>
      </c>
      <c r="O1433" s="74">
        <v>6.7238055229946099</v>
      </c>
      <c r="P1433" s="76">
        <v>1.14900677381567</v>
      </c>
      <c r="Q1433" s="76" t="s">
        <v>18</v>
      </c>
      <c r="R1433" s="77">
        <v>8</v>
      </c>
      <c r="S1433" s="78">
        <v>0.05</v>
      </c>
      <c r="T1433" s="78">
        <v>0.03</v>
      </c>
      <c r="U1433" s="14" t="s">
        <v>18</v>
      </c>
      <c r="V1433" s="79">
        <v>0</v>
      </c>
      <c r="W1433" s="79" t="s">
        <v>18</v>
      </c>
      <c r="X1433" s="79">
        <v>3.8999999999999998E-3</v>
      </c>
      <c r="Y1433" s="12" t="s">
        <v>1371</v>
      </c>
      <c r="Z1433" s="60" t="s">
        <v>18</v>
      </c>
      <c r="AA1433" s="8" t="s">
        <v>18</v>
      </c>
      <c r="AB1433" s="80" t="s">
        <v>18</v>
      </c>
      <c r="AC1433" s="62">
        <v>43802</v>
      </c>
      <c r="AD1433" s="12" t="s">
        <v>2152</v>
      </c>
      <c r="AE1433" s="16" t="s">
        <v>56</v>
      </c>
      <c r="AF1433" s="14" t="s">
        <v>18</v>
      </c>
      <c r="AG1433" s="39" t="s">
        <v>18</v>
      </c>
    </row>
    <row r="1434" spans="1:33" hidden="1" x14ac:dyDescent="0.25">
      <c r="A1434" s="40" t="s">
        <v>2153</v>
      </c>
      <c r="B1434" s="40" t="b" cm="1">
        <f t="array" ref="B1434">IsESG(A1434)</f>
        <v>0</v>
      </c>
      <c r="C1434" s="67" t="s">
        <v>18</v>
      </c>
      <c r="D1434" s="42" t="s">
        <v>18</v>
      </c>
      <c r="E1434" s="67">
        <v>-1.2887221303926599</v>
      </c>
      <c r="F1434" s="42">
        <v>20</v>
      </c>
      <c r="G1434" s="67">
        <v>-2.9196878335038101</v>
      </c>
      <c r="H1434" s="42">
        <v>21</v>
      </c>
      <c r="I1434" s="67">
        <v>11.910789632308701</v>
      </c>
      <c r="J1434" s="42">
        <v>13</v>
      </c>
      <c r="K1434" s="67">
        <v>4.3854717193298098</v>
      </c>
      <c r="L1434" s="42">
        <v>15</v>
      </c>
      <c r="M1434" s="67">
        <v>-2.8670084754630198</v>
      </c>
      <c r="N1434" s="42">
        <v>34</v>
      </c>
      <c r="O1434" s="67">
        <v>5.3106575606217898</v>
      </c>
      <c r="P1434" s="69">
        <v>1.4743523162057199</v>
      </c>
      <c r="Q1434" s="69" t="s">
        <v>18</v>
      </c>
      <c r="R1434" s="70">
        <v>8</v>
      </c>
      <c r="S1434" s="71">
        <v>0.03</v>
      </c>
      <c r="T1434" s="71">
        <v>5.0000000000000001E-3</v>
      </c>
      <c r="U1434" s="46" t="s">
        <v>18</v>
      </c>
      <c r="V1434" s="72">
        <v>1.2999999999999999E-2</v>
      </c>
      <c r="W1434" s="72" t="s">
        <v>18</v>
      </c>
      <c r="X1434" s="72">
        <v>1.6E-2</v>
      </c>
      <c r="Y1434" s="48" t="s">
        <v>141</v>
      </c>
      <c r="Z1434" s="49">
        <v>1.2</v>
      </c>
      <c r="AA1434" s="50" t="s">
        <v>18</v>
      </c>
      <c r="AB1434" s="73" t="s">
        <v>18</v>
      </c>
      <c r="AC1434" s="52">
        <v>42432</v>
      </c>
      <c r="AD1434" s="48" t="s">
        <v>2154</v>
      </c>
      <c r="AE1434" s="53" t="s">
        <v>1412</v>
      </c>
      <c r="AF1434" s="46" t="s">
        <v>235</v>
      </c>
      <c r="AG1434" s="54" t="s">
        <v>18</v>
      </c>
    </row>
    <row r="1435" spans="1:33" x14ac:dyDescent="0.25">
      <c r="A1435" s="1" t="s">
        <v>2155</v>
      </c>
      <c r="B1435" s="40" t="b" cm="1">
        <f t="array" ref="B1435">IsESG(A1435)</f>
        <v>0</v>
      </c>
      <c r="C1435" s="74">
        <v>3.0366102653900602</v>
      </c>
      <c r="D1435" s="37">
        <v>6</v>
      </c>
      <c r="E1435" s="74">
        <v>1.3983526444602401</v>
      </c>
      <c r="F1435" s="37">
        <v>6</v>
      </c>
      <c r="G1435" s="74">
        <v>2.0247748819343099</v>
      </c>
      <c r="H1435" s="37">
        <v>10</v>
      </c>
      <c r="I1435" s="74">
        <v>11.654842531652299</v>
      </c>
      <c r="J1435" s="37">
        <v>15</v>
      </c>
      <c r="K1435" s="74">
        <v>3.98728788747133</v>
      </c>
      <c r="L1435" s="37">
        <v>16</v>
      </c>
      <c r="M1435" s="74">
        <v>0.17854676797903701</v>
      </c>
      <c r="N1435" s="37">
        <v>11</v>
      </c>
      <c r="O1435" s="74">
        <v>5.2989425025382397</v>
      </c>
      <c r="P1435" s="76">
        <v>1.4293103144247801</v>
      </c>
      <c r="Q1435" s="76" t="s">
        <v>18</v>
      </c>
      <c r="R1435" s="77">
        <v>8</v>
      </c>
      <c r="S1435" s="78">
        <v>0.03</v>
      </c>
      <c r="T1435" s="78">
        <v>5.0000000000000001E-3</v>
      </c>
      <c r="U1435" s="14" t="s">
        <v>18</v>
      </c>
      <c r="V1435" s="79">
        <v>0.01</v>
      </c>
      <c r="W1435" s="79" t="s">
        <v>18</v>
      </c>
      <c r="X1435" s="79">
        <v>1.2999999999999999E-2</v>
      </c>
      <c r="Y1435" s="12" t="s">
        <v>141</v>
      </c>
      <c r="Z1435" s="60">
        <v>8.3595431219996694</v>
      </c>
      <c r="AA1435" s="8" t="s">
        <v>18</v>
      </c>
      <c r="AB1435" s="80" t="s">
        <v>18</v>
      </c>
      <c r="AC1435" s="62">
        <v>40645</v>
      </c>
      <c r="AD1435" s="12" t="s">
        <v>2156</v>
      </c>
      <c r="AE1435" s="16" t="s">
        <v>1412</v>
      </c>
      <c r="AF1435" s="14" t="s">
        <v>18</v>
      </c>
      <c r="AG1435" s="39" t="s">
        <v>18</v>
      </c>
    </row>
    <row r="1436" spans="1:33" x14ac:dyDescent="0.25">
      <c r="A1436" s="40" t="s">
        <v>2743</v>
      </c>
      <c r="B1436" s="40" t="b" cm="1">
        <f t="array" ref="B1436">IsESG(A1436)</f>
        <v>0</v>
      </c>
      <c r="C1436" s="67">
        <v>-0.29228777859370197</v>
      </c>
      <c r="D1436" s="42">
        <v>13</v>
      </c>
      <c r="E1436" s="67">
        <v>-1.0475405504502899</v>
      </c>
      <c r="F1436" s="42">
        <v>18</v>
      </c>
      <c r="G1436" s="67">
        <v>-2.5936831968572398</v>
      </c>
      <c r="H1436" s="42">
        <v>20</v>
      </c>
      <c r="I1436" s="67">
        <v>12.2488839285714</v>
      </c>
      <c r="J1436" s="42">
        <v>12</v>
      </c>
      <c r="K1436" s="67">
        <v>4.5478170478170297</v>
      </c>
      <c r="L1436" s="42">
        <v>12</v>
      </c>
      <c r="M1436" s="67">
        <v>-2.8378215191402401</v>
      </c>
      <c r="N1436" s="42">
        <v>33</v>
      </c>
      <c r="O1436" s="67">
        <v>5.3077459112685696</v>
      </c>
      <c r="P1436" s="69">
        <v>1.5388593779517901</v>
      </c>
      <c r="Q1436" s="69" t="s">
        <v>18</v>
      </c>
      <c r="R1436" s="70">
        <v>8</v>
      </c>
      <c r="S1436" s="71">
        <v>0.03</v>
      </c>
      <c r="T1436" s="71">
        <v>5.0000000000000001E-3</v>
      </c>
      <c r="U1436" s="46" t="s">
        <v>18</v>
      </c>
      <c r="V1436" s="72">
        <v>0.01</v>
      </c>
      <c r="W1436" s="72" t="s">
        <v>18</v>
      </c>
      <c r="X1436" s="72">
        <v>1.2999999999999999E-2</v>
      </c>
      <c r="Y1436" s="48" t="s">
        <v>141</v>
      </c>
      <c r="Z1436" s="49" t="s">
        <v>18</v>
      </c>
      <c r="AA1436" s="50" t="s">
        <v>18</v>
      </c>
      <c r="AB1436" s="73" t="s">
        <v>18</v>
      </c>
      <c r="AC1436" s="52">
        <v>40645</v>
      </c>
      <c r="AD1436" s="48" t="s">
        <v>2156</v>
      </c>
      <c r="AE1436" s="53" t="s">
        <v>1412</v>
      </c>
      <c r="AF1436" s="46" t="s">
        <v>18</v>
      </c>
      <c r="AG1436" s="54" t="s">
        <v>18</v>
      </c>
    </row>
    <row r="1437" spans="1:33" x14ac:dyDescent="0.25">
      <c r="A1437" s="225" t="s">
        <v>2458</v>
      </c>
      <c r="B1437" s="40" t="b" cm="1">
        <f t="array" ref="B1437">IsESG(A1437)</f>
        <v>1</v>
      </c>
      <c r="C1437" s="41">
        <v>4.9279161595831402</v>
      </c>
      <c r="D1437" s="42">
        <v>41</v>
      </c>
      <c r="E1437" s="41">
        <v>2.9916113155337798</v>
      </c>
      <c r="F1437" s="42">
        <v>66</v>
      </c>
      <c r="G1437" s="41">
        <v>-12.4293405943938</v>
      </c>
      <c r="H1437" s="42">
        <v>75</v>
      </c>
      <c r="I1437" s="41">
        <v>17.302836234986099</v>
      </c>
      <c r="J1437" s="42">
        <v>72</v>
      </c>
      <c r="K1437" s="41">
        <v>2.5987055153175498</v>
      </c>
      <c r="L1437" s="42">
        <v>73</v>
      </c>
      <c r="M1437" s="41">
        <v>-3.8934775626409999</v>
      </c>
      <c r="N1437" s="42">
        <v>92</v>
      </c>
      <c r="O1437" s="41">
        <v>15.8485214330282</v>
      </c>
      <c r="P1437" s="43">
        <v>0.83426248521841995</v>
      </c>
      <c r="Q1437" s="43">
        <v>8.44705817014441E-2</v>
      </c>
      <c r="R1437" s="44">
        <v>9</v>
      </c>
      <c r="S1437" s="45">
        <v>0</v>
      </c>
      <c r="T1437" s="45">
        <v>0.01</v>
      </c>
      <c r="U1437" s="46" t="s">
        <v>18</v>
      </c>
      <c r="V1437" s="47">
        <v>0.02</v>
      </c>
      <c r="W1437" s="47" t="s">
        <v>18</v>
      </c>
      <c r="X1437" s="47">
        <v>0.02</v>
      </c>
      <c r="Y1437" s="48" t="s">
        <v>30</v>
      </c>
      <c r="Z1437" s="49">
        <v>61.122105179999998</v>
      </c>
      <c r="AA1437" s="50">
        <v>-0.17849188999999999</v>
      </c>
      <c r="AB1437" s="51">
        <v>431</v>
      </c>
      <c r="AC1437" s="52">
        <v>40682</v>
      </c>
      <c r="AD1437" s="48" t="s">
        <v>137</v>
      </c>
      <c r="AE1437" s="53" t="s">
        <v>56</v>
      </c>
      <c r="AF1437" s="46" t="s">
        <v>18</v>
      </c>
      <c r="AG1437" s="54">
        <v>-33.581348399999897</v>
      </c>
    </row>
    <row r="1438" spans="1:33" x14ac:dyDescent="0.25">
      <c r="A1438" s="40" t="s">
        <v>2160</v>
      </c>
      <c r="B1438" s="40" t="b" cm="1">
        <f t="array" ref="B1438">IsESG(A1438)</f>
        <v>0</v>
      </c>
      <c r="C1438" s="68">
        <v>3.95077220288597</v>
      </c>
      <c r="D1438" s="64">
        <v>1</v>
      </c>
      <c r="E1438" s="68">
        <v>4.07352574824748</v>
      </c>
      <c r="F1438" s="64">
        <v>1</v>
      </c>
      <c r="G1438" s="67">
        <v>2.5940105288103998</v>
      </c>
      <c r="H1438" s="42">
        <v>5</v>
      </c>
      <c r="I1438" s="67">
        <v>14.728312678741601</v>
      </c>
      <c r="J1438" s="42">
        <v>8</v>
      </c>
      <c r="K1438" s="67">
        <v>3.7142364701826698</v>
      </c>
      <c r="L1438" s="42">
        <v>20</v>
      </c>
      <c r="M1438" s="67">
        <v>-1.4897274289923399</v>
      </c>
      <c r="N1438" s="42">
        <v>20</v>
      </c>
      <c r="O1438" s="67">
        <v>8.94495620716555</v>
      </c>
      <c r="P1438" s="69">
        <v>1.1903136331714901</v>
      </c>
      <c r="Q1438" s="69" t="s">
        <v>18</v>
      </c>
      <c r="R1438" s="70">
        <v>8</v>
      </c>
      <c r="S1438" s="71">
        <v>0.05</v>
      </c>
      <c r="T1438" s="71">
        <v>5.0000000000000001E-3</v>
      </c>
      <c r="U1438" s="46" t="s">
        <v>18</v>
      </c>
      <c r="V1438" s="72">
        <v>1.2500000000000001E-2</v>
      </c>
      <c r="W1438" s="72" t="s">
        <v>18</v>
      </c>
      <c r="X1438" s="72">
        <v>1.55E-2</v>
      </c>
      <c r="Y1438" s="48" t="s">
        <v>141</v>
      </c>
      <c r="Z1438" s="49">
        <v>55.2</v>
      </c>
      <c r="AA1438" s="50" t="s">
        <v>18</v>
      </c>
      <c r="AB1438" s="73" t="s">
        <v>18</v>
      </c>
      <c r="AC1438" s="52">
        <v>41547</v>
      </c>
      <c r="AD1438" s="48" t="s">
        <v>2161</v>
      </c>
      <c r="AE1438" s="53" t="s">
        <v>1412</v>
      </c>
      <c r="AF1438" s="46" t="s">
        <v>18</v>
      </c>
      <c r="AG1438" s="54" t="s">
        <v>18</v>
      </c>
    </row>
    <row r="1439" spans="1:33" x14ac:dyDescent="0.25">
      <c r="A1439" s="1" t="s">
        <v>2744</v>
      </c>
      <c r="B1439" s="40" t="b" cm="1">
        <f t="array" ref="B1439">IsESG(A1439)</f>
        <v>0</v>
      </c>
      <c r="C1439" s="75">
        <v>3.9431125979908899</v>
      </c>
      <c r="D1439" s="66">
        <v>2</v>
      </c>
      <c r="E1439" s="75">
        <v>4.0530878583053802</v>
      </c>
      <c r="F1439" s="66">
        <v>2</v>
      </c>
      <c r="G1439" s="74">
        <v>2.5970710680163398</v>
      </c>
      <c r="H1439" s="37">
        <v>4</v>
      </c>
      <c r="I1439" s="74">
        <v>14.694238931463</v>
      </c>
      <c r="J1439" s="37">
        <v>9</v>
      </c>
      <c r="K1439" s="74">
        <v>3.6333408807128298</v>
      </c>
      <c r="L1439" s="37">
        <v>21</v>
      </c>
      <c r="M1439" s="74">
        <v>-1.4230906641482399</v>
      </c>
      <c r="N1439" s="37">
        <v>19</v>
      </c>
      <c r="O1439" s="74">
        <v>8.8866628939926695</v>
      </c>
      <c r="P1439" s="76">
        <v>1.19428740583903</v>
      </c>
      <c r="Q1439" s="76" t="s">
        <v>18</v>
      </c>
      <c r="R1439" s="77">
        <v>8</v>
      </c>
      <c r="S1439" s="78">
        <v>0.05</v>
      </c>
      <c r="T1439" s="78">
        <v>5.0000000000000001E-3</v>
      </c>
      <c r="U1439" s="14" t="s">
        <v>18</v>
      </c>
      <c r="V1439" s="79">
        <v>1.2500000000000001E-2</v>
      </c>
      <c r="W1439" s="79" t="s">
        <v>18</v>
      </c>
      <c r="X1439" s="79">
        <v>1.55E-2</v>
      </c>
      <c r="Y1439" s="12" t="s">
        <v>141</v>
      </c>
      <c r="Z1439" s="60" t="s">
        <v>18</v>
      </c>
      <c r="AA1439" s="8" t="s">
        <v>18</v>
      </c>
      <c r="AB1439" s="80" t="s">
        <v>18</v>
      </c>
      <c r="AC1439" s="62">
        <v>41547</v>
      </c>
      <c r="AD1439" s="12" t="s">
        <v>2161</v>
      </c>
      <c r="AE1439" s="16" t="s">
        <v>1412</v>
      </c>
      <c r="AF1439" s="14" t="s">
        <v>18</v>
      </c>
      <c r="AG1439" s="39" t="s">
        <v>18</v>
      </c>
    </row>
    <row r="1440" spans="1:33" hidden="1" x14ac:dyDescent="0.25">
      <c r="A1440" s="40" t="s">
        <v>2163</v>
      </c>
      <c r="B1440" s="40" t="b" cm="1">
        <f t="array" ref="B1440">IsESG(A1440)</f>
        <v>0</v>
      </c>
      <c r="C1440" s="67" t="s">
        <v>18</v>
      </c>
      <c r="D1440" s="42" t="s">
        <v>18</v>
      </c>
      <c r="E1440" s="67" t="s">
        <v>18</v>
      </c>
      <c r="F1440" s="42" t="s">
        <v>18</v>
      </c>
      <c r="G1440" s="67" t="s">
        <v>18</v>
      </c>
      <c r="H1440" s="42" t="s">
        <v>18</v>
      </c>
      <c r="I1440" s="67">
        <v>3.24432450680969</v>
      </c>
      <c r="J1440" s="42">
        <v>35</v>
      </c>
      <c r="K1440" s="67">
        <v>0.74634429926239099</v>
      </c>
      <c r="L1440" s="42">
        <v>34</v>
      </c>
      <c r="M1440" s="68">
        <v>1.74485936622061</v>
      </c>
      <c r="N1440" s="64">
        <v>3</v>
      </c>
      <c r="O1440" s="67">
        <v>5.9783615626340696</v>
      </c>
      <c r="P1440" s="69">
        <v>-0.139952199554188</v>
      </c>
      <c r="Q1440" s="69" t="s">
        <v>18</v>
      </c>
      <c r="R1440" s="70">
        <v>6</v>
      </c>
      <c r="S1440" s="71">
        <v>0.05</v>
      </c>
      <c r="T1440" s="71">
        <v>0.03</v>
      </c>
      <c r="U1440" s="46" t="s">
        <v>18</v>
      </c>
      <c r="V1440" s="72">
        <v>0</v>
      </c>
      <c r="W1440" s="72" t="s">
        <v>18</v>
      </c>
      <c r="X1440" s="72">
        <v>2.5000000000000001E-3</v>
      </c>
      <c r="Y1440" s="48" t="s">
        <v>1371</v>
      </c>
      <c r="Z1440" s="49" t="s">
        <v>18</v>
      </c>
      <c r="AA1440" s="50" t="s">
        <v>18</v>
      </c>
      <c r="AB1440" s="73" t="s">
        <v>18</v>
      </c>
      <c r="AC1440" s="52">
        <v>44637</v>
      </c>
      <c r="AD1440" s="48" t="s">
        <v>2102</v>
      </c>
      <c r="AE1440" s="53" t="s">
        <v>1855</v>
      </c>
      <c r="AF1440" s="46" t="s">
        <v>18</v>
      </c>
      <c r="AG1440" s="54" t="s">
        <v>18</v>
      </c>
    </row>
    <row r="1441" spans="1:33" hidden="1" x14ac:dyDescent="0.25">
      <c r="A1441" s="1" t="s">
        <v>2164</v>
      </c>
      <c r="B1441" s="40" t="b" cm="1">
        <f t="array" ref="B1441">IsESG(A1441)</f>
        <v>0</v>
      </c>
      <c r="C1441" s="74" t="s">
        <v>18</v>
      </c>
      <c r="D1441" s="37" t="s">
        <v>18</v>
      </c>
      <c r="E1441" s="74" t="s">
        <v>18</v>
      </c>
      <c r="F1441" s="37" t="s">
        <v>18</v>
      </c>
      <c r="G1441" s="74" t="s">
        <v>18</v>
      </c>
      <c r="H1441" s="37" t="s">
        <v>18</v>
      </c>
      <c r="I1441" s="74">
        <v>6.5455842111716596</v>
      </c>
      <c r="J1441" s="37">
        <v>26</v>
      </c>
      <c r="K1441" s="74">
        <v>2.76259649936063</v>
      </c>
      <c r="L1441" s="37">
        <v>24</v>
      </c>
      <c r="M1441" s="74">
        <v>1.74482121013419</v>
      </c>
      <c r="N1441" s="37">
        <v>4</v>
      </c>
      <c r="O1441" s="74">
        <v>5.3976083061267799</v>
      </c>
      <c r="P1441" s="76">
        <v>0.45660498394142301</v>
      </c>
      <c r="Q1441" s="76" t="s">
        <v>18</v>
      </c>
      <c r="R1441" s="77">
        <v>6</v>
      </c>
      <c r="S1441" s="78">
        <v>0</v>
      </c>
      <c r="T1441" s="78">
        <v>0</v>
      </c>
      <c r="U1441" s="14" t="s">
        <v>18</v>
      </c>
      <c r="V1441" s="79">
        <v>0</v>
      </c>
      <c r="W1441" s="79" t="s">
        <v>18</v>
      </c>
      <c r="X1441" s="79">
        <v>2.5000000000000001E-3</v>
      </c>
      <c r="Y1441" s="12" t="s">
        <v>1371</v>
      </c>
      <c r="Z1441" s="60" t="s">
        <v>18</v>
      </c>
      <c r="AA1441" s="8" t="s">
        <v>18</v>
      </c>
      <c r="AB1441" s="80" t="s">
        <v>18</v>
      </c>
      <c r="AC1441" s="62">
        <v>44637</v>
      </c>
      <c r="AD1441" s="12" t="s">
        <v>2102</v>
      </c>
      <c r="AE1441" s="16" t="s">
        <v>1855</v>
      </c>
      <c r="AF1441" s="14" t="s">
        <v>18</v>
      </c>
      <c r="AG1441" s="39" t="s">
        <v>18</v>
      </c>
    </row>
    <row r="1442" spans="1:33" hidden="1" x14ac:dyDescent="0.25">
      <c r="A1442" s="40" t="s">
        <v>2165</v>
      </c>
      <c r="B1442" s="40" t="b" cm="1">
        <f t="array" ref="B1442">IsESG(A1442)</f>
        <v>0</v>
      </c>
      <c r="C1442" s="67" t="s">
        <v>18</v>
      </c>
      <c r="D1442" s="42" t="s">
        <v>18</v>
      </c>
      <c r="E1442" s="67" t="s">
        <v>18</v>
      </c>
      <c r="F1442" s="42" t="s">
        <v>18</v>
      </c>
      <c r="G1442" s="67" t="s">
        <v>18</v>
      </c>
      <c r="H1442" s="42" t="s">
        <v>18</v>
      </c>
      <c r="I1442" s="67">
        <v>3.9420417338412901</v>
      </c>
      <c r="J1442" s="42">
        <v>34</v>
      </c>
      <c r="K1442" s="67">
        <v>1.23525481302337</v>
      </c>
      <c r="L1442" s="42">
        <v>33</v>
      </c>
      <c r="M1442" s="68">
        <v>3.9401756950820701</v>
      </c>
      <c r="N1442" s="64">
        <v>1</v>
      </c>
      <c r="O1442" s="67">
        <v>7.1127063004668099</v>
      </c>
      <c r="P1442" s="69">
        <v>-1.9537939220143401E-2</v>
      </c>
      <c r="Q1442" s="69" t="s">
        <v>18</v>
      </c>
      <c r="R1442" s="70">
        <v>6</v>
      </c>
      <c r="S1442" s="71">
        <v>0.05</v>
      </c>
      <c r="T1442" s="71">
        <v>0.03</v>
      </c>
      <c r="U1442" s="46" t="s">
        <v>18</v>
      </c>
      <c r="V1442" s="72">
        <v>0</v>
      </c>
      <c r="W1442" s="72" t="s">
        <v>18</v>
      </c>
      <c r="X1442" s="72">
        <v>2.8E-3</v>
      </c>
      <c r="Y1442" s="48" t="s">
        <v>1371</v>
      </c>
      <c r="Z1442" s="49" t="s">
        <v>18</v>
      </c>
      <c r="AA1442" s="50" t="s">
        <v>18</v>
      </c>
      <c r="AB1442" s="73" t="s">
        <v>18</v>
      </c>
      <c r="AC1442" s="52">
        <v>44686</v>
      </c>
      <c r="AD1442" s="48" t="s">
        <v>2102</v>
      </c>
      <c r="AE1442" s="53" t="s">
        <v>1855</v>
      </c>
      <c r="AF1442" s="46" t="s">
        <v>18</v>
      </c>
      <c r="AG1442" s="54" t="s">
        <v>18</v>
      </c>
    </row>
    <row r="1443" spans="1:33" hidden="1" x14ac:dyDescent="0.25">
      <c r="A1443" s="1" t="s">
        <v>2166</v>
      </c>
      <c r="B1443" s="40" t="b" cm="1">
        <f t="array" ref="B1443">IsESG(A1443)</f>
        <v>0</v>
      </c>
      <c r="C1443" s="74" t="s">
        <v>18</v>
      </c>
      <c r="D1443" s="37" t="s">
        <v>18</v>
      </c>
      <c r="E1443" s="74" t="s">
        <v>18</v>
      </c>
      <c r="F1443" s="37" t="s">
        <v>18</v>
      </c>
      <c r="G1443" s="74" t="s">
        <v>18</v>
      </c>
      <c r="H1443" s="37" t="s">
        <v>18</v>
      </c>
      <c r="I1443" s="74">
        <v>7.18225787179649</v>
      </c>
      <c r="J1443" s="37">
        <v>23</v>
      </c>
      <c r="K1443" s="74">
        <v>3.1335542140969999</v>
      </c>
      <c r="L1443" s="37">
        <v>23</v>
      </c>
      <c r="M1443" s="74">
        <v>0.90578203910511801</v>
      </c>
      <c r="N1443" s="37">
        <v>6</v>
      </c>
      <c r="O1443" s="74">
        <v>2.6672356850968599</v>
      </c>
      <c r="P1443" s="76">
        <v>1.1627200895271901</v>
      </c>
      <c r="Q1443" s="76" t="s">
        <v>18</v>
      </c>
      <c r="R1443" s="77">
        <v>6</v>
      </c>
      <c r="S1443" s="78">
        <v>0.05</v>
      </c>
      <c r="T1443" s="78">
        <v>0.03</v>
      </c>
      <c r="U1443" s="14" t="s">
        <v>18</v>
      </c>
      <c r="V1443" s="79">
        <v>0</v>
      </c>
      <c r="W1443" s="79" t="s">
        <v>18</v>
      </c>
      <c r="X1443" s="79">
        <v>2.8E-3</v>
      </c>
      <c r="Y1443" s="12" t="s">
        <v>1371</v>
      </c>
      <c r="Z1443" s="60" t="s">
        <v>18</v>
      </c>
      <c r="AA1443" s="8" t="s">
        <v>18</v>
      </c>
      <c r="AB1443" s="80" t="s">
        <v>18</v>
      </c>
      <c r="AC1443" s="62">
        <v>44686</v>
      </c>
      <c r="AD1443" s="12" t="s">
        <v>2102</v>
      </c>
      <c r="AE1443" s="16" t="s">
        <v>1853</v>
      </c>
      <c r="AF1443" s="14" t="s">
        <v>18</v>
      </c>
      <c r="AG1443" s="39" t="s">
        <v>18</v>
      </c>
    </row>
    <row r="1444" spans="1:33" hidden="1" x14ac:dyDescent="0.25">
      <c r="A1444" s="40" t="s">
        <v>2167</v>
      </c>
      <c r="B1444" s="40" t="b" cm="1">
        <f t="array" ref="B1444">IsESG(A1444)</f>
        <v>0</v>
      </c>
      <c r="C1444" s="67" t="s">
        <v>18</v>
      </c>
      <c r="D1444" s="42" t="s">
        <v>18</v>
      </c>
      <c r="E1444" s="67">
        <v>-2.0950795962484001</v>
      </c>
      <c r="F1444" s="42">
        <v>22</v>
      </c>
      <c r="G1444" s="67">
        <v>-3.9603532090344</v>
      </c>
      <c r="H1444" s="42">
        <v>22</v>
      </c>
      <c r="I1444" s="67">
        <v>12.427039586744099</v>
      </c>
      <c r="J1444" s="42">
        <v>11</v>
      </c>
      <c r="K1444" s="67">
        <v>5.2087236307623401</v>
      </c>
      <c r="L1444" s="42">
        <v>9</v>
      </c>
      <c r="M1444" s="67">
        <v>-2.7226805359576001</v>
      </c>
      <c r="N1444" s="42">
        <v>32</v>
      </c>
      <c r="O1444" s="67">
        <v>5.5532025404863896</v>
      </c>
      <c r="P1444" s="69">
        <v>1.50292199296995</v>
      </c>
      <c r="Q1444" s="69" t="s">
        <v>18</v>
      </c>
      <c r="R1444" s="70">
        <v>8</v>
      </c>
      <c r="S1444" s="71">
        <v>0.05</v>
      </c>
      <c r="T1444" s="71">
        <v>0.03</v>
      </c>
      <c r="U1444" s="46" t="s">
        <v>18</v>
      </c>
      <c r="V1444" s="72">
        <v>0</v>
      </c>
      <c r="W1444" s="72" t="s">
        <v>18</v>
      </c>
      <c r="X1444" s="72">
        <v>3.8999999999999998E-3</v>
      </c>
      <c r="Y1444" s="48" t="s">
        <v>1371</v>
      </c>
      <c r="Z1444" s="49" t="s">
        <v>18</v>
      </c>
      <c r="AA1444" s="50" t="s">
        <v>18</v>
      </c>
      <c r="AB1444" s="73" t="s">
        <v>18</v>
      </c>
      <c r="AC1444" s="52">
        <v>43383</v>
      </c>
      <c r="AD1444" s="48" t="s">
        <v>2168</v>
      </c>
      <c r="AE1444" s="53">
        <v>2329000</v>
      </c>
      <c r="AF1444" s="46" t="s">
        <v>18</v>
      </c>
      <c r="AG1444" s="54" t="s">
        <v>18</v>
      </c>
    </row>
    <row r="1445" spans="1:33" hidden="1" x14ac:dyDescent="0.25">
      <c r="A1445" s="1" t="s">
        <v>2169</v>
      </c>
      <c r="B1445" s="40" t="b" cm="1">
        <f t="array" ref="B1445">IsESG(A1445)</f>
        <v>0</v>
      </c>
      <c r="C1445" s="74" t="s">
        <v>18</v>
      </c>
      <c r="D1445" s="37" t="s">
        <v>18</v>
      </c>
      <c r="E1445" s="74">
        <v>-4.3862697510683999</v>
      </c>
      <c r="F1445" s="37">
        <v>25</v>
      </c>
      <c r="G1445" s="74">
        <v>-4.6418888891810797</v>
      </c>
      <c r="H1445" s="37">
        <v>23</v>
      </c>
      <c r="I1445" s="74">
        <v>6.0007054111368401</v>
      </c>
      <c r="J1445" s="37">
        <v>27</v>
      </c>
      <c r="K1445" s="74">
        <v>1.92329646269189</v>
      </c>
      <c r="L1445" s="37">
        <v>29</v>
      </c>
      <c r="M1445" s="74">
        <v>-0.17612040004008001</v>
      </c>
      <c r="N1445" s="37">
        <v>12</v>
      </c>
      <c r="O1445" s="74">
        <v>6.83320141438963</v>
      </c>
      <c r="P1445" s="76">
        <v>0.280936553379462</v>
      </c>
      <c r="Q1445" s="76" t="s">
        <v>18</v>
      </c>
      <c r="R1445" s="77">
        <v>8</v>
      </c>
      <c r="S1445" s="78">
        <v>0.05</v>
      </c>
      <c r="T1445" s="78">
        <v>0.03</v>
      </c>
      <c r="U1445" s="14" t="s">
        <v>18</v>
      </c>
      <c r="V1445" s="79">
        <v>0</v>
      </c>
      <c r="W1445" s="79" t="s">
        <v>18</v>
      </c>
      <c r="X1445" s="79">
        <v>3.8999999999999998E-3</v>
      </c>
      <c r="Y1445" s="12" t="s">
        <v>1371</v>
      </c>
      <c r="Z1445" s="60" t="s">
        <v>18</v>
      </c>
      <c r="AA1445" s="8" t="s">
        <v>18</v>
      </c>
      <c r="AB1445" s="80" t="s">
        <v>18</v>
      </c>
      <c r="AC1445" s="62">
        <v>43146</v>
      </c>
      <c r="AD1445" s="12" t="s">
        <v>2168</v>
      </c>
      <c r="AE1445" s="16">
        <v>2024000</v>
      </c>
      <c r="AF1445" s="14" t="s">
        <v>18</v>
      </c>
      <c r="AG1445" s="39" t="s">
        <v>18</v>
      </c>
    </row>
    <row r="1446" spans="1:33" hidden="1" x14ac:dyDescent="0.25">
      <c r="A1446" s="40" t="s">
        <v>2170</v>
      </c>
      <c r="B1446" s="40" t="b" cm="1">
        <f t="array" ref="B1446">IsESG(A1446)</f>
        <v>0</v>
      </c>
      <c r="C1446" s="67" t="s">
        <v>18</v>
      </c>
      <c r="D1446" s="42" t="s">
        <v>18</v>
      </c>
      <c r="E1446" s="67">
        <v>0.79085163019321203</v>
      </c>
      <c r="F1446" s="42">
        <v>8</v>
      </c>
      <c r="G1446" s="67">
        <v>-0.12902051005968501</v>
      </c>
      <c r="H1446" s="42">
        <v>16</v>
      </c>
      <c r="I1446" s="67">
        <v>10.0905299562606</v>
      </c>
      <c r="J1446" s="42">
        <v>18</v>
      </c>
      <c r="K1446" s="67">
        <v>3.8974752807908701</v>
      </c>
      <c r="L1446" s="42">
        <v>17</v>
      </c>
      <c r="M1446" s="67">
        <v>-0.73374300651199897</v>
      </c>
      <c r="N1446" s="42">
        <v>15</v>
      </c>
      <c r="O1446" s="67">
        <v>1.99101431246774</v>
      </c>
      <c r="P1446" s="69">
        <v>3.0183211448548799</v>
      </c>
      <c r="Q1446" s="69" t="s">
        <v>18</v>
      </c>
      <c r="R1446" s="70">
        <v>8</v>
      </c>
      <c r="S1446" s="71">
        <v>0</v>
      </c>
      <c r="T1446" s="71">
        <v>0</v>
      </c>
      <c r="U1446" s="46" t="s">
        <v>18</v>
      </c>
      <c r="V1446" s="72">
        <v>5.4999999999999997E-3</v>
      </c>
      <c r="W1446" s="72" t="s">
        <v>18</v>
      </c>
      <c r="X1446" s="72">
        <v>6.8999999999999999E-3</v>
      </c>
      <c r="Y1446" s="48" t="s">
        <v>141</v>
      </c>
      <c r="Z1446" s="49">
        <v>197.18826025120001</v>
      </c>
      <c r="AA1446" s="50" t="s">
        <v>18</v>
      </c>
      <c r="AB1446" s="73" t="s">
        <v>18</v>
      </c>
      <c r="AC1446" s="52">
        <v>43151</v>
      </c>
      <c r="AD1446" s="48" t="s">
        <v>2171</v>
      </c>
      <c r="AE1446" s="53" t="s">
        <v>70</v>
      </c>
      <c r="AF1446" s="46" t="s">
        <v>18</v>
      </c>
      <c r="AG1446" s="54" t="s">
        <v>18</v>
      </c>
    </row>
    <row r="1447" spans="1:33" x14ac:dyDescent="0.25">
      <c r="A1447" s="1" t="s">
        <v>2172</v>
      </c>
      <c r="B1447" s="40" t="b" cm="1">
        <f t="array" ref="B1447">IsESG(A1447)</f>
        <v>0</v>
      </c>
      <c r="C1447" s="74">
        <v>2.7863839995148898</v>
      </c>
      <c r="D1447" s="37">
        <v>7</v>
      </c>
      <c r="E1447" s="74">
        <v>1.26759114065224</v>
      </c>
      <c r="F1447" s="37">
        <v>7</v>
      </c>
      <c r="G1447" s="74">
        <v>2.05677156832011</v>
      </c>
      <c r="H1447" s="37">
        <v>9</v>
      </c>
      <c r="I1447" s="74">
        <v>7.4807719533969497</v>
      </c>
      <c r="J1447" s="37">
        <v>22</v>
      </c>
      <c r="K1447" s="75">
        <v>6.6009260759351198</v>
      </c>
      <c r="L1447" s="66">
        <v>3</v>
      </c>
      <c r="M1447" s="74">
        <v>-1.2434691663661599</v>
      </c>
      <c r="N1447" s="37">
        <v>18</v>
      </c>
      <c r="O1447" s="74">
        <v>4.9942040831809296</v>
      </c>
      <c r="P1447" s="76">
        <v>0.68074162359841195</v>
      </c>
      <c r="Q1447" s="76" t="s">
        <v>18</v>
      </c>
      <c r="R1447" s="77">
        <v>6</v>
      </c>
      <c r="S1447" s="78">
        <v>0.05</v>
      </c>
      <c r="T1447" s="78">
        <v>0.01</v>
      </c>
      <c r="U1447" s="14" t="s">
        <v>18</v>
      </c>
      <c r="V1447" s="79">
        <v>2.1000000000000001E-2</v>
      </c>
      <c r="W1447" s="79" t="s">
        <v>18</v>
      </c>
      <c r="X1447" s="79">
        <v>1.537E-2</v>
      </c>
      <c r="Y1447" s="12" t="s">
        <v>141</v>
      </c>
      <c r="Z1447" s="60">
        <v>24.765398749617098</v>
      </c>
      <c r="AA1447" s="8" t="s">
        <v>18</v>
      </c>
      <c r="AB1447" s="80" t="s">
        <v>18</v>
      </c>
      <c r="AC1447" s="62">
        <v>38894</v>
      </c>
      <c r="AD1447" s="12" t="s">
        <v>2173</v>
      </c>
      <c r="AE1447" s="16" t="s">
        <v>56</v>
      </c>
      <c r="AF1447" s="14" t="s">
        <v>18</v>
      </c>
      <c r="AG1447" s="39" t="s">
        <v>18</v>
      </c>
    </row>
    <row r="1448" spans="1:33" x14ac:dyDescent="0.25">
      <c r="A1448" s="40" t="s">
        <v>2174</v>
      </c>
      <c r="B1448" s="40" t="b" cm="1">
        <f t="array" ref="B1448">IsESG(A1448)</f>
        <v>0</v>
      </c>
      <c r="C1448" s="67">
        <v>0.528862218343784</v>
      </c>
      <c r="D1448" s="42">
        <v>11</v>
      </c>
      <c r="E1448" s="67">
        <v>-0.28194228487005102</v>
      </c>
      <c r="F1448" s="42">
        <v>14</v>
      </c>
      <c r="G1448" s="67">
        <v>1.9658852601972301</v>
      </c>
      <c r="H1448" s="42">
        <v>11</v>
      </c>
      <c r="I1448" s="67">
        <v>5.3788184385089304</v>
      </c>
      <c r="J1448" s="42">
        <v>30</v>
      </c>
      <c r="K1448" s="67">
        <v>2.6479288618493402</v>
      </c>
      <c r="L1448" s="42">
        <v>25</v>
      </c>
      <c r="M1448" s="67">
        <v>-3.2115064887349698</v>
      </c>
      <c r="N1448" s="42">
        <v>35</v>
      </c>
      <c r="O1448" s="67">
        <v>7.6074968463108004</v>
      </c>
      <c r="P1448" s="69">
        <v>0.17059607220313799</v>
      </c>
      <c r="Q1448" s="69" t="s">
        <v>18</v>
      </c>
      <c r="R1448" s="70">
        <v>8</v>
      </c>
      <c r="S1448" s="71">
        <v>0.05</v>
      </c>
      <c r="T1448" s="71">
        <v>0.01</v>
      </c>
      <c r="U1448" s="46" t="s">
        <v>18</v>
      </c>
      <c r="V1448" s="72">
        <v>2.1000000000000001E-2</v>
      </c>
      <c r="W1448" s="72" t="s">
        <v>18</v>
      </c>
      <c r="X1448" s="72">
        <v>1.5259999999999999E-2</v>
      </c>
      <c r="Y1448" s="48" t="s">
        <v>141</v>
      </c>
      <c r="Z1448" s="49">
        <v>26.124375454431998</v>
      </c>
      <c r="AA1448" s="50" t="s">
        <v>18</v>
      </c>
      <c r="AB1448" s="73" t="s">
        <v>18</v>
      </c>
      <c r="AC1448" s="52">
        <v>38894</v>
      </c>
      <c r="AD1448" s="48" t="s">
        <v>2175</v>
      </c>
      <c r="AE1448" s="53" t="s">
        <v>56</v>
      </c>
      <c r="AF1448" s="46" t="s">
        <v>18</v>
      </c>
      <c r="AG1448" s="54" t="s">
        <v>18</v>
      </c>
    </row>
    <row r="1449" spans="1:33" x14ac:dyDescent="0.25">
      <c r="A1449" s="1" t="s">
        <v>2176</v>
      </c>
      <c r="B1449" s="40" t="b" cm="1">
        <f t="array" ref="B1449">IsESG(A1449)</f>
        <v>0</v>
      </c>
      <c r="C1449" s="74">
        <v>3.3605052936201001</v>
      </c>
      <c r="D1449" s="37">
        <v>4</v>
      </c>
      <c r="E1449" s="74">
        <v>0.59473069283952895</v>
      </c>
      <c r="F1449" s="37">
        <v>9</v>
      </c>
      <c r="G1449" s="74">
        <v>0.77008174992019196</v>
      </c>
      <c r="H1449" s="37">
        <v>14</v>
      </c>
      <c r="I1449" s="74">
        <v>15.5605157511127</v>
      </c>
      <c r="J1449" s="37">
        <v>5</v>
      </c>
      <c r="K1449" s="74">
        <v>5.3252550905669596</v>
      </c>
      <c r="L1449" s="37">
        <v>7</v>
      </c>
      <c r="M1449" s="74">
        <v>1.0333050494812901</v>
      </c>
      <c r="N1449" s="37">
        <v>5</v>
      </c>
      <c r="O1449" s="74">
        <v>7.6532578911592903</v>
      </c>
      <c r="P1449" s="76">
        <v>1.4999502900774799</v>
      </c>
      <c r="Q1449" s="76" t="s">
        <v>18</v>
      </c>
      <c r="R1449" s="77">
        <v>8</v>
      </c>
      <c r="S1449" s="78">
        <v>0.05</v>
      </c>
      <c r="T1449" s="78">
        <v>0.01</v>
      </c>
      <c r="U1449" s="14" t="s">
        <v>18</v>
      </c>
      <c r="V1449" s="79">
        <v>1.44999999999999E-2</v>
      </c>
      <c r="W1449" s="79" t="s">
        <v>18</v>
      </c>
      <c r="X1449" s="79">
        <v>1.366E-2</v>
      </c>
      <c r="Y1449" s="12" t="s">
        <v>141</v>
      </c>
      <c r="Z1449" s="60">
        <v>95.481770106671902</v>
      </c>
      <c r="AA1449" s="8" t="s">
        <v>18</v>
      </c>
      <c r="AB1449" s="80" t="s">
        <v>18</v>
      </c>
      <c r="AC1449" s="62">
        <v>36263</v>
      </c>
      <c r="AD1449" s="12" t="s">
        <v>2177</v>
      </c>
      <c r="AE1449" s="16" t="s">
        <v>56</v>
      </c>
      <c r="AF1449" s="14" t="s">
        <v>18</v>
      </c>
      <c r="AG1449" s="39" t="s">
        <v>18</v>
      </c>
    </row>
    <row r="1450" spans="1:33" hidden="1" x14ac:dyDescent="0.25">
      <c r="A1450" s="40" t="s">
        <v>2178</v>
      </c>
      <c r="B1450" s="40" t="b" cm="1">
        <f t="array" ref="B1450">IsESG(A1450)</f>
        <v>0</v>
      </c>
      <c r="C1450" s="67" t="s">
        <v>18</v>
      </c>
      <c r="D1450" s="42" t="s">
        <v>18</v>
      </c>
      <c r="E1450" s="68">
        <v>2.9541984938166999</v>
      </c>
      <c r="F1450" s="64">
        <v>3</v>
      </c>
      <c r="G1450" s="68">
        <v>3.4563417485563499</v>
      </c>
      <c r="H1450" s="64">
        <v>2</v>
      </c>
      <c r="I1450" s="67">
        <v>15.559831159423201</v>
      </c>
      <c r="J1450" s="42">
        <v>6</v>
      </c>
      <c r="K1450" s="67">
        <v>6.2760340891531996</v>
      </c>
      <c r="L1450" s="42">
        <v>4</v>
      </c>
      <c r="M1450" s="68">
        <v>2.8384343057678598</v>
      </c>
      <c r="N1450" s="64">
        <v>2</v>
      </c>
      <c r="O1450" s="67">
        <v>5.5183187970680603</v>
      </c>
      <c r="P1450" s="69">
        <v>2.0801302397193</v>
      </c>
      <c r="Q1450" s="69" t="s">
        <v>18</v>
      </c>
      <c r="R1450" s="70">
        <v>6</v>
      </c>
      <c r="S1450" s="71">
        <v>0</v>
      </c>
      <c r="T1450" s="71">
        <v>0</v>
      </c>
      <c r="U1450" s="46" t="s">
        <v>18</v>
      </c>
      <c r="V1450" s="72">
        <v>4.0000000000000001E-3</v>
      </c>
      <c r="W1450" s="72" t="s">
        <v>18</v>
      </c>
      <c r="X1450" s="72">
        <v>4.0000000000000001E-3</v>
      </c>
      <c r="Y1450" s="48" t="s">
        <v>1371</v>
      </c>
      <c r="Z1450" s="49" t="s">
        <v>18</v>
      </c>
      <c r="AA1450" s="50" t="s">
        <v>18</v>
      </c>
      <c r="AB1450" s="73" t="s">
        <v>18</v>
      </c>
      <c r="AC1450" s="52">
        <v>43179</v>
      </c>
      <c r="AD1450" s="48" t="s">
        <v>1478</v>
      </c>
      <c r="AE1450" s="53" t="s">
        <v>1391</v>
      </c>
      <c r="AF1450" s="46" t="s">
        <v>18</v>
      </c>
      <c r="AG1450" s="54" t="s">
        <v>18</v>
      </c>
    </row>
    <row r="1451" spans="1:33" hidden="1" x14ac:dyDescent="0.25">
      <c r="A1451" s="1" t="s">
        <v>2179</v>
      </c>
      <c r="B1451" s="40" t="b" cm="1">
        <f t="array" ref="B1451">IsESG(A1451)</f>
        <v>0</v>
      </c>
      <c r="C1451" s="74" t="s">
        <v>18</v>
      </c>
      <c r="D1451" s="37" t="s">
        <v>18</v>
      </c>
      <c r="E1451" s="74">
        <v>-0.88064499746267599</v>
      </c>
      <c r="F1451" s="37">
        <v>17</v>
      </c>
      <c r="G1451" s="74">
        <v>1.2539432197740299</v>
      </c>
      <c r="H1451" s="37">
        <v>12</v>
      </c>
      <c r="I1451" s="74">
        <v>5.2402192686328499</v>
      </c>
      <c r="J1451" s="37">
        <v>31</v>
      </c>
      <c r="K1451" s="74">
        <v>2.4146328780081099</v>
      </c>
      <c r="L1451" s="37">
        <v>26</v>
      </c>
      <c r="M1451" s="74">
        <v>-1.8318397085686999</v>
      </c>
      <c r="N1451" s="37">
        <v>22</v>
      </c>
      <c r="O1451" s="74">
        <v>5.5994110682267202</v>
      </c>
      <c r="P1451" s="76">
        <v>0.207023541811409</v>
      </c>
      <c r="Q1451" s="76" t="s">
        <v>18</v>
      </c>
      <c r="R1451" s="77">
        <v>6</v>
      </c>
      <c r="S1451" s="78">
        <v>0</v>
      </c>
      <c r="T1451" s="78">
        <v>0</v>
      </c>
      <c r="U1451" s="14" t="s">
        <v>18</v>
      </c>
      <c r="V1451" s="79">
        <v>3.0000000000000001E-3</v>
      </c>
      <c r="W1451" s="79" t="s">
        <v>18</v>
      </c>
      <c r="X1451" s="79">
        <v>3.0000000000000001E-3</v>
      </c>
      <c r="Y1451" s="12" t="s">
        <v>1371</v>
      </c>
      <c r="Z1451" s="60" t="s">
        <v>18</v>
      </c>
      <c r="AA1451" s="8" t="s">
        <v>18</v>
      </c>
      <c r="AB1451" s="80" t="s">
        <v>18</v>
      </c>
      <c r="AC1451" s="62">
        <v>42832</v>
      </c>
      <c r="AD1451" s="12" t="s">
        <v>1914</v>
      </c>
      <c r="AE1451" s="16" t="s">
        <v>1391</v>
      </c>
      <c r="AF1451" s="14" t="s">
        <v>18</v>
      </c>
      <c r="AG1451" s="39" t="s">
        <v>18</v>
      </c>
    </row>
    <row r="1452" spans="1:33" hidden="1" x14ac:dyDescent="0.25">
      <c r="A1452" s="40" t="s">
        <v>2180</v>
      </c>
      <c r="B1452" s="40" t="b" cm="1">
        <f t="array" ref="B1452">IsESG(A1452)</f>
        <v>0</v>
      </c>
      <c r="C1452" s="67" t="s">
        <v>18</v>
      </c>
      <c r="D1452" s="42" t="s">
        <v>18</v>
      </c>
      <c r="E1452" s="67" t="s">
        <v>18</v>
      </c>
      <c r="F1452" s="42" t="s">
        <v>18</v>
      </c>
      <c r="G1452" s="67">
        <v>-0.57430707427199501</v>
      </c>
      <c r="H1452" s="42">
        <v>18</v>
      </c>
      <c r="I1452" s="68">
        <v>15.825203380002799</v>
      </c>
      <c r="J1452" s="64">
        <v>3</v>
      </c>
      <c r="K1452" s="67">
        <v>5.2343664222573603</v>
      </c>
      <c r="L1452" s="42">
        <v>8</v>
      </c>
      <c r="M1452" s="67">
        <v>-2.3551489240025698</v>
      </c>
      <c r="N1452" s="42">
        <v>25</v>
      </c>
      <c r="O1452" s="67">
        <v>8.0605688775717006</v>
      </c>
      <c r="P1452" s="69">
        <v>1.4569931975210999</v>
      </c>
      <c r="Q1452" s="69" t="s">
        <v>18</v>
      </c>
      <c r="R1452" s="70">
        <v>6</v>
      </c>
      <c r="S1452" s="71">
        <v>0</v>
      </c>
      <c r="T1452" s="71">
        <v>0</v>
      </c>
      <c r="U1452" s="46" t="s">
        <v>18</v>
      </c>
      <c r="V1452" s="72">
        <v>6.0000000000000001E-3</v>
      </c>
      <c r="W1452" s="72" t="s">
        <v>18</v>
      </c>
      <c r="X1452" s="72">
        <v>6.0000000000000001E-3</v>
      </c>
      <c r="Y1452" s="48" t="s">
        <v>1371</v>
      </c>
      <c r="Z1452" s="49">
        <v>995.1</v>
      </c>
      <c r="AA1452" s="50" t="s">
        <v>18</v>
      </c>
      <c r="AB1452" s="73" t="s">
        <v>18</v>
      </c>
      <c r="AC1452" s="52">
        <v>43802</v>
      </c>
      <c r="AD1452" s="48" t="s">
        <v>2130</v>
      </c>
      <c r="AE1452" s="53" t="s">
        <v>75</v>
      </c>
      <c r="AF1452" s="46" t="s">
        <v>18</v>
      </c>
      <c r="AG1452" s="54" t="s">
        <v>18</v>
      </c>
    </row>
    <row r="1453" spans="1:33" hidden="1" x14ac:dyDescent="0.25">
      <c r="A1453" s="1" t="s">
        <v>2181</v>
      </c>
      <c r="B1453" s="40" t="b" cm="1">
        <f t="array" ref="B1453">IsESG(A1453)</f>
        <v>0</v>
      </c>
      <c r="C1453" s="74" t="s">
        <v>18</v>
      </c>
      <c r="D1453" s="37" t="s">
        <v>18</v>
      </c>
      <c r="E1453" s="74">
        <v>2.5324928397618001</v>
      </c>
      <c r="F1453" s="37">
        <v>4</v>
      </c>
      <c r="G1453" s="74">
        <v>0.91717456197295499</v>
      </c>
      <c r="H1453" s="37">
        <v>13</v>
      </c>
      <c r="I1453" s="75">
        <v>23.261244796425999</v>
      </c>
      <c r="J1453" s="66">
        <v>1</v>
      </c>
      <c r="K1453" s="75">
        <v>7.0263598695230902</v>
      </c>
      <c r="L1453" s="66">
        <v>2</v>
      </c>
      <c r="M1453" s="74">
        <v>-0.39382999671806401</v>
      </c>
      <c r="N1453" s="37">
        <v>14</v>
      </c>
      <c r="O1453" s="74">
        <v>5.4340891654044103</v>
      </c>
      <c r="P1453" s="76">
        <v>3.5296136768061399</v>
      </c>
      <c r="Q1453" s="76" t="s">
        <v>18</v>
      </c>
      <c r="R1453" s="77">
        <v>6</v>
      </c>
      <c r="S1453" s="78">
        <v>0.05</v>
      </c>
      <c r="T1453" s="78">
        <v>0</v>
      </c>
      <c r="U1453" s="14" t="s">
        <v>18</v>
      </c>
      <c r="V1453" s="79">
        <v>6.2500000000000003E-3</v>
      </c>
      <c r="W1453" s="79" t="s">
        <v>18</v>
      </c>
      <c r="X1453" s="79">
        <v>9.5999999999999992E-3</v>
      </c>
      <c r="Y1453" s="12" t="s">
        <v>141</v>
      </c>
      <c r="Z1453" s="60" t="s">
        <v>18</v>
      </c>
      <c r="AA1453" s="8" t="s">
        <v>18</v>
      </c>
      <c r="AB1453" s="80" t="s">
        <v>18</v>
      </c>
      <c r="AC1453" s="62">
        <v>43399</v>
      </c>
      <c r="AD1453" s="12" t="s">
        <v>2182</v>
      </c>
      <c r="AE1453" s="16" t="s">
        <v>1585</v>
      </c>
      <c r="AF1453" s="14" t="s">
        <v>18</v>
      </c>
      <c r="AG1453" s="39" t="s">
        <v>18</v>
      </c>
    </row>
    <row r="1454" spans="1:33" hidden="1" x14ac:dyDescent="0.25">
      <c r="A1454" s="126" t="s">
        <v>2183</v>
      </c>
      <c r="B1454" s="40" t="b" cm="1">
        <f t="array" ref="B1454">IsESG(A1454)</f>
        <v>0</v>
      </c>
      <c r="C1454" s="127" t="s">
        <v>18</v>
      </c>
      <c r="D1454" s="128" t="s">
        <v>18</v>
      </c>
      <c r="E1454" s="127">
        <v>-1.1198822307893099</v>
      </c>
      <c r="F1454" s="128">
        <v>19</v>
      </c>
      <c r="G1454" s="127">
        <v>-5.6242355085435696</v>
      </c>
      <c r="H1454" s="128">
        <v>26</v>
      </c>
      <c r="I1454" s="129">
        <v>16.390163548653</v>
      </c>
      <c r="J1454" s="130">
        <v>2</v>
      </c>
      <c r="K1454" s="129">
        <v>7.1142393069844401</v>
      </c>
      <c r="L1454" s="130">
        <v>1</v>
      </c>
      <c r="M1454" s="127">
        <v>0.50802682381636499</v>
      </c>
      <c r="N1454" s="128">
        <v>7</v>
      </c>
      <c r="O1454" s="127">
        <v>5.76608844943192</v>
      </c>
      <c r="P1454" s="131">
        <v>2.1347494578643098</v>
      </c>
      <c r="Q1454" s="131" t="s">
        <v>18</v>
      </c>
      <c r="R1454" s="132">
        <v>8</v>
      </c>
      <c r="S1454" s="133">
        <v>0.05</v>
      </c>
      <c r="T1454" s="133">
        <v>0</v>
      </c>
      <c r="U1454" s="134" t="s">
        <v>18</v>
      </c>
      <c r="V1454" s="135">
        <v>5.4999999999999997E-3</v>
      </c>
      <c r="W1454" s="135" t="s">
        <v>18</v>
      </c>
      <c r="X1454" s="135">
        <v>8.6E-3</v>
      </c>
      <c r="Y1454" s="136" t="s">
        <v>141</v>
      </c>
      <c r="Z1454" s="137" t="s">
        <v>18</v>
      </c>
      <c r="AA1454" s="138" t="s">
        <v>18</v>
      </c>
      <c r="AB1454" s="139" t="s">
        <v>18</v>
      </c>
      <c r="AC1454" s="140">
        <v>43119</v>
      </c>
      <c r="AD1454" s="136" t="s">
        <v>2184</v>
      </c>
      <c r="AE1454" s="141" t="s">
        <v>1585</v>
      </c>
      <c r="AF1454" s="134" t="s">
        <v>18</v>
      </c>
      <c r="AG1454" s="142" t="s">
        <v>18</v>
      </c>
    </row>
    <row r="1455" spans="1:33" x14ac:dyDescent="0.25">
      <c r="A1455" s="40" t="s">
        <v>2185</v>
      </c>
      <c r="B1455" s="40" t="b" cm="1">
        <f t="array" ref="B1455">IsESG(A1455)</f>
        <v>0</v>
      </c>
      <c r="C1455" s="68">
        <v>1.05072327222137</v>
      </c>
      <c r="D1455" s="64">
        <v>2</v>
      </c>
      <c r="E1455" s="67">
        <v>-0.51065835466520504</v>
      </c>
      <c r="F1455" s="42">
        <v>6</v>
      </c>
      <c r="G1455" s="67">
        <v>-1.2735545545423601</v>
      </c>
      <c r="H1455" s="42">
        <v>8</v>
      </c>
      <c r="I1455" s="67">
        <v>9.5598317944967093</v>
      </c>
      <c r="J1455" s="42">
        <v>4</v>
      </c>
      <c r="K1455" s="67">
        <v>3.8146283363110101</v>
      </c>
      <c r="L1455" s="42">
        <v>4</v>
      </c>
      <c r="M1455" s="67">
        <v>-0.172837449502316</v>
      </c>
      <c r="N1455" s="42">
        <v>6</v>
      </c>
      <c r="O1455" s="67">
        <v>3.05845296474623</v>
      </c>
      <c r="P1455" s="69">
        <v>1.79137050672961</v>
      </c>
      <c r="Q1455" s="69" t="s">
        <v>18</v>
      </c>
      <c r="R1455" s="70">
        <v>8</v>
      </c>
      <c r="S1455" s="71">
        <v>0.05</v>
      </c>
      <c r="T1455" s="71">
        <v>0</v>
      </c>
      <c r="U1455" s="46" t="s">
        <v>18</v>
      </c>
      <c r="V1455" s="72">
        <v>0.02</v>
      </c>
      <c r="W1455" s="72" t="s">
        <v>18</v>
      </c>
      <c r="X1455" s="72">
        <v>5.7999999999999996E-3</v>
      </c>
      <c r="Y1455" s="48" t="s">
        <v>141</v>
      </c>
      <c r="Z1455" s="49">
        <v>486.466915209999</v>
      </c>
      <c r="AA1455" s="50" t="s">
        <v>18</v>
      </c>
      <c r="AB1455" s="73" t="s">
        <v>18</v>
      </c>
      <c r="AC1455" s="52">
        <v>37889</v>
      </c>
      <c r="AD1455" s="48" t="s">
        <v>2186</v>
      </c>
      <c r="AE1455" s="53">
        <v>1000000</v>
      </c>
      <c r="AF1455" s="46" t="s">
        <v>18</v>
      </c>
      <c r="AG1455" s="54" t="s">
        <v>18</v>
      </c>
    </row>
    <row r="1456" spans="1:33" x14ac:dyDescent="0.25">
      <c r="A1456" s="225" t="s">
        <v>2407</v>
      </c>
      <c r="B1456" s="40" t="b" cm="1">
        <f t="array" ref="B1456">IsESG(A1456)</f>
        <v>1</v>
      </c>
      <c r="C1456" s="41">
        <v>4.4705464652376703</v>
      </c>
      <c r="D1456" s="42">
        <v>25</v>
      </c>
      <c r="E1456" s="41">
        <v>2.26408264365483</v>
      </c>
      <c r="F1456" s="42">
        <v>98</v>
      </c>
      <c r="G1456" s="41">
        <v>-0.33639688307554</v>
      </c>
      <c r="H1456" s="42">
        <v>107</v>
      </c>
      <c r="I1456" s="41">
        <v>10.238460843645401</v>
      </c>
      <c r="J1456" s="42">
        <v>124</v>
      </c>
      <c r="K1456" s="41">
        <v>3.6079629865442602</v>
      </c>
      <c r="L1456" s="42">
        <v>112</v>
      </c>
      <c r="M1456" s="41">
        <v>-0.54192812321740502</v>
      </c>
      <c r="N1456" s="42">
        <v>70</v>
      </c>
      <c r="O1456" s="41">
        <v>2.25035724557842</v>
      </c>
      <c r="P1456" s="43">
        <v>2.73621066100206</v>
      </c>
      <c r="Q1456" s="43">
        <v>0.221728995231186</v>
      </c>
      <c r="R1456" s="44">
        <v>8</v>
      </c>
      <c r="S1456" s="45">
        <v>0</v>
      </c>
      <c r="T1456" s="45">
        <v>0</v>
      </c>
      <c r="U1456" s="46" t="s">
        <v>89</v>
      </c>
      <c r="V1456" s="47">
        <v>7.4999999999999997E-3</v>
      </c>
      <c r="W1456" s="47" t="s">
        <v>18</v>
      </c>
      <c r="X1456" s="47">
        <v>1.03740272709907E-2</v>
      </c>
      <c r="Y1456" s="48" t="s">
        <v>30</v>
      </c>
      <c r="Z1456" s="49">
        <v>202.76825349999999</v>
      </c>
      <c r="AA1456" s="50">
        <v>-0.19542599999999999</v>
      </c>
      <c r="AB1456" s="51">
        <v>685</v>
      </c>
      <c r="AC1456" s="52">
        <v>36404</v>
      </c>
      <c r="AD1456" s="48" t="s">
        <v>139</v>
      </c>
      <c r="AE1456" s="53">
        <v>30</v>
      </c>
      <c r="AF1456" s="46" t="s">
        <v>42</v>
      </c>
      <c r="AG1456" s="54">
        <v>-2.5025740000000001</v>
      </c>
    </row>
    <row r="1457" spans="1:33" hidden="1" x14ac:dyDescent="0.25">
      <c r="A1457" s="40" t="s">
        <v>2189</v>
      </c>
      <c r="B1457" s="40" t="b" cm="1">
        <f t="array" ref="B1457">IsESG(A1457)</f>
        <v>0</v>
      </c>
      <c r="C1457" s="67" t="s">
        <v>18</v>
      </c>
      <c r="D1457" s="42" t="s">
        <v>18</v>
      </c>
      <c r="E1457" s="67" t="s">
        <v>18</v>
      </c>
      <c r="F1457" s="42" t="s">
        <v>18</v>
      </c>
      <c r="G1457" s="67" t="s">
        <v>18</v>
      </c>
      <c r="H1457" s="42" t="s">
        <v>18</v>
      </c>
      <c r="I1457" s="67">
        <v>5.5903190163023799</v>
      </c>
      <c r="J1457" s="42">
        <v>14</v>
      </c>
      <c r="K1457" s="67">
        <v>2.8362944405866601</v>
      </c>
      <c r="L1457" s="42">
        <v>11</v>
      </c>
      <c r="M1457" s="67">
        <v>7.4295037166205405E-2</v>
      </c>
      <c r="N1457" s="42">
        <v>4</v>
      </c>
      <c r="O1457" s="67">
        <v>1.72456036228036</v>
      </c>
      <c r="P1457" s="69">
        <v>0.87518517303511101</v>
      </c>
      <c r="Q1457" s="69" t="s">
        <v>18</v>
      </c>
      <c r="R1457" s="70">
        <v>6</v>
      </c>
      <c r="S1457" s="71">
        <v>0.01</v>
      </c>
      <c r="T1457" s="71">
        <v>0.01</v>
      </c>
      <c r="U1457" s="46" t="s">
        <v>18</v>
      </c>
      <c r="V1457" s="72">
        <v>6.9999999999999897E-3</v>
      </c>
      <c r="W1457" s="72" t="s">
        <v>18</v>
      </c>
      <c r="X1457" s="72">
        <v>9.4999999999999998E-3</v>
      </c>
      <c r="Y1457" s="48" t="s">
        <v>30</v>
      </c>
      <c r="Z1457" s="49">
        <v>26.607281749999999</v>
      </c>
      <c r="AA1457" s="50">
        <v>1.8601953200000001</v>
      </c>
      <c r="AB1457" s="73">
        <v>181</v>
      </c>
      <c r="AC1457" s="52">
        <v>44949</v>
      </c>
      <c r="AD1457" s="48" t="s">
        <v>2190</v>
      </c>
      <c r="AE1457" s="53">
        <v>500</v>
      </c>
      <c r="AF1457" s="46" t="s">
        <v>39</v>
      </c>
      <c r="AG1457" s="54">
        <v>9.2559297899999997</v>
      </c>
    </row>
    <row r="1458" spans="1:33" x14ac:dyDescent="0.25">
      <c r="A1458" s="1" t="s">
        <v>2191</v>
      </c>
      <c r="B1458" s="40" t="b" cm="1">
        <f t="array" ref="B1458">IsESG(A1458)</f>
        <v>0</v>
      </c>
      <c r="C1458" s="75">
        <v>3.5153385443122298</v>
      </c>
      <c r="D1458" s="66">
        <v>1</v>
      </c>
      <c r="E1458" s="75">
        <v>3.0108876246878098</v>
      </c>
      <c r="F1458" s="66">
        <v>1</v>
      </c>
      <c r="G1458" s="75">
        <v>2.7963124964230399</v>
      </c>
      <c r="H1458" s="66">
        <v>2</v>
      </c>
      <c r="I1458" s="75">
        <v>9.9909158514273493</v>
      </c>
      <c r="J1458" s="66">
        <v>2</v>
      </c>
      <c r="K1458" s="74">
        <v>3.7891090410308399</v>
      </c>
      <c r="L1458" s="37">
        <v>5</v>
      </c>
      <c r="M1458" s="75">
        <v>0.46109332676680298</v>
      </c>
      <c r="N1458" s="66">
        <v>3</v>
      </c>
      <c r="O1458" s="74">
        <v>1.1052545260384901</v>
      </c>
      <c r="P1458" s="76">
        <v>5.3471000163006597</v>
      </c>
      <c r="Q1458" s="76" t="s">
        <v>18</v>
      </c>
      <c r="R1458" s="77">
        <v>6</v>
      </c>
      <c r="S1458" s="78">
        <v>0.01</v>
      </c>
      <c r="T1458" s="78">
        <v>0.01</v>
      </c>
      <c r="U1458" s="14" t="s">
        <v>18</v>
      </c>
      <c r="V1458" s="79">
        <v>7.0000000000000001E-3</v>
      </c>
      <c r="W1458" s="79" t="s">
        <v>18</v>
      </c>
      <c r="X1458" s="79">
        <v>9.4999999999999998E-3</v>
      </c>
      <c r="Y1458" s="12" t="s">
        <v>30</v>
      </c>
      <c r="Z1458" s="60">
        <v>213.71217286000001</v>
      </c>
      <c r="AA1458" s="8">
        <v>6.6827801899999999</v>
      </c>
      <c r="AB1458" s="80">
        <v>1508</v>
      </c>
      <c r="AC1458" s="62">
        <v>41639</v>
      </c>
      <c r="AD1458" s="12" t="s">
        <v>2192</v>
      </c>
      <c r="AE1458" s="16">
        <v>500</v>
      </c>
      <c r="AF1458" s="14" t="s">
        <v>39</v>
      </c>
      <c r="AG1458" s="39">
        <v>70.01402813</v>
      </c>
    </row>
    <row r="1459" spans="1:33" hidden="1" x14ac:dyDescent="0.25">
      <c r="A1459" s="40" t="s">
        <v>2193</v>
      </c>
      <c r="B1459" s="40" t="b" cm="1">
        <f t="array" ref="B1459">IsESG(A1459)</f>
        <v>0</v>
      </c>
      <c r="C1459" s="67" t="s">
        <v>18</v>
      </c>
      <c r="D1459" s="42" t="s">
        <v>18</v>
      </c>
      <c r="E1459" s="67" t="s">
        <v>18</v>
      </c>
      <c r="F1459" s="42" t="s">
        <v>18</v>
      </c>
      <c r="G1459" s="68">
        <v>2.9002070313260901</v>
      </c>
      <c r="H1459" s="64">
        <v>1</v>
      </c>
      <c r="I1459" s="68">
        <v>10.1014944299421</v>
      </c>
      <c r="J1459" s="64">
        <v>1</v>
      </c>
      <c r="K1459" s="68">
        <v>3.84224753073789</v>
      </c>
      <c r="L1459" s="64">
        <v>3</v>
      </c>
      <c r="M1459" s="68">
        <v>0.47026747027383298</v>
      </c>
      <c r="N1459" s="64">
        <v>2</v>
      </c>
      <c r="O1459" s="67">
        <v>1.10524134038267</v>
      </c>
      <c r="P1459" s="69">
        <v>5.44721306807714</v>
      </c>
      <c r="Q1459" s="69" t="s">
        <v>18</v>
      </c>
      <c r="R1459" s="70">
        <v>6</v>
      </c>
      <c r="S1459" s="71">
        <v>0.01</v>
      </c>
      <c r="T1459" s="71">
        <v>0.01</v>
      </c>
      <c r="U1459" s="46" t="s">
        <v>18</v>
      </c>
      <c r="V1459" s="72">
        <v>6.0000000000000001E-3</v>
      </c>
      <c r="W1459" s="72" t="s">
        <v>18</v>
      </c>
      <c r="X1459" s="72">
        <v>8.5000000000000006E-3</v>
      </c>
      <c r="Y1459" s="48" t="s">
        <v>30</v>
      </c>
      <c r="Z1459" s="49" t="s">
        <v>18</v>
      </c>
      <c r="AA1459" s="50" t="s">
        <v>18</v>
      </c>
      <c r="AB1459" s="73" t="s">
        <v>18</v>
      </c>
      <c r="AC1459" s="52">
        <v>44326</v>
      </c>
      <c r="AD1459" s="48" t="s">
        <v>2192</v>
      </c>
      <c r="AE1459" s="53">
        <v>500</v>
      </c>
      <c r="AF1459" s="46" t="s">
        <v>39</v>
      </c>
      <c r="AG1459" s="54" t="s">
        <v>18</v>
      </c>
    </row>
    <row r="1460" spans="1:33" x14ac:dyDescent="0.25">
      <c r="A1460" s="1" t="s">
        <v>2194</v>
      </c>
      <c r="B1460" s="40" t="b" cm="1">
        <f t="array" ref="B1460">IsESG(A1460)</f>
        <v>0</v>
      </c>
      <c r="C1460" s="74">
        <v>-7.6420469083071599E-3</v>
      </c>
      <c r="D1460" s="37">
        <v>6</v>
      </c>
      <c r="E1460" s="74">
        <v>-2.0941443048436401</v>
      </c>
      <c r="F1460" s="37">
        <v>10</v>
      </c>
      <c r="G1460" s="74">
        <v>-3.3993362448932101</v>
      </c>
      <c r="H1460" s="37">
        <v>13</v>
      </c>
      <c r="I1460" s="74">
        <v>7.3891625615765104</v>
      </c>
      <c r="J1460" s="37">
        <v>10</v>
      </c>
      <c r="K1460" s="74">
        <v>2.9110936270654899</v>
      </c>
      <c r="L1460" s="37">
        <v>10</v>
      </c>
      <c r="M1460" s="74">
        <v>-1.1337868480725199</v>
      </c>
      <c r="N1460" s="37">
        <v>15</v>
      </c>
      <c r="O1460" s="74">
        <v>4.2610591598663303</v>
      </c>
      <c r="P1460" s="76">
        <v>0.776368757210528</v>
      </c>
      <c r="Q1460" s="76" t="s">
        <v>18</v>
      </c>
      <c r="R1460" s="77">
        <v>8</v>
      </c>
      <c r="S1460" s="78">
        <v>0.03</v>
      </c>
      <c r="T1460" s="78">
        <v>5.0000000000000001E-3</v>
      </c>
      <c r="U1460" s="14" t="s">
        <v>18</v>
      </c>
      <c r="V1460" s="79">
        <v>6.9999999999999897E-3</v>
      </c>
      <c r="W1460" s="79" t="s">
        <v>18</v>
      </c>
      <c r="X1460" s="79">
        <v>8.9999999999999993E-3</v>
      </c>
      <c r="Y1460" s="12" t="s">
        <v>141</v>
      </c>
      <c r="Z1460" s="60">
        <v>12.2</v>
      </c>
      <c r="AA1460" s="8" t="s">
        <v>18</v>
      </c>
      <c r="AB1460" s="80" t="s">
        <v>18</v>
      </c>
      <c r="AC1460" s="62">
        <v>40126</v>
      </c>
      <c r="AD1460" s="12" t="s">
        <v>2195</v>
      </c>
      <c r="AE1460" s="16" t="s">
        <v>1412</v>
      </c>
      <c r="AF1460" s="14" t="s">
        <v>18</v>
      </c>
      <c r="AG1460" s="39" t="s">
        <v>18</v>
      </c>
    </row>
    <row r="1461" spans="1:33" x14ac:dyDescent="0.25">
      <c r="A1461" s="40" t="s">
        <v>2196</v>
      </c>
      <c r="B1461" s="40" t="b" cm="1">
        <f t="array" ref="B1461">IsESG(A1461)</f>
        <v>0</v>
      </c>
      <c r="C1461" s="67">
        <v>0.50854963483037896</v>
      </c>
      <c r="D1461" s="42">
        <v>5</v>
      </c>
      <c r="E1461" s="67">
        <v>-0.92494318165856604</v>
      </c>
      <c r="F1461" s="42">
        <v>8</v>
      </c>
      <c r="G1461" s="67">
        <v>-1.51693868919181</v>
      </c>
      <c r="H1461" s="42">
        <v>9</v>
      </c>
      <c r="I1461" s="67">
        <v>8.9088397790055396</v>
      </c>
      <c r="J1461" s="42">
        <v>6</v>
      </c>
      <c r="K1461" s="67">
        <v>3.6136662286463599</v>
      </c>
      <c r="L1461" s="42">
        <v>6</v>
      </c>
      <c r="M1461" s="67">
        <v>-0.37902716361344302</v>
      </c>
      <c r="N1461" s="42">
        <v>9</v>
      </c>
      <c r="O1461" s="67">
        <v>2.97280636453555</v>
      </c>
      <c r="P1461" s="69">
        <v>1.6239976068973601</v>
      </c>
      <c r="Q1461" s="69" t="s">
        <v>18</v>
      </c>
      <c r="R1461" s="70">
        <v>8</v>
      </c>
      <c r="S1461" s="71">
        <v>0.03</v>
      </c>
      <c r="T1461" s="71">
        <v>5.0000000000000001E-3</v>
      </c>
      <c r="U1461" s="46" t="s">
        <v>18</v>
      </c>
      <c r="V1461" s="72">
        <v>8.0000000000000002E-3</v>
      </c>
      <c r="W1461" s="72" t="s">
        <v>18</v>
      </c>
      <c r="X1461" s="72">
        <v>0.01</v>
      </c>
      <c r="Y1461" s="48" t="s">
        <v>141</v>
      </c>
      <c r="Z1461" s="49">
        <v>4.7</v>
      </c>
      <c r="AA1461" s="50" t="s">
        <v>18</v>
      </c>
      <c r="AB1461" s="73" t="s">
        <v>18</v>
      </c>
      <c r="AC1461" s="52">
        <v>39871</v>
      </c>
      <c r="AD1461" s="48" t="s">
        <v>2197</v>
      </c>
      <c r="AE1461" s="53" t="s">
        <v>1412</v>
      </c>
      <c r="AF1461" s="46" t="s">
        <v>18</v>
      </c>
      <c r="AG1461" s="54" t="s">
        <v>18</v>
      </c>
    </row>
    <row r="1462" spans="1:33" hidden="1" x14ac:dyDescent="0.25">
      <c r="A1462" s="1" t="s">
        <v>2198</v>
      </c>
      <c r="B1462" s="40" t="b" cm="1">
        <f t="array" ref="B1462">IsESG(A1462)</f>
        <v>0</v>
      </c>
      <c r="C1462" s="74" t="s">
        <v>18</v>
      </c>
      <c r="D1462" s="37" t="s">
        <v>18</v>
      </c>
      <c r="E1462" s="74" t="s">
        <v>18</v>
      </c>
      <c r="F1462" s="37" t="s">
        <v>18</v>
      </c>
      <c r="G1462" s="75">
        <v>1.93697411991542</v>
      </c>
      <c r="H1462" s="66">
        <v>3</v>
      </c>
      <c r="I1462" s="74">
        <v>9.2120012731977408</v>
      </c>
      <c r="J1462" s="37">
        <v>5</v>
      </c>
      <c r="K1462" s="75">
        <v>4.21543436264297</v>
      </c>
      <c r="L1462" s="66">
        <v>1</v>
      </c>
      <c r="M1462" s="74">
        <v>-0.167349044746012</v>
      </c>
      <c r="N1462" s="37">
        <v>5</v>
      </c>
      <c r="O1462" s="74">
        <v>2.3065458448508198</v>
      </c>
      <c r="P1462" s="76">
        <v>2.22453498048682</v>
      </c>
      <c r="Q1462" s="76" t="s">
        <v>18</v>
      </c>
      <c r="R1462" s="77">
        <v>8</v>
      </c>
      <c r="S1462" s="78">
        <v>0</v>
      </c>
      <c r="T1462" s="78">
        <v>0</v>
      </c>
      <c r="U1462" s="14" t="s">
        <v>18</v>
      </c>
      <c r="V1462" s="79">
        <v>3.0000000000000001E-3</v>
      </c>
      <c r="W1462" s="79" t="s">
        <v>18</v>
      </c>
      <c r="X1462" s="79">
        <v>3.56344601917885E-3</v>
      </c>
      <c r="Y1462" s="12" t="s">
        <v>141</v>
      </c>
      <c r="Z1462" s="60">
        <v>1487.1219907</v>
      </c>
      <c r="AA1462" s="8" t="s">
        <v>18</v>
      </c>
      <c r="AB1462" s="80" t="s">
        <v>18</v>
      </c>
      <c r="AC1462" s="62">
        <v>43811</v>
      </c>
      <c r="AD1462" s="12" t="s">
        <v>2199</v>
      </c>
      <c r="AE1462" s="16" t="s">
        <v>2200</v>
      </c>
      <c r="AF1462" s="14" t="s">
        <v>18</v>
      </c>
      <c r="AG1462" s="39" t="s">
        <v>18</v>
      </c>
    </row>
    <row r="1463" spans="1:33" x14ac:dyDescent="0.25">
      <c r="A1463" s="40" t="s">
        <v>2201</v>
      </c>
      <c r="B1463" s="40" t="b" cm="1">
        <f t="array" ref="B1463">IsESG(A1463)</f>
        <v>0</v>
      </c>
      <c r="C1463" s="67">
        <v>-0.15524874536742</v>
      </c>
      <c r="D1463" s="42">
        <v>8</v>
      </c>
      <c r="E1463" s="67">
        <v>-3.57013110563333</v>
      </c>
      <c r="F1463" s="42">
        <v>11</v>
      </c>
      <c r="G1463" s="67">
        <v>-5.6063887795160499</v>
      </c>
      <c r="H1463" s="42">
        <v>14</v>
      </c>
      <c r="I1463" s="67">
        <v>8.33045952237247</v>
      </c>
      <c r="J1463" s="42">
        <v>8</v>
      </c>
      <c r="K1463" s="67">
        <v>3.4517536637575601</v>
      </c>
      <c r="L1463" s="42">
        <v>7</v>
      </c>
      <c r="M1463" s="67">
        <v>-1.1213629478074301</v>
      </c>
      <c r="N1463" s="42">
        <v>14</v>
      </c>
      <c r="O1463" s="67">
        <v>4.9219506375748603</v>
      </c>
      <c r="P1463" s="69">
        <v>0.86336708310340005</v>
      </c>
      <c r="Q1463" s="69" t="s">
        <v>18</v>
      </c>
      <c r="R1463" s="70">
        <v>8</v>
      </c>
      <c r="S1463" s="71">
        <v>0.05</v>
      </c>
      <c r="T1463" s="71">
        <v>0.01</v>
      </c>
      <c r="U1463" s="46" t="s">
        <v>18</v>
      </c>
      <c r="V1463" s="72">
        <v>8.9999999999999993E-3</v>
      </c>
      <c r="W1463" s="72" t="s">
        <v>18</v>
      </c>
      <c r="X1463" s="72">
        <v>8.9899999999999997E-3</v>
      </c>
      <c r="Y1463" s="48" t="s">
        <v>141</v>
      </c>
      <c r="Z1463" s="49">
        <v>42.615865159999998</v>
      </c>
      <c r="AA1463" s="50" t="s">
        <v>18</v>
      </c>
      <c r="AB1463" s="73" t="s">
        <v>18</v>
      </c>
      <c r="AC1463" s="52">
        <v>36165</v>
      </c>
      <c r="AD1463" s="48" t="s">
        <v>2202</v>
      </c>
      <c r="AE1463" s="53" t="s">
        <v>56</v>
      </c>
      <c r="AF1463" s="46" t="s">
        <v>18</v>
      </c>
      <c r="AG1463" s="54" t="s">
        <v>18</v>
      </c>
    </row>
    <row r="1464" spans="1:33" x14ac:dyDescent="0.25">
      <c r="A1464" s="1" t="s">
        <v>2203</v>
      </c>
      <c r="B1464" s="40" t="b" cm="1">
        <f t="array" ref="B1464">IsESG(A1464)</f>
        <v>0</v>
      </c>
      <c r="C1464" s="74">
        <v>-8.2722783428379396E-2</v>
      </c>
      <c r="D1464" s="37">
        <v>7</v>
      </c>
      <c r="E1464" s="74">
        <v>-0.19377661736495999</v>
      </c>
      <c r="F1464" s="37">
        <v>4</v>
      </c>
      <c r="G1464" s="74">
        <v>3.5279593683612498E-2</v>
      </c>
      <c r="H1464" s="37">
        <v>6</v>
      </c>
      <c r="I1464" s="74">
        <v>3.7626401191502401</v>
      </c>
      <c r="J1464" s="37">
        <v>15</v>
      </c>
      <c r="K1464" s="74">
        <v>2.6920093095422701</v>
      </c>
      <c r="L1464" s="37">
        <v>12</v>
      </c>
      <c r="M1464" s="74">
        <v>-0.25619772436139499</v>
      </c>
      <c r="N1464" s="37">
        <v>8</v>
      </c>
      <c r="O1464" s="74">
        <v>2.0455493913641001</v>
      </c>
      <c r="P1464" s="76">
        <v>-0.15563996617456299</v>
      </c>
      <c r="Q1464" s="76" t="s">
        <v>18</v>
      </c>
      <c r="R1464" s="77">
        <v>6</v>
      </c>
      <c r="S1464" s="78">
        <v>0.05</v>
      </c>
      <c r="T1464" s="78">
        <v>0.01</v>
      </c>
      <c r="U1464" s="14" t="s">
        <v>18</v>
      </c>
      <c r="V1464" s="79">
        <v>5.5999999999999999E-3</v>
      </c>
      <c r="W1464" s="79" t="s">
        <v>18</v>
      </c>
      <c r="X1464" s="79">
        <v>5.9899999999999997E-3</v>
      </c>
      <c r="Y1464" s="12" t="s">
        <v>141</v>
      </c>
      <c r="Z1464" s="60">
        <v>19.134707769999999</v>
      </c>
      <c r="AA1464" s="8" t="s">
        <v>18</v>
      </c>
      <c r="AB1464" s="80" t="s">
        <v>18</v>
      </c>
      <c r="AC1464" s="62">
        <v>37741</v>
      </c>
      <c r="AD1464" s="12" t="s">
        <v>2128</v>
      </c>
      <c r="AE1464" s="16" t="s">
        <v>56</v>
      </c>
      <c r="AF1464" s="14" t="s">
        <v>18</v>
      </c>
      <c r="AG1464" s="39" t="s">
        <v>18</v>
      </c>
    </row>
    <row r="1465" spans="1:33" x14ac:dyDescent="0.25">
      <c r="A1465" s="40" t="s">
        <v>2204</v>
      </c>
      <c r="B1465" s="40" t="b" cm="1">
        <f t="array" ref="B1465">IsESG(A1465)</f>
        <v>0</v>
      </c>
      <c r="C1465" s="68">
        <v>0.83801672831558205</v>
      </c>
      <c r="D1465" s="64">
        <v>3</v>
      </c>
      <c r="E1465" s="67">
        <v>-0.24060773876177699</v>
      </c>
      <c r="F1465" s="42">
        <v>5</v>
      </c>
      <c r="G1465" s="67">
        <v>-0.34384225629773202</v>
      </c>
      <c r="H1465" s="42">
        <v>7</v>
      </c>
      <c r="I1465" s="68">
        <v>9.9619289340100394</v>
      </c>
      <c r="J1465" s="64">
        <v>3</v>
      </c>
      <c r="K1465" s="68">
        <v>3.8968824940047702</v>
      </c>
      <c r="L1465" s="64">
        <v>2</v>
      </c>
      <c r="M1465" s="67">
        <v>-0.45950603101668702</v>
      </c>
      <c r="N1465" s="42">
        <v>11</v>
      </c>
      <c r="O1465" s="67">
        <v>3.1947952139791802</v>
      </c>
      <c r="P1465" s="69">
        <v>1.84078139063401</v>
      </c>
      <c r="Q1465" s="69" t="s">
        <v>18</v>
      </c>
      <c r="R1465" s="70">
        <v>8</v>
      </c>
      <c r="S1465" s="71">
        <v>0</v>
      </c>
      <c r="T1465" s="71">
        <v>0</v>
      </c>
      <c r="U1465" s="46" t="s">
        <v>18</v>
      </c>
      <c r="V1465" s="72">
        <v>7.0000000000000001E-3</v>
      </c>
      <c r="W1465" s="72" t="s">
        <v>18</v>
      </c>
      <c r="X1465" s="72">
        <v>7.4999999999999997E-3</v>
      </c>
      <c r="Y1465" s="48" t="s">
        <v>141</v>
      </c>
      <c r="Z1465" s="49">
        <v>58.37462249</v>
      </c>
      <c r="AA1465" s="50" t="s">
        <v>18</v>
      </c>
      <c r="AB1465" s="73" t="s">
        <v>18</v>
      </c>
      <c r="AC1465" s="52">
        <v>37188</v>
      </c>
      <c r="AD1465" s="48" t="s">
        <v>2205</v>
      </c>
      <c r="AE1465" s="53">
        <v>0</v>
      </c>
      <c r="AF1465" s="46" t="s">
        <v>18</v>
      </c>
      <c r="AG1465" s="54" t="s">
        <v>18</v>
      </c>
    </row>
    <row r="1466" spans="1:33" hidden="1" x14ac:dyDescent="0.25">
      <c r="A1466" s="1" t="s">
        <v>2206</v>
      </c>
      <c r="B1466" s="40" t="b" cm="1">
        <f t="array" ref="B1466">IsESG(A1466)</f>
        <v>0</v>
      </c>
      <c r="C1466" s="74" t="s">
        <v>18</v>
      </c>
      <c r="D1466" s="37" t="s">
        <v>18</v>
      </c>
      <c r="E1466" s="74">
        <v>-0.66982867544187397</v>
      </c>
      <c r="F1466" s="37">
        <v>7</v>
      </c>
      <c r="G1466" s="74">
        <v>-1.6614757044228901</v>
      </c>
      <c r="H1466" s="37">
        <v>10</v>
      </c>
      <c r="I1466" s="74">
        <v>8.5268837844180592</v>
      </c>
      <c r="J1466" s="37">
        <v>7</v>
      </c>
      <c r="K1466" s="74">
        <v>3.4332059517035098</v>
      </c>
      <c r="L1466" s="37">
        <v>8</v>
      </c>
      <c r="M1466" s="74">
        <v>-0.39832839092940298</v>
      </c>
      <c r="N1466" s="37">
        <v>10</v>
      </c>
      <c r="O1466" s="74">
        <v>3.4941464764371299</v>
      </c>
      <c r="P1466" s="76">
        <v>1.2723778059014901</v>
      </c>
      <c r="Q1466" s="76" t="s">
        <v>18</v>
      </c>
      <c r="R1466" s="77">
        <v>8</v>
      </c>
      <c r="S1466" s="78" t="s">
        <v>442</v>
      </c>
      <c r="T1466" s="78" t="s">
        <v>442</v>
      </c>
      <c r="U1466" s="14" t="s">
        <v>18</v>
      </c>
      <c r="V1466" s="79">
        <v>6.0000000000000001E-3</v>
      </c>
      <c r="W1466" s="79" t="s">
        <v>18</v>
      </c>
      <c r="X1466" s="79">
        <v>8.0000000000000002E-3</v>
      </c>
      <c r="Y1466" s="12" t="s">
        <v>141</v>
      </c>
      <c r="Z1466" s="60" t="s">
        <v>18</v>
      </c>
      <c r="AA1466" s="8" t="s">
        <v>18</v>
      </c>
      <c r="AB1466" s="80" t="s">
        <v>18</v>
      </c>
      <c r="AC1466" s="62">
        <v>43364</v>
      </c>
      <c r="AD1466" s="12" t="s">
        <v>2207</v>
      </c>
      <c r="AE1466" s="16" t="s">
        <v>1708</v>
      </c>
      <c r="AF1466" s="14" t="s">
        <v>18</v>
      </c>
      <c r="AG1466" s="39" t="s">
        <v>18</v>
      </c>
    </row>
    <row r="1467" spans="1:33" x14ac:dyDescent="0.25">
      <c r="A1467" s="225" t="s">
        <v>2401</v>
      </c>
      <c r="B1467" s="40" t="b" cm="1">
        <f t="array" ref="B1467">IsESG(A1467)</f>
        <v>1</v>
      </c>
      <c r="C1467" s="67">
        <v>4.3365512118334903</v>
      </c>
      <c r="D1467" s="42">
        <v>6</v>
      </c>
      <c r="E1467" s="67">
        <v>3.5872134515040099</v>
      </c>
      <c r="F1467" s="42">
        <v>12</v>
      </c>
      <c r="G1467" s="67">
        <v>0.57793437995878805</v>
      </c>
      <c r="H1467" s="42">
        <v>12</v>
      </c>
      <c r="I1467" s="67">
        <v>13.980727644741901</v>
      </c>
      <c r="J1467" s="42">
        <v>27</v>
      </c>
      <c r="K1467" s="67">
        <v>7.3325641765215899</v>
      </c>
      <c r="L1467" s="42">
        <v>6</v>
      </c>
      <c r="M1467" s="67">
        <v>-2.94309426560879</v>
      </c>
      <c r="N1467" s="42">
        <v>30</v>
      </c>
      <c r="O1467" s="67">
        <v>16.437373288781</v>
      </c>
      <c r="P1467" s="69">
        <v>0.60226887310931898</v>
      </c>
      <c r="Q1467" s="69">
        <v>0.14502436236146499</v>
      </c>
      <c r="R1467" s="70">
        <v>8</v>
      </c>
      <c r="S1467" s="71">
        <v>0.01</v>
      </c>
      <c r="T1467" s="71">
        <v>0.02</v>
      </c>
      <c r="U1467" s="46" t="s">
        <v>18</v>
      </c>
      <c r="V1467" s="72">
        <v>1.9E-2</v>
      </c>
      <c r="W1467" s="72" t="s">
        <v>18</v>
      </c>
      <c r="X1467" s="72">
        <v>1.9E-2</v>
      </c>
      <c r="Y1467" s="48" t="s">
        <v>30</v>
      </c>
      <c r="Z1467" s="49">
        <v>398.71419349217399</v>
      </c>
      <c r="AA1467" s="50">
        <v>-20.609157750000001</v>
      </c>
      <c r="AB1467" s="73">
        <v>9064</v>
      </c>
      <c r="AC1467" s="52">
        <v>38701</v>
      </c>
      <c r="AD1467" s="48" t="s">
        <v>422</v>
      </c>
      <c r="AE1467" s="53">
        <v>10</v>
      </c>
      <c r="AF1467" s="46" t="s">
        <v>18</v>
      </c>
      <c r="AG1467" s="54">
        <v>-32.879855200000002</v>
      </c>
    </row>
    <row r="1468" spans="1:33" x14ac:dyDescent="0.25">
      <c r="A1468" s="1" t="s">
        <v>2210</v>
      </c>
      <c r="B1468" s="40" t="b" cm="1">
        <f t="array" ref="B1468">IsESG(A1468)</f>
        <v>0</v>
      </c>
      <c r="C1468" s="74">
        <v>0.64576430867635504</v>
      </c>
      <c r="D1468" s="37">
        <v>4</v>
      </c>
      <c r="E1468" s="74">
        <v>-1.0413478089602599</v>
      </c>
      <c r="F1468" s="37">
        <v>9</v>
      </c>
      <c r="G1468" s="74">
        <v>-1.8198823887736799</v>
      </c>
      <c r="H1468" s="37">
        <v>11</v>
      </c>
      <c r="I1468" s="74">
        <v>6.6854365464590098</v>
      </c>
      <c r="J1468" s="37">
        <v>12</v>
      </c>
      <c r="K1468" s="74">
        <v>1.8457600153115099</v>
      </c>
      <c r="L1468" s="37">
        <v>15</v>
      </c>
      <c r="M1468" s="74">
        <v>-0.54842044399275802</v>
      </c>
      <c r="N1468" s="37">
        <v>13</v>
      </c>
      <c r="O1468" s="74">
        <v>3.8928299369616099</v>
      </c>
      <c r="P1468" s="76">
        <v>0.66903184351824996</v>
      </c>
      <c r="Q1468" s="76" t="s">
        <v>18</v>
      </c>
      <c r="R1468" s="77">
        <v>8</v>
      </c>
      <c r="S1468" s="78">
        <v>0</v>
      </c>
      <c r="T1468" s="78">
        <v>0</v>
      </c>
      <c r="U1468" s="14" t="s">
        <v>18</v>
      </c>
      <c r="V1468" s="79">
        <v>0</v>
      </c>
      <c r="W1468" s="79" t="s">
        <v>18</v>
      </c>
      <c r="X1468" s="79">
        <v>1.5E-3</v>
      </c>
      <c r="Y1468" s="12" t="s">
        <v>1477</v>
      </c>
      <c r="Z1468" s="60" t="s">
        <v>18</v>
      </c>
      <c r="AA1468" s="8" t="s">
        <v>18</v>
      </c>
      <c r="AB1468" s="80" t="s">
        <v>18</v>
      </c>
      <c r="AC1468" s="62">
        <v>40647</v>
      </c>
      <c r="AD1468" s="12" t="s">
        <v>1478</v>
      </c>
      <c r="AE1468" s="16" t="s">
        <v>1391</v>
      </c>
      <c r="AF1468" s="14" t="s">
        <v>18</v>
      </c>
      <c r="AG1468" s="39" t="s">
        <v>18</v>
      </c>
    </row>
    <row r="1469" spans="1:33" hidden="1" x14ac:dyDescent="0.25">
      <c r="A1469" s="126" t="s">
        <v>2211</v>
      </c>
      <c r="B1469" s="40" t="b" cm="1">
        <f t="array" ref="B1469">IsESG(A1469)</f>
        <v>0</v>
      </c>
      <c r="C1469" s="127" t="s">
        <v>18</v>
      </c>
      <c r="D1469" s="128" t="s">
        <v>18</v>
      </c>
      <c r="E1469" s="129">
        <v>0.46492433589204701</v>
      </c>
      <c r="F1469" s="130">
        <v>2</v>
      </c>
      <c r="G1469" s="127">
        <v>0.225775172595921</v>
      </c>
      <c r="H1469" s="128">
        <v>5</v>
      </c>
      <c r="I1469" s="127">
        <v>5.8829128986196801</v>
      </c>
      <c r="J1469" s="128">
        <v>13</v>
      </c>
      <c r="K1469" s="127">
        <v>2.6107011070110699</v>
      </c>
      <c r="L1469" s="128">
        <v>13</v>
      </c>
      <c r="M1469" s="127">
        <v>-0.251098556183315</v>
      </c>
      <c r="N1469" s="128">
        <v>7</v>
      </c>
      <c r="O1469" s="127">
        <v>1.2165962009618601</v>
      </c>
      <c r="P1469" s="131">
        <v>1.48110239039421</v>
      </c>
      <c r="Q1469" s="131" t="s">
        <v>18</v>
      </c>
      <c r="R1469" s="132">
        <v>8</v>
      </c>
      <c r="S1469" s="133">
        <v>0.05</v>
      </c>
      <c r="T1469" s="133">
        <v>0</v>
      </c>
      <c r="U1469" s="134" t="s">
        <v>18</v>
      </c>
      <c r="V1469" s="135">
        <v>4.2500000000000003E-3</v>
      </c>
      <c r="W1469" s="135" t="s">
        <v>18</v>
      </c>
      <c r="X1469" s="135">
        <v>5.6999999999999898E-3</v>
      </c>
      <c r="Y1469" s="136" t="s">
        <v>141</v>
      </c>
      <c r="Z1469" s="137" t="s">
        <v>18</v>
      </c>
      <c r="AA1469" s="138" t="s">
        <v>18</v>
      </c>
      <c r="AB1469" s="139" t="s">
        <v>18</v>
      </c>
      <c r="AC1469" s="140">
        <v>42356</v>
      </c>
      <c r="AD1469" s="136" t="s">
        <v>2212</v>
      </c>
      <c r="AE1469" s="141" t="s">
        <v>1585</v>
      </c>
      <c r="AF1469" s="134" t="s">
        <v>18</v>
      </c>
      <c r="AG1469" s="142" t="s">
        <v>18</v>
      </c>
    </row>
    <row r="1470" spans="1:33" x14ac:dyDescent="0.25">
      <c r="A1470" s="225" t="s">
        <v>2505</v>
      </c>
      <c r="B1470" s="40" t="b" cm="1">
        <f t="array" ref="B1470">IsESG(A1470)</f>
        <v>1</v>
      </c>
      <c r="C1470" s="68">
        <v>3.74322467829644</v>
      </c>
      <c r="D1470" s="64">
        <v>3</v>
      </c>
      <c r="E1470" s="67">
        <v>2.21275889318053</v>
      </c>
      <c r="F1470" s="42">
        <v>5</v>
      </c>
      <c r="G1470" s="68">
        <v>4.9697751541538802</v>
      </c>
      <c r="H1470" s="64">
        <v>1</v>
      </c>
      <c r="I1470" s="67">
        <v>7.1095652173913599</v>
      </c>
      <c r="J1470" s="42">
        <v>24</v>
      </c>
      <c r="K1470" s="67">
        <v>1.81180982609272</v>
      </c>
      <c r="L1470" s="42">
        <v>30</v>
      </c>
      <c r="M1470" s="67">
        <v>-1.6040388548057301</v>
      </c>
      <c r="N1470" s="42">
        <v>21</v>
      </c>
      <c r="O1470" s="67">
        <v>4.9329484732448403</v>
      </c>
      <c r="P1470" s="69">
        <v>0.61394435327816499</v>
      </c>
      <c r="Q1470" s="69" t="s">
        <v>18</v>
      </c>
      <c r="R1470" s="70">
        <v>9</v>
      </c>
      <c r="S1470" s="71" t="s">
        <v>1929</v>
      </c>
      <c r="T1470" s="71">
        <v>0</v>
      </c>
      <c r="U1470" s="46" t="s">
        <v>18</v>
      </c>
      <c r="V1470" s="72">
        <v>4.4999999999999997E-3</v>
      </c>
      <c r="W1470" s="72" t="s">
        <v>18</v>
      </c>
      <c r="X1470" s="72">
        <v>5.8999999999999999E-3</v>
      </c>
      <c r="Y1470" s="48" t="s">
        <v>141</v>
      </c>
      <c r="Z1470" s="49">
        <v>1745.31</v>
      </c>
      <c r="AA1470" s="50" t="s">
        <v>18</v>
      </c>
      <c r="AB1470" s="73" t="s">
        <v>18</v>
      </c>
      <c r="AC1470" s="52">
        <v>41334</v>
      </c>
      <c r="AD1470" s="48" t="s">
        <v>2136</v>
      </c>
      <c r="AE1470" s="53" t="s">
        <v>738</v>
      </c>
      <c r="AF1470" s="46" t="s">
        <v>18</v>
      </c>
      <c r="AG1470" s="54" t="s">
        <v>18</v>
      </c>
    </row>
    <row r="1471" spans="1:33" x14ac:dyDescent="0.25">
      <c r="A1471" s="1" t="s">
        <v>2215</v>
      </c>
      <c r="B1471" s="40" t="b" cm="1">
        <f t="array" ref="B1471">IsESG(A1471)</f>
        <v>0</v>
      </c>
      <c r="C1471" s="74">
        <v>1.69641754325526</v>
      </c>
      <c r="D1471" s="37">
        <v>7</v>
      </c>
      <c r="E1471" s="74">
        <v>2.4189116154869001</v>
      </c>
      <c r="F1471" s="37">
        <v>5</v>
      </c>
      <c r="G1471" s="74">
        <v>0.84551260713834298</v>
      </c>
      <c r="H1471" s="37">
        <v>9</v>
      </c>
      <c r="I1471" s="74">
        <v>11.893389994918699</v>
      </c>
      <c r="J1471" s="37">
        <v>5</v>
      </c>
      <c r="K1471" s="74">
        <v>3.5302464334252099</v>
      </c>
      <c r="L1471" s="37">
        <v>13</v>
      </c>
      <c r="M1471" s="74">
        <v>0.36377195889949399</v>
      </c>
      <c r="N1471" s="37">
        <v>13</v>
      </c>
      <c r="O1471" s="74">
        <v>2.6539343467519099</v>
      </c>
      <c r="P1471" s="76">
        <v>2.94369777732051</v>
      </c>
      <c r="Q1471" s="76" t="s">
        <v>18</v>
      </c>
      <c r="R1471" s="77">
        <v>8</v>
      </c>
      <c r="S1471" s="78">
        <v>0</v>
      </c>
      <c r="T1471" s="78">
        <v>0</v>
      </c>
      <c r="U1471" s="14" t="s">
        <v>18</v>
      </c>
      <c r="V1471" s="79">
        <v>5.4999999999999997E-3</v>
      </c>
      <c r="W1471" s="79" t="s">
        <v>18</v>
      </c>
      <c r="X1471" s="79">
        <v>7.4999999999999997E-3</v>
      </c>
      <c r="Y1471" s="12" t="s">
        <v>141</v>
      </c>
      <c r="Z1471" s="60" t="s">
        <v>18</v>
      </c>
      <c r="AA1471" s="8" t="s">
        <v>18</v>
      </c>
      <c r="AB1471" s="80" t="s">
        <v>18</v>
      </c>
      <c r="AC1471" s="62">
        <v>41593</v>
      </c>
      <c r="AD1471" s="12" t="s">
        <v>2216</v>
      </c>
      <c r="AE1471" s="16" t="s">
        <v>1391</v>
      </c>
      <c r="AF1471" s="14" t="s">
        <v>18</v>
      </c>
      <c r="AG1471" s="39" t="s">
        <v>18</v>
      </c>
    </row>
    <row r="1472" spans="1:33" x14ac:dyDescent="0.25">
      <c r="A1472" s="225" t="s">
        <v>2423</v>
      </c>
      <c r="B1472" s="40" t="b" cm="1">
        <f t="array" ref="B1472">IsESG(A1472)</f>
        <v>1</v>
      </c>
      <c r="C1472" s="75">
        <v>3.64368918810447</v>
      </c>
      <c r="D1472" s="66">
        <v>2</v>
      </c>
      <c r="E1472" s="75">
        <v>4.5657792063435103</v>
      </c>
      <c r="F1472" s="66">
        <v>1</v>
      </c>
      <c r="G1472" s="75">
        <v>4.2232633147938996</v>
      </c>
      <c r="H1472" s="66">
        <v>1</v>
      </c>
      <c r="I1472" s="74">
        <v>10.197336807372199</v>
      </c>
      <c r="J1472" s="37">
        <v>27</v>
      </c>
      <c r="K1472" s="74">
        <v>4.4002347061619496</v>
      </c>
      <c r="L1472" s="37">
        <v>25</v>
      </c>
      <c r="M1472" s="74">
        <v>-3.68093999583596E-2</v>
      </c>
      <c r="N1472" s="37">
        <v>32</v>
      </c>
      <c r="O1472" s="74">
        <v>2.3213895333701999</v>
      </c>
      <c r="P1472" s="76">
        <v>2.6347699781613101</v>
      </c>
      <c r="Q1472" s="76">
        <v>3.06</v>
      </c>
      <c r="R1472" s="77">
        <v>8</v>
      </c>
      <c r="S1472" s="78">
        <v>5.0000000000000001E-3</v>
      </c>
      <c r="T1472" s="78">
        <v>5.0000000000000001E-3</v>
      </c>
      <c r="U1472" s="14" t="s">
        <v>18</v>
      </c>
      <c r="V1472" s="79">
        <v>8.9999999999999993E-3</v>
      </c>
      <c r="W1472" s="79" t="s">
        <v>18</v>
      </c>
      <c r="X1472" s="79">
        <v>9.2999999999999992E-3</v>
      </c>
      <c r="Y1472" s="12" t="s">
        <v>30</v>
      </c>
      <c r="Z1472" s="60">
        <v>232.805292988134</v>
      </c>
      <c r="AA1472" s="8">
        <v>8.7366693099999999</v>
      </c>
      <c r="AB1472" s="80">
        <v>5255</v>
      </c>
      <c r="AC1472" s="62">
        <v>39160</v>
      </c>
      <c r="AD1472" s="12" t="s">
        <v>1244</v>
      </c>
      <c r="AE1472" s="16">
        <v>10</v>
      </c>
      <c r="AF1472" s="14" t="s">
        <v>18</v>
      </c>
      <c r="AG1472" s="39">
        <v>36.221261509999998</v>
      </c>
    </row>
    <row r="1473" spans="1:33" x14ac:dyDescent="0.25">
      <c r="A1473" s="1" t="s">
        <v>2218</v>
      </c>
      <c r="B1473" s="40" t="b" cm="1">
        <f t="array" ref="B1473">IsESG(A1473)</f>
        <v>0</v>
      </c>
      <c r="C1473" s="74">
        <v>3.2799182193179002</v>
      </c>
      <c r="D1473" s="37">
        <v>4</v>
      </c>
      <c r="E1473" s="74">
        <v>1.0149509352189201</v>
      </c>
      <c r="F1473" s="37">
        <v>10</v>
      </c>
      <c r="G1473" s="74">
        <v>1.23746861346294</v>
      </c>
      <c r="H1473" s="37">
        <v>7</v>
      </c>
      <c r="I1473" s="74">
        <v>7.0966490320736302</v>
      </c>
      <c r="J1473" s="37">
        <v>24</v>
      </c>
      <c r="K1473" s="74">
        <v>2.44067037309321</v>
      </c>
      <c r="L1473" s="37">
        <v>30</v>
      </c>
      <c r="M1473" s="74">
        <v>0.97288394384518195</v>
      </c>
      <c r="N1473" s="37">
        <v>9</v>
      </c>
      <c r="O1473" s="74">
        <v>5.4562111703618603</v>
      </c>
      <c r="P1473" s="76">
        <v>0.55269848997488102</v>
      </c>
      <c r="Q1473" s="76" t="s">
        <v>18</v>
      </c>
      <c r="R1473" s="77">
        <v>8</v>
      </c>
      <c r="S1473" s="78">
        <v>0.03</v>
      </c>
      <c r="T1473" s="78">
        <v>5.0000000000000001E-3</v>
      </c>
      <c r="U1473" s="14" t="s">
        <v>18</v>
      </c>
      <c r="V1473" s="79">
        <v>6.9999999999999897E-3</v>
      </c>
      <c r="W1473" s="79" t="s">
        <v>18</v>
      </c>
      <c r="X1473" s="79">
        <v>8.9999999999999993E-3</v>
      </c>
      <c r="Y1473" s="12" t="s">
        <v>141</v>
      </c>
      <c r="Z1473" s="60">
        <v>175.96424433040801</v>
      </c>
      <c r="AA1473" s="8" t="s">
        <v>18</v>
      </c>
      <c r="AB1473" s="80" t="s">
        <v>18</v>
      </c>
      <c r="AC1473" s="62">
        <v>40126</v>
      </c>
      <c r="AD1473" s="12" t="s">
        <v>2219</v>
      </c>
      <c r="AE1473" s="16" t="s">
        <v>1412</v>
      </c>
      <c r="AF1473" s="14" t="s">
        <v>18</v>
      </c>
      <c r="AG1473" s="39" t="s">
        <v>18</v>
      </c>
    </row>
    <row r="1474" spans="1:33" x14ac:dyDescent="0.25">
      <c r="A1474" s="40" t="s">
        <v>2745</v>
      </c>
      <c r="B1474" s="40" t="b" cm="1">
        <f t="array" ref="B1474">IsESG(A1474)</f>
        <v>0</v>
      </c>
      <c r="C1474" s="67">
        <v>9.3611722556530205E-2</v>
      </c>
      <c r="D1474" s="42">
        <v>15</v>
      </c>
      <c r="E1474" s="67">
        <v>-1.16859773616361</v>
      </c>
      <c r="F1474" s="42">
        <v>23</v>
      </c>
      <c r="G1474" s="67">
        <v>-2.9934230201238701</v>
      </c>
      <c r="H1474" s="42">
        <v>23</v>
      </c>
      <c r="I1474" s="67">
        <v>7.9145728643216202</v>
      </c>
      <c r="J1474" s="42">
        <v>17</v>
      </c>
      <c r="K1474" s="67">
        <v>3.1212484993998499</v>
      </c>
      <c r="L1474" s="42">
        <v>19</v>
      </c>
      <c r="M1474" s="67">
        <v>-2.05245153933866</v>
      </c>
      <c r="N1474" s="42">
        <v>31</v>
      </c>
      <c r="O1474" s="67">
        <v>3.8992279114272699</v>
      </c>
      <c r="P1474" s="69">
        <v>0.98315963933686501</v>
      </c>
      <c r="Q1474" s="69" t="s">
        <v>18</v>
      </c>
      <c r="R1474" s="70">
        <v>8</v>
      </c>
      <c r="S1474" s="71">
        <v>0.03</v>
      </c>
      <c r="T1474" s="71">
        <v>5.0000000000000001E-3</v>
      </c>
      <c r="U1474" s="46" t="s">
        <v>18</v>
      </c>
      <c r="V1474" s="72">
        <v>6.9999999999999897E-3</v>
      </c>
      <c r="W1474" s="72" t="s">
        <v>18</v>
      </c>
      <c r="X1474" s="72">
        <v>8.9999999999999993E-3</v>
      </c>
      <c r="Y1474" s="48" t="s">
        <v>141</v>
      </c>
      <c r="Z1474" s="49" t="s">
        <v>18</v>
      </c>
      <c r="AA1474" s="50" t="s">
        <v>18</v>
      </c>
      <c r="AB1474" s="73" t="s">
        <v>18</v>
      </c>
      <c r="AC1474" s="52">
        <v>40126</v>
      </c>
      <c r="AD1474" s="48" t="s">
        <v>2219</v>
      </c>
      <c r="AE1474" s="53" t="s">
        <v>1412</v>
      </c>
      <c r="AF1474" s="46" t="s">
        <v>18</v>
      </c>
      <c r="AG1474" s="54" t="s">
        <v>18</v>
      </c>
    </row>
    <row r="1475" spans="1:33" hidden="1" x14ac:dyDescent="0.25">
      <c r="A1475" s="1" t="s">
        <v>2221</v>
      </c>
      <c r="B1475" s="40" t="b" cm="1">
        <f t="array" ref="B1475">IsESG(A1475)</f>
        <v>0</v>
      </c>
      <c r="C1475" s="74" t="s">
        <v>18</v>
      </c>
      <c r="D1475" s="37" t="s">
        <v>18</v>
      </c>
      <c r="E1475" s="74" t="s">
        <v>18</v>
      </c>
      <c r="F1475" s="37" t="s">
        <v>18</v>
      </c>
      <c r="G1475" s="74" t="s">
        <v>18</v>
      </c>
      <c r="H1475" s="37" t="s">
        <v>18</v>
      </c>
      <c r="I1475" s="74">
        <v>7.6446851669824598</v>
      </c>
      <c r="J1475" s="37">
        <v>18</v>
      </c>
      <c r="K1475" s="74">
        <v>2.8695781069186799</v>
      </c>
      <c r="L1475" s="37">
        <v>24</v>
      </c>
      <c r="M1475" s="74">
        <v>1.24591873585437</v>
      </c>
      <c r="N1475" s="37">
        <v>5</v>
      </c>
      <c r="O1475" s="74">
        <v>6.6334070466952397</v>
      </c>
      <c r="P1475" s="76">
        <v>0.53723158923698799</v>
      </c>
      <c r="Q1475" s="76" t="s">
        <v>18</v>
      </c>
      <c r="R1475" s="77">
        <v>8</v>
      </c>
      <c r="S1475" s="78">
        <v>0</v>
      </c>
      <c r="T1475" s="78">
        <v>0</v>
      </c>
      <c r="U1475" s="14" t="s">
        <v>18</v>
      </c>
      <c r="V1475" s="79">
        <v>0</v>
      </c>
      <c r="W1475" s="79" t="s">
        <v>18</v>
      </c>
      <c r="X1475" s="79">
        <v>3.0000000000000001E-3</v>
      </c>
      <c r="Y1475" s="12" t="s">
        <v>1371</v>
      </c>
      <c r="Z1475" s="60" t="s">
        <v>18</v>
      </c>
      <c r="AA1475" s="8" t="s">
        <v>18</v>
      </c>
      <c r="AB1475" s="80" t="s">
        <v>18</v>
      </c>
      <c r="AC1475" s="62">
        <v>45210</v>
      </c>
      <c r="AD1475" s="12" t="s">
        <v>2222</v>
      </c>
      <c r="AE1475" s="16" t="s">
        <v>240</v>
      </c>
      <c r="AF1475" s="14" t="s">
        <v>18</v>
      </c>
      <c r="AG1475" s="39" t="s">
        <v>18</v>
      </c>
    </row>
    <row r="1476" spans="1:33" hidden="1" x14ac:dyDescent="0.25">
      <c r="A1476" s="40" t="s">
        <v>2223</v>
      </c>
      <c r="B1476" s="40" t="b" cm="1">
        <f t="array" ref="B1476">IsESG(A1476)</f>
        <v>0</v>
      </c>
      <c r="C1476" s="67" t="s">
        <v>18</v>
      </c>
      <c r="D1476" s="42" t="s">
        <v>18</v>
      </c>
      <c r="E1476" s="67" t="s">
        <v>18</v>
      </c>
      <c r="F1476" s="42" t="s">
        <v>18</v>
      </c>
      <c r="G1476" s="67" t="s">
        <v>18</v>
      </c>
      <c r="H1476" s="42" t="s">
        <v>18</v>
      </c>
      <c r="I1476" s="67">
        <v>7.2336866160940199</v>
      </c>
      <c r="J1476" s="42">
        <v>22</v>
      </c>
      <c r="K1476" s="67">
        <v>3.06015720682002</v>
      </c>
      <c r="L1476" s="42">
        <v>20</v>
      </c>
      <c r="M1476" s="67">
        <v>-0.81681494866815396</v>
      </c>
      <c r="N1476" s="42">
        <v>23</v>
      </c>
      <c r="O1476" s="67">
        <v>6.7123070993101104</v>
      </c>
      <c r="P1476" s="69">
        <v>0.46968608739422901</v>
      </c>
      <c r="Q1476" s="69" t="s">
        <v>18</v>
      </c>
      <c r="R1476" s="70">
        <v>8</v>
      </c>
      <c r="S1476" s="71">
        <v>0</v>
      </c>
      <c r="T1476" s="71">
        <v>0</v>
      </c>
      <c r="U1476" s="46" t="s">
        <v>18</v>
      </c>
      <c r="V1476" s="72">
        <v>0</v>
      </c>
      <c r="W1476" s="72" t="s">
        <v>18</v>
      </c>
      <c r="X1476" s="72">
        <v>3.0000000000000001E-3</v>
      </c>
      <c r="Y1476" s="48" t="s">
        <v>1371</v>
      </c>
      <c r="Z1476" s="49" t="s">
        <v>18</v>
      </c>
      <c r="AA1476" s="50" t="s">
        <v>18</v>
      </c>
      <c r="AB1476" s="73" t="s">
        <v>18</v>
      </c>
      <c r="AC1476" s="52">
        <v>45210</v>
      </c>
      <c r="AD1476" s="48" t="s">
        <v>2222</v>
      </c>
      <c r="AE1476" s="53" t="s">
        <v>240</v>
      </c>
      <c r="AF1476" s="46" t="s">
        <v>18</v>
      </c>
      <c r="AG1476" s="54" t="s">
        <v>18</v>
      </c>
    </row>
    <row r="1477" spans="1:33" hidden="1" x14ac:dyDescent="0.25">
      <c r="A1477" s="1" t="s">
        <v>2224</v>
      </c>
      <c r="B1477" s="40" t="b" cm="1">
        <f t="array" ref="B1477">IsESG(A1477)</f>
        <v>0</v>
      </c>
      <c r="C1477" s="74" t="s">
        <v>18</v>
      </c>
      <c r="D1477" s="37" t="s">
        <v>18</v>
      </c>
      <c r="E1477" s="74" t="s">
        <v>18</v>
      </c>
      <c r="F1477" s="37" t="s">
        <v>18</v>
      </c>
      <c r="G1477" s="74" t="s">
        <v>18</v>
      </c>
      <c r="H1477" s="37" t="s">
        <v>18</v>
      </c>
      <c r="I1477" s="74">
        <v>5.6054859741475997</v>
      </c>
      <c r="J1477" s="37">
        <v>30</v>
      </c>
      <c r="K1477" s="74">
        <v>2.1995909085392</v>
      </c>
      <c r="L1477" s="37">
        <v>31</v>
      </c>
      <c r="M1477" s="74">
        <v>-0.81589541066481297</v>
      </c>
      <c r="N1477" s="37">
        <v>22</v>
      </c>
      <c r="O1477" s="74">
        <v>6.7683608852443804</v>
      </c>
      <c r="P1477" s="76">
        <v>0.22523571700211001</v>
      </c>
      <c r="Q1477" s="76" t="s">
        <v>18</v>
      </c>
      <c r="R1477" s="77">
        <v>8</v>
      </c>
      <c r="S1477" s="78">
        <v>0</v>
      </c>
      <c r="T1477" s="78">
        <v>0</v>
      </c>
      <c r="U1477" s="14" t="s">
        <v>18</v>
      </c>
      <c r="V1477" s="79">
        <v>0</v>
      </c>
      <c r="W1477" s="79" t="s">
        <v>18</v>
      </c>
      <c r="X1477" s="79">
        <v>3.0000000000000001E-3</v>
      </c>
      <c r="Y1477" s="12" t="s">
        <v>1371</v>
      </c>
      <c r="Z1477" s="60" t="s">
        <v>18</v>
      </c>
      <c r="AA1477" s="8" t="s">
        <v>18</v>
      </c>
      <c r="AB1477" s="80" t="s">
        <v>18</v>
      </c>
      <c r="AC1477" s="62">
        <v>45210</v>
      </c>
      <c r="AD1477" s="12" t="s">
        <v>2222</v>
      </c>
      <c r="AE1477" s="16" t="s">
        <v>240</v>
      </c>
      <c r="AF1477" s="14" t="s">
        <v>18</v>
      </c>
      <c r="AG1477" s="39" t="s">
        <v>18</v>
      </c>
    </row>
    <row r="1478" spans="1:33" hidden="1" x14ac:dyDescent="0.25">
      <c r="A1478" s="40" t="s">
        <v>2225</v>
      </c>
      <c r="B1478" s="40" t="b" cm="1">
        <f t="array" ref="B1478">IsESG(A1478)</f>
        <v>0</v>
      </c>
      <c r="C1478" s="67" t="s">
        <v>18</v>
      </c>
      <c r="D1478" s="42" t="s">
        <v>18</v>
      </c>
      <c r="E1478" s="67" t="s">
        <v>18</v>
      </c>
      <c r="F1478" s="42" t="s">
        <v>18</v>
      </c>
      <c r="G1478" s="67" t="s">
        <v>18</v>
      </c>
      <c r="H1478" s="42" t="s">
        <v>18</v>
      </c>
      <c r="I1478" s="67">
        <v>8.1037465192809801</v>
      </c>
      <c r="J1478" s="42">
        <v>14</v>
      </c>
      <c r="K1478" s="67">
        <v>3.3769403790484902</v>
      </c>
      <c r="L1478" s="42">
        <v>16</v>
      </c>
      <c r="M1478" s="67">
        <v>-1.7664423869496</v>
      </c>
      <c r="N1478" s="42">
        <v>29</v>
      </c>
      <c r="O1478" s="67">
        <v>4.0841212269387004</v>
      </c>
      <c r="P1478" s="69">
        <v>0.98497006786101704</v>
      </c>
      <c r="Q1478" s="69" t="s">
        <v>18</v>
      </c>
      <c r="R1478" s="70">
        <v>8</v>
      </c>
      <c r="S1478" s="71">
        <v>0</v>
      </c>
      <c r="T1478" s="71">
        <v>0</v>
      </c>
      <c r="U1478" s="46" t="s">
        <v>18</v>
      </c>
      <c r="V1478" s="72">
        <v>0</v>
      </c>
      <c r="W1478" s="72" t="s">
        <v>18</v>
      </c>
      <c r="X1478" s="72">
        <v>3.0000000000000001E-3</v>
      </c>
      <c r="Y1478" s="48" t="s">
        <v>1371</v>
      </c>
      <c r="Z1478" s="49" t="s">
        <v>18</v>
      </c>
      <c r="AA1478" s="50" t="s">
        <v>18</v>
      </c>
      <c r="AB1478" s="73" t="s">
        <v>18</v>
      </c>
      <c r="AC1478" s="52">
        <v>45210</v>
      </c>
      <c r="AD1478" s="48" t="s">
        <v>2222</v>
      </c>
      <c r="AE1478" s="53" t="s">
        <v>240</v>
      </c>
      <c r="AF1478" s="46" t="s">
        <v>18</v>
      </c>
      <c r="AG1478" s="54" t="s">
        <v>18</v>
      </c>
    </row>
    <row r="1479" spans="1:33" x14ac:dyDescent="0.25">
      <c r="A1479" s="1" t="s">
        <v>2226</v>
      </c>
      <c r="B1479" s="40" t="b" cm="1">
        <f t="array" ref="B1479">IsESG(A1479)</f>
        <v>0</v>
      </c>
      <c r="C1479" s="74">
        <v>1.0982404484341799</v>
      </c>
      <c r="D1479" s="37">
        <v>10</v>
      </c>
      <c r="E1479" s="74">
        <v>-1.5262659246493799</v>
      </c>
      <c r="F1479" s="37">
        <v>25</v>
      </c>
      <c r="G1479" s="74">
        <v>-2.92649945684752</v>
      </c>
      <c r="H1479" s="37">
        <v>22</v>
      </c>
      <c r="I1479" s="74">
        <v>7.0536722278870601</v>
      </c>
      <c r="J1479" s="37">
        <v>25</v>
      </c>
      <c r="K1479" s="74">
        <v>2.6491379594659499</v>
      </c>
      <c r="L1479" s="37">
        <v>27</v>
      </c>
      <c r="M1479" s="74">
        <v>-1.1030137469871</v>
      </c>
      <c r="N1479" s="37">
        <v>27</v>
      </c>
      <c r="O1479" s="74">
        <v>6.6714018282466796</v>
      </c>
      <c r="P1479" s="76">
        <v>0.44558294451254199</v>
      </c>
      <c r="Q1479" s="76" t="s">
        <v>18</v>
      </c>
      <c r="R1479" s="77">
        <v>8</v>
      </c>
      <c r="S1479" s="78">
        <v>0.03</v>
      </c>
      <c r="T1479" s="78">
        <v>5.0000000000000001E-3</v>
      </c>
      <c r="U1479" s="14" t="s">
        <v>18</v>
      </c>
      <c r="V1479" s="79">
        <v>6.9999999999999897E-3</v>
      </c>
      <c r="W1479" s="79" t="s">
        <v>18</v>
      </c>
      <c r="X1479" s="79">
        <v>8.9999999999999993E-3</v>
      </c>
      <c r="Y1479" s="12" t="s">
        <v>141</v>
      </c>
      <c r="Z1479" s="60">
        <v>9.9321304419797993</v>
      </c>
      <c r="AA1479" s="8" t="s">
        <v>18</v>
      </c>
      <c r="AB1479" s="80" t="s">
        <v>18</v>
      </c>
      <c r="AC1479" s="62">
        <v>32463</v>
      </c>
      <c r="AD1479" s="12" t="s">
        <v>2227</v>
      </c>
      <c r="AE1479" s="16" t="s">
        <v>1412</v>
      </c>
      <c r="AF1479" s="14" t="s">
        <v>18</v>
      </c>
      <c r="AG1479" s="39" t="s">
        <v>18</v>
      </c>
    </row>
    <row r="1480" spans="1:33" x14ac:dyDescent="0.25">
      <c r="A1480" s="40" t="s">
        <v>2746</v>
      </c>
      <c r="B1480" s="40" t="b" cm="1">
        <f t="array" ref="B1480">IsESG(A1480)</f>
        <v>0</v>
      </c>
      <c r="C1480" s="67">
        <v>1.4472865461550399</v>
      </c>
      <c r="D1480" s="42">
        <v>8</v>
      </c>
      <c r="E1480" s="67">
        <v>-0.84259011772667103</v>
      </c>
      <c r="F1480" s="42">
        <v>20</v>
      </c>
      <c r="G1480" s="67">
        <v>-2.1361801334988302</v>
      </c>
      <c r="H1480" s="42">
        <v>19</v>
      </c>
      <c r="I1480" s="67">
        <v>7.11375918015493</v>
      </c>
      <c r="J1480" s="42">
        <v>23</v>
      </c>
      <c r="K1480" s="67">
        <v>2.6978765192458001</v>
      </c>
      <c r="L1480" s="42">
        <v>26</v>
      </c>
      <c r="M1480" s="67">
        <v>-1.08661338665507</v>
      </c>
      <c r="N1480" s="42">
        <v>26</v>
      </c>
      <c r="O1480" s="67">
        <v>5.4269913681615298</v>
      </c>
      <c r="P1480" s="69">
        <v>0.55882709538043096</v>
      </c>
      <c r="Q1480" s="69" t="s">
        <v>18</v>
      </c>
      <c r="R1480" s="70">
        <v>8</v>
      </c>
      <c r="S1480" s="71">
        <v>0.03</v>
      </c>
      <c r="T1480" s="71">
        <v>5.0000000000000001E-3</v>
      </c>
      <c r="U1480" s="46" t="s">
        <v>18</v>
      </c>
      <c r="V1480" s="72">
        <v>6.9999999999999897E-3</v>
      </c>
      <c r="W1480" s="72" t="s">
        <v>18</v>
      </c>
      <c r="X1480" s="72">
        <v>8.9999999999999993E-3</v>
      </c>
      <c r="Y1480" s="48" t="s">
        <v>141</v>
      </c>
      <c r="Z1480" s="49" t="s">
        <v>18</v>
      </c>
      <c r="AA1480" s="50" t="s">
        <v>18</v>
      </c>
      <c r="AB1480" s="73" t="s">
        <v>18</v>
      </c>
      <c r="AC1480" s="52">
        <v>38447</v>
      </c>
      <c r="AD1480" s="48" t="s">
        <v>2227</v>
      </c>
      <c r="AE1480" s="53" t="s">
        <v>1412</v>
      </c>
      <c r="AF1480" s="46" t="s">
        <v>18</v>
      </c>
      <c r="AG1480" s="54" t="s">
        <v>18</v>
      </c>
    </row>
    <row r="1481" spans="1:33" x14ac:dyDescent="0.25">
      <c r="A1481" s="1" t="s">
        <v>2229</v>
      </c>
      <c r="B1481" s="40" t="b" cm="1">
        <f t="array" ref="B1481">IsESG(A1481)</f>
        <v>0</v>
      </c>
      <c r="C1481" s="75">
        <v>4.32785424769519</v>
      </c>
      <c r="D1481" s="66">
        <v>1</v>
      </c>
      <c r="E1481" s="74">
        <v>2.4711099602384898</v>
      </c>
      <c r="F1481" s="37">
        <v>4</v>
      </c>
      <c r="G1481" s="74">
        <v>2.9115552274744099</v>
      </c>
      <c r="H1481" s="37">
        <v>4</v>
      </c>
      <c r="I1481" s="74">
        <v>7.4716321247791901</v>
      </c>
      <c r="J1481" s="37">
        <v>20</v>
      </c>
      <c r="K1481" s="74">
        <v>2.5245478080557699</v>
      </c>
      <c r="L1481" s="37">
        <v>28</v>
      </c>
      <c r="M1481" s="74">
        <v>1.1259303239976799</v>
      </c>
      <c r="N1481" s="37">
        <v>7</v>
      </c>
      <c r="O1481" s="74">
        <v>5.2772838091660104</v>
      </c>
      <c r="P1481" s="76">
        <v>0.64249392114548298</v>
      </c>
      <c r="Q1481" s="76" t="s">
        <v>18</v>
      </c>
      <c r="R1481" s="77">
        <v>8</v>
      </c>
      <c r="S1481" s="78">
        <v>0.03</v>
      </c>
      <c r="T1481" s="78">
        <v>5.0000000000000001E-3</v>
      </c>
      <c r="U1481" s="14" t="s">
        <v>18</v>
      </c>
      <c r="V1481" s="79">
        <v>0.01</v>
      </c>
      <c r="W1481" s="79" t="s">
        <v>18</v>
      </c>
      <c r="X1481" s="79">
        <v>1.2E-2</v>
      </c>
      <c r="Y1481" s="12" t="s">
        <v>141</v>
      </c>
      <c r="Z1481" s="60">
        <v>465.73414997516898</v>
      </c>
      <c r="AA1481" s="8" t="s">
        <v>18</v>
      </c>
      <c r="AB1481" s="80" t="s">
        <v>18</v>
      </c>
      <c r="AC1481" s="62">
        <v>41327</v>
      </c>
      <c r="AD1481" s="12" t="s">
        <v>2230</v>
      </c>
      <c r="AE1481" s="16" t="s">
        <v>1412</v>
      </c>
      <c r="AF1481" s="14" t="s">
        <v>18</v>
      </c>
      <c r="AG1481" s="39" t="s">
        <v>18</v>
      </c>
    </row>
    <row r="1482" spans="1:33" hidden="1" x14ac:dyDescent="0.25">
      <c r="A1482" s="40" t="s">
        <v>2231</v>
      </c>
      <c r="B1482" s="40" t="b" cm="1">
        <f t="array" ref="B1482">IsESG(A1482)</f>
        <v>0</v>
      </c>
      <c r="C1482" s="67" t="s">
        <v>18</v>
      </c>
      <c r="D1482" s="42" t="s">
        <v>18</v>
      </c>
      <c r="E1482" s="68">
        <v>3.56763959036972</v>
      </c>
      <c r="F1482" s="64">
        <v>2</v>
      </c>
      <c r="G1482" s="67">
        <v>1.9744465754067499</v>
      </c>
      <c r="H1482" s="42">
        <v>6</v>
      </c>
      <c r="I1482" s="67">
        <v>7.4259880308966899</v>
      </c>
      <c r="J1482" s="42">
        <v>21</v>
      </c>
      <c r="K1482" s="67">
        <v>2.4884073364105301</v>
      </c>
      <c r="L1482" s="42">
        <v>29</v>
      </c>
      <c r="M1482" s="67">
        <v>1.1101219428926601</v>
      </c>
      <c r="N1482" s="42">
        <v>8</v>
      </c>
      <c r="O1482" s="67">
        <v>6.8184962819123003</v>
      </c>
      <c r="P1482" s="69">
        <v>0.49057424619259499</v>
      </c>
      <c r="Q1482" s="69" t="s">
        <v>18</v>
      </c>
      <c r="R1482" s="70">
        <v>8</v>
      </c>
      <c r="S1482" s="71">
        <v>0.03</v>
      </c>
      <c r="T1482" s="71">
        <v>5.0000000000000001E-3</v>
      </c>
      <c r="U1482" s="46" t="s">
        <v>18</v>
      </c>
      <c r="V1482" s="72">
        <v>0.01</v>
      </c>
      <c r="W1482" s="72" t="s">
        <v>18</v>
      </c>
      <c r="X1482" s="72">
        <v>1.2E-2</v>
      </c>
      <c r="Y1482" s="48" t="s">
        <v>141</v>
      </c>
      <c r="Z1482" s="49" t="s">
        <v>18</v>
      </c>
      <c r="AA1482" s="50" t="s">
        <v>18</v>
      </c>
      <c r="AB1482" s="73" t="s">
        <v>18</v>
      </c>
      <c r="AC1482" s="52">
        <v>43273</v>
      </c>
      <c r="AD1482" s="48" t="s">
        <v>2230</v>
      </c>
      <c r="AE1482" s="53" t="s">
        <v>1426</v>
      </c>
      <c r="AF1482" s="46" t="s">
        <v>18</v>
      </c>
      <c r="AG1482" s="54" t="s">
        <v>18</v>
      </c>
    </row>
    <row r="1483" spans="1:33" x14ac:dyDescent="0.25">
      <c r="A1483" s="1" t="s">
        <v>2747</v>
      </c>
      <c r="B1483" s="40" t="b" cm="1">
        <f t="array" ref="B1483">IsESG(A1483)</f>
        <v>0</v>
      </c>
      <c r="C1483" s="74">
        <v>1.0666144209760999</v>
      </c>
      <c r="D1483" s="37">
        <v>11</v>
      </c>
      <c r="E1483" s="74">
        <v>0.170850138983169</v>
      </c>
      <c r="F1483" s="37">
        <v>13</v>
      </c>
      <c r="G1483" s="74">
        <v>-1.4887630373537</v>
      </c>
      <c r="H1483" s="37">
        <v>17</v>
      </c>
      <c r="I1483" s="74">
        <v>8.1920229281107808</v>
      </c>
      <c r="J1483" s="37">
        <v>13</v>
      </c>
      <c r="K1483" s="74">
        <v>3.1420765027321398</v>
      </c>
      <c r="L1483" s="37">
        <v>18</v>
      </c>
      <c r="M1483" s="74">
        <v>-1.9055868341273201</v>
      </c>
      <c r="N1483" s="37">
        <v>30</v>
      </c>
      <c r="O1483" s="74">
        <v>3.3587837612218401</v>
      </c>
      <c r="P1483" s="76">
        <v>1.2239589872807799</v>
      </c>
      <c r="Q1483" s="76" t="s">
        <v>18</v>
      </c>
      <c r="R1483" s="77">
        <v>8</v>
      </c>
      <c r="S1483" s="78">
        <v>0.03</v>
      </c>
      <c r="T1483" s="78">
        <v>5.0000000000000001E-3</v>
      </c>
      <c r="U1483" s="14" t="s">
        <v>18</v>
      </c>
      <c r="V1483" s="79">
        <v>0.01</v>
      </c>
      <c r="W1483" s="79" t="s">
        <v>18</v>
      </c>
      <c r="X1483" s="79">
        <v>1.2E-2</v>
      </c>
      <c r="Y1483" s="12" t="s">
        <v>141</v>
      </c>
      <c r="Z1483" s="60" t="s">
        <v>18</v>
      </c>
      <c r="AA1483" s="8" t="s">
        <v>18</v>
      </c>
      <c r="AB1483" s="80" t="s">
        <v>18</v>
      </c>
      <c r="AC1483" s="62">
        <v>41380</v>
      </c>
      <c r="AD1483" s="12" t="s">
        <v>2230</v>
      </c>
      <c r="AE1483" s="16" t="s">
        <v>1412</v>
      </c>
      <c r="AF1483" s="14" t="s">
        <v>18</v>
      </c>
      <c r="AG1483" s="39" t="s">
        <v>18</v>
      </c>
    </row>
    <row r="1484" spans="1:33" x14ac:dyDescent="0.25">
      <c r="A1484" s="40" t="s">
        <v>2233</v>
      </c>
      <c r="B1484" s="40" t="b" cm="1">
        <f t="array" ref="B1484">IsESG(A1484)</f>
        <v>0</v>
      </c>
      <c r="C1484" s="68">
        <v>3.7239150387601501</v>
      </c>
      <c r="D1484" s="64">
        <v>2</v>
      </c>
      <c r="E1484" s="67">
        <v>1.1101318311247299</v>
      </c>
      <c r="F1484" s="42">
        <v>9</v>
      </c>
      <c r="G1484" s="67">
        <v>0.80897156672652404</v>
      </c>
      <c r="H1484" s="42">
        <v>10</v>
      </c>
      <c r="I1484" s="67">
        <v>9.8166228446901798</v>
      </c>
      <c r="J1484" s="42">
        <v>8</v>
      </c>
      <c r="K1484" s="67">
        <v>3.5920128081921399</v>
      </c>
      <c r="L1484" s="42">
        <v>10</v>
      </c>
      <c r="M1484" s="67">
        <v>0.95018456993991496</v>
      </c>
      <c r="N1484" s="42">
        <v>10</v>
      </c>
      <c r="O1484" s="67">
        <v>6.5776146565008196</v>
      </c>
      <c r="P1484" s="69">
        <v>0.87198989101481905</v>
      </c>
      <c r="Q1484" s="69" t="s">
        <v>18</v>
      </c>
      <c r="R1484" s="70">
        <v>8</v>
      </c>
      <c r="S1484" s="71">
        <v>0.03</v>
      </c>
      <c r="T1484" s="71">
        <v>5.0000000000000001E-3</v>
      </c>
      <c r="U1484" s="46" t="s">
        <v>18</v>
      </c>
      <c r="V1484" s="72">
        <v>8.0000000000000002E-3</v>
      </c>
      <c r="W1484" s="72" t="s">
        <v>18</v>
      </c>
      <c r="X1484" s="72">
        <v>0.01</v>
      </c>
      <c r="Y1484" s="48" t="s">
        <v>141</v>
      </c>
      <c r="Z1484" s="49">
        <v>241.76460850852499</v>
      </c>
      <c r="AA1484" s="50" t="s">
        <v>18</v>
      </c>
      <c r="AB1484" s="73" t="s">
        <v>18</v>
      </c>
      <c r="AC1484" s="52">
        <v>39871</v>
      </c>
      <c r="AD1484" s="48" t="s">
        <v>2234</v>
      </c>
      <c r="AE1484" s="53" t="s">
        <v>1412</v>
      </c>
      <c r="AF1484" s="46" t="s">
        <v>18</v>
      </c>
      <c r="AG1484" s="54" t="s">
        <v>18</v>
      </c>
    </row>
    <row r="1485" spans="1:33" x14ac:dyDescent="0.25">
      <c r="A1485" s="1" t="s">
        <v>2748</v>
      </c>
      <c r="B1485" s="40" t="b" cm="1">
        <f t="array" ref="B1485">IsESG(A1485)</f>
        <v>0</v>
      </c>
      <c r="C1485" s="74">
        <v>0.47606796936412399</v>
      </c>
      <c r="D1485" s="37">
        <v>12</v>
      </c>
      <c r="E1485" s="74">
        <v>-1.16858067849437</v>
      </c>
      <c r="F1485" s="37">
        <v>22</v>
      </c>
      <c r="G1485" s="74">
        <v>-3.53441100192022</v>
      </c>
      <c r="H1485" s="37">
        <v>24</v>
      </c>
      <c r="I1485" s="74">
        <v>10.5125977410947</v>
      </c>
      <c r="J1485" s="37">
        <v>7</v>
      </c>
      <c r="K1485" s="74">
        <v>4.1769041769041699</v>
      </c>
      <c r="L1485" s="37">
        <v>4</v>
      </c>
      <c r="M1485" s="74">
        <v>-2.0785219399537498</v>
      </c>
      <c r="N1485" s="37">
        <v>33</v>
      </c>
      <c r="O1485" s="74">
        <v>5.0040549481356198</v>
      </c>
      <c r="P1485" s="76">
        <v>1.2852753318107299</v>
      </c>
      <c r="Q1485" s="76" t="s">
        <v>18</v>
      </c>
      <c r="R1485" s="77">
        <v>8</v>
      </c>
      <c r="S1485" s="78">
        <v>0.03</v>
      </c>
      <c r="T1485" s="78">
        <v>5.0000000000000001E-3</v>
      </c>
      <c r="U1485" s="14" t="s">
        <v>18</v>
      </c>
      <c r="V1485" s="79">
        <v>8.0000000000000002E-3</v>
      </c>
      <c r="W1485" s="79" t="s">
        <v>18</v>
      </c>
      <c r="X1485" s="79">
        <v>0.01</v>
      </c>
      <c r="Y1485" s="12" t="s">
        <v>141</v>
      </c>
      <c r="Z1485" s="60" t="s">
        <v>18</v>
      </c>
      <c r="AA1485" s="8" t="s">
        <v>18</v>
      </c>
      <c r="AB1485" s="80" t="s">
        <v>18</v>
      </c>
      <c r="AC1485" s="62">
        <v>39871</v>
      </c>
      <c r="AD1485" s="12" t="s">
        <v>2234</v>
      </c>
      <c r="AE1485" s="16" t="s">
        <v>1412</v>
      </c>
      <c r="AF1485" s="14" t="s">
        <v>18</v>
      </c>
      <c r="AG1485" s="39" t="s">
        <v>18</v>
      </c>
    </row>
    <row r="1486" spans="1:33" x14ac:dyDescent="0.25">
      <c r="A1486" s="40" t="s">
        <v>2749</v>
      </c>
      <c r="B1486" s="40" t="b" cm="1">
        <f t="array" ref="B1486">IsESG(A1486)</f>
        <v>0</v>
      </c>
      <c r="C1486" s="67">
        <v>-1.7791828801968299</v>
      </c>
      <c r="D1486" s="42">
        <v>20</v>
      </c>
      <c r="E1486" s="67">
        <v>-2.6184442126022498</v>
      </c>
      <c r="F1486" s="42">
        <v>27</v>
      </c>
      <c r="G1486" s="67">
        <v>-8.4424450294443307</v>
      </c>
      <c r="H1486" s="42">
        <v>28</v>
      </c>
      <c r="I1486" s="67">
        <v>11.9739983387256</v>
      </c>
      <c r="J1486" s="42">
        <v>4</v>
      </c>
      <c r="K1486" s="68">
        <v>5.1357678019195703</v>
      </c>
      <c r="L1486" s="64">
        <v>2</v>
      </c>
      <c r="M1486" s="67">
        <v>-4.8980583275835201</v>
      </c>
      <c r="N1486" s="42">
        <v>37</v>
      </c>
      <c r="O1486" s="67">
        <v>8.9382723197371696</v>
      </c>
      <c r="P1486" s="69">
        <v>0.88305532648250695</v>
      </c>
      <c r="Q1486" s="69" t="s">
        <v>18</v>
      </c>
      <c r="R1486" s="70">
        <v>8</v>
      </c>
      <c r="S1486" s="71">
        <v>0.03</v>
      </c>
      <c r="T1486" s="71">
        <v>5.0000000000000001E-3</v>
      </c>
      <c r="U1486" s="46" t="s">
        <v>18</v>
      </c>
      <c r="V1486" s="72">
        <v>8.0000000000000002E-3</v>
      </c>
      <c r="W1486" s="72" t="s">
        <v>18</v>
      </c>
      <c r="X1486" s="72">
        <v>0.01</v>
      </c>
      <c r="Y1486" s="48" t="s">
        <v>141</v>
      </c>
      <c r="Z1486" s="49" t="s">
        <v>18</v>
      </c>
      <c r="AA1486" s="50" t="s">
        <v>18</v>
      </c>
      <c r="AB1486" s="73" t="s">
        <v>18</v>
      </c>
      <c r="AC1486" s="52">
        <v>40044</v>
      </c>
      <c r="AD1486" s="48" t="s">
        <v>2234</v>
      </c>
      <c r="AE1486" s="53" t="s">
        <v>1412</v>
      </c>
      <c r="AF1486" s="46" t="s">
        <v>18</v>
      </c>
      <c r="AG1486" s="54" t="s">
        <v>18</v>
      </c>
    </row>
    <row r="1487" spans="1:33" x14ac:dyDescent="0.25">
      <c r="A1487" s="1" t="s">
        <v>2750</v>
      </c>
      <c r="B1487" s="40" t="b" cm="1">
        <f t="array" ref="B1487">IsESG(A1487)</f>
        <v>0</v>
      </c>
      <c r="C1487" s="74">
        <v>-0.28244082416208899</v>
      </c>
      <c r="D1487" s="37">
        <v>16</v>
      </c>
      <c r="E1487" s="74">
        <v>-2.6507313754237201</v>
      </c>
      <c r="F1487" s="37">
        <v>28</v>
      </c>
      <c r="G1487" s="74">
        <v>-5.4442997757550504</v>
      </c>
      <c r="H1487" s="37">
        <v>27</v>
      </c>
      <c r="I1487" s="74">
        <v>6.97492163009405</v>
      </c>
      <c r="J1487" s="37">
        <v>27</v>
      </c>
      <c r="K1487" s="74">
        <v>0.85710063543669102</v>
      </c>
      <c r="L1487" s="37">
        <v>35</v>
      </c>
      <c r="M1487" s="74">
        <v>-2.06629358588029</v>
      </c>
      <c r="N1487" s="37">
        <v>32</v>
      </c>
      <c r="O1487" s="74">
        <v>5.8899020599978398</v>
      </c>
      <c r="P1487" s="76">
        <v>0.49133453211691602</v>
      </c>
      <c r="Q1487" s="76" t="s">
        <v>18</v>
      </c>
      <c r="R1487" s="77">
        <v>8</v>
      </c>
      <c r="S1487" s="78">
        <v>0.03</v>
      </c>
      <c r="T1487" s="78">
        <v>5.0000000000000001E-3</v>
      </c>
      <c r="U1487" s="14" t="s">
        <v>18</v>
      </c>
      <c r="V1487" s="79">
        <v>8.0000000000000002E-3</v>
      </c>
      <c r="W1487" s="79" t="s">
        <v>18</v>
      </c>
      <c r="X1487" s="79">
        <v>0.01</v>
      </c>
      <c r="Y1487" s="12" t="s">
        <v>141</v>
      </c>
      <c r="Z1487" s="60" t="s">
        <v>18</v>
      </c>
      <c r="AA1487" s="8" t="s">
        <v>18</v>
      </c>
      <c r="AB1487" s="80" t="s">
        <v>18</v>
      </c>
      <c r="AC1487" s="62">
        <v>41064</v>
      </c>
      <c r="AD1487" s="12" t="s">
        <v>2234</v>
      </c>
      <c r="AE1487" s="16" t="s">
        <v>1412</v>
      </c>
      <c r="AF1487" s="14" t="s">
        <v>18</v>
      </c>
      <c r="AG1487" s="39" t="s">
        <v>18</v>
      </c>
    </row>
    <row r="1488" spans="1:33" hidden="1" x14ac:dyDescent="0.25">
      <c r="A1488" s="40" t="s">
        <v>2238</v>
      </c>
      <c r="B1488" s="40" t="b" cm="1">
        <f t="array" ref="B1488">IsESG(A1488)</f>
        <v>0</v>
      </c>
      <c r="C1488" s="67" t="s">
        <v>18</v>
      </c>
      <c r="D1488" s="42" t="s">
        <v>18</v>
      </c>
      <c r="E1488" s="67">
        <v>2.0351496028146299</v>
      </c>
      <c r="F1488" s="42">
        <v>6</v>
      </c>
      <c r="G1488" s="67">
        <v>2.7349539194040999</v>
      </c>
      <c r="H1488" s="42">
        <v>5</v>
      </c>
      <c r="I1488" s="67">
        <v>8.7234759178170993</v>
      </c>
      <c r="J1488" s="42">
        <v>11</v>
      </c>
      <c r="K1488" s="67">
        <v>2.9117959617426901</v>
      </c>
      <c r="L1488" s="42">
        <v>23</v>
      </c>
      <c r="M1488" s="67">
        <v>1.1700793982448201</v>
      </c>
      <c r="N1488" s="42">
        <v>6</v>
      </c>
      <c r="O1488" s="67">
        <v>1.80078630592669</v>
      </c>
      <c r="P1488" s="69">
        <v>2.5780219148198702</v>
      </c>
      <c r="Q1488" s="69" t="s">
        <v>18</v>
      </c>
      <c r="R1488" s="70">
        <v>8</v>
      </c>
      <c r="S1488" s="71">
        <v>0.03</v>
      </c>
      <c r="T1488" s="71">
        <v>5.0000000000000001E-3</v>
      </c>
      <c r="U1488" s="46" t="s">
        <v>18</v>
      </c>
      <c r="V1488" s="72">
        <v>8.0000000000000002E-3</v>
      </c>
      <c r="W1488" s="72" t="s">
        <v>18</v>
      </c>
      <c r="X1488" s="72">
        <v>0.01</v>
      </c>
      <c r="Y1488" s="48" t="s">
        <v>141</v>
      </c>
      <c r="Z1488" s="49" t="s">
        <v>18</v>
      </c>
      <c r="AA1488" s="50" t="s">
        <v>18</v>
      </c>
      <c r="AB1488" s="73" t="s">
        <v>18</v>
      </c>
      <c r="AC1488" s="52">
        <v>42947</v>
      </c>
      <c r="AD1488" s="48" t="s">
        <v>2234</v>
      </c>
      <c r="AE1488" s="53" t="s">
        <v>1524</v>
      </c>
      <c r="AF1488" s="46" t="s">
        <v>18</v>
      </c>
      <c r="AG1488" s="54" t="s">
        <v>18</v>
      </c>
    </row>
    <row r="1489" spans="1:33" x14ac:dyDescent="0.25">
      <c r="A1489" s="1" t="s">
        <v>2239</v>
      </c>
      <c r="B1489" s="40" t="b" cm="1">
        <f t="array" ref="B1489">IsESG(A1489)</f>
        <v>0</v>
      </c>
      <c r="C1489" s="74">
        <v>-1.7120970743997901</v>
      </c>
      <c r="D1489" s="37">
        <v>19</v>
      </c>
      <c r="E1489" s="74">
        <v>-0.69431101434457299</v>
      </c>
      <c r="F1489" s="37">
        <v>18</v>
      </c>
      <c r="G1489" s="74">
        <v>-4.9654490025617903</v>
      </c>
      <c r="H1489" s="37">
        <v>26</v>
      </c>
      <c r="I1489" s="74">
        <v>9.7974007048136507</v>
      </c>
      <c r="J1489" s="37">
        <v>9</v>
      </c>
      <c r="K1489" s="74">
        <v>4.1369557625036997</v>
      </c>
      <c r="L1489" s="37">
        <v>5</v>
      </c>
      <c r="M1489" s="74">
        <v>-4.3847466096453802</v>
      </c>
      <c r="N1489" s="37">
        <v>36</v>
      </c>
      <c r="O1489" s="74">
        <v>7.6861917673056901</v>
      </c>
      <c r="P1489" s="76">
        <v>0.74372218657080402</v>
      </c>
      <c r="Q1489" s="76" t="s">
        <v>18</v>
      </c>
      <c r="R1489" s="77">
        <v>8</v>
      </c>
      <c r="S1489" s="78">
        <v>0.03</v>
      </c>
      <c r="T1489" s="78">
        <v>5.0000000000000001E-3</v>
      </c>
      <c r="U1489" s="14" t="s">
        <v>18</v>
      </c>
      <c r="V1489" s="79">
        <v>0.01</v>
      </c>
      <c r="W1489" s="79" t="s">
        <v>18</v>
      </c>
      <c r="X1489" s="79">
        <v>1.2E-2</v>
      </c>
      <c r="Y1489" s="12" t="s">
        <v>141</v>
      </c>
      <c r="Z1489" s="60">
        <v>488.45926800472199</v>
      </c>
      <c r="AA1489" s="8" t="s">
        <v>18</v>
      </c>
      <c r="AB1489" s="80" t="s">
        <v>18</v>
      </c>
      <c r="AC1489" s="62">
        <v>40450</v>
      </c>
      <c r="AD1489" s="12" t="s">
        <v>2230</v>
      </c>
      <c r="AE1489" s="16" t="s">
        <v>1412</v>
      </c>
      <c r="AF1489" s="14" t="s">
        <v>18</v>
      </c>
      <c r="AG1489" s="39" t="s">
        <v>18</v>
      </c>
    </row>
    <row r="1490" spans="1:33" hidden="1" x14ac:dyDescent="0.25">
      <c r="A1490" s="40" t="s">
        <v>2240</v>
      </c>
      <c r="B1490" s="40" t="b" cm="1">
        <f t="array" ref="B1490">IsESG(A1490)</f>
        <v>0</v>
      </c>
      <c r="C1490" s="67" t="s">
        <v>18</v>
      </c>
      <c r="D1490" s="42" t="s">
        <v>18</v>
      </c>
      <c r="E1490" s="67">
        <v>0.659719020198412</v>
      </c>
      <c r="F1490" s="42">
        <v>11</v>
      </c>
      <c r="G1490" s="67">
        <v>7.0244450918854799E-3</v>
      </c>
      <c r="H1490" s="42">
        <v>11</v>
      </c>
      <c r="I1490" s="67">
        <v>8.4676037024339497</v>
      </c>
      <c r="J1490" s="42">
        <v>12</v>
      </c>
      <c r="K1490" s="67">
        <v>3.4888791975577802</v>
      </c>
      <c r="L1490" s="42">
        <v>14</v>
      </c>
      <c r="M1490" s="67">
        <v>-1.1867582760775099</v>
      </c>
      <c r="N1490" s="42">
        <v>28</v>
      </c>
      <c r="O1490" s="67">
        <v>2.6292250960358898</v>
      </c>
      <c r="P1490" s="69">
        <v>1.6683981724566299</v>
      </c>
      <c r="Q1490" s="69" t="s">
        <v>18</v>
      </c>
      <c r="R1490" s="70">
        <v>8</v>
      </c>
      <c r="S1490" s="71">
        <v>0.03</v>
      </c>
      <c r="T1490" s="71">
        <v>5.0000000000000001E-3</v>
      </c>
      <c r="U1490" s="46" t="s">
        <v>18</v>
      </c>
      <c r="V1490" s="72">
        <v>1.2E-2</v>
      </c>
      <c r="W1490" s="72" t="s">
        <v>18</v>
      </c>
      <c r="X1490" s="72">
        <v>1.39999999999999E-2</v>
      </c>
      <c r="Y1490" s="48" t="s">
        <v>141</v>
      </c>
      <c r="Z1490" s="49" t="s">
        <v>18</v>
      </c>
      <c r="AA1490" s="50" t="s">
        <v>18</v>
      </c>
      <c r="AB1490" s="73" t="s">
        <v>18</v>
      </c>
      <c r="AC1490" s="52">
        <v>42444</v>
      </c>
      <c r="AD1490" s="48" t="s">
        <v>2230</v>
      </c>
      <c r="AE1490" s="53" t="s">
        <v>1412</v>
      </c>
      <c r="AF1490" s="46" t="s">
        <v>235</v>
      </c>
      <c r="AG1490" s="54" t="s">
        <v>18</v>
      </c>
    </row>
    <row r="1491" spans="1:33" x14ac:dyDescent="0.25">
      <c r="A1491" s="225" t="s">
        <v>2422</v>
      </c>
      <c r="B1491" s="40" t="b" cm="1">
        <f t="array" ref="B1491">IsESG(A1491)</f>
        <v>1</v>
      </c>
      <c r="C1491" s="55">
        <v>3.30879065218316</v>
      </c>
      <c r="D1491" s="37">
        <v>4</v>
      </c>
      <c r="E1491" s="65">
        <v>3.0243404661506901</v>
      </c>
      <c r="F1491" s="66">
        <v>2</v>
      </c>
      <c r="G1491" s="65">
        <v>2.9079291916816299</v>
      </c>
      <c r="H1491" s="66">
        <v>3</v>
      </c>
      <c r="I1491" s="55">
        <v>10.5447086530426</v>
      </c>
      <c r="J1491" s="37">
        <v>25</v>
      </c>
      <c r="K1491" s="55">
        <v>4.6985177723413996</v>
      </c>
      <c r="L1491" s="37">
        <v>15</v>
      </c>
      <c r="M1491" s="55">
        <v>0.33788442973383598</v>
      </c>
      <c r="N1491" s="37">
        <v>24</v>
      </c>
      <c r="O1491" s="55">
        <v>1.11085054942922</v>
      </c>
      <c r="P1491" s="56">
        <v>5.8186938820287599</v>
      </c>
      <c r="Q1491" s="56">
        <v>1.72</v>
      </c>
      <c r="R1491" s="57">
        <v>8</v>
      </c>
      <c r="S1491" s="58">
        <v>0</v>
      </c>
      <c r="T1491" s="58">
        <v>0</v>
      </c>
      <c r="U1491" s="14" t="s">
        <v>18</v>
      </c>
      <c r="V1491" s="59">
        <v>7.0000000000000001E-3</v>
      </c>
      <c r="W1491" s="59" t="s">
        <v>18</v>
      </c>
      <c r="X1491" s="59">
        <v>7.0403618787240798E-3</v>
      </c>
      <c r="Y1491" s="12" t="s">
        <v>30</v>
      </c>
      <c r="Z1491" s="60">
        <v>503.77602304999999</v>
      </c>
      <c r="AA1491" s="8">
        <v>-1.5313220000000001</v>
      </c>
      <c r="AB1491" s="61">
        <v>1871</v>
      </c>
      <c r="AC1491" s="62">
        <v>41554</v>
      </c>
      <c r="AD1491" s="12" t="s">
        <v>139</v>
      </c>
      <c r="AE1491" s="16">
        <v>30</v>
      </c>
      <c r="AF1491" s="14" t="s">
        <v>42</v>
      </c>
      <c r="AG1491" s="39">
        <v>77.658134000000004</v>
      </c>
    </row>
    <row r="1492" spans="1:33" x14ac:dyDescent="0.25">
      <c r="A1492" s="225" t="s">
        <v>2390</v>
      </c>
      <c r="B1492" s="40" t="b" cm="1">
        <f t="array" ref="B1492">IsESG(A1492)</f>
        <v>1</v>
      </c>
      <c r="C1492" s="41">
        <v>3.2443630715740501</v>
      </c>
      <c r="D1492" s="42">
        <v>29</v>
      </c>
      <c r="E1492" s="41">
        <v>1.7693887046524599</v>
      </c>
      <c r="F1492" s="42">
        <v>46</v>
      </c>
      <c r="G1492" s="41">
        <v>-3.6078324365016399</v>
      </c>
      <c r="H1492" s="42">
        <v>45</v>
      </c>
      <c r="I1492" s="41">
        <v>20.048360412336098</v>
      </c>
      <c r="J1492" s="42">
        <v>30</v>
      </c>
      <c r="K1492" s="41">
        <v>4.0787054063993597</v>
      </c>
      <c r="L1492" s="42">
        <v>8</v>
      </c>
      <c r="M1492" s="41">
        <v>-3.4822646657571901</v>
      </c>
      <c r="N1492" s="42">
        <v>35</v>
      </c>
      <c r="O1492" s="41">
        <v>10.396277956118</v>
      </c>
      <c r="P1492" s="43">
        <v>1.5358718882375599</v>
      </c>
      <c r="Q1492" s="43">
        <v>4.6555039371751997E-2</v>
      </c>
      <c r="R1492" s="44">
        <v>8</v>
      </c>
      <c r="S1492" s="45">
        <v>0</v>
      </c>
      <c r="T1492" s="45">
        <v>0</v>
      </c>
      <c r="U1492" s="46" t="s">
        <v>89</v>
      </c>
      <c r="V1492" s="47">
        <v>1.4999999999999999E-2</v>
      </c>
      <c r="W1492" s="47" t="s">
        <v>18</v>
      </c>
      <c r="X1492" s="47">
        <v>1.50842691817209E-2</v>
      </c>
      <c r="Y1492" s="48" t="s">
        <v>30</v>
      </c>
      <c r="Z1492" s="49">
        <v>65.530426259999999</v>
      </c>
      <c r="AA1492" s="50">
        <v>-2.9189319999999999</v>
      </c>
      <c r="AB1492" s="51">
        <v>1188</v>
      </c>
      <c r="AC1492" s="52">
        <v>36908</v>
      </c>
      <c r="AD1492" s="48" t="s">
        <v>139</v>
      </c>
      <c r="AE1492" s="53">
        <v>30</v>
      </c>
      <c r="AF1492" s="46" t="s">
        <v>42</v>
      </c>
      <c r="AG1492" s="54">
        <v>-26.594201000000002</v>
      </c>
    </row>
    <row r="1493" spans="1:33" x14ac:dyDescent="0.25">
      <c r="A1493" s="1" t="s">
        <v>2245</v>
      </c>
      <c r="B1493" s="40" t="b" cm="1">
        <f t="array" ref="B1493">IsESG(A1493)</f>
        <v>0</v>
      </c>
      <c r="C1493" s="74">
        <v>0.29880049721302498</v>
      </c>
      <c r="D1493" s="37">
        <v>14</v>
      </c>
      <c r="E1493" s="74">
        <v>0.53737410324570201</v>
      </c>
      <c r="F1493" s="37">
        <v>12</v>
      </c>
      <c r="G1493" s="74">
        <v>1.0144767747449499</v>
      </c>
      <c r="H1493" s="37">
        <v>8</v>
      </c>
      <c r="I1493" s="74">
        <v>3.1280184263317401</v>
      </c>
      <c r="J1493" s="37">
        <v>33</v>
      </c>
      <c r="K1493" s="74">
        <v>1.1293260473587301</v>
      </c>
      <c r="L1493" s="37">
        <v>33</v>
      </c>
      <c r="M1493" s="74">
        <v>0.173210161662851</v>
      </c>
      <c r="N1493" s="37">
        <v>14</v>
      </c>
      <c r="O1493" s="74">
        <v>0.75016486413396699</v>
      </c>
      <c r="P1493" s="76">
        <v>-1.27037532209534</v>
      </c>
      <c r="Q1493" s="76" t="s">
        <v>18</v>
      </c>
      <c r="R1493" s="77">
        <v>6</v>
      </c>
      <c r="S1493" s="78">
        <v>0.03</v>
      </c>
      <c r="T1493" s="78">
        <v>5.0000000000000001E-3</v>
      </c>
      <c r="U1493" s="14" t="s">
        <v>18</v>
      </c>
      <c r="V1493" s="79">
        <v>0.01</v>
      </c>
      <c r="W1493" s="79" t="s">
        <v>18</v>
      </c>
      <c r="X1493" s="79">
        <v>1.2E-2</v>
      </c>
      <c r="Y1493" s="12" t="s">
        <v>141</v>
      </c>
      <c r="Z1493" s="60">
        <v>180.9</v>
      </c>
      <c r="AA1493" s="8" t="s">
        <v>18</v>
      </c>
      <c r="AB1493" s="80" t="s">
        <v>18</v>
      </c>
      <c r="AC1493" s="62">
        <v>39282</v>
      </c>
      <c r="AD1493" s="12" t="s">
        <v>2246</v>
      </c>
      <c r="AE1493" s="16" t="s">
        <v>1412</v>
      </c>
      <c r="AF1493" s="14" t="s">
        <v>18</v>
      </c>
      <c r="AG1493" s="39" t="s">
        <v>18</v>
      </c>
    </row>
    <row r="1494" spans="1:33" x14ac:dyDescent="0.25">
      <c r="A1494" s="40" t="s">
        <v>2751</v>
      </c>
      <c r="B1494" s="40" t="b" cm="1">
        <f t="array" ref="B1494">IsESG(A1494)</f>
        <v>0</v>
      </c>
      <c r="C1494" s="68">
        <v>3.38332072320246</v>
      </c>
      <c r="D1494" s="64">
        <v>3</v>
      </c>
      <c r="E1494" s="68">
        <v>2.5989620085045999</v>
      </c>
      <c r="F1494" s="64">
        <v>3</v>
      </c>
      <c r="G1494" s="68">
        <v>5.1911935925091903</v>
      </c>
      <c r="H1494" s="64">
        <v>1</v>
      </c>
      <c r="I1494" s="67">
        <v>2.2503492686767501</v>
      </c>
      <c r="J1494" s="42">
        <v>34</v>
      </c>
      <c r="K1494" s="67">
        <v>0.43655965515831902</v>
      </c>
      <c r="L1494" s="42">
        <v>37</v>
      </c>
      <c r="M1494" s="68">
        <v>3.2176172704218899</v>
      </c>
      <c r="N1494" s="64">
        <v>1</v>
      </c>
      <c r="O1494" s="67">
        <v>5.9936076720046403</v>
      </c>
      <c r="P1494" s="69">
        <v>-0.305435421992094</v>
      </c>
      <c r="Q1494" s="69" t="s">
        <v>18</v>
      </c>
      <c r="R1494" s="70">
        <v>6</v>
      </c>
      <c r="S1494" s="71">
        <v>0.03</v>
      </c>
      <c r="T1494" s="71">
        <v>5.0000000000000001E-3</v>
      </c>
      <c r="U1494" s="46" t="s">
        <v>18</v>
      </c>
      <c r="V1494" s="72">
        <v>0.01</v>
      </c>
      <c r="W1494" s="72" t="s">
        <v>18</v>
      </c>
      <c r="X1494" s="72">
        <v>1.2E-2</v>
      </c>
      <c r="Y1494" s="48" t="s">
        <v>141</v>
      </c>
      <c r="Z1494" s="49" t="s">
        <v>18</v>
      </c>
      <c r="AA1494" s="50" t="s">
        <v>18</v>
      </c>
      <c r="AB1494" s="73" t="s">
        <v>18</v>
      </c>
      <c r="AC1494" s="52">
        <v>39735</v>
      </c>
      <c r="AD1494" s="48" t="s">
        <v>2246</v>
      </c>
      <c r="AE1494" s="53" t="s">
        <v>1412</v>
      </c>
      <c r="AF1494" s="46" t="s">
        <v>18</v>
      </c>
      <c r="AG1494" s="54" t="s">
        <v>18</v>
      </c>
    </row>
    <row r="1495" spans="1:33" hidden="1" x14ac:dyDescent="0.25">
      <c r="A1495" s="1" t="s">
        <v>2248</v>
      </c>
      <c r="B1495" s="40" t="b" cm="1">
        <f t="array" ref="B1495">IsESG(A1495)</f>
        <v>0</v>
      </c>
      <c r="C1495" s="74" t="s">
        <v>18</v>
      </c>
      <c r="D1495" s="37" t="s">
        <v>18</v>
      </c>
      <c r="E1495" s="74">
        <v>-0.37169258373635999</v>
      </c>
      <c r="F1495" s="37">
        <v>16</v>
      </c>
      <c r="G1495" s="74">
        <v>-0.25678780307176702</v>
      </c>
      <c r="H1495" s="37">
        <v>12</v>
      </c>
      <c r="I1495" s="74">
        <v>-0.70694087403597705</v>
      </c>
      <c r="J1495" s="37">
        <v>35</v>
      </c>
      <c r="K1495" s="74">
        <v>1.1258018065192399</v>
      </c>
      <c r="L1495" s="37">
        <v>34</v>
      </c>
      <c r="M1495" s="74">
        <v>0.168568464730323</v>
      </c>
      <c r="N1495" s="37">
        <v>15</v>
      </c>
      <c r="O1495" s="74">
        <v>3.94251431523137</v>
      </c>
      <c r="P1495" s="76">
        <v>-1.21444079803817</v>
      </c>
      <c r="Q1495" s="76" t="s">
        <v>18</v>
      </c>
      <c r="R1495" s="77">
        <v>6</v>
      </c>
      <c r="S1495" s="78">
        <v>0.03</v>
      </c>
      <c r="T1495" s="78">
        <v>5.0000000000000001E-3</v>
      </c>
      <c r="U1495" s="14" t="s">
        <v>18</v>
      </c>
      <c r="V1495" s="79">
        <v>0.01</v>
      </c>
      <c r="W1495" s="79" t="s">
        <v>18</v>
      </c>
      <c r="X1495" s="79">
        <v>1.2E-2</v>
      </c>
      <c r="Y1495" s="12" t="s">
        <v>141</v>
      </c>
      <c r="Z1495" s="60" t="s">
        <v>18</v>
      </c>
      <c r="AA1495" s="8" t="s">
        <v>18</v>
      </c>
      <c r="AB1495" s="80" t="s">
        <v>18</v>
      </c>
      <c r="AC1495" s="62">
        <v>42040</v>
      </c>
      <c r="AD1495" s="12" t="s">
        <v>2246</v>
      </c>
      <c r="AE1495" s="16" t="s">
        <v>1426</v>
      </c>
      <c r="AF1495" s="14" t="s">
        <v>18</v>
      </c>
      <c r="AG1495" s="39" t="s">
        <v>18</v>
      </c>
    </row>
    <row r="1496" spans="1:33" hidden="1" x14ac:dyDescent="0.25">
      <c r="A1496" s="40" t="s">
        <v>2249</v>
      </c>
      <c r="B1496" s="40" t="b" cm="1">
        <f t="array" ref="B1496">IsESG(A1496)</f>
        <v>0</v>
      </c>
      <c r="C1496" s="67" t="s">
        <v>18</v>
      </c>
      <c r="D1496" s="42" t="s">
        <v>18</v>
      </c>
      <c r="E1496" s="67">
        <v>1.54040254436833</v>
      </c>
      <c r="F1496" s="42">
        <v>8</v>
      </c>
      <c r="G1496" s="68">
        <v>3.58179532454843</v>
      </c>
      <c r="H1496" s="64">
        <v>2</v>
      </c>
      <c r="I1496" s="67">
        <v>-2.85610990600152</v>
      </c>
      <c r="J1496" s="42">
        <v>36</v>
      </c>
      <c r="K1496" s="67">
        <v>0.78769692423106197</v>
      </c>
      <c r="L1496" s="42">
        <v>36</v>
      </c>
      <c r="M1496" s="68">
        <v>3.18740399385559</v>
      </c>
      <c r="N1496" s="64">
        <v>2</v>
      </c>
      <c r="O1496" s="67">
        <v>8.8068326154147893</v>
      </c>
      <c r="P1496" s="69">
        <v>-0.78769741247152503</v>
      </c>
      <c r="Q1496" s="69" t="s">
        <v>18</v>
      </c>
      <c r="R1496" s="70">
        <v>6</v>
      </c>
      <c r="S1496" s="71">
        <v>0</v>
      </c>
      <c r="T1496" s="71">
        <v>0</v>
      </c>
      <c r="U1496" s="46" t="s">
        <v>18</v>
      </c>
      <c r="V1496" s="72">
        <v>5.4999999999999997E-3</v>
      </c>
      <c r="W1496" s="72" t="s">
        <v>18</v>
      </c>
      <c r="X1496" s="72">
        <v>6.6E-3</v>
      </c>
      <c r="Y1496" s="48" t="s">
        <v>141</v>
      </c>
      <c r="Z1496" s="49" t="s">
        <v>18</v>
      </c>
      <c r="AA1496" s="50" t="s">
        <v>18</v>
      </c>
      <c r="AB1496" s="73" t="s">
        <v>18</v>
      </c>
      <c r="AC1496" s="52">
        <v>43431</v>
      </c>
      <c r="AD1496" s="48" t="s">
        <v>2246</v>
      </c>
      <c r="AE1496" s="53" t="s">
        <v>1483</v>
      </c>
      <c r="AF1496" s="46" t="s">
        <v>18</v>
      </c>
      <c r="AG1496" s="54" t="s">
        <v>18</v>
      </c>
    </row>
    <row r="1497" spans="1:33" x14ac:dyDescent="0.25">
      <c r="A1497" s="1" t="s">
        <v>2250</v>
      </c>
      <c r="B1497" s="40" t="b" cm="1">
        <f t="array" ref="B1497">IsESG(A1497)</f>
        <v>0</v>
      </c>
      <c r="C1497" s="74">
        <v>2.06664580456505</v>
      </c>
      <c r="D1497" s="37">
        <v>6</v>
      </c>
      <c r="E1497" s="74">
        <v>-0.86718113874471003</v>
      </c>
      <c r="F1497" s="37">
        <v>21</v>
      </c>
      <c r="G1497" s="74">
        <v>-1.13247174058614</v>
      </c>
      <c r="H1497" s="37">
        <v>16</v>
      </c>
      <c r="I1497" s="74">
        <v>6.9609000399381804</v>
      </c>
      <c r="J1497" s="37">
        <v>28</v>
      </c>
      <c r="K1497" s="74">
        <v>2.9207014913569598</v>
      </c>
      <c r="L1497" s="37">
        <v>22</v>
      </c>
      <c r="M1497" s="74">
        <v>-7.7172447704121294E-2</v>
      </c>
      <c r="N1497" s="37">
        <v>17</v>
      </c>
      <c r="O1497" s="74">
        <v>6.7418629997737103</v>
      </c>
      <c r="P1497" s="76">
        <v>0.42716541151967902</v>
      </c>
      <c r="Q1497" s="76" t="s">
        <v>18</v>
      </c>
      <c r="R1497" s="77">
        <v>8</v>
      </c>
      <c r="S1497" s="78">
        <v>0.03</v>
      </c>
      <c r="T1497" s="78">
        <v>0</v>
      </c>
      <c r="U1497" s="14" t="s">
        <v>18</v>
      </c>
      <c r="V1497" s="79">
        <v>8.9999999999999993E-3</v>
      </c>
      <c r="W1497" s="79" t="s">
        <v>18</v>
      </c>
      <c r="X1497" s="79">
        <v>1.0999999999999999E-2</v>
      </c>
      <c r="Y1497" s="12" t="s">
        <v>141</v>
      </c>
      <c r="Z1497" s="60">
        <v>71.428571428571402</v>
      </c>
      <c r="AA1497" s="8" t="s">
        <v>18</v>
      </c>
      <c r="AB1497" s="80" t="s">
        <v>18</v>
      </c>
      <c r="AC1497" s="62">
        <v>36784</v>
      </c>
      <c r="AD1497" s="12" t="s">
        <v>2251</v>
      </c>
      <c r="AE1497" s="16" t="s">
        <v>1412</v>
      </c>
      <c r="AF1497" s="14" t="s">
        <v>18</v>
      </c>
      <c r="AG1497" s="39" t="s">
        <v>18</v>
      </c>
    </row>
    <row r="1498" spans="1:33" x14ac:dyDescent="0.25">
      <c r="A1498" s="40" t="s">
        <v>2752</v>
      </c>
      <c r="B1498" s="40" t="b" cm="1">
        <f t="array" ref="B1498">IsESG(A1498)</f>
        <v>0</v>
      </c>
      <c r="C1498" s="67">
        <v>2.4960017449757901</v>
      </c>
      <c r="D1498" s="42">
        <v>5</v>
      </c>
      <c r="E1498" s="67">
        <v>-2.8100837459688E-2</v>
      </c>
      <c r="F1498" s="42">
        <v>14</v>
      </c>
      <c r="G1498" s="67">
        <v>-0.30246670937833497</v>
      </c>
      <c r="H1498" s="42">
        <v>13</v>
      </c>
      <c r="I1498" s="67">
        <v>6.9909936076607098</v>
      </c>
      <c r="J1498" s="42">
        <v>26</v>
      </c>
      <c r="K1498" s="67">
        <v>2.99139899339777</v>
      </c>
      <c r="L1498" s="42">
        <v>21</v>
      </c>
      <c r="M1498" s="67">
        <v>-4.42388380054725E-2</v>
      </c>
      <c r="N1498" s="42">
        <v>16</v>
      </c>
      <c r="O1498" s="67">
        <v>5.9184093088806096</v>
      </c>
      <c r="P1498" s="69">
        <v>0.49168350794253302</v>
      </c>
      <c r="Q1498" s="69" t="s">
        <v>18</v>
      </c>
      <c r="R1498" s="70">
        <v>8</v>
      </c>
      <c r="S1498" s="71">
        <v>0.03</v>
      </c>
      <c r="T1498" s="71">
        <v>0</v>
      </c>
      <c r="U1498" s="46" t="s">
        <v>18</v>
      </c>
      <c r="V1498" s="72">
        <v>8.9999999999999993E-3</v>
      </c>
      <c r="W1498" s="72" t="s">
        <v>18</v>
      </c>
      <c r="X1498" s="72">
        <v>1.0999999999999999E-2</v>
      </c>
      <c r="Y1498" s="48" t="s">
        <v>141</v>
      </c>
      <c r="Z1498" s="49" t="s">
        <v>18</v>
      </c>
      <c r="AA1498" s="50" t="s">
        <v>18</v>
      </c>
      <c r="AB1498" s="73" t="s">
        <v>18</v>
      </c>
      <c r="AC1498" s="52">
        <v>38442</v>
      </c>
      <c r="AD1498" s="48" t="s">
        <v>2251</v>
      </c>
      <c r="AE1498" s="53" t="s">
        <v>1412</v>
      </c>
      <c r="AF1498" s="46" t="s">
        <v>18</v>
      </c>
      <c r="AG1498" s="54" t="s">
        <v>18</v>
      </c>
    </row>
    <row r="1499" spans="1:33" x14ac:dyDescent="0.25">
      <c r="A1499" s="1" t="s">
        <v>2753</v>
      </c>
      <c r="B1499" s="40" t="b" cm="1">
        <f t="array" ref="B1499">IsESG(A1499)</f>
        <v>0</v>
      </c>
      <c r="C1499" s="74">
        <v>-0.70410868505048596</v>
      </c>
      <c r="D1499" s="37">
        <v>18</v>
      </c>
      <c r="E1499" s="74">
        <v>-2.24470474149813</v>
      </c>
      <c r="F1499" s="37">
        <v>26</v>
      </c>
      <c r="G1499" s="74">
        <v>-4.5452480925610699</v>
      </c>
      <c r="H1499" s="37">
        <v>25</v>
      </c>
      <c r="I1499" s="74">
        <v>7.6371973062042402</v>
      </c>
      <c r="J1499" s="37">
        <v>19</v>
      </c>
      <c r="K1499" s="74">
        <v>3.57093616434573</v>
      </c>
      <c r="L1499" s="37">
        <v>11</v>
      </c>
      <c r="M1499" s="74">
        <v>-3.0334322963727698</v>
      </c>
      <c r="N1499" s="37">
        <v>35</v>
      </c>
      <c r="O1499" s="74">
        <v>4.9457688980783301</v>
      </c>
      <c r="P1499" s="76">
        <v>0.71903641724049105</v>
      </c>
      <c r="Q1499" s="76" t="s">
        <v>18</v>
      </c>
      <c r="R1499" s="77">
        <v>8</v>
      </c>
      <c r="S1499" s="78">
        <v>0.03</v>
      </c>
      <c r="T1499" s="78">
        <v>0</v>
      </c>
      <c r="U1499" s="14" t="s">
        <v>18</v>
      </c>
      <c r="V1499" s="79">
        <v>8.9999999999999993E-3</v>
      </c>
      <c r="W1499" s="79" t="s">
        <v>18</v>
      </c>
      <c r="X1499" s="79">
        <v>1.0999999999999999E-2</v>
      </c>
      <c r="Y1499" s="12" t="s">
        <v>141</v>
      </c>
      <c r="Z1499" s="60" t="s">
        <v>18</v>
      </c>
      <c r="AA1499" s="8" t="s">
        <v>18</v>
      </c>
      <c r="AB1499" s="80" t="s">
        <v>18</v>
      </c>
      <c r="AC1499" s="62">
        <v>40819</v>
      </c>
      <c r="AD1499" s="12" t="s">
        <v>2251</v>
      </c>
      <c r="AE1499" s="16">
        <v>35000</v>
      </c>
      <c r="AF1499" s="14" t="s">
        <v>18</v>
      </c>
      <c r="AG1499" s="39" t="s">
        <v>18</v>
      </c>
    </row>
    <row r="1500" spans="1:33" x14ac:dyDescent="0.25">
      <c r="A1500" s="40" t="s">
        <v>2254</v>
      </c>
      <c r="B1500" s="40" t="b" cm="1">
        <f t="array" ref="B1500">IsESG(A1500)</f>
        <v>0</v>
      </c>
      <c r="C1500" s="67">
        <v>1.2886275168074699</v>
      </c>
      <c r="D1500" s="42">
        <v>9</v>
      </c>
      <c r="E1500" s="67">
        <v>-0.52086166694434999</v>
      </c>
      <c r="F1500" s="42">
        <v>17</v>
      </c>
      <c r="G1500" s="67">
        <v>-2.6950049796911499</v>
      </c>
      <c r="H1500" s="42">
        <v>21</v>
      </c>
      <c r="I1500" s="67">
        <v>11.0831234256926</v>
      </c>
      <c r="J1500" s="42">
        <v>6</v>
      </c>
      <c r="K1500" s="67">
        <v>3.6021926389975198</v>
      </c>
      <c r="L1500" s="42">
        <v>9</v>
      </c>
      <c r="M1500" s="67">
        <v>-2.6490066225165299</v>
      </c>
      <c r="N1500" s="42">
        <v>34</v>
      </c>
      <c r="O1500" s="67">
        <v>5.8118263726625097</v>
      </c>
      <c r="P1500" s="69">
        <v>1.2048044142196599</v>
      </c>
      <c r="Q1500" s="69" t="s">
        <v>18</v>
      </c>
      <c r="R1500" s="70">
        <v>6</v>
      </c>
      <c r="S1500" s="71">
        <v>0</v>
      </c>
      <c r="T1500" s="71">
        <v>0</v>
      </c>
      <c r="U1500" s="46" t="s">
        <v>18</v>
      </c>
      <c r="V1500" s="72">
        <v>5.0000000000000001E-3</v>
      </c>
      <c r="W1500" s="72" t="s">
        <v>18</v>
      </c>
      <c r="X1500" s="72">
        <v>6.6E-3</v>
      </c>
      <c r="Y1500" s="48" t="s">
        <v>141</v>
      </c>
      <c r="Z1500" s="49">
        <v>5742.4220951300003</v>
      </c>
      <c r="AA1500" s="50" t="s">
        <v>18</v>
      </c>
      <c r="AB1500" s="73" t="s">
        <v>18</v>
      </c>
      <c r="AC1500" s="52">
        <v>41248</v>
      </c>
      <c r="AD1500" s="48" t="s">
        <v>2255</v>
      </c>
      <c r="AE1500" s="53">
        <v>10000000</v>
      </c>
      <c r="AF1500" s="46" t="s">
        <v>235</v>
      </c>
      <c r="AG1500" s="54" t="s">
        <v>18</v>
      </c>
    </row>
    <row r="1501" spans="1:33" x14ac:dyDescent="0.25">
      <c r="A1501" s="1" t="s">
        <v>2256</v>
      </c>
      <c r="B1501" s="40" t="b" cm="1">
        <f t="array" ref="B1501">IsESG(A1501)</f>
        <v>0</v>
      </c>
      <c r="C1501" s="74">
        <v>-0.56557216729707904</v>
      </c>
      <c r="D1501" s="37">
        <v>17</v>
      </c>
      <c r="E1501" s="74">
        <v>-1.4179090275438799</v>
      </c>
      <c r="F1501" s="37">
        <v>24</v>
      </c>
      <c r="G1501" s="74">
        <v>-2.2036496867974402</v>
      </c>
      <c r="H1501" s="37">
        <v>20</v>
      </c>
      <c r="I1501" s="74">
        <v>6.3006592456500199</v>
      </c>
      <c r="J1501" s="37">
        <v>29</v>
      </c>
      <c r="K1501" s="74">
        <v>2.8224963412084101</v>
      </c>
      <c r="L1501" s="37">
        <v>25</v>
      </c>
      <c r="M1501" s="74">
        <v>-9.1416962925339101E-2</v>
      </c>
      <c r="N1501" s="37">
        <v>18</v>
      </c>
      <c r="O1501" s="74">
        <v>1.9468800527616099</v>
      </c>
      <c r="P1501" s="76">
        <v>1.1401061330259801</v>
      </c>
      <c r="Q1501" s="76" t="s">
        <v>18</v>
      </c>
      <c r="R1501" s="77">
        <v>8</v>
      </c>
      <c r="S1501" s="78">
        <v>0.05</v>
      </c>
      <c r="T1501" s="78">
        <v>0.01</v>
      </c>
      <c r="U1501" s="14" t="s">
        <v>18</v>
      </c>
      <c r="V1501" s="79">
        <v>1.2E-2</v>
      </c>
      <c r="W1501" s="79" t="s">
        <v>18</v>
      </c>
      <c r="X1501" s="79">
        <v>9.6600000000000002E-3</v>
      </c>
      <c r="Y1501" s="12" t="s">
        <v>141</v>
      </c>
      <c r="Z1501" s="60" t="s">
        <v>18</v>
      </c>
      <c r="AA1501" s="8" t="s">
        <v>18</v>
      </c>
      <c r="AB1501" s="80" t="s">
        <v>18</v>
      </c>
      <c r="AC1501" s="62">
        <v>41620</v>
      </c>
      <c r="AD1501" s="12" t="s">
        <v>2257</v>
      </c>
      <c r="AE1501" s="16" t="s">
        <v>56</v>
      </c>
      <c r="AF1501" s="14" t="s">
        <v>18</v>
      </c>
      <c r="AG1501" s="39" t="s">
        <v>18</v>
      </c>
    </row>
    <row r="1502" spans="1:33" x14ac:dyDescent="0.25">
      <c r="A1502" s="40" t="s">
        <v>2258</v>
      </c>
      <c r="B1502" s="40" t="b" cm="1">
        <f t="array" ref="B1502">IsESG(A1502)</f>
        <v>0</v>
      </c>
      <c r="C1502" s="67">
        <v>0.46941828472566399</v>
      </c>
      <c r="D1502" s="42">
        <v>13</v>
      </c>
      <c r="E1502" s="67">
        <v>-0.81549320286871096</v>
      </c>
      <c r="F1502" s="42">
        <v>19</v>
      </c>
      <c r="G1502" s="67">
        <v>-1.5947009960855401</v>
      </c>
      <c r="H1502" s="42">
        <v>18</v>
      </c>
      <c r="I1502" s="67">
        <v>9.2720008878036406</v>
      </c>
      <c r="J1502" s="42">
        <v>10</v>
      </c>
      <c r="K1502" s="67">
        <v>4.03063919704163</v>
      </c>
      <c r="L1502" s="42">
        <v>6</v>
      </c>
      <c r="M1502" s="67">
        <v>-0.36428029344802698</v>
      </c>
      <c r="N1502" s="42">
        <v>20</v>
      </c>
      <c r="O1502" s="67">
        <v>3.9094921987564</v>
      </c>
      <c r="P1502" s="69">
        <v>1.32779176083899</v>
      </c>
      <c r="Q1502" s="69" t="s">
        <v>18</v>
      </c>
      <c r="R1502" s="70">
        <v>8</v>
      </c>
      <c r="S1502" s="71">
        <v>0.05</v>
      </c>
      <c r="T1502" s="71">
        <v>0.01</v>
      </c>
      <c r="U1502" s="46" t="s">
        <v>18</v>
      </c>
      <c r="V1502" s="72">
        <v>8.9999999999999993E-3</v>
      </c>
      <c r="W1502" s="72" t="s">
        <v>18</v>
      </c>
      <c r="X1502" s="72">
        <v>1.00299999999999E-2</v>
      </c>
      <c r="Y1502" s="48" t="s">
        <v>141</v>
      </c>
      <c r="Z1502" s="49">
        <v>43.030091479999903</v>
      </c>
      <c r="AA1502" s="50" t="s">
        <v>18</v>
      </c>
      <c r="AB1502" s="73" t="s">
        <v>18</v>
      </c>
      <c r="AC1502" s="52">
        <v>36482</v>
      </c>
      <c r="AD1502" s="48" t="s">
        <v>2259</v>
      </c>
      <c r="AE1502" s="53" t="s">
        <v>56</v>
      </c>
      <c r="AF1502" s="46" t="s">
        <v>18</v>
      </c>
      <c r="AG1502" s="54" t="s">
        <v>18</v>
      </c>
    </row>
    <row r="1503" spans="1:33" hidden="1" x14ac:dyDescent="0.25">
      <c r="A1503" s="1" t="s">
        <v>2260</v>
      </c>
      <c r="B1503" s="40" t="b" cm="1">
        <f t="array" ref="B1503">IsESG(A1503)</f>
        <v>0</v>
      </c>
      <c r="C1503" s="74" t="s">
        <v>18</v>
      </c>
      <c r="D1503" s="37" t="s">
        <v>18</v>
      </c>
      <c r="E1503" s="74">
        <v>-4.3242096099105301E-2</v>
      </c>
      <c r="F1503" s="37">
        <v>15</v>
      </c>
      <c r="G1503" s="74">
        <v>-0.44724230723281999</v>
      </c>
      <c r="H1503" s="37">
        <v>15</v>
      </c>
      <c r="I1503" s="74">
        <v>5.32869572527414</v>
      </c>
      <c r="J1503" s="37">
        <v>31</v>
      </c>
      <c r="K1503" s="74">
        <v>2.1690603117003802</v>
      </c>
      <c r="L1503" s="37">
        <v>32</v>
      </c>
      <c r="M1503" s="74">
        <v>-0.21304343497695599</v>
      </c>
      <c r="N1503" s="37">
        <v>19</v>
      </c>
      <c r="O1503" s="74">
        <v>3.5259444159573898</v>
      </c>
      <c r="P1503" s="76">
        <v>0.35385877394916798</v>
      </c>
      <c r="Q1503" s="76" t="s">
        <v>18</v>
      </c>
      <c r="R1503" s="77">
        <v>6</v>
      </c>
      <c r="S1503" s="78" t="s">
        <v>442</v>
      </c>
      <c r="T1503" s="78" t="s">
        <v>442</v>
      </c>
      <c r="U1503" s="14" t="s">
        <v>18</v>
      </c>
      <c r="V1503" s="79">
        <v>8.9999999999999993E-3</v>
      </c>
      <c r="W1503" s="79" t="s">
        <v>18</v>
      </c>
      <c r="X1503" s="79">
        <v>1.0999999999999999E-2</v>
      </c>
      <c r="Y1503" s="12" t="s">
        <v>141</v>
      </c>
      <c r="Z1503" s="60" t="s">
        <v>18</v>
      </c>
      <c r="AA1503" s="8" t="s">
        <v>18</v>
      </c>
      <c r="AB1503" s="80" t="s">
        <v>18</v>
      </c>
      <c r="AC1503" s="62">
        <v>43186</v>
      </c>
      <c r="AD1503" s="12" t="s">
        <v>2207</v>
      </c>
      <c r="AE1503" s="16" t="s">
        <v>1708</v>
      </c>
      <c r="AF1503" s="14" t="s">
        <v>18</v>
      </c>
      <c r="AG1503" s="39" t="s">
        <v>18</v>
      </c>
    </row>
    <row r="1504" spans="1:33" hidden="1" x14ac:dyDescent="0.25">
      <c r="A1504" s="40" t="s">
        <v>2261</v>
      </c>
      <c r="B1504" s="40" t="b" cm="1">
        <f t="array" ref="B1504">IsESG(A1504)</f>
        <v>0</v>
      </c>
      <c r="C1504" s="67" t="s">
        <v>18</v>
      </c>
      <c r="D1504" s="42" t="s">
        <v>18</v>
      </c>
      <c r="E1504" s="68">
        <v>5.2533510935924399</v>
      </c>
      <c r="F1504" s="64">
        <v>1</v>
      </c>
      <c r="G1504" s="68">
        <v>3.25593550760756</v>
      </c>
      <c r="H1504" s="64">
        <v>3</v>
      </c>
      <c r="I1504" s="68">
        <v>14.1593050947523</v>
      </c>
      <c r="J1504" s="64">
        <v>2</v>
      </c>
      <c r="K1504" s="68">
        <v>5.5043594400259597</v>
      </c>
      <c r="L1504" s="64">
        <v>1</v>
      </c>
      <c r="M1504" s="67">
        <v>1.4776090414852601</v>
      </c>
      <c r="N1504" s="42">
        <v>4</v>
      </c>
      <c r="O1504" s="67">
        <v>5.1744248287618797</v>
      </c>
      <c r="P1504" s="69">
        <v>1.9477132379046</v>
      </c>
      <c r="Q1504" s="69" t="s">
        <v>18</v>
      </c>
      <c r="R1504" s="70">
        <v>6</v>
      </c>
      <c r="S1504" s="71">
        <v>0</v>
      </c>
      <c r="T1504" s="71">
        <v>0</v>
      </c>
      <c r="U1504" s="46" t="s">
        <v>18</v>
      </c>
      <c r="V1504" s="72">
        <v>0</v>
      </c>
      <c r="W1504" s="72" t="s">
        <v>18</v>
      </c>
      <c r="X1504" s="72">
        <v>4.0000000000000001E-3</v>
      </c>
      <c r="Y1504" s="48" t="s">
        <v>1371</v>
      </c>
      <c r="Z1504" s="49" t="s">
        <v>18</v>
      </c>
      <c r="AA1504" s="50" t="s">
        <v>18</v>
      </c>
      <c r="AB1504" s="73" t="s">
        <v>18</v>
      </c>
      <c r="AC1504" s="52">
        <v>43178</v>
      </c>
      <c r="AD1504" s="48" t="s">
        <v>1478</v>
      </c>
      <c r="AE1504" s="53" t="s">
        <v>1391</v>
      </c>
      <c r="AF1504" s="46" t="s">
        <v>18</v>
      </c>
      <c r="AG1504" s="54" t="s">
        <v>18</v>
      </c>
    </row>
    <row r="1505" spans="1:33" hidden="1" x14ac:dyDescent="0.25">
      <c r="A1505" s="81" t="s">
        <v>2262</v>
      </c>
      <c r="B1505" s="40" t="b" cm="1">
        <f t="array" ref="B1505">IsESG(A1505)</f>
        <v>0</v>
      </c>
      <c r="C1505" s="82" t="s">
        <v>18</v>
      </c>
      <c r="D1505" s="83" t="s">
        <v>18</v>
      </c>
      <c r="E1505" s="82" t="s">
        <v>18</v>
      </c>
      <c r="F1505" s="83" t="s">
        <v>18</v>
      </c>
      <c r="G1505" s="82" t="s">
        <v>18</v>
      </c>
      <c r="H1505" s="83" t="s">
        <v>18</v>
      </c>
      <c r="I1505" s="124">
        <v>12.239479000556701</v>
      </c>
      <c r="J1505" s="125">
        <v>3</v>
      </c>
      <c r="K1505" s="82">
        <v>3.7592469258262899</v>
      </c>
      <c r="L1505" s="83">
        <v>7</v>
      </c>
      <c r="M1505" s="124">
        <v>2.00740339693894</v>
      </c>
      <c r="N1505" s="125">
        <v>3</v>
      </c>
      <c r="O1505" s="82">
        <v>5.9517617643174097</v>
      </c>
      <c r="P1505" s="84">
        <v>1.3707654920327399</v>
      </c>
      <c r="Q1505" s="84" t="s">
        <v>18</v>
      </c>
      <c r="R1505" s="85">
        <v>6</v>
      </c>
      <c r="S1505" s="86">
        <v>0</v>
      </c>
      <c r="T1505" s="86">
        <v>0</v>
      </c>
      <c r="U1505" s="87" t="s">
        <v>18</v>
      </c>
      <c r="V1505" s="88">
        <v>0</v>
      </c>
      <c r="W1505" s="88" t="s">
        <v>18</v>
      </c>
      <c r="X1505" s="88">
        <v>3.4999999999999901E-3</v>
      </c>
      <c r="Y1505" s="89" t="s">
        <v>1477</v>
      </c>
      <c r="Z1505" s="90" t="s">
        <v>18</v>
      </c>
      <c r="AA1505" s="91" t="s">
        <v>18</v>
      </c>
      <c r="AB1505" s="92" t="s">
        <v>18</v>
      </c>
      <c r="AC1505" s="93">
        <v>45170</v>
      </c>
      <c r="AD1505" s="89" t="s">
        <v>1478</v>
      </c>
      <c r="AE1505" s="94" t="s">
        <v>1391</v>
      </c>
      <c r="AF1505" s="87" t="s">
        <v>18</v>
      </c>
      <c r="AG1505" s="95" t="s">
        <v>18</v>
      </c>
    </row>
    <row r="1506" spans="1:33" hidden="1" x14ac:dyDescent="0.25">
      <c r="A1506" s="126" t="s">
        <v>2263</v>
      </c>
      <c r="B1506" s="40" t="b" cm="1">
        <f t="array" ref="B1506">IsESG(A1506)</f>
        <v>0</v>
      </c>
      <c r="C1506" s="127" t="s">
        <v>18</v>
      </c>
      <c r="D1506" s="128" t="s">
        <v>18</v>
      </c>
      <c r="E1506" s="127">
        <v>1.5944495560128</v>
      </c>
      <c r="F1506" s="128">
        <v>7</v>
      </c>
      <c r="G1506" s="127">
        <v>-0.36104293776306701</v>
      </c>
      <c r="H1506" s="128">
        <v>14</v>
      </c>
      <c r="I1506" s="129">
        <v>15.053463505346301</v>
      </c>
      <c r="J1506" s="130">
        <v>1</v>
      </c>
      <c r="K1506" s="129">
        <v>4.7844864086713503</v>
      </c>
      <c r="L1506" s="130">
        <v>3</v>
      </c>
      <c r="M1506" s="127">
        <v>-0.83346690174708105</v>
      </c>
      <c r="N1506" s="128">
        <v>24</v>
      </c>
      <c r="O1506" s="127">
        <v>3.03911753561133</v>
      </c>
      <c r="P1506" s="131">
        <v>3.6104079620298699</v>
      </c>
      <c r="Q1506" s="131" t="s">
        <v>18</v>
      </c>
      <c r="R1506" s="132">
        <v>8</v>
      </c>
      <c r="S1506" s="133">
        <v>0.05</v>
      </c>
      <c r="T1506" s="133">
        <v>0</v>
      </c>
      <c r="U1506" s="134" t="s">
        <v>18</v>
      </c>
      <c r="V1506" s="135">
        <v>6.2500000000000003E-3</v>
      </c>
      <c r="W1506" s="135" t="s">
        <v>18</v>
      </c>
      <c r="X1506" s="135">
        <v>7.6E-3</v>
      </c>
      <c r="Y1506" s="136" t="s">
        <v>141</v>
      </c>
      <c r="Z1506" s="137" t="s">
        <v>18</v>
      </c>
      <c r="AA1506" s="138" t="s">
        <v>18</v>
      </c>
      <c r="AB1506" s="139" t="s">
        <v>18</v>
      </c>
      <c r="AC1506" s="140">
        <v>42338</v>
      </c>
      <c r="AD1506" s="136" t="s">
        <v>2212</v>
      </c>
      <c r="AE1506" s="141" t="s">
        <v>1585</v>
      </c>
      <c r="AF1506" s="134" t="s">
        <v>18</v>
      </c>
      <c r="AG1506" s="142" t="s">
        <v>18</v>
      </c>
    </row>
    <row r="1507" spans="1:33" hidden="1" x14ac:dyDescent="0.25">
      <c r="A1507" s="40" t="s">
        <v>2264</v>
      </c>
      <c r="B1507" s="40" t="b" cm="1">
        <f t="array" ref="B1507">IsESG(A1507)</f>
        <v>0</v>
      </c>
      <c r="C1507" s="67" t="s">
        <v>18</v>
      </c>
      <c r="D1507" s="42" t="s">
        <v>18</v>
      </c>
      <c r="E1507" s="67" t="s">
        <v>18</v>
      </c>
      <c r="F1507" s="42" t="s">
        <v>18</v>
      </c>
      <c r="G1507" s="67" t="s">
        <v>18</v>
      </c>
      <c r="H1507" s="42" t="s">
        <v>18</v>
      </c>
      <c r="I1507" s="67">
        <v>12.071674356336199</v>
      </c>
      <c r="J1507" s="42">
        <v>4</v>
      </c>
      <c r="K1507" s="68">
        <v>4.9185337103675897</v>
      </c>
      <c r="L1507" s="64">
        <v>3</v>
      </c>
      <c r="M1507" s="67">
        <v>0.257841652562107</v>
      </c>
      <c r="N1507" s="42">
        <v>7</v>
      </c>
      <c r="O1507" s="67">
        <v>3.7452240907960301</v>
      </c>
      <c r="P1507" s="69">
        <v>2.13356125171333</v>
      </c>
      <c r="Q1507" s="69" t="s">
        <v>18</v>
      </c>
      <c r="R1507" s="70">
        <v>8</v>
      </c>
      <c r="S1507" s="71">
        <v>0</v>
      </c>
      <c r="T1507" s="71">
        <v>0</v>
      </c>
      <c r="U1507" s="46" t="s">
        <v>18</v>
      </c>
      <c r="V1507" s="72">
        <v>6.9999999999999897E-3</v>
      </c>
      <c r="W1507" s="72" t="s">
        <v>18</v>
      </c>
      <c r="X1507" s="72">
        <v>9.7000000000000003E-3</v>
      </c>
      <c r="Y1507" s="48" t="s">
        <v>141</v>
      </c>
      <c r="Z1507" s="49" t="s">
        <v>18</v>
      </c>
      <c r="AA1507" s="50" t="s">
        <v>18</v>
      </c>
      <c r="AB1507" s="73" t="s">
        <v>18</v>
      </c>
      <c r="AC1507" s="52">
        <v>39388</v>
      </c>
      <c r="AD1507" s="48" t="s">
        <v>2265</v>
      </c>
      <c r="AE1507" s="53" t="s">
        <v>68</v>
      </c>
      <c r="AF1507" s="46" t="s">
        <v>18</v>
      </c>
      <c r="AG1507" s="54" t="s">
        <v>18</v>
      </c>
    </row>
    <row r="1508" spans="1:33" hidden="1" x14ac:dyDescent="0.25">
      <c r="A1508" s="1" t="s">
        <v>2266</v>
      </c>
      <c r="B1508" s="40" t="b" cm="1">
        <f t="array" ref="B1508">IsESG(A1508)</f>
        <v>0</v>
      </c>
      <c r="C1508" s="74" t="s">
        <v>18</v>
      </c>
      <c r="D1508" s="37" t="s">
        <v>18</v>
      </c>
      <c r="E1508" s="74" t="s">
        <v>18</v>
      </c>
      <c r="F1508" s="37" t="s">
        <v>18</v>
      </c>
      <c r="G1508" s="75">
        <v>3.1966315161387802</v>
      </c>
      <c r="H1508" s="66">
        <v>3</v>
      </c>
      <c r="I1508" s="74">
        <v>10.3282928770394</v>
      </c>
      <c r="J1508" s="37">
        <v>6</v>
      </c>
      <c r="K1508" s="74">
        <v>3.5441525218008199</v>
      </c>
      <c r="L1508" s="37">
        <v>7</v>
      </c>
      <c r="M1508" s="74">
        <v>0.113743049035885</v>
      </c>
      <c r="N1508" s="37">
        <v>8</v>
      </c>
      <c r="O1508" s="74">
        <v>1.78551071297401</v>
      </c>
      <c r="P1508" s="76">
        <v>3.4988776457147202</v>
      </c>
      <c r="Q1508" s="76" t="s">
        <v>18</v>
      </c>
      <c r="R1508" s="77">
        <v>8</v>
      </c>
      <c r="S1508" s="78">
        <v>5.0000000000000001E-3</v>
      </c>
      <c r="T1508" s="78">
        <v>5.0000000000000001E-3</v>
      </c>
      <c r="U1508" s="14" t="s">
        <v>18</v>
      </c>
      <c r="V1508" s="79">
        <v>9.4999999999999998E-3</v>
      </c>
      <c r="W1508" s="79" t="s">
        <v>18</v>
      </c>
      <c r="X1508" s="79">
        <v>1.0699999999999999E-2</v>
      </c>
      <c r="Y1508" s="12" t="s">
        <v>117</v>
      </c>
      <c r="Z1508" s="60">
        <v>96.3</v>
      </c>
      <c r="AA1508" s="8" t="s">
        <v>18</v>
      </c>
      <c r="AB1508" s="80" t="s">
        <v>18</v>
      </c>
      <c r="AC1508" s="62">
        <v>43997</v>
      </c>
      <c r="AD1508" s="12" t="s">
        <v>2018</v>
      </c>
      <c r="AE1508" s="16" t="s">
        <v>129</v>
      </c>
      <c r="AF1508" s="14" t="s">
        <v>18</v>
      </c>
      <c r="AG1508" s="39" t="s">
        <v>18</v>
      </c>
    </row>
    <row r="1509" spans="1:33" x14ac:dyDescent="0.25">
      <c r="A1509" s="40" t="s">
        <v>2267</v>
      </c>
      <c r="B1509" s="40" t="b" cm="1">
        <f t="array" ref="B1509">IsESG(A1509)</f>
        <v>0</v>
      </c>
      <c r="C1509" s="68">
        <v>4.14338256949544</v>
      </c>
      <c r="D1509" s="64">
        <v>1</v>
      </c>
      <c r="E1509" s="67">
        <v>2.1320641681519401</v>
      </c>
      <c r="F1509" s="42">
        <v>4</v>
      </c>
      <c r="G1509" s="67">
        <v>1.9047551783710699</v>
      </c>
      <c r="H1509" s="42">
        <v>5</v>
      </c>
      <c r="I1509" s="68">
        <v>12.260010970927</v>
      </c>
      <c r="J1509" s="64">
        <v>3</v>
      </c>
      <c r="K1509" s="67">
        <v>4.6736142190397096</v>
      </c>
      <c r="L1509" s="42">
        <v>4</v>
      </c>
      <c r="M1509" s="68">
        <v>0.59600614439323496</v>
      </c>
      <c r="N1509" s="64">
        <v>2</v>
      </c>
      <c r="O1509" s="67">
        <v>2.4498540061528602</v>
      </c>
      <c r="P1509" s="69">
        <v>3.33856694854255</v>
      </c>
      <c r="Q1509" s="69" t="s">
        <v>18</v>
      </c>
      <c r="R1509" s="70">
        <v>8</v>
      </c>
      <c r="S1509" s="71" t="s">
        <v>1929</v>
      </c>
      <c r="T1509" s="71">
        <v>0</v>
      </c>
      <c r="U1509" s="46" t="s">
        <v>18</v>
      </c>
      <c r="V1509" s="72">
        <v>5.8999999999999999E-3</v>
      </c>
      <c r="W1509" s="72" t="s">
        <v>18</v>
      </c>
      <c r="X1509" s="72">
        <v>7.9000000000000008E-3</v>
      </c>
      <c r="Y1509" s="48" t="s">
        <v>141</v>
      </c>
      <c r="Z1509" s="49">
        <v>262.42</v>
      </c>
      <c r="AA1509" s="50" t="s">
        <v>18</v>
      </c>
      <c r="AB1509" s="73" t="s">
        <v>18</v>
      </c>
      <c r="AC1509" s="52">
        <v>41518</v>
      </c>
      <c r="AD1509" s="48" t="s">
        <v>2268</v>
      </c>
      <c r="AE1509" s="53" t="s">
        <v>738</v>
      </c>
      <c r="AF1509" s="46" t="s">
        <v>18</v>
      </c>
      <c r="AG1509" s="54" t="s">
        <v>18</v>
      </c>
    </row>
    <row r="1510" spans="1:33" x14ac:dyDescent="0.25">
      <c r="A1510" s="1" t="s">
        <v>2269</v>
      </c>
      <c r="B1510" s="40" t="b" cm="1">
        <f t="array" ref="B1510">IsESG(A1510)</f>
        <v>0</v>
      </c>
      <c r="C1510" s="75">
        <v>1.8094927635278399</v>
      </c>
      <c r="D1510" s="66">
        <v>3</v>
      </c>
      <c r="E1510" s="74">
        <v>1.6385594669939101</v>
      </c>
      <c r="F1510" s="37">
        <v>5</v>
      </c>
      <c r="G1510" s="74">
        <v>2.7071597398031702</v>
      </c>
      <c r="H1510" s="37">
        <v>4</v>
      </c>
      <c r="I1510" s="74">
        <v>7.2615556486523998</v>
      </c>
      <c r="J1510" s="37">
        <v>9</v>
      </c>
      <c r="K1510" s="74">
        <v>3.0246127020320399</v>
      </c>
      <c r="L1510" s="37">
        <v>9</v>
      </c>
      <c r="M1510" s="74">
        <v>0.46432542018182099</v>
      </c>
      <c r="N1510" s="37">
        <v>4</v>
      </c>
      <c r="O1510" s="74">
        <v>1.2371925923306499</v>
      </c>
      <c r="P1510" s="76">
        <v>2.5707770246427502</v>
      </c>
      <c r="Q1510" s="76" t="s">
        <v>18</v>
      </c>
      <c r="R1510" s="77">
        <v>8</v>
      </c>
      <c r="S1510" s="78" t="s">
        <v>1929</v>
      </c>
      <c r="T1510" s="78">
        <v>0</v>
      </c>
      <c r="U1510" s="14" t="s">
        <v>18</v>
      </c>
      <c r="V1510" s="79">
        <v>4.4000000000000003E-3</v>
      </c>
      <c r="W1510" s="79" t="s">
        <v>18</v>
      </c>
      <c r="X1510" s="79">
        <v>4.7000000000000002E-3</v>
      </c>
      <c r="Y1510" s="12" t="s">
        <v>141</v>
      </c>
      <c r="Z1510" s="60">
        <v>193.83</v>
      </c>
      <c r="AA1510" s="8" t="s">
        <v>18</v>
      </c>
      <c r="AB1510" s="80" t="s">
        <v>18</v>
      </c>
      <c r="AC1510" s="62">
        <v>40330</v>
      </c>
      <c r="AD1510" s="12" t="s">
        <v>2268</v>
      </c>
      <c r="AE1510" s="16" t="s">
        <v>738</v>
      </c>
      <c r="AF1510" s="14" t="s">
        <v>18</v>
      </c>
      <c r="AG1510" s="39" t="s">
        <v>18</v>
      </c>
    </row>
    <row r="1511" spans="1:33" hidden="1" x14ac:dyDescent="0.25">
      <c r="A1511" s="40" t="s">
        <v>2270</v>
      </c>
      <c r="B1511" s="40" t="b" cm="1">
        <f t="array" ref="B1511">IsESG(A1511)</f>
        <v>0</v>
      </c>
      <c r="C1511" s="67" t="s">
        <v>18</v>
      </c>
      <c r="D1511" s="42" t="s">
        <v>18</v>
      </c>
      <c r="E1511" s="68">
        <v>2.5858148410954098</v>
      </c>
      <c r="F1511" s="64">
        <v>2</v>
      </c>
      <c r="G1511" s="68">
        <v>3.3248123278463302</v>
      </c>
      <c r="H1511" s="64">
        <v>2</v>
      </c>
      <c r="I1511" s="67">
        <v>7.3539908852976197</v>
      </c>
      <c r="J1511" s="42">
        <v>8</v>
      </c>
      <c r="K1511" s="67">
        <v>3.4114950634697601</v>
      </c>
      <c r="L1511" s="42">
        <v>8</v>
      </c>
      <c r="M1511" s="67">
        <v>0.45642549474640398</v>
      </c>
      <c r="N1511" s="42">
        <v>5</v>
      </c>
      <c r="O1511" s="67">
        <v>2.0684375221754299</v>
      </c>
      <c r="P1511" s="69">
        <v>1.5823448825395401</v>
      </c>
      <c r="Q1511" s="69" t="s">
        <v>18</v>
      </c>
      <c r="R1511" s="70">
        <v>8</v>
      </c>
      <c r="S1511" s="71">
        <v>0.03</v>
      </c>
      <c r="T1511" s="71">
        <v>5.0000000000000001E-3</v>
      </c>
      <c r="U1511" s="46" t="s">
        <v>18</v>
      </c>
      <c r="V1511" s="72">
        <v>7.4999999999999997E-3</v>
      </c>
      <c r="W1511" s="72" t="s">
        <v>18</v>
      </c>
      <c r="X1511" s="72">
        <v>9.4999999999999998E-3</v>
      </c>
      <c r="Y1511" s="48" t="s">
        <v>141</v>
      </c>
      <c r="Z1511" s="49">
        <v>20.5</v>
      </c>
      <c r="AA1511" s="50" t="s">
        <v>18</v>
      </c>
      <c r="AB1511" s="73" t="s">
        <v>18</v>
      </c>
      <c r="AC1511" s="52">
        <v>42747</v>
      </c>
      <c r="AD1511" s="48" t="s">
        <v>2271</v>
      </c>
      <c r="AE1511" s="53" t="s">
        <v>1412</v>
      </c>
      <c r="AF1511" s="46" t="s">
        <v>18</v>
      </c>
      <c r="AG1511" s="54" t="s">
        <v>18</v>
      </c>
    </row>
    <row r="1512" spans="1:33" hidden="1" x14ac:dyDescent="0.25">
      <c r="A1512" s="1" t="s">
        <v>2272</v>
      </c>
      <c r="B1512" s="40" t="b" cm="1">
        <f t="array" ref="B1512">IsESG(A1512)</f>
        <v>0</v>
      </c>
      <c r="C1512" s="74" t="s">
        <v>18</v>
      </c>
      <c r="D1512" s="37" t="s">
        <v>18</v>
      </c>
      <c r="E1512" s="75">
        <v>4.34930689761363</v>
      </c>
      <c r="F1512" s="66">
        <v>1</v>
      </c>
      <c r="G1512" s="75">
        <v>4.9291460379991801</v>
      </c>
      <c r="H1512" s="66">
        <v>1</v>
      </c>
      <c r="I1512" s="74">
        <v>11.1077215920392</v>
      </c>
      <c r="J1512" s="37">
        <v>5</v>
      </c>
      <c r="K1512" s="74">
        <v>4.6542030320036698</v>
      </c>
      <c r="L1512" s="37">
        <v>5</v>
      </c>
      <c r="M1512" s="74">
        <v>0.39047797889557501</v>
      </c>
      <c r="N1512" s="37">
        <v>6</v>
      </c>
      <c r="O1512" s="74">
        <v>1.5027964918976999</v>
      </c>
      <c r="P1512" s="76">
        <v>4.6757576775651799</v>
      </c>
      <c r="Q1512" s="76" t="s">
        <v>18</v>
      </c>
      <c r="R1512" s="77">
        <v>8</v>
      </c>
      <c r="S1512" s="78">
        <v>0</v>
      </c>
      <c r="T1512" s="78">
        <v>0</v>
      </c>
      <c r="U1512" s="14" t="s">
        <v>18</v>
      </c>
      <c r="V1512" s="79">
        <v>0.01</v>
      </c>
      <c r="W1512" s="79" t="s">
        <v>18</v>
      </c>
      <c r="X1512" s="79">
        <v>1.06958610189024E-2</v>
      </c>
      <c r="Y1512" s="12" t="s">
        <v>141</v>
      </c>
      <c r="Z1512" s="60">
        <v>681.23941275999903</v>
      </c>
      <c r="AA1512" s="8" t="s">
        <v>18</v>
      </c>
      <c r="AB1512" s="80" t="s">
        <v>18</v>
      </c>
      <c r="AC1512" s="62">
        <v>41988</v>
      </c>
      <c r="AD1512" s="12" t="s">
        <v>2273</v>
      </c>
      <c r="AE1512" s="16" t="s">
        <v>56</v>
      </c>
      <c r="AF1512" s="14" t="s">
        <v>18</v>
      </c>
      <c r="AG1512" s="39" t="s">
        <v>18</v>
      </c>
    </row>
    <row r="1513" spans="1:33" x14ac:dyDescent="0.25">
      <c r="A1513" s="40" t="s">
        <v>2274</v>
      </c>
      <c r="B1513" s="40" t="b" cm="1">
        <f t="array" ref="B1513">IsESG(A1513)</f>
        <v>0</v>
      </c>
      <c r="C1513" s="68">
        <v>2.4214936619784799</v>
      </c>
      <c r="D1513" s="64">
        <v>2</v>
      </c>
      <c r="E1513" s="67">
        <v>1.5818418523562501</v>
      </c>
      <c r="F1513" s="42">
        <v>6</v>
      </c>
      <c r="G1513" s="67">
        <v>1.7403575622774601</v>
      </c>
      <c r="H1513" s="42">
        <v>6</v>
      </c>
      <c r="I1513" s="68">
        <v>13.2576363345594</v>
      </c>
      <c r="J1513" s="64">
        <v>1</v>
      </c>
      <c r="K1513" s="68">
        <v>5.3908255515458103</v>
      </c>
      <c r="L1513" s="64">
        <v>1</v>
      </c>
      <c r="M1513" s="68">
        <v>0.52876255367471003</v>
      </c>
      <c r="N1513" s="64">
        <v>3</v>
      </c>
      <c r="O1513" s="67">
        <v>3.3327340808124699</v>
      </c>
      <c r="P1513" s="69">
        <v>2.7534831027057902</v>
      </c>
      <c r="Q1513" s="69" t="s">
        <v>18</v>
      </c>
      <c r="R1513" s="70">
        <v>6</v>
      </c>
      <c r="S1513" s="71">
        <v>0.05</v>
      </c>
      <c r="T1513" s="71">
        <v>0.01</v>
      </c>
      <c r="U1513" s="46" t="s">
        <v>18</v>
      </c>
      <c r="V1513" s="72">
        <v>1.44999999999999E-2</v>
      </c>
      <c r="W1513" s="72" t="s">
        <v>18</v>
      </c>
      <c r="X1513" s="72">
        <v>1.3679999999999999E-2</v>
      </c>
      <c r="Y1513" s="48" t="s">
        <v>141</v>
      </c>
      <c r="Z1513" s="49">
        <v>25.495096140000001</v>
      </c>
      <c r="AA1513" s="50" t="s">
        <v>18</v>
      </c>
      <c r="AB1513" s="73" t="s">
        <v>18</v>
      </c>
      <c r="AC1513" s="52">
        <v>37161</v>
      </c>
      <c r="AD1513" s="48" t="s">
        <v>2275</v>
      </c>
      <c r="AE1513" s="53" t="s">
        <v>56</v>
      </c>
      <c r="AF1513" s="46" t="s">
        <v>18</v>
      </c>
      <c r="AG1513" s="54" t="s">
        <v>18</v>
      </c>
    </row>
    <row r="1514" spans="1:33" hidden="1" x14ac:dyDescent="0.25">
      <c r="A1514" s="1" t="s">
        <v>2276</v>
      </c>
      <c r="B1514" s="40" t="b" cm="1">
        <f t="array" ref="B1514">IsESG(A1514)</f>
        <v>0</v>
      </c>
      <c r="C1514" s="74" t="s">
        <v>18</v>
      </c>
      <c r="D1514" s="37" t="s">
        <v>18</v>
      </c>
      <c r="E1514" s="75">
        <v>2.3243228751095302</v>
      </c>
      <c r="F1514" s="66">
        <v>3</v>
      </c>
      <c r="G1514" s="74">
        <v>1.55877902806003</v>
      </c>
      <c r="H1514" s="37">
        <v>7</v>
      </c>
      <c r="I1514" s="75">
        <v>12.388142111876901</v>
      </c>
      <c r="J1514" s="66">
        <v>2</v>
      </c>
      <c r="K1514" s="75">
        <v>5.1995152465648102</v>
      </c>
      <c r="L1514" s="66">
        <v>2</v>
      </c>
      <c r="M1514" s="75">
        <v>0.62562327932289497</v>
      </c>
      <c r="N1514" s="66">
        <v>1</v>
      </c>
      <c r="O1514" s="74">
        <v>2.7302486705901101</v>
      </c>
      <c r="P1514" s="76">
        <v>3.0426286235864701</v>
      </c>
      <c r="Q1514" s="76" t="s">
        <v>18</v>
      </c>
      <c r="R1514" s="77">
        <v>8</v>
      </c>
      <c r="S1514" s="78" t="s">
        <v>442</v>
      </c>
      <c r="T1514" s="78" t="s">
        <v>442</v>
      </c>
      <c r="U1514" s="14" t="s">
        <v>18</v>
      </c>
      <c r="V1514" s="79">
        <v>5.4999999999999997E-3</v>
      </c>
      <c r="W1514" s="79" t="s">
        <v>18</v>
      </c>
      <c r="X1514" s="79">
        <v>6.4999999999999997E-3</v>
      </c>
      <c r="Y1514" s="12" t="s">
        <v>141</v>
      </c>
      <c r="Z1514" s="60" t="s">
        <v>18</v>
      </c>
      <c r="AA1514" s="8" t="s">
        <v>18</v>
      </c>
      <c r="AB1514" s="80" t="s">
        <v>18</v>
      </c>
      <c r="AC1514" s="62">
        <v>43341</v>
      </c>
      <c r="AD1514" s="12" t="s">
        <v>2277</v>
      </c>
      <c r="AE1514" s="16" t="s">
        <v>75</v>
      </c>
      <c r="AF1514" s="14" t="s">
        <v>18</v>
      </c>
      <c r="AG1514" s="39" t="s">
        <v>18</v>
      </c>
    </row>
    <row r="1515" spans="1:33" hidden="1" x14ac:dyDescent="0.25">
      <c r="A1515" s="126" t="s">
        <v>2278</v>
      </c>
      <c r="B1515" s="40" t="b" cm="1">
        <f t="array" ref="B1515">IsESG(A1515)</f>
        <v>0</v>
      </c>
      <c r="C1515" s="127" t="s">
        <v>18</v>
      </c>
      <c r="D1515" s="128" t="s">
        <v>18</v>
      </c>
      <c r="E1515" s="127" t="s">
        <v>18</v>
      </c>
      <c r="F1515" s="128" t="s">
        <v>18</v>
      </c>
      <c r="G1515" s="127" t="s">
        <v>18</v>
      </c>
      <c r="H1515" s="128" t="s">
        <v>18</v>
      </c>
      <c r="I1515" s="127">
        <v>8.3097917380742903</v>
      </c>
      <c r="J1515" s="128">
        <v>7</v>
      </c>
      <c r="K1515" s="127">
        <v>3.69025365112596</v>
      </c>
      <c r="L1515" s="128">
        <v>6</v>
      </c>
      <c r="M1515" s="127">
        <v>-0.131853065376452</v>
      </c>
      <c r="N1515" s="128">
        <v>9</v>
      </c>
      <c r="O1515" s="127">
        <v>2.7014551730132199</v>
      </c>
      <c r="P1515" s="131">
        <v>1.5653720347048801</v>
      </c>
      <c r="Q1515" s="131" t="s">
        <v>18</v>
      </c>
      <c r="R1515" s="132">
        <v>6</v>
      </c>
      <c r="S1515" s="133">
        <v>0.01</v>
      </c>
      <c r="T1515" s="133">
        <v>0.01</v>
      </c>
      <c r="U1515" s="134" t="s">
        <v>18</v>
      </c>
      <c r="V1515" s="135">
        <v>1.2E-2</v>
      </c>
      <c r="W1515" s="135" t="s">
        <v>18</v>
      </c>
      <c r="X1515" s="135">
        <v>1.23E-2</v>
      </c>
      <c r="Y1515" s="136" t="s">
        <v>30</v>
      </c>
      <c r="Z1515" s="137">
        <v>47.378610549999998</v>
      </c>
      <c r="AA1515" s="138">
        <v>3.46543044</v>
      </c>
      <c r="AB1515" s="139">
        <v>964</v>
      </c>
      <c r="AC1515" s="140">
        <v>45170</v>
      </c>
      <c r="AD1515" s="136" t="s">
        <v>2279</v>
      </c>
      <c r="AE1515" s="141" t="s">
        <v>710</v>
      </c>
      <c r="AF1515" s="134" t="s">
        <v>18</v>
      </c>
      <c r="AG1515" s="142">
        <v>23.809888749999999</v>
      </c>
    </row>
    <row r="1516" spans="1:33" hidden="1" x14ac:dyDescent="0.25">
      <c r="A1516" s="40" t="s">
        <v>2280</v>
      </c>
      <c r="B1516" s="40" t="b" cm="1">
        <f t="array" ref="B1516">IsESG(A1516)</f>
        <v>0</v>
      </c>
      <c r="C1516" s="67" t="s">
        <v>18</v>
      </c>
      <c r="D1516" s="42" t="s">
        <v>18</v>
      </c>
      <c r="E1516" s="67">
        <v>2.9273609676208898</v>
      </c>
      <c r="F1516" s="42">
        <v>4</v>
      </c>
      <c r="G1516" s="67">
        <v>3.2321595903989002</v>
      </c>
      <c r="H1516" s="42">
        <v>5</v>
      </c>
      <c r="I1516" s="67">
        <v>8.9605541859092401</v>
      </c>
      <c r="J1516" s="42">
        <v>10</v>
      </c>
      <c r="K1516" s="67">
        <v>3.9045044970468199</v>
      </c>
      <c r="L1516" s="42">
        <v>10</v>
      </c>
      <c r="M1516" s="67">
        <v>0.97655511514886895</v>
      </c>
      <c r="N1516" s="42">
        <v>9</v>
      </c>
      <c r="O1516" s="67">
        <v>1.9165292647229599</v>
      </c>
      <c r="P1516" s="69">
        <v>2.5460319956992898</v>
      </c>
      <c r="Q1516" s="69" t="s">
        <v>18</v>
      </c>
      <c r="R1516" s="70">
        <v>6</v>
      </c>
      <c r="S1516" s="71">
        <v>0.02</v>
      </c>
      <c r="T1516" s="71">
        <v>0</v>
      </c>
      <c r="U1516" s="46" t="s">
        <v>18</v>
      </c>
      <c r="V1516" s="72">
        <v>8.0000000000000002E-3</v>
      </c>
      <c r="W1516" s="72" t="s">
        <v>18</v>
      </c>
      <c r="X1516" s="72">
        <v>4.1799999999999997E-3</v>
      </c>
      <c r="Y1516" s="48" t="s">
        <v>141</v>
      </c>
      <c r="Z1516" s="49" t="s">
        <v>18</v>
      </c>
      <c r="AA1516" s="50" t="s">
        <v>18</v>
      </c>
      <c r="AB1516" s="73" t="s">
        <v>18</v>
      </c>
      <c r="AC1516" s="52">
        <v>42319</v>
      </c>
      <c r="AD1516" s="48" t="s">
        <v>2281</v>
      </c>
      <c r="AE1516" s="53" t="s">
        <v>68</v>
      </c>
      <c r="AF1516" s="46" t="s">
        <v>18</v>
      </c>
      <c r="AG1516" s="54" t="s">
        <v>18</v>
      </c>
    </row>
    <row r="1517" spans="1:33" x14ac:dyDescent="0.25">
      <c r="A1517" s="1" t="s">
        <v>2282</v>
      </c>
      <c r="B1517" s="40" t="b" cm="1">
        <f t="array" ref="B1517">IsESG(A1517)</f>
        <v>0</v>
      </c>
      <c r="C1517" s="74">
        <v>0.31507609247589602</v>
      </c>
      <c r="D1517" s="37">
        <v>8</v>
      </c>
      <c r="E1517" s="74">
        <v>-0.49887641364991703</v>
      </c>
      <c r="F1517" s="37">
        <v>10</v>
      </c>
      <c r="G1517" s="74">
        <v>-12.1010065200391</v>
      </c>
      <c r="H1517" s="37">
        <v>12</v>
      </c>
      <c r="I1517" s="74">
        <v>8.9253883371530591</v>
      </c>
      <c r="J1517" s="37">
        <v>11</v>
      </c>
      <c r="K1517" s="74">
        <v>1.3082283135759301</v>
      </c>
      <c r="L1517" s="37">
        <v>14</v>
      </c>
      <c r="M1517" s="74">
        <v>-0.79646017699110905</v>
      </c>
      <c r="N1517" s="37">
        <v>13</v>
      </c>
      <c r="O1517" s="74">
        <v>7.6160058896338301</v>
      </c>
      <c r="P1517" s="76">
        <v>0.63607868088917896</v>
      </c>
      <c r="Q1517" s="76" t="s">
        <v>18</v>
      </c>
      <c r="R1517" s="77">
        <v>8</v>
      </c>
      <c r="S1517" s="78">
        <v>0.05</v>
      </c>
      <c r="T1517" s="78">
        <v>5.0000000000000001E-3</v>
      </c>
      <c r="U1517" s="14" t="s">
        <v>18</v>
      </c>
      <c r="V1517" s="79">
        <v>1.2500000000000001E-2</v>
      </c>
      <c r="W1517" s="79" t="s">
        <v>18</v>
      </c>
      <c r="X1517" s="79">
        <v>1.55E-2</v>
      </c>
      <c r="Y1517" s="12" t="s">
        <v>141</v>
      </c>
      <c r="Z1517" s="60">
        <v>56.8</v>
      </c>
      <c r="AA1517" s="8" t="s">
        <v>18</v>
      </c>
      <c r="AB1517" s="80" t="s">
        <v>18</v>
      </c>
      <c r="AC1517" s="62">
        <v>37015</v>
      </c>
      <c r="AD1517" s="12" t="s">
        <v>2283</v>
      </c>
      <c r="AE1517" s="16" t="s">
        <v>1412</v>
      </c>
      <c r="AF1517" s="14" t="s">
        <v>18</v>
      </c>
      <c r="AG1517" s="39" t="s">
        <v>18</v>
      </c>
    </row>
    <row r="1518" spans="1:33" x14ac:dyDescent="0.25">
      <c r="A1518" s="40" t="s">
        <v>2754</v>
      </c>
      <c r="B1518" s="40" t="b" cm="1">
        <f t="array" ref="B1518">IsESG(A1518)</f>
        <v>0</v>
      </c>
      <c r="C1518" s="67">
        <v>0.59988775705694897</v>
      </c>
      <c r="D1518" s="42">
        <v>7</v>
      </c>
      <c r="E1518" s="67">
        <v>5.2267113353110503E-2</v>
      </c>
      <c r="F1518" s="42">
        <v>9</v>
      </c>
      <c r="G1518" s="67">
        <v>-11.371184168580999</v>
      </c>
      <c r="H1518" s="42">
        <v>11</v>
      </c>
      <c r="I1518" s="67">
        <v>9.1880341880341696</v>
      </c>
      <c r="J1518" s="42">
        <v>9</v>
      </c>
      <c r="K1518" s="67">
        <v>1.4559894109860501</v>
      </c>
      <c r="L1518" s="42">
        <v>12</v>
      </c>
      <c r="M1518" s="67">
        <v>-0.71243523316069002</v>
      </c>
      <c r="N1518" s="42">
        <v>12</v>
      </c>
      <c r="O1518" s="67">
        <v>5.80248280440812</v>
      </c>
      <c r="P1518" s="69">
        <v>0.880144759226833</v>
      </c>
      <c r="Q1518" s="69" t="s">
        <v>18</v>
      </c>
      <c r="R1518" s="70">
        <v>8</v>
      </c>
      <c r="S1518" s="71">
        <v>0.05</v>
      </c>
      <c r="T1518" s="71">
        <v>5.0000000000000001E-3</v>
      </c>
      <c r="U1518" s="46" t="s">
        <v>18</v>
      </c>
      <c r="V1518" s="72">
        <v>1.2500000000000001E-2</v>
      </c>
      <c r="W1518" s="72" t="s">
        <v>18</v>
      </c>
      <c r="X1518" s="72">
        <v>1.55E-2</v>
      </c>
      <c r="Y1518" s="48" t="s">
        <v>141</v>
      </c>
      <c r="Z1518" s="49" t="s">
        <v>18</v>
      </c>
      <c r="AA1518" s="50" t="s">
        <v>18</v>
      </c>
      <c r="AB1518" s="73" t="s">
        <v>18</v>
      </c>
      <c r="AC1518" s="52">
        <v>38442</v>
      </c>
      <c r="AD1518" s="48" t="s">
        <v>2283</v>
      </c>
      <c r="AE1518" s="53" t="s">
        <v>1412</v>
      </c>
      <c r="AF1518" s="46" t="s">
        <v>18</v>
      </c>
      <c r="AG1518" s="54" t="s">
        <v>18</v>
      </c>
    </row>
    <row r="1519" spans="1:33" x14ac:dyDescent="0.25">
      <c r="A1519" s="1" t="s">
        <v>2755</v>
      </c>
      <c r="B1519" s="40" t="b" cm="1">
        <f t="array" ref="B1519">IsESG(A1519)</f>
        <v>0</v>
      </c>
      <c r="C1519" s="74">
        <v>4.0672837002418696</v>
      </c>
      <c r="D1519" s="37">
        <v>4</v>
      </c>
      <c r="E1519" s="75">
        <v>2.93997771226153</v>
      </c>
      <c r="F1519" s="66">
        <v>3</v>
      </c>
      <c r="G1519" s="74">
        <v>0.78961288815222397</v>
      </c>
      <c r="H1519" s="37">
        <v>7</v>
      </c>
      <c r="I1519" s="74">
        <v>6.28266682089364</v>
      </c>
      <c r="J1519" s="37">
        <v>15</v>
      </c>
      <c r="K1519" s="74">
        <v>1.31473680863833</v>
      </c>
      <c r="L1519" s="37">
        <v>13</v>
      </c>
      <c r="M1519" s="75">
        <v>2.8760269306966801</v>
      </c>
      <c r="N1519" s="66">
        <v>1</v>
      </c>
      <c r="O1519" s="74">
        <v>5.8207562079726598</v>
      </c>
      <c r="P1519" s="76">
        <v>0.37824251437424899</v>
      </c>
      <c r="Q1519" s="76" t="s">
        <v>18</v>
      </c>
      <c r="R1519" s="77">
        <v>8</v>
      </c>
      <c r="S1519" s="78">
        <v>0.05</v>
      </c>
      <c r="T1519" s="78">
        <v>5.0000000000000001E-3</v>
      </c>
      <c r="U1519" s="14" t="s">
        <v>18</v>
      </c>
      <c r="V1519" s="79">
        <v>1.2500000000000001E-2</v>
      </c>
      <c r="W1519" s="79" t="s">
        <v>18</v>
      </c>
      <c r="X1519" s="79">
        <v>1.39999999999999E-2</v>
      </c>
      <c r="Y1519" s="12" t="s">
        <v>141</v>
      </c>
      <c r="Z1519" s="60" t="s">
        <v>18</v>
      </c>
      <c r="AA1519" s="8" t="s">
        <v>18</v>
      </c>
      <c r="AB1519" s="80" t="s">
        <v>18</v>
      </c>
      <c r="AC1519" s="62">
        <v>38153</v>
      </c>
      <c r="AD1519" s="12" t="s">
        <v>2283</v>
      </c>
      <c r="AE1519" s="16" t="s">
        <v>1412</v>
      </c>
      <c r="AF1519" s="14" t="s">
        <v>18</v>
      </c>
      <c r="AG1519" s="39" t="s">
        <v>18</v>
      </c>
    </row>
    <row r="1520" spans="1:33" hidden="1" x14ac:dyDescent="0.25">
      <c r="A1520" s="40" t="s">
        <v>2286</v>
      </c>
      <c r="B1520" s="40" t="b" cm="1">
        <f t="array" ref="B1520">IsESG(A1520)</f>
        <v>0</v>
      </c>
      <c r="C1520" s="67" t="s">
        <v>18</v>
      </c>
      <c r="D1520" s="42" t="s">
        <v>18</v>
      </c>
      <c r="E1520" s="67">
        <v>2.3034602447305299</v>
      </c>
      <c r="F1520" s="42">
        <v>5</v>
      </c>
      <c r="G1520" s="67">
        <v>-7.4292759181498402</v>
      </c>
      <c r="H1520" s="42">
        <v>10</v>
      </c>
      <c r="I1520" s="67">
        <v>8.3073555281328204</v>
      </c>
      <c r="J1520" s="42">
        <v>12</v>
      </c>
      <c r="K1520" s="67">
        <v>0.76255976105394896</v>
      </c>
      <c r="L1520" s="42">
        <v>15</v>
      </c>
      <c r="M1520" s="67">
        <v>2.2649705295671501</v>
      </c>
      <c r="N1520" s="42">
        <v>5</v>
      </c>
      <c r="O1520" s="67">
        <v>7.2482894561407196</v>
      </c>
      <c r="P1520" s="69">
        <v>0.583081870070976</v>
      </c>
      <c r="Q1520" s="69" t="s">
        <v>18</v>
      </c>
      <c r="R1520" s="70">
        <v>8</v>
      </c>
      <c r="S1520" s="71">
        <v>0.05</v>
      </c>
      <c r="T1520" s="71">
        <v>5.0000000000000001E-3</v>
      </c>
      <c r="U1520" s="46" t="s">
        <v>18</v>
      </c>
      <c r="V1520" s="72">
        <v>1.2500000000000001E-2</v>
      </c>
      <c r="W1520" s="72" t="s">
        <v>18</v>
      </c>
      <c r="X1520" s="72">
        <v>1.55E-2</v>
      </c>
      <c r="Y1520" s="48" t="s">
        <v>141</v>
      </c>
      <c r="Z1520" s="49" t="s">
        <v>18</v>
      </c>
      <c r="AA1520" s="50" t="s">
        <v>18</v>
      </c>
      <c r="AB1520" s="73" t="s">
        <v>18</v>
      </c>
      <c r="AC1520" s="52">
        <v>43123</v>
      </c>
      <c r="AD1520" s="48" t="s">
        <v>2283</v>
      </c>
      <c r="AE1520" s="53" t="s">
        <v>1426</v>
      </c>
      <c r="AF1520" s="46" t="s">
        <v>235</v>
      </c>
      <c r="AG1520" s="54" t="s">
        <v>18</v>
      </c>
    </row>
    <row r="1521" spans="1:33" x14ac:dyDescent="0.25">
      <c r="A1521" s="1" t="s">
        <v>2287</v>
      </c>
      <c r="B1521" s="40" t="b" cm="1">
        <f t="array" ref="B1521">IsESG(A1521)</f>
        <v>0</v>
      </c>
      <c r="C1521" s="75">
        <v>4.9083535583015401</v>
      </c>
      <c r="D1521" s="66">
        <v>1</v>
      </c>
      <c r="E1521" s="75">
        <v>3.8038236704741801</v>
      </c>
      <c r="F1521" s="66">
        <v>1</v>
      </c>
      <c r="G1521" s="75">
        <v>4.5542629576902298</v>
      </c>
      <c r="H1521" s="66">
        <v>2</v>
      </c>
      <c r="I1521" s="74">
        <v>11.769769756559199</v>
      </c>
      <c r="J1521" s="37">
        <v>7</v>
      </c>
      <c r="K1521" s="74">
        <v>4.3370877999727497</v>
      </c>
      <c r="L1521" s="37">
        <v>9</v>
      </c>
      <c r="M1521" s="74">
        <v>2.0985114905142299</v>
      </c>
      <c r="N1521" s="37">
        <v>6</v>
      </c>
      <c r="O1521" s="74">
        <v>5.4374410283043497</v>
      </c>
      <c r="P1521" s="76">
        <v>1.4140402368145499</v>
      </c>
      <c r="Q1521" s="76" t="s">
        <v>18</v>
      </c>
      <c r="R1521" s="77">
        <v>6</v>
      </c>
      <c r="S1521" s="78">
        <v>0.03</v>
      </c>
      <c r="T1521" s="78">
        <v>5.0000000000000001E-3</v>
      </c>
      <c r="U1521" s="14" t="s">
        <v>18</v>
      </c>
      <c r="V1521" s="79">
        <v>8.0000000000000002E-3</v>
      </c>
      <c r="W1521" s="79" t="s">
        <v>18</v>
      </c>
      <c r="X1521" s="79">
        <v>0.01</v>
      </c>
      <c r="Y1521" s="12" t="s">
        <v>141</v>
      </c>
      <c r="Z1521" s="60">
        <v>2.7313358715444398</v>
      </c>
      <c r="AA1521" s="8" t="s">
        <v>18</v>
      </c>
      <c r="AB1521" s="80" t="s">
        <v>18</v>
      </c>
      <c r="AC1521" s="62">
        <v>40198</v>
      </c>
      <c r="AD1521" s="12" t="s">
        <v>2288</v>
      </c>
      <c r="AE1521" s="16" t="s">
        <v>1412</v>
      </c>
      <c r="AF1521" s="14" t="s">
        <v>18</v>
      </c>
      <c r="AG1521" s="39" t="s">
        <v>18</v>
      </c>
    </row>
    <row r="1522" spans="1:33" x14ac:dyDescent="0.25">
      <c r="A1522" s="40" t="s">
        <v>2756</v>
      </c>
      <c r="B1522" s="40" t="b" cm="1">
        <f t="array" ref="B1522">IsESG(A1522)</f>
        <v>0</v>
      </c>
      <c r="C1522" s="67">
        <v>1.6301672625413699</v>
      </c>
      <c r="D1522" s="42">
        <v>6</v>
      </c>
      <c r="E1522" s="67">
        <v>1.4877771180358701</v>
      </c>
      <c r="F1522" s="42">
        <v>8</v>
      </c>
      <c r="G1522" s="67">
        <v>0.11600938476690099</v>
      </c>
      <c r="H1522" s="42">
        <v>9</v>
      </c>
      <c r="I1522" s="67">
        <v>12.5</v>
      </c>
      <c r="J1522" s="42">
        <v>6</v>
      </c>
      <c r="K1522" s="67">
        <v>5.0136736554238803</v>
      </c>
      <c r="L1522" s="42">
        <v>5</v>
      </c>
      <c r="M1522" s="67">
        <v>-0.94582975064488795</v>
      </c>
      <c r="N1522" s="42">
        <v>14</v>
      </c>
      <c r="O1522" s="67">
        <v>2.9665230292965798</v>
      </c>
      <c r="P1522" s="69">
        <v>2.8379994220930498</v>
      </c>
      <c r="Q1522" s="69" t="s">
        <v>18</v>
      </c>
      <c r="R1522" s="70">
        <v>6</v>
      </c>
      <c r="S1522" s="71">
        <v>0.03</v>
      </c>
      <c r="T1522" s="71">
        <v>5.0000000000000001E-3</v>
      </c>
      <c r="U1522" s="46" t="s">
        <v>18</v>
      </c>
      <c r="V1522" s="72">
        <v>8.0000000000000002E-3</v>
      </c>
      <c r="W1522" s="72" t="s">
        <v>18</v>
      </c>
      <c r="X1522" s="72">
        <v>0.01</v>
      </c>
      <c r="Y1522" s="48" t="s">
        <v>141</v>
      </c>
      <c r="Z1522" s="49" t="s">
        <v>18</v>
      </c>
      <c r="AA1522" s="50" t="s">
        <v>18</v>
      </c>
      <c r="AB1522" s="73" t="s">
        <v>18</v>
      </c>
      <c r="AC1522" s="52">
        <v>40198</v>
      </c>
      <c r="AD1522" s="48" t="s">
        <v>2288</v>
      </c>
      <c r="AE1522" s="53" t="s">
        <v>1412</v>
      </c>
      <c r="AF1522" s="46" t="s">
        <v>18</v>
      </c>
      <c r="AG1522" s="54" t="s">
        <v>18</v>
      </c>
    </row>
    <row r="1523" spans="1:33" x14ac:dyDescent="0.25">
      <c r="A1523" s="1" t="s">
        <v>2290</v>
      </c>
      <c r="B1523" s="40" t="b" cm="1">
        <f t="array" ref="B1523">IsESG(A1523)</f>
        <v>0</v>
      </c>
      <c r="C1523" s="74">
        <v>2.1445469642462101</v>
      </c>
      <c r="D1523" s="37">
        <v>5</v>
      </c>
      <c r="E1523" s="74">
        <v>1.73593238461233</v>
      </c>
      <c r="F1523" s="37">
        <v>6</v>
      </c>
      <c r="G1523" s="74">
        <v>0.43110884824613099</v>
      </c>
      <c r="H1523" s="37">
        <v>8</v>
      </c>
      <c r="I1523" s="75">
        <v>14.359649521042201</v>
      </c>
      <c r="J1523" s="66">
        <v>1</v>
      </c>
      <c r="K1523" s="75">
        <v>6.3632141198327297</v>
      </c>
      <c r="L1523" s="66">
        <v>2</v>
      </c>
      <c r="M1523" s="74">
        <v>-0.59979480703968802</v>
      </c>
      <c r="N1523" s="37">
        <v>11</v>
      </c>
      <c r="O1523" s="74">
        <v>3.6087804025642498</v>
      </c>
      <c r="P1523" s="76">
        <v>2.8482309858776902</v>
      </c>
      <c r="Q1523" s="76" t="s">
        <v>18</v>
      </c>
      <c r="R1523" s="77">
        <v>6</v>
      </c>
      <c r="S1523" s="78">
        <v>0.03</v>
      </c>
      <c r="T1523" s="78">
        <v>0</v>
      </c>
      <c r="U1523" s="14" t="s">
        <v>18</v>
      </c>
      <c r="V1523" s="79">
        <v>0.03</v>
      </c>
      <c r="W1523" s="79" t="s">
        <v>18</v>
      </c>
      <c r="X1523" s="79">
        <v>1.15E-2</v>
      </c>
      <c r="Y1523" s="12" t="s">
        <v>141</v>
      </c>
      <c r="Z1523" s="60">
        <v>59.9</v>
      </c>
      <c r="AA1523" s="8" t="s">
        <v>18</v>
      </c>
      <c r="AB1523" s="80" t="s">
        <v>18</v>
      </c>
      <c r="AC1523" s="62">
        <v>36609</v>
      </c>
      <c r="AD1523" s="12" t="s">
        <v>2291</v>
      </c>
      <c r="AE1523" s="16" t="s">
        <v>1412</v>
      </c>
      <c r="AF1523" s="14" t="s">
        <v>18</v>
      </c>
      <c r="AG1523" s="39" t="s">
        <v>18</v>
      </c>
    </row>
    <row r="1524" spans="1:33" x14ac:dyDescent="0.25">
      <c r="A1524" s="40" t="s">
        <v>2757</v>
      </c>
      <c r="B1524" s="40" t="b" cm="1">
        <f t="array" ref="B1524">IsESG(A1524)</f>
        <v>0</v>
      </c>
      <c r="C1524" s="68">
        <v>4.2095355708534798</v>
      </c>
      <c r="D1524" s="64">
        <v>3</v>
      </c>
      <c r="E1524" s="67">
        <v>1.66515540429041</v>
      </c>
      <c r="F1524" s="42">
        <v>7</v>
      </c>
      <c r="G1524" s="67">
        <v>1.9210276449997501</v>
      </c>
      <c r="H1524" s="42">
        <v>6</v>
      </c>
      <c r="I1524" s="67">
        <v>7.9198858418448603</v>
      </c>
      <c r="J1524" s="42">
        <v>13</v>
      </c>
      <c r="K1524" s="68">
        <v>5.6838036479797696</v>
      </c>
      <c r="L1524" s="64">
        <v>3</v>
      </c>
      <c r="M1524" s="67">
        <v>2.4244655943529398</v>
      </c>
      <c r="N1524" s="42">
        <v>4</v>
      </c>
      <c r="O1524" s="67">
        <v>7.7295182391527</v>
      </c>
      <c r="P1524" s="69">
        <v>0.49665145560677598</v>
      </c>
      <c r="Q1524" s="69" t="s">
        <v>18</v>
      </c>
      <c r="R1524" s="70">
        <v>6</v>
      </c>
      <c r="S1524" s="71">
        <v>0.03</v>
      </c>
      <c r="T1524" s="71">
        <v>5.0000000000000001E-3</v>
      </c>
      <c r="U1524" s="46" t="s">
        <v>18</v>
      </c>
      <c r="V1524" s="72">
        <v>8.5000000000000006E-3</v>
      </c>
      <c r="W1524" s="72" t="s">
        <v>18</v>
      </c>
      <c r="X1524" s="72">
        <v>1.15E-2</v>
      </c>
      <c r="Y1524" s="48" t="s">
        <v>141</v>
      </c>
      <c r="Z1524" s="49" t="s">
        <v>18</v>
      </c>
      <c r="AA1524" s="50" t="s">
        <v>18</v>
      </c>
      <c r="AB1524" s="73" t="s">
        <v>18</v>
      </c>
      <c r="AC1524" s="52">
        <v>41199</v>
      </c>
      <c r="AD1524" s="48" t="s">
        <v>2291</v>
      </c>
      <c r="AE1524" s="53" t="s">
        <v>1412</v>
      </c>
      <c r="AF1524" s="46" t="s">
        <v>18</v>
      </c>
      <c r="AG1524" s="54" t="s">
        <v>18</v>
      </c>
    </row>
    <row r="1525" spans="1:33" hidden="1" x14ac:dyDescent="0.25">
      <c r="A1525" s="1" t="s">
        <v>2293</v>
      </c>
      <c r="B1525" s="40" t="b" cm="1">
        <f t="array" ref="B1525">IsESG(A1525)</f>
        <v>0</v>
      </c>
      <c r="C1525" s="74" t="s">
        <v>18</v>
      </c>
      <c r="D1525" s="37" t="s">
        <v>18</v>
      </c>
      <c r="E1525" s="74" t="s">
        <v>18</v>
      </c>
      <c r="F1525" s="37" t="s">
        <v>18</v>
      </c>
      <c r="G1525" s="75">
        <v>4.5318146866923001</v>
      </c>
      <c r="H1525" s="66">
        <v>3</v>
      </c>
      <c r="I1525" s="75">
        <v>13.4845197260282</v>
      </c>
      <c r="J1525" s="66">
        <v>2</v>
      </c>
      <c r="K1525" s="74">
        <v>4.94697361524263</v>
      </c>
      <c r="L1525" s="37">
        <v>6</v>
      </c>
      <c r="M1525" s="74">
        <v>1.7558976521482901</v>
      </c>
      <c r="N1525" s="37">
        <v>7</v>
      </c>
      <c r="O1525" s="74">
        <v>5.2273678351092698</v>
      </c>
      <c r="P1525" s="76">
        <v>1.7988996882216</v>
      </c>
      <c r="Q1525" s="76" t="s">
        <v>18</v>
      </c>
      <c r="R1525" s="77">
        <v>8</v>
      </c>
      <c r="S1525" s="78">
        <v>0</v>
      </c>
      <c r="T1525" s="78">
        <v>0</v>
      </c>
      <c r="U1525" s="14" t="s">
        <v>18</v>
      </c>
      <c r="V1525" s="79">
        <v>0</v>
      </c>
      <c r="W1525" s="79" t="s">
        <v>18</v>
      </c>
      <c r="X1525" s="79">
        <v>3.4999999999999901E-3</v>
      </c>
      <c r="Y1525" s="12" t="s">
        <v>1371</v>
      </c>
      <c r="Z1525" s="60" t="s">
        <v>18</v>
      </c>
      <c r="AA1525" s="8" t="s">
        <v>18</v>
      </c>
      <c r="AB1525" s="80" t="s">
        <v>18</v>
      </c>
      <c r="AC1525" s="62">
        <v>43865</v>
      </c>
      <c r="AD1525" s="12" t="s">
        <v>2294</v>
      </c>
      <c r="AE1525" s="16" t="s">
        <v>1776</v>
      </c>
      <c r="AF1525" s="14" t="s">
        <v>18</v>
      </c>
      <c r="AG1525" s="39" t="s">
        <v>18</v>
      </c>
    </row>
    <row r="1526" spans="1:33" hidden="1" x14ac:dyDescent="0.25">
      <c r="A1526" s="40" t="s">
        <v>2295</v>
      </c>
      <c r="B1526" s="40" t="b" cm="1">
        <f t="array" ref="B1526">IsESG(A1526)</f>
        <v>0</v>
      </c>
      <c r="C1526" s="67" t="s">
        <v>18</v>
      </c>
      <c r="D1526" s="42" t="s">
        <v>18</v>
      </c>
      <c r="E1526" s="67" t="s">
        <v>18</v>
      </c>
      <c r="F1526" s="42" t="s">
        <v>18</v>
      </c>
      <c r="G1526" s="67" t="s">
        <v>18</v>
      </c>
      <c r="H1526" s="42" t="s">
        <v>18</v>
      </c>
      <c r="I1526" s="67">
        <v>6.40135480228221</v>
      </c>
      <c r="J1526" s="42">
        <v>14</v>
      </c>
      <c r="K1526" s="67">
        <v>1.4744996419662999</v>
      </c>
      <c r="L1526" s="42">
        <v>11</v>
      </c>
      <c r="M1526" s="67">
        <v>1.7558854630595799</v>
      </c>
      <c r="N1526" s="42">
        <v>8</v>
      </c>
      <c r="O1526" s="67">
        <v>6.9956306424237704</v>
      </c>
      <c r="P1526" s="69">
        <v>0.33168495646129897</v>
      </c>
      <c r="Q1526" s="69" t="s">
        <v>18</v>
      </c>
      <c r="R1526" s="70">
        <v>8</v>
      </c>
      <c r="S1526" s="71">
        <v>0.05</v>
      </c>
      <c r="T1526" s="71">
        <v>0.03</v>
      </c>
      <c r="U1526" s="46" t="s">
        <v>18</v>
      </c>
      <c r="V1526" s="72">
        <v>0</v>
      </c>
      <c r="W1526" s="72" t="s">
        <v>18</v>
      </c>
      <c r="X1526" s="72">
        <v>3.4999999999999901E-3</v>
      </c>
      <c r="Y1526" s="48" t="s">
        <v>1371</v>
      </c>
      <c r="Z1526" s="49" t="s">
        <v>18</v>
      </c>
      <c r="AA1526" s="50" t="s">
        <v>18</v>
      </c>
      <c r="AB1526" s="73" t="s">
        <v>18</v>
      </c>
      <c r="AC1526" s="52">
        <v>44860</v>
      </c>
      <c r="AD1526" s="48" t="s">
        <v>2294</v>
      </c>
      <c r="AE1526" s="53" t="s">
        <v>68</v>
      </c>
      <c r="AF1526" s="46" t="s">
        <v>18</v>
      </c>
      <c r="AG1526" s="54" t="s">
        <v>18</v>
      </c>
    </row>
    <row r="1527" spans="1:33" hidden="1" x14ac:dyDescent="0.25">
      <c r="A1527" s="1" t="s">
        <v>2296</v>
      </c>
      <c r="B1527" s="40" t="b" cm="1">
        <f t="array" ref="B1527">IsESG(A1527)</f>
        <v>0</v>
      </c>
      <c r="C1527" s="74" t="s">
        <v>18</v>
      </c>
      <c r="D1527" s="37" t="s">
        <v>18</v>
      </c>
      <c r="E1527" s="74" t="s">
        <v>18</v>
      </c>
      <c r="F1527" s="37" t="s">
        <v>18</v>
      </c>
      <c r="G1527" s="74" t="s">
        <v>18</v>
      </c>
      <c r="H1527" s="37" t="s">
        <v>18</v>
      </c>
      <c r="I1527" s="75">
        <v>13.354693184263001</v>
      </c>
      <c r="J1527" s="66">
        <v>3</v>
      </c>
      <c r="K1527" s="75">
        <v>8.1687606294019695</v>
      </c>
      <c r="L1527" s="66">
        <v>1</v>
      </c>
      <c r="M1527" s="74">
        <v>-0.55634279635420303</v>
      </c>
      <c r="N1527" s="37">
        <v>10</v>
      </c>
      <c r="O1527" s="74">
        <v>5.8765278070564397</v>
      </c>
      <c r="P1527" s="76">
        <v>1.57808898919814</v>
      </c>
      <c r="Q1527" s="76" t="s">
        <v>18</v>
      </c>
      <c r="R1527" s="77">
        <v>8</v>
      </c>
      <c r="S1527" s="78">
        <v>0.05</v>
      </c>
      <c r="T1527" s="78">
        <v>0.03</v>
      </c>
      <c r="U1527" s="14" t="s">
        <v>18</v>
      </c>
      <c r="V1527" s="79">
        <v>0</v>
      </c>
      <c r="W1527" s="79" t="s">
        <v>18</v>
      </c>
      <c r="X1527" s="79">
        <v>3.4999999999999901E-3</v>
      </c>
      <c r="Y1527" s="12" t="s">
        <v>1371</v>
      </c>
      <c r="Z1527" s="60" t="s">
        <v>18</v>
      </c>
      <c r="AA1527" s="8" t="s">
        <v>18</v>
      </c>
      <c r="AB1527" s="80" t="s">
        <v>18</v>
      </c>
      <c r="AC1527" s="62">
        <v>44698</v>
      </c>
      <c r="AD1527" s="12" t="s">
        <v>2294</v>
      </c>
      <c r="AE1527" s="16">
        <v>1000000</v>
      </c>
      <c r="AF1527" s="14" t="s">
        <v>18</v>
      </c>
      <c r="AG1527" s="39" t="s">
        <v>18</v>
      </c>
    </row>
    <row r="1528" spans="1:33" hidden="1" x14ac:dyDescent="0.25">
      <c r="A1528" s="40" t="s">
        <v>2297</v>
      </c>
      <c r="B1528" s="40" t="b" cm="1">
        <f t="array" ref="B1528">IsESG(A1528)</f>
        <v>0</v>
      </c>
      <c r="C1528" s="67" t="s">
        <v>18</v>
      </c>
      <c r="D1528" s="42" t="s">
        <v>18</v>
      </c>
      <c r="E1528" s="67" t="s">
        <v>18</v>
      </c>
      <c r="F1528" s="42" t="s">
        <v>18</v>
      </c>
      <c r="G1528" s="68">
        <v>5.2816980115814696</v>
      </c>
      <c r="H1528" s="64">
        <v>1</v>
      </c>
      <c r="I1528" s="67">
        <v>13.0909614991161</v>
      </c>
      <c r="J1528" s="42">
        <v>4</v>
      </c>
      <c r="K1528" s="67">
        <v>4.7552166245906404</v>
      </c>
      <c r="L1528" s="42">
        <v>7</v>
      </c>
      <c r="M1528" s="68">
        <v>2.4416627218083198</v>
      </c>
      <c r="N1528" s="64">
        <v>3</v>
      </c>
      <c r="O1528" s="67">
        <v>5.6073291847304203</v>
      </c>
      <c r="P1528" s="69">
        <v>1.60681705051685</v>
      </c>
      <c r="Q1528" s="69" t="s">
        <v>18</v>
      </c>
      <c r="R1528" s="70">
        <v>8</v>
      </c>
      <c r="S1528" s="71">
        <v>0.05</v>
      </c>
      <c r="T1528" s="71">
        <v>0.03</v>
      </c>
      <c r="U1528" s="46" t="s">
        <v>18</v>
      </c>
      <c r="V1528" s="72">
        <v>0</v>
      </c>
      <c r="W1528" s="72" t="s">
        <v>18</v>
      </c>
      <c r="X1528" s="72">
        <v>3.4999999999999901E-3</v>
      </c>
      <c r="Y1528" s="48" t="s">
        <v>1371</v>
      </c>
      <c r="Z1528" s="49" t="s">
        <v>18</v>
      </c>
      <c r="AA1528" s="50" t="s">
        <v>18</v>
      </c>
      <c r="AB1528" s="73" t="s">
        <v>18</v>
      </c>
      <c r="AC1528" s="52">
        <v>43964</v>
      </c>
      <c r="AD1528" s="48" t="s">
        <v>2294</v>
      </c>
      <c r="AE1528" s="53" t="s">
        <v>1776</v>
      </c>
      <c r="AF1528" s="46" t="s">
        <v>18</v>
      </c>
      <c r="AG1528" s="54" t="s">
        <v>18</v>
      </c>
    </row>
    <row r="1529" spans="1:33" x14ac:dyDescent="0.25">
      <c r="A1529" s="1" t="s">
        <v>2298</v>
      </c>
      <c r="B1529" s="40" t="b" cm="1">
        <f t="array" ref="B1529">IsESG(A1529)</f>
        <v>0</v>
      </c>
      <c r="C1529" s="75">
        <v>4.2379811998348504</v>
      </c>
      <c r="D1529" s="66">
        <v>2</v>
      </c>
      <c r="E1529" s="75">
        <v>3.5226212127310998</v>
      </c>
      <c r="F1529" s="66">
        <v>2</v>
      </c>
      <c r="G1529" s="74">
        <v>3.6779339960624799</v>
      </c>
      <c r="H1529" s="37">
        <v>4</v>
      </c>
      <c r="I1529" s="74">
        <v>12.862402744593499</v>
      </c>
      <c r="J1529" s="37">
        <v>5</v>
      </c>
      <c r="K1529" s="74">
        <v>5.3768675645451598</v>
      </c>
      <c r="L1529" s="37">
        <v>4</v>
      </c>
      <c r="M1529" s="75">
        <v>2.6509535274951501</v>
      </c>
      <c r="N1529" s="66">
        <v>2</v>
      </c>
      <c r="O1529" s="74">
        <v>6.5599922811642397</v>
      </c>
      <c r="P1529" s="76">
        <v>1.3386286158563101</v>
      </c>
      <c r="Q1529" s="76" t="s">
        <v>18</v>
      </c>
      <c r="R1529" s="77">
        <v>8</v>
      </c>
      <c r="S1529" s="78">
        <v>0.05</v>
      </c>
      <c r="T1529" s="78">
        <v>0.01</v>
      </c>
      <c r="U1529" s="14" t="s">
        <v>18</v>
      </c>
      <c r="V1529" s="79">
        <v>1.44999999999999E-2</v>
      </c>
      <c r="W1529" s="79" t="s">
        <v>18</v>
      </c>
      <c r="X1529" s="79">
        <v>6.2399999999999999E-3</v>
      </c>
      <c r="Y1529" s="12" t="s">
        <v>141</v>
      </c>
      <c r="Z1529" s="60">
        <v>6.0257477327859599</v>
      </c>
      <c r="AA1529" s="8" t="s">
        <v>18</v>
      </c>
      <c r="AB1529" s="80" t="s">
        <v>18</v>
      </c>
      <c r="AC1529" s="62">
        <v>40126</v>
      </c>
      <c r="AD1529" s="12" t="s">
        <v>2275</v>
      </c>
      <c r="AE1529" s="16" t="s">
        <v>56</v>
      </c>
      <c r="AF1529" s="14" t="s">
        <v>18</v>
      </c>
      <c r="AG1529" s="39" t="s">
        <v>18</v>
      </c>
    </row>
    <row r="1530" spans="1:33" x14ac:dyDescent="0.25">
      <c r="A1530" s="226" t="s">
        <v>2414</v>
      </c>
      <c r="B1530" s="40" t="b" cm="1">
        <f t="array" ref="B1530">IsESG(A1530)</f>
        <v>1</v>
      </c>
      <c r="C1530" s="127">
        <v>1.2196779469091801</v>
      </c>
      <c r="D1530" s="128">
        <v>9</v>
      </c>
      <c r="E1530" s="127">
        <v>-0.32759218380867799</v>
      </c>
      <c r="F1530" s="128">
        <v>18</v>
      </c>
      <c r="G1530" s="127">
        <v>-1.2300322735701199</v>
      </c>
      <c r="H1530" s="128">
        <v>20</v>
      </c>
      <c r="I1530" s="127">
        <v>10.239471511147901</v>
      </c>
      <c r="J1530" s="128">
        <v>4</v>
      </c>
      <c r="K1530" s="127">
        <v>4.0597596622280596</v>
      </c>
      <c r="L1530" s="128">
        <v>6</v>
      </c>
      <c r="M1530" s="127">
        <v>-0.35454375816384998</v>
      </c>
      <c r="N1530" s="128">
        <v>23</v>
      </c>
      <c r="O1530" s="127">
        <v>2.8487025859518802</v>
      </c>
      <c r="P1530" s="131">
        <v>2.1618480582308699</v>
      </c>
      <c r="Q1530" s="131">
        <v>4.42</v>
      </c>
      <c r="R1530" s="132">
        <v>8</v>
      </c>
      <c r="S1530" s="133">
        <v>0</v>
      </c>
      <c r="T1530" s="133">
        <v>0</v>
      </c>
      <c r="U1530" s="134" t="s">
        <v>89</v>
      </c>
      <c r="V1530" s="135">
        <v>7.0000000000000001E-3</v>
      </c>
      <c r="W1530" s="135" t="s">
        <v>18</v>
      </c>
      <c r="X1530" s="135">
        <v>7.0233135103585703E-3</v>
      </c>
      <c r="Y1530" s="136" t="s">
        <v>30</v>
      </c>
      <c r="Z1530" s="137">
        <v>341.09880663000001</v>
      </c>
      <c r="AA1530" s="138">
        <v>-17.578175999999999</v>
      </c>
      <c r="AB1530" s="139">
        <v>983</v>
      </c>
      <c r="AC1530" s="140">
        <v>38705</v>
      </c>
      <c r="AD1530" s="136" t="s">
        <v>139</v>
      </c>
      <c r="AE1530" s="141">
        <v>30</v>
      </c>
      <c r="AF1530" s="134" t="s">
        <v>42</v>
      </c>
      <c r="AG1530" s="142">
        <v>30.927996</v>
      </c>
    </row>
    <row r="1531" spans="1:33" x14ac:dyDescent="0.25">
      <c r="A1531" s="40" t="s">
        <v>2301</v>
      </c>
      <c r="B1531" s="40" t="b" cm="1">
        <f t="array" ref="B1531">IsESG(A1531)</f>
        <v>0</v>
      </c>
      <c r="C1531" s="68">
        <v>2.9914600222427898</v>
      </c>
      <c r="D1531" s="64">
        <v>2</v>
      </c>
      <c r="E1531" s="68">
        <v>2.7760747177242702</v>
      </c>
      <c r="F1531" s="64">
        <v>3</v>
      </c>
      <c r="G1531" s="68">
        <v>5.9555064592299001</v>
      </c>
      <c r="H1531" s="64">
        <v>2</v>
      </c>
      <c r="I1531" s="67">
        <v>2.8128647227568799</v>
      </c>
      <c r="J1531" s="42">
        <v>5</v>
      </c>
      <c r="K1531" s="67">
        <v>1.1115506004111699</v>
      </c>
      <c r="L1531" s="42">
        <v>6</v>
      </c>
      <c r="M1531" s="68">
        <v>3.2467953708855002</v>
      </c>
      <c r="N1531" s="64">
        <v>2</v>
      </c>
      <c r="O1531" s="67">
        <v>5.8659046388976002</v>
      </c>
      <c r="P1531" s="69" t="s">
        <v>18</v>
      </c>
      <c r="Q1531" s="69" t="s">
        <v>18</v>
      </c>
      <c r="R1531" s="70">
        <v>8</v>
      </c>
      <c r="S1531" s="71">
        <v>0</v>
      </c>
      <c r="T1531" s="71">
        <v>0</v>
      </c>
      <c r="U1531" s="46" t="s">
        <v>18</v>
      </c>
      <c r="V1531" s="72">
        <v>4.0000000000000001E-3</v>
      </c>
      <c r="W1531" s="72" t="s">
        <v>18</v>
      </c>
      <c r="X1531" s="72">
        <v>5.4999999999999997E-3</v>
      </c>
      <c r="Y1531" s="48" t="s">
        <v>141</v>
      </c>
      <c r="Z1531" s="49" t="s">
        <v>18</v>
      </c>
      <c r="AA1531" s="50" t="s">
        <v>18</v>
      </c>
      <c r="AB1531" s="73" t="s">
        <v>18</v>
      </c>
      <c r="AC1531" s="52">
        <v>31789</v>
      </c>
      <c r="AD1531" s="48" t="s">
        <v>2302</v>
      </c>
      <c r="AE1531" s="53" t="s">
        <v>2303</v>
      </c>
      <c r="AF1531" s="46" t="s">
        <v>18</v>
      </c>
      <c r="AG1531" s="54" t="s">
        <v>18</v>
      </c>
    </row>
    <row r="1532" spans="1:33" x14ac:dyDescent="0.25">
      <c r="A1532" s="1" t="s">
        <v>2304</v>
      </c>
      <c r="B1532" s="40" t="b" cm="1">
        <f t="array" ref="B1532">IsESG(A1532)</f>
        <v>0</v>
      </c>
      <c r="C1532" s="75">
        <v>2.1303902154276599</v>
      </c>
      <c r="D1532" s="66">
        <v>3</v>
      </c>
      <c r="E1532" s="75">
        <v>3.2509509382706101</v>
      </c>
      <c r="F1532" s="66">
        <v>1</v>
      </c>
      <c r="G1532" s="75">
        <v>4.7199376178140398</v>
      </c>
      <c r="H1532" s="66">
        <v>3</v>
      </c>
      <c r="I1532" s="75">
        <v>3.4955700486322701</v>
      </c>
      <c r="J1532" s="66">
        <v>3</v>
      </c>
      <c r="K1532" s="75">
        <v>4.6355413854485699</v>
      </c>
      <c r="L1532" s="66">
        <v>1</v>
      </c>
      <c r="M1532" s="75">
        <v>0.376933876832241</v>
      </c>
      <c r="N1532" s="66">
        <v>3</v>
      </c>
      <c r="O1532" s="74">
        <v>5.5573071794584301</v>
      </c>
      <c r="P1532" s="76" t="s">
        <v>18</v>
      </c>
      <c r="Q1532" s="76" t="s">
        <v>18</v>
      </c>
      <c r="R1532" s="77">
        <v>8</v>
      </c>
      <c r="S1532" s="78">
        <v>0.05</v>
      </c>
      <c r="T1532" s="78">
        <v>0.01</v>
      </c>
      <c r="U1532" s="14" t="s">
        <v>18</v>
      </c>
      <c r="V1532" s="79">
        <v>1.8E-3</v>
      </c>
      <c r="W1532" s="79" t="s">
        <v>18</v>
      </c>
      <c r="X1532" s="79">
        <v>1.65E-3</v>
      </c>
      <c r="Y1532" s="12" t="s">
        <v>141</v>
      </c>
      <c r="Z1532" s="60">
        <v>309.67055038936701</v>
      </c>
      <c r="AA1532" s="8" t="s">
        <v>18</v>
      </c>
      <c r="AB1532" s="80" t="s">
        <v>18</v>
      </c>
      <c r="AC1532" s="62">
        <v>35738</v>
      </c>
      <c r="AD1532" s="12" t="s">
        <v>2305</v>
      </c>
      <c r="AE1532" s="16" t="s">
        <v>56</v>
      </c>
      <c r="AF1532" s="14" t="s">
        <v>18</v>
      </c>
      <c r="AG1532" s="39" t="s">
        <v>18</v>
      </c>
    </row>
    <row r="1533" spans="1:33" x14ac:dyDescent="0.25">
      <c r="A1533" s="40" t="s">
        <v>2306</v>
      </c>
      <c r="B1533" s="40" t="b" cm="1">
        <f t="array" ref="B1533">IsESG(A1533)</f>
        <v>0</v>
      </c>
      <c r="C1533" s="67">
        <v>0.28054030083475201</v>
      </c>
      <c r="D1533" s="42">
        <v>4</v>
      </c>
      <c r="E1533" s="67">
        <v>0.95601044384323597</v>
      </c>
      <c r="F1533" s="42">
        <v>4</v>
      </c>
      <c r="G1533" s="67">
        <v>2.0040267152623801</v>
      </c>
      <c r="H1533" s="42">
        <v>4</v>
      </c>
      <c r="I1533" s="68">
        <v>3.8149771603870999</v>
      </c>
      <c r="J1533" s="64">
        <v>1</v>
      </c>
      <c r="K1533" s="68">
        <v>1.8355143464002299</v>
      </c>
      <c r="L1533" s="64">
        <v>2</v>
      </c>
      <c r="M1533" s="67">
        <v>0.28289303770374602</v>
      </c>
      <c r="N1533" s="42">
        <v>4</v>
      </c>
      <c r="O1533" s="67">
        <v>0.121096808239151</v>
      </c>
      <c r="P1533" s="69" t="s">
        <v>18</v>
      </c>
      <c r="Q1533" s="69" t="s">
        <v>18</v>
      </c>
      <c r="R1533" s="70">
        <v>8</v>
      </c>
      <c r="S1533" s="71">
        <v>0.05</v>
      </c>
      <c r="T1533" s="71">
        <v>0.01</v>
      </c>
      <c r="U1533" s="46" t="s">
        <v>18</v>
      </c>
      <c r="V1533" s="72">
        <v>3.0000000000000001E-3</v>
      </c>
      <c r="W1533" s="72" t="s">
        <v>18</v>
      </c>
      <c r="X1533" s="72">
        <v>2.4599999999999999E-3</v>
      </c>
      <c r="Y1533" s="48" t="s">
        <v>141</v>
      </c>
      <c r="Z1533" s="49">
        <v>23.11</v>
      </c>
      <c r="AA1533" s="50" t="s">
        <v>18</v>
      </c>
      <c r="AB1533" s="73" t="s">
        <v>18</v>
      </c>
      <c r="AC1533" s="52">
        <v>36076</v>
      </c>
      <c r="AD1533" s="48" t="s">
        <v>2307</v>
      </c>
      <c r="AE1533" s="53" t="s">
        <v>56</v>
      </c>
      <c r="AF1533" s="46" t="s">
        <v>18</v>
      </c>
      <c r="AG1533" s="54" t="s">
        <v>18</v>
      </c>
    </row>
    <row r="1534" spans="1:33" x14ac:dyDescent="0.25">
      <c r="A1534" s="1" t="s">
        <v>2308</v>
      </c>
      <c r="B1534" s="40" t="b" cm="1">
        <f t="array" ref="B1534">IsESG(A1534)</f>
        <v>0</v>
      </c>
      <c r="C1534" s="74">
        <v>-2.06657711362746</v>
      </c>
      <c r="D1534" s="37">
        <v>6</v>
      </c>
      <c r="E1534" s="74">
        <v>-6.36200623680823</v>
      </c>
      <c r="F1534" s="37">
        <v>6</v>
      </c>
      <c r="G1534" s="74">
        <v>-7.4116588453176098</v>
      </c>
      <c r="H1534" s="37">
        <v>6</v>
      </c>
      <c r="I1534" s="74">
        <v>-3.7058120542214898</v>
      </c>
      <c r="J1534" s="37">
        <v>6</v>
      </c>
      <c r="K1534" s="74">
        <v>1.2050370364879099</v>
      </c>
      <c r="L1534" s="37">
        <v>4</v>
      </c>
      <c r="M1534" s="74">
        <v>-3.8885604297054699</v>
      </c>
      <c r="N1534" s="37">
        <v>6</v>
      </c>
      <c r="O1534" s="74">
        <v>9.4476691347943795</v>
      </c>
      <c r="P1534" s="76" t="s">
        <v>18</v>
      </c>
      <c r="Q1534" s="76" t="s">
        <v>18</v>
      </c>
      <c r="R1534" s="77">
        <v>8</v>
      </c>
      <c r="S1534" s="78">
        <v>0.05</v>
      </c>
      <c r="T1534" s="78">
        <v>0.01</v>
      </c>
      <c r="U1534" s="14" t="s">
        <v>18</v>
      </c>
      <c r="V1534" s="79">
        <v>3.0000000000000001E-3</v>
      </c>
      <c r="W1534" s="79" t="s">
        <v>18</v>
      </c>
      <c r="X1534" s="79">
        <v>1.6000000000000001E-3</v>
      </c>
      <c r="Y1534" s="12" t="s">
        <v>141</v>
      </c>
      <c r="Z1534" s="60">
        <v>50.759805505858999</v>
      </c>
      <c r="AA1534" s="8" t="s">
        <v>18</v>
      </c>
      <c r="AB1534" s="80" t="s">
        <v>18</v>
      </c>
      <c r="AC1534" s="62">
        <v>39269</v>
      </c>
      <c r="AD1534" s="12" t="s">
        <v>2309</v>
      </c>
      <c r="AE1534" s="16" t="s">
        <v>56</v>
      </c>
      <c r="AF1534" s="14" t="s">
        <v>18</v>
      </c>
      <c r="AG1534" s="39" t="s">
        <v>18</v>
      </c>
    </row>
    <row r="1535" spans="1:33" x14ac:dyDescent="0.25">
      <c r="A1535" s="40" t="s">
        <v>2310</v>
      </c>
      <c r="B1535" s="40" t="b" cm="1">
        <f t="array" ref="B1535">IsESG(A1535)</f>
        <v>0</v>
      </c>
      <c r="C1535" s="68">
        <v>3.3328775350519799</v>
      </c>
      <c r="D1535" s="64">
        <v>1</v>
      </c>
      <c r="E1535" s="68">
        <v>2.9862603136708099</v>
      </c>
      <c r="F1535" s="64">
        <v>2</v>
      </c>
      <c r="G1535" s="68">
        <v>6.1964563262313099</v>
      </c>
      <c r="H1535" s="64">
        <v>1</v>
      </c>
      <c r="I1535" s="67">
        <v>2.9081521774404702</v>
      </c>
      <c r="J1535" s="42">
        <v>4</v>
      </c>
      <c r="K1535" s="67">
        <v>1.1372410889945499</v>
      </c>
      <c r="L1535" s="42">
        <v>5</v>
      </c>
      <c r="M1535" s="68">
        <v>3.31691361568264</v>
      </c>
      <c r="N1535" s="64">
        <v>1</v>
      </c>
      <c r="O1535" s="67">
        <v>5.6299369945750897</v>
      </c>
      <c r="P1535" s="69" t="s">
        <v>18</v>
      </c>
      <c r="Q1535" s="69" t="s">
        <v>18</v>
      </c>
      <c r="R1535" s="70">
        <v>8</v>
      </c>
      <c r="S1535" s="71">
        <v>0.05</v>
      </c>
      <c r="T1535" s="71">
        <v>0.01</v>
      </c>
      <c r="U1535" s="46" t="s">
        <v>18</v>
      </c>
      <c r="V1535" s="72">
        <v>3.0000000000000001E-3</v>
      </c>
      <c r="W1535" s="72" t="s">
        <v>18</v>
      </c>
      <c r="X1535" s="72">
        <v>3.16E-3</v>
      </c>
      <c r="Y1535" s="48" t="s">
        <v>141</v>
      </c>
      <c r="Z1535" s="49">
        <v>27.529577962210801</v>
      </c>
      <c r="AA1535" s="50" t="s">
        <v>18</v>
      </c>
      <c r="AB1535" s="73" t="s">
        <v>18</v>
      </c>
      <c r="AC1535" s="52">
        <v>35668</v>
      </c>
      <c r="AD1535" s="48" t="s">
        <v>2311</v>
      </c>
      <c r="AE1535" s="53" t="s">
        <v>56</v>
      </c>
      <c r="AF1535" s="46" t="s">
        <v>18</v>
      </c>
      <c r="AG1535" s="54" t="s">
        <v>18</v>
      </c>
    </row>
    <row r="1536" spans="1:33" x14ac:dyDescent="0.25">
      <c r="A1536" s="81" t="s">
        <v>2312</v>
      </c>
      <c r="B1536" s="40" t="b" cm="1">
        <f t="array" ref="B1536">IsESG(A1536)</f>
        <v>0</v>
      </c>
      <c r="C1536" s="82">
        <v>0.146068582190572</v>
      </c>
      <c r="D1536" s="83">
        <v>5</v>
      </c>
      <c r="E1536" s="82">
        <v>0.84941259867712304</v>
      </c>
      <c r="F1536" s="83">
        <v>5</v>
      </c>
      <c r="G1536" s="82">
        <v>1.86681934538905</v>
      </c>
      <c r="H1536" s="83">
        <v>5</v>
      </c>
      <c r="I1536" s="124">
        <v>3.7035745909126101</v>
      </c>
      <c r="J1536" s="125">
        <v>2</v>
      </c>
      <c r="K1536" s="124">
        <v>1.7976126343246699</v>
      </c>
      <c r="L1536" s="125">
        <v>3</v>
      </c>
      <c r="M1536" s="82">
        <v>0.27891987891641701</v>
      </c>
      <c r="N1536" s="83">
        <v>5</v>
      </c>
      <c r="O1536" s="82">
        <v>9.2520676476905497E-2</v>
      </c>
      <c r="P1536" s="84" t="s">
        <v>18</v>
      </c>
      <c r="Q1536" s="84" t="s">
        <v>18</v>
      </c>
      <c r="R1536" s="85">
        <v>8</v>
      </c>
      <c r="S1536" s="86">
        <v>0.05</v>
      </c>
      <c r="T1536" s="86">
        <v>0.01</v>
      </c>
      <c r="U1536" s="87" t="s">
        <v>18</v>
      </c>
      <c r="V1536" s="88">
        <v>3.0000000000000001E-3</v>
      </c>
      <c r="W1536" s="88" t="s">
        <v>18</v>
      </c>
      <c r="X1536" s="88">
        <v>1.73999999999999E-3</v>
      </c>
      <c r="Y1536" s="89" t="s">
        <v>141</v>
      </c>
      <c r="Z1536" s="90">
        <v>22.44</v>
      </c>
      <c r="AA1536" s="91" t="s">
        <v>18</v>
      </c>
      <c r="AB1536" s="92" t="s">
        <v>18</v>
      </c>
      <c r="AC1536" s="93">
        <v>39615</v>
      </c>
      <c r="AD1536" s="89" t="s">
        <v>2307</v>
      </c>
      <c r="AE1536" s="94" t="s">
        <v>56</v>
      </c>
      <c r="AF1536" s="87" t="s">
        <v>18</v>
      </c>
      <c r="AG1536" s="95" t="s">
        <v>18</v>
      </c>
    </row>
    <row r="1537" spans="1:33" hidden="1" x14ac:dyDescent="0.25">
      <c r="A1537" s="40" t="s">
        <v>2314</v>
      </c>
      <c r="B1537" s="40" t="b" cm="1">
        <f t="array" ref="B1537">IsESG(A1537)</f>
        <v>0</v>
      </c>
      <c r="C1537" s="67" t="s">
        <v>18</v>
      </c>
      <c r="D1537" s="42" t="s">
        <v>18</v>
      </c>
      <c r="E1537" s="67" t="s">
        <v>18</v>
      </c>
      <c r="F1537" s="42" t="s">
        <v>18</v>
      </c>
      <c r="G1537" s="67" t="s">
        <v>18</v>
      </c>
      <c r="H1537" s="42" t="s">
        <v>18</v>
      </c>
      <c r="I1537" s="67">
        <v>3.62187902639443</v>
      </c>
      <c r="J1537" s="42">
        <v>4</v>
      </c>
      <c r="K1537" s="67">
        <v>1.77190811080378</v>
      </c>
      <c r="L1537" s="42">
        <v>4</v>
      </c>
      <c r="M1537" s="68">
        <v>0.27303361567241302</v>
      </c>
      <c r="N1537" s="64">
        <v>3</v>
      </c>
      <c r="O1537" s="67">
        <v>0.108905870474797</v>
      </c>
      <c r="P1537" s="69" t="s">
        <v>18</v>
      </c>
      <c r="Q1537" s="69" t="s">
        <v>18</v>
      </c>
      <c r="R1537" s="70">
        <v>8</v>
      </c>
      <c r="S1537" s="71">
        <v>0</v>
      </c>
      <c r="T1537" s="71">
        <v>0.02</v>
      </c>
      <c r="U1537" s="46" t="s">
        <v>18</v>
      </c>
      <c r="V1537" s="72">
        <v>4.0000000000000001E-3</v>
      </c>
      <c r="W1537" s="72" t="s">
        <v>18</v>
      </c>
      <c r="X1537" s="72">
        <v>4.4999999999999997E-3</v>
      </c>
      <c r="Y1537" s="48" t="s">
        <v>141</v>
      </c>
      <c r="Z1537" s="49" t="s">
        <v>18</v>
      </c>
      <c r="AA1537" s="50" t="s">
        <v>18</v>
      </c>
      <c r="AB1537" s="73" t="s">
        <v>18</v>
      </c>
      <c r="AC1537" s="52">
        <v>44767</v>
      </c>
      <c r="AD1537" s="48" t="s">
        <v>2315</v>
      </c>
      <c r="AE1537" s="53" t="s">
        <v>693</v>
      </c>
      <c r="AF1537" s="46" t="s">
        <v>18</v>
      </c>
      <c r="AG1537" s="54" t="s">
        <v>18</v>
      </c>
    </row>
    <row r="1538" spans="1:33" x14ac:dyDescent="0.25">
      <c r="A1538" s="1" t="s">
        <v>2316</v>
      </c>
      <c r="B1538" s="40" t="b" cm="1">
        <f t="array" ref="B1538">IsESG(A1538)</f>
        <v>0</v>
      </c>
      <c r="C1538" s="75">
        <v>0.231342935873768</v>
      </c>
      <c r="D1538" s="66">
        <v>2</v>
      </c>
      <c r="E1538" s="74">
        <v>0.85164569617406305</v>
      </c>
      <c r="F1538" s="37">
        <v>4</v>
      </c>
      <c r="G1538" s="74">
        <v>1.8522715223547599</v>
      </c>
      <c r="H1538" s="37">
        <v>5</v>
      </c>
      <c r="I1538" s="74">
        <v>3.5674051821253401</v>
      </c>
      <c r="J1538" s="37">
        <v>5</v>
      </c>
      <c r="K1538" s="74">
        <v>1.7242969110187401</v>
      </c>
      <c r="L1538" s="37">
        <v>5</v>
      </c>
      <c r="M1538" s="74">
        <v>0.263564482413847</v>
      </c>
      <c r="N1538" s="37">
        <v>4</v>
      </c>
      <c r="O1538" s="74">
        <v>0.110945947413264</v>
      </c>
      <c r="P1538" s="76" t="s">
        <v>18</v>
      </c>
      <c r="Q1538" s="76" t="s">
        <v>18</v>
      </c>
      <c r="R1538" s="77">
        <v>8</v>
      </c>
      <c r="S1538" s="78">
        <v>0</v>
      </c>
      <c r="T1538" s="78">
        <v>0</v>
      </c>
      <c r="U1538" s="14" t="s">
        <v>18</v>
      </c>
      <c r="V1538" s="79">
        <v>2.5000000000000001E-3</v>
      </c>
      <c r="W1538" s="79" t="s">
        <v>18</v>
      </c>
      <c r="X1538" s="79">
        <v>4.0000000000000001E-3</v>
      </c>
      <c r="Y1538" s="12" t="s">
        <v>141</v>
      </c>
      <c r="Z1538" s="60">
        <v>88.9</v>
      </c>
      <c r="AA1538" s="8" t="s">
        <v>18</v>
      </c>
      <c r="AB1538" s="80" t="s">
        <v>18</v>
      </c>
      <c r="AC1538" s="62">
        <v>38859</v>
      </c>
      <c r="AD1538" s="12" t="s">
        <v>2317</v>
      </c>
      <c r="AE1538" s="16" t="s">
        <v>1412</v>
      </c>
      <c r="AF1538" s="14" t="s">
        <v>18</v>
      </c>
      <c r="AG1538" s="39" t="s">
        <v>18</v>
      </c>
    </row>
    <row r="1539" spans="1:33" x14ac:dyDescent="0.25">
      <c r="A1539" s="225" t="s">
        <v>2425</v>
      </c>
      <c r="B1539" s="40" t="b" cm="1">
        <f t="array" ref="B1539">IsESG(A1539)</f>
        <v>1</v>
      </c>
      <c r="C1539" s="41">
        <v>0.88651211628183402</v>
      </c>
      <c r="D1539" s="42">
        <v>10</v>
      </c>
      <c r="E1539" s="41">
        <v>1.24673914561423</v>
      </c>
      <c r="F1539" s="42">
        <v>20</v>
      </c>
      <c r="G1539" s="41">
        <v>2.1431345172099499</v>
      </c>
      <c r="H1539" s="42">
        <v>23</v>
      </c>
      <c r="I1539" s="41">
        <v>5.6086328957317004</v>
      </c>
      <c r="J1539" s="42">
        <v>12</v>
      </c>
      <c r="K1539" s="41">
        <v>2.61804581580185</v>
      </c>
      <c r="L1539" s="42">
        <v>12</v>
      </c>
      <c r="M1539" s="41">
        <v>0.319926873857445</v>
      </c>
      <c r="N1539" s="42">
        <v>18</v>
      </c>
      <c r="O1539" s="41">
        <v>0.39260809727413598</v>
      </c>
      <c r="P1539" s="43" t="s">
        <v>18</v>
      </c>
      <c r="Q1539" s="43">
        <v>0.76</v>
      </c>
      <c r="R1539" s="44">
        <v>8</v>
      </c>
      <c r="S1539" s="45">
        <v>0</v>
      </c>
      <c r="T1539" s="45">
        <v>0</v>
      </c>
      <c r="U1539" s="46" t="s">
        <v>18</v>
      </c>
      <c r="V1539" s="47">
        <v>3.0000000000000001E-3</v>
      </c>
      <c r="W1539" s="47" t="s">
        <v>18</v>
      </c>
      <c r="X1539" s="47">
        <v>3.0183558038378699E-3</v>
      </c>
      <c r="Y1539" s="48" t="s">
        <v>30</v>
      </c>
      <c r="Z1539" s="49">
        <v>475.95971046</v>
      </c>
      <c r="AA1539" s="50">
        <v>-44.554741</v>
      </c>
      <c r="AB1539" s="51">
        <v>4345</v>
      </c>
      <c r="AC1539" s="52">
        <v>36917</v>
      </c>
      <c r="AD1539" s="48" t="s">
        <v>139</v>
      </c>
      <c r="AE1539" s="53">
        <v>30</v>
      </c>
      <c r="AF1539" s="46" t="s">
        <v>42</v>
      </c>
      <c r="AG1539" s="54">
        <v>72.286846999999995</v>
      </c>
    </row>
    <row r="1540" spans="1:33" x14ac:dyDescent="0.25">
      <c r="A1540" s="225" t="s">
        <v>2758</v>
      </c>
      <c r="B1540" s="40" t="b" cm="1">
        <f t="array" ref="B1540">IsESG(A1540)</f>
        <v>1</v>
      </c>
      <c r="C1540" s="55">
        <v>9.0235182841746905E-2</v>
      </c>
      <c r="D1540" s="37">
        <v>7</v>
      </c>
      <c r="E1540" s="55">
        <v>-2.2411256641919</v>
      </c>
      <c r="F1540" s="37">
        <v>5</v>
      </c>
      <c r="G1540" s="55">
        <v>-3.3267178799516501</v>
      </c>
      <c r="H1540" s="37">
        <v>6</v>
      </c>
      <c r="I1540" s="55">
        <v>7.1789828603542096</v>
      </c>
      <c r="J1540" s="37">
        <v>19</v>
      </c>
      <c r="K1540" s="55">
        <v>2.8444324615800798</v>
      </c>
      <c r="L1540" s="37">
        <v>14</v>
      </c>
      <c r="M1540" s="55">
        <v>-1.13393377826731</v>
      </c>
      <c r="N1540" s="37">
        <v>22</v>
      </c>
      <c r="O1540" s="55">
        <v>5.0493554567906296</v>
      </c>
      <c r="P1540" s="56">
        <v>0.61353840695793005</v>
      </c>
      <c r="Q1540" s="56">
        <v>7.13</v>
      </c>
      <c r="R1540" s="57">
        <v>9</v>
      </c>
      <c r="S1540" s="58">
        <v>5.0000000000000001E-3</v>
      </c>
      <c r="T1540" s="58">
        <v>5.0000000000000001E-3</v>
      </c>
      <c r="U1540" s="14" t="s">
        <v>18</v>
      </c>
      <c r="V1540" s="59">
        <v>2.8E-3</v>
      </c>
      <c r="W1540" s="59" t="s">
        <v>18</v>
      </c>
      <c r="X1540" s="59">
        <v>2.849E-3</v>
      </c>
      <c r="Y1540" s="12" t="s">
        <v>30</v>
      </c>
      <c r="Z1540" s="60" t="s">
        <v>18</v>
      </c>
      <c r="AA1540" s="8" t="s">
        <v>18</v>
      </c>
      <c r="AB1540" s="61" t="s">
        <v>18</v>
      </c>
      <c r="AC1540" s="62">
        <v>39006</v>
      </c>
      <c r="AD1540" s="12" t="s">
        <v>978</v>
      </c>
      <c r="AE1540" s="16">
        <v>1000000</v>
      </c>
      <c r="AF1540" s="14" t="s">
        <v>18</v>
      </c>
      <c r="AG1540" s="39" t="s">
        <v>18</v>
      </c>
    </row>
    <row r="1541" spans="1:33" hidden="1" x14ac:dyDescent="0.25">
      <c r="A1541" s="40" t="s">
        <v>2320</v>
      </c>
      <c r="B1541" s="40" t="b" cm="1">
        <f t="array" ref="B1541">IsESG(A1541)</f>
        <v>0</v>
      </c>
      <c r="C1541" s="67" t="s">
        <v>18</v>
      </c>
      <c r="D1541" s="42" t="s">
        <v>18</v>
      </c>
      <c r="E1541" s="68">
        <v>2.6962701031057299</v>
      </c>
      <c r="F1541" s="64">
        <v>1</v>
      </c>
      <c r="G1541" s="68">
        <v>5.8287794938298498</v>
      </c>
      <c r="H1541" s="64">
        <v>1</v>
      </c>
      <c r="I1541" s="67">
        <v>2.5558247575714499</v>
      </c>
      <c r="J1541" s="42">
        <v>7</v>
      </c>
      <c r="K1541" s="67">
        <v>0.97144404307447596</v>
      </c>
      <c r="L1541" s="42">
        <v>7</v>
      </c>
      <c r="M1541" s="68">
        <v>3.2589403257187399</v>
      </c>
      <c r="N1541" s="64">
        <v>1</v>
      </c>
      <c r="O1541" s="67">
        <v>5.8762477173768497</v>
      </c>
      <c r="P1541" s="69" t="s">
        <v>18</v>
      </c>
      <c r="Q1541" s="69" t="s">
        <v>18</v>
      </c>
      <c r="R1541" s="70">
        <v>8</v>
      </c>
      <c r="S1541" s="71">
        <v>0</v>
      </c>
      <c r="T1541" s="71">
        <v>0.02</v>
      </c>
      <c r="U1541" s="46" t="s">
        <v>18</v>
      </c>
      <c r="V1541" s="72">
        <v>4.0000000000000001E-3</v>
      </c>
      <c r="W1541" s="72" t="s">
        <v>18</v>
      </c>
      <c r="X1541" s="72">
        <v>5.4999999999999997E-3</v>
      </c>
      <c r="Y1541" s="48" t="s">
        <v>141</v>
      </c>
      <c r="Z1541" s="49" t="s">
        <v>18</v>
      </c>
      <c r="AA1541" s="50" t="s">
        <v>18</v>
      </c>
      <c r="AB1541" s="73" t="s">
        <v>18</v>
      </c>
      <c r="AC1541" s="52">
        <v>43437</v>
      </c>
      <c r="AD1541" s="48" t="s">
        <v>2321</v>
      </c>
      <c r="AE1541" s="53" t="s">
        <v>2322</v>
      </c>
      <c r="AF1541" s="46" t="s">
        <v>18</v>
      </c>
      <c r="AG1541" s="54" t="s">
        <v>18</v>
      </c>
    </row>
    <row r="1542" spans="1:33" hidden="1" x14ac:dyDescent="0.25">
      <c r="A1542" s="1" t="s">
        <v>2323</v>
      </c>
      <c r="B1542" s="40" t="b" cm="1">
        <f t="array" ref="B1542">IsESG(A1542)</f>
        <v>0</v>
      </c>
      <c r="C1542" s="74" t="s">
        <v>18</v>
      </c>
      <c r="D1542" s="37" t="s">
        <v>18</v>
      </c>
      <c r="E1542" s="75">
        <v>1.25070225784365</v>
      </c>
      <c r="F1542" s="66">
        <v>3</v>
      </c>
      <c r="G1542" s="74">
        <v>2.0931820483465802</v>
      </c>
      <c r="H1542" s="37">
        <v>4</v>
      </c>
      <c r="I1542" s="74">
        <v>3.46232517269158</v>
      </c>
      <c r="J1542" s="37">
        <v>6</v>
      </c>
      <c r="K1542" s="74">
        <v>1.6757466259587701</v>
      </c>
      <c r="L1542" s="37">
        <v>6</v>
      </c>
      <c r="M1542" s="74">
        <v>0.26312652213160698</v>
      </c>
      <c r="N1542" s="37">
        <v>5</v>
      </c>
      <c r="O1542" s="74">
        <v>9.9997567906564694E-2</v>
      </c>
      <c r="P1542" s="76" t="s">
        <v>18</v>
      </c>
      <c r="Q1542" s="76" t="s">
        <v>18</v>
      </c>
      <c r="R1542" s="77">
        <v>8</v>
      </c>
      <c r="S1542" s="78">
        <v>0</v>
      </c>
      <c r="T1542" s="78">
        <v>0.02</v>
      </c>
      <c r="U1542" s="14" t="s">
        <v>18</v>
      </c>
      <c r="V1542" s="79">
        <v>4.0000000000000001E-3</v>
      </c>
      <c r="W1542" s="79" t="s">
        <v>18</v>
      </c>
      <c r="X1542" s="79">
        <v>4.4999999999999997E-3</v>
      </c>
      <c r="Y1542" s="12" t="s">
        <v>141</v>
      </c>
      <c r="Z1542" s="60" t="s">
        <v>18</v>
      </c>
      <c r="AA1542" s="8" t="s">
        <v>18</v>
      </c>
      <c r="AB1542" s="80" t="s">
        <v>18</v>
      </c>
      <c r="AC1542" s="62">
        <v>43437</v>
      </c>
      <c r="AD1542" s="12" t="s">
        <v>2321</v>
      </c>
      <c r="AE1542" s="16" t="s">
        <v>693</v>
      </c>
      <c r="AF1542" s="14" t="s">
        <v>18</v>
      </c>
      <c r="AG1542" s="39" t="s">
        <v>18</v>
      </c>
    </row>
    <row r="1543" spans="1:33" x14ac:dyDescent="0.25">
      <c r="A1543" s="126" t="s">
        <v>2324</v>
      </c>
      <c r="B1543" s="40" t="b" cm="1">
        <f t="array" ref="B1543">IsESG(A1543)</f>
        <v>0</v>
      </c>
      <c r="C1543" s="129">
        <v>0.35367854215031502</v>
      </c>
      <c r="D1543" s="130">
        <v>1</v>
      </c>
      <c r="E1543" s="129">
        <v>2.4467586939016699</v>
      </c>
      <c r="F1543" s="130">
        <v>2</v>
      </c>
      <c r="G1543" s="129">
        <v>3.4187703279792099</v>
      </c>
      <c r="H1543" s="130">
        <v>3</v>
      </c>
      <c r="I1543" s="129">
        <v>9.5212081606273102</v>
      </c>
      <c r="J1543" s="130">
        <v>3</v>
      </c>
      <c r="K1543" s="129">
        <v>4.56014636975328</v>
      </c>
      <c r="L1543" s="130">
        <v>3</v>
      </c>
      <c r="M1543" s="127">
        <v>0.13475691042059701</v>
      </c>
      <c r="N1543" s="128">
        <v>6</v>
      </c>
      <c r="O1543" s="127">
        <v>3.9818065435256398</v>
      </c>
      <c r="P1543" s="131" t="s">
        <v>18</v>
      </c>
      <c r="Q1543" s="131" t="s">
        <v>18</v>
      </c>
      <c r="R1543" s="132">
        <v>8</v>
      </c>
      <c r="S1543" s="133">
        <v>0</v>
      </c>
      <c r="T1543" s="133">
        <v>0.02</v>
      </c>
      <c r="U1543" s="134" t="s">
        <v>18</v>
      </c>
      <c r="V1543" s="135">
        <v>4.0000000000000001E-3</v>
      </c>
      <c r="W1543" s="135" t="s">
        <v>18</v>
      </c>
      <c r="X1543" s="135">
        <v>5.4999999999999997E-3</v>
      </c>
      <c r="Y1543" s="136" t="s">
        <v>141</v>
      </c>
      <c r="Z1543" s="137" t="s">
        <v>18</v>
      </c>
      <c r="AA1543" s="138" t="s">
        <v>18</v>
      </c>
      <c r="AB1543" s="139" t="s">
        <v>18</v>
      </c>
      <c r="AC1543" s="140">
        <v>35170</v>
      </c>
      <c r="AD1543" s="136" t="s">
        <v>2315</v>
      </c>
      <c r="AE1543" s="141" t="s">
        <v>2325</v>
      </c>
      <c r="AF1543" s="134" t="s">
        <v>18</v>
      </c>
      <c r="AG1543" s="142" t="s">
        <v>18</v>
      </c>
    </row>
    <row r="1544" spans="1:33" x14ac:dyDescent="0.25">
      <c r="A1544" s="40" t="s">
        <v>2326</v>
      </c>
      <c r="B1544" s="40" t="b" cm="1">
        <f t="array" ref="B1544">IsESG(A1544)</f>
        <v>0</v>
      </c>
      <c r="C1544" s="68">
        <v>1.3032017881826801</v>
      </c>
      <c r="D1544" s="64">
        <v>3</v>
      </c>
      <c r="E1544" s="67">
        <v>1.5597125389883799</v>
      </c>
      <c r="F1544" s="42">
        <v>5</v>
      </c>
      <c r="G1544" s="67">
        <v>1.5742473234468799</v>
      </c>
      <c r="H1544" s="42">
        <v>10</v>
      </c>
      <c r="I1544" s="67">
        <v>7.80555555555559</v>
      </c>
      <c r="J1544" s="42">
        <v>4</v>
      </c>
      <c r="K1544" s="67">
        <v>3.2272364571327601</v>
      </c>
      <c r="L1544" s="42">
        <v>4</v>
      </c>
      <c r="M1544" s="67">
        <v>0.15483870967742899</v>
      </c>
      <c r="N1544" s="42">
        <v>10</v>
      </c>
      <c r="O1544" s="67">
        <v>1.1898966202966801</v>
      </c>
      <c r="P1544" s="69" t="s">
        <v>18</v>
      </c>
      <c r="Q1544" s="69" t="s">
        <v>18</v>
      </c>
      <c r="R1544" s="70">
        <v>8</v>
      </c>
      <c r="S1544" s="71">
        <v>0</v>
      </c>
      <c r="T1544" s="71">
        <v>0</v>
      </c>
      <c r="U1544" s="46" t="s">
        <v>18</v>
      </c>
      <c r="V1544" s="72">
        <v>5.4999999999999997E-3</v>
      </c>
      <c r="W1544" s="72" t="s">
        <v>18</v>
      </c>
      <c r="X1544" s="72">
        <v>5.4999999999999997E-3</v>
      </c>
      <c r="Y1544" s="48" t="s">
        <v>141</v>
      </c>
      <c r="Z1544" s="49">
        <v>2460.1831976799999</v>
      </c>
      <c r="AA1544" s="50" t="s">
        <v>18</v>
      </c>
      <c r="AB1544" s="73" t="s">
        <v>18</v>
      </c>
      <c r="AC1544" s="52">
        <v>41603</v>
      </c>
      <c r="AD1544" s="48" t="s">
        <v>2327</v>
      </c>
      <c r="AE1544" s="53" t="s">
        <v>1391</v>
      </c>
      <c r="AF1544" s="46" t="s">
        <v>18</v>
      </c>
      <c r="AG1544" s="54" t="s">
        <v>18</v>
      </c>
    </row>
    <row r="1545" spans="1:33" x14ac:dyDescent="0.25">
      <c r="A1545" s="1" t="s">
        <v>2328</v>
      </c>
      <c r="B1545" s="40" t="b" cm="1">
        <f t="array" ref="B1545">IsESG(A1545)</f>
        <v>0</v>
      </c>
      <c r="C1545" s="74">
        <v>0.46949433765777199</v>
      </c>
      <c r="D1545" s="37">
        <v>6</v>
      </c>
      <c r="E1545" s="74">
        <v>1.17772421730215</v>
      </c>
      <c r="F1545" s="37">
        <v>7</v>
      </c>
      <c r="G1545" s="74">
        <v>1.95144089451881</v>
      </c>
      <c r="H1545" s="37">
        <v>8</v>
      </c>
      <c r="I1545" s="74">
        <v>4.7424035593307696</v>
      </c>
      <c r="J1545" s="37">
        <v>7</v>
      </c>
      <c r="K1545" s="74">
        <v>2.28596820381166</v>
      </c>
      <c r="L1545" s="37">
        <v>8</v>
      </c>
      <c r="M1545" s="74">
        <v>0.32445520581112403</v>
      </c>
      <c r="N1545" s="37">
        <v>6</v>
      </c>
      <c r="O1545" s="74">
        <v>0.24284064917836801</v>
      </c>
      <c r="P1545" s="76" t="s">
        <v>18</v>
      </c>
      <c r="Q1545" s="76" t="s">
        <v>18</v>
      </c>
      <c r="R1545" s="77">
        <v>8</v>
      </c>
      <c r="S1545" s="78">
        <v>0</v>
      </c>
      <c r="T1545" s="78">
        <v>0</v>
      </c>
      <c r="U1545" s="14" t="s">
        <v>18</v>
      </c>
      <c r="V1545" s="79">
        <v>2E-3</v>
      </c>
      <c r="W1545" s="79" t="s">
        <v>18</v>
      </c>
      <c r="X1545" s="79">
        <v>2E-3</v>
      </c>
      <c r="Y1545" s="12" t="s">
        <v>1328</v>
      </c>
      <c r="Z1545" s="60">
        <v>192.91644135999999</v>
      </c>
      <c r="AA1545" s="8" t="s">
        <v>18</v>
      </c>
      <c r="AB1545" s="80" t="s">
        <v>18</v>
      </c>
      <c r="AC1545" s="62">
        <v>41908</v>
      </c>
      <c r="AD1545" s="12" t="s">
        <v>2329</v>
      </c>
      <c r="AE1545" s="16" t="s">
        <v>56</v>
      </c>
      <c r="AF1545" s="14" t="s">
        <v>18</v>
      </c>
      <c r="AG1545" s="39">
        <v>23.08392018</v>
      </c>
    </row>
    <row r="1546" spans="1:33" hidden="1" x14ac:dyDescent="0.25">
      <c r="A1546" s="40" t="s">
        <v>2330</v>
      </c>
      <c r="B1546" s="40" t="b" cm="1">
        <f t="array" ref="B1546">IsESG(A1546)</f>
        <v>0</v>
      </c>
      <c r="C1546" s="67" t="s">
        <v>18</v>
      </c>
      <c r="D1546" s="42" t="s">
        <v>18</v>
      </c>
      <c r="E1546" s="67">
        <v>1.1050684313968799</v>
      </c>
      <c r="F1546" s="42">
        <v>9</v>
      </c>
      <c r="G1546" s="67">
        <v>2.0270011370824199</v>
      </c>
      <c r="H1546" s="42">
        <v>7</v>
      </c>
      <c r="I1546" s="67">
        <v>4.2941036896428004</v>
      </c>
      <c r="J1546" s="42">
        <v>11</v>
      </c>
      <c r="K1546" s="67">
        <v>2.1714411899730099</v>
      </c>
      <c r="L1546" s="42">
        <v>10</v>
      </c>
      <c r="M1546" s="67">
        <v>0.24088279982779001</v>
      </c>
      <c r="N1546" s="42">
        <v>7</v>
      </c>
      <c r="O1546" s="67">
        <v>0.263096994400769</v>
      </c>
      <c r="P1546" s="69" t="s">
        <v>18</v>
      </c>
      <c r="Q1546" s="69" t="s">
        <v>18</v>
      </c>
      <c r="R1546" s="70">
        <v>8</v>
      </c>
      <c r="S1546" s="71">
        <v>0.05</v>
      </c>
      <c r="T1546" s="71">
        <v>0.03</v>
      </c>
      <c r="U1546" s="46" t="s">
        <v>18</v>
      </c>
      <c r="V1546" s="72">
        <v>0</v>
      </c>
      <c r="W1546" s="72" t="s">
        <v>18</v>
      </c>
      <c r="X1546" s="72">
        <v>1.8E-3</v>
      </c>
      <c r="Y1546" s="48" t="s">
        <v>1371</v>
      </c>
      <c r="Z1546" s="49" t="s">
        <v>18</v>
      </c>
      <c r="AA1546" s="50" t="s">
        <v>18</v>
      </c>
      <c r="AB1546" s="73" t="s">
        <v>18</v>
      </c>
      <c r="AC1546" s="52">
        <v>43257</v>
      </c>
      <c r="AD1546" s="48" t="s">
        <v>2331</v>
      </c>
      <c r="AE1546" s="53">
        <v>497000</v>
      </c>
      <c r="AF1546" s="46" t="s">
        <v>18</v>
      </c>
      <c r="AG1546" s="54" t="s">
        <v>18</v>
      </c>
    </row>
    <row r="1547" spans="1:33" hidden="1" x14ac:dyDescent="0.25">
      <c r="A1547" s="1" t="s">
        <v>2332</v>
      </c>
      <c r="B1547" s="40" t="b" cm="1">
        <f t="array" ref="B1547">IsESG(A1547)</f>
        <v>0</v>
      </c>
      <c r="C1547" s="74" t="s">
        <v>18</v>
      </c>
      <c r="D1547" s="37" t="s">
        <v>18</v>
      </c>
      <c r="E1547" s="74" t="s">
        <v>18</v>
      </c>
      <c r="F1547" s="37" t="s">
        <v>18</v>
      </c>
      <c r="G1547" s="74" t="s">
        <v>18</v>
      </c>
      <c r="H1547" s="37" t="s">
        <v>18</v>
      </c>
      <c r="I1547" s="75">
        <v>9.3967789585637203</v>
      </c>
      <c r="J1547" s="66">
        <v>2</v>
      </c>
      <c r="K1547" s="75">
        <v>4.5127758101819904</v>
      </c>
      <c r="L1547" s="66">
        <v>2</v>
      </c>
      <c r="M1547" s="74">
        <v>0.13485327403914801</v>
      </c>
      <c r="N1547" s="37">
        <v>11</v>
      </c>
      <c r="O1547" s="74">
        <v>4.0201712346119498</v>
      </c>
      <c r="P1547" s="76" t="s">
        <v>18</v>
      </c>
      <c r="Q1547" s="76" t="s">
        <v>18</v>
      </c>
      <c r="R1547" s="77">
        <v>8</v>
      </c>
      <c r="S1547" s="78">
        <v>0</v>
      </c>
      <c r="T1547" s="78">
        <v>0</v>
      </c>
      <c r="U1547" s="14" t="s">
        <v>18</v>
      </c>
      <c r="V1547" s="79">
        <v>4.0000000000000001E-3</v>
      </c>
      <c r="W1547" s="79" t="s">
        <v>18</v>
      </c>
      <c r="X1547" s="79">
        <v>4.4999999999999997E-3</v>
      </c>
      <c r="Y1547" s="12" t="s">
        <v>141</v>
      </c>
      <c r="Z1547" s="60" t="s">
        <v>18</v>
      </c>
      <c r="AA1547" s="8" t="s">
        <v>18</v>
      </c>
      <c r="AB1547" s="80" t="s">
        <v>18</v>
      </c>
      <c r="AC1547" s="62">
        <v>43437</v>
      </c>
      <c r="AD1547" s="12" t="s">
        <v>2333</v>
      </c>
      <c r="AE1547" s="16" t="s">
        <v>73</v>
      </c>
      <c r="AF1547" s="14" t="s">
        <v>235</v>
      </c>
      <c r="AG1547" s="39" t="s">
        <v>18</v>
      </c>
    </row>
    <row r="1548" spans="1:33" x14ac:dyDescent="0.25">
      <c r="A1548" s="40" t="s">
        <v>2334</v>
      </c>
      <c r="B1548" s="40" t="b" cm="1">
        <f t="array" ref="B1548">IsESG(A1548)</f>
        <v>0</v>
      </c>
      <c r="C1548" s="68">
        <v>3.10525998595174</v>
      </c>
      <c r="D1548" s="64">
        <v>2</v>
      </c>
      <c r="E1548" s="67">
        <v>2.6141886380018202</v>
      </c>
      <c r="F1548" s="42">
        <v>4</v>
      </c>
      <c r="G1548" s="68">
        <v>5.4992416836995899</v>
      </c>
      <c r="H1548" s="64">
        <v>3</v>
      </c>
      <c r="I1548" s="67">
        <v>2.91738009213879</v>
      </c>
      <c r="J1548" s="42">
        <v>14</v>
      </c>
      <c r="K1548" s="67">
        <v>1.1568613229926601</v>
      </c>
      <c r="L1548" s="42">
        <v>14</v>
      </c>
      <c r="M1548" s="68">
        <v>2.9857753270485499</v>
      </c>
      <c r="N1548" s="64">
        <v>3</v>
      </c>
      <c r="O1548" s="67">
        <v>5.8150173802853402</v>
      </c>
      <c r="P1548" s="69" t="s">
        <v>18</v>
      </c>
      <c r="Q1548" s="69" t="s">
        <v>18</v>
      </c>
      <c r="R1548" s="70">
        <v>8</v>
      </c>
      <c r="S1548" s="71">
        <v>0</v>
      </c>
      <c r="T1548" s="71">
        <v>0</v>
      </c>
      <c r="U1548" s="46" t="s">
        <v>18</v>
      </c>
      <c r="V1548" s="72">
        <v>4.0000000000000001E-3</v>
      </c>
      <c r="W1548" s="72" t="s">
        <v>18</v>
      </c>
      <c r="X1548" s="72">
        <v>6.0000000000000001E-3</v>
      </c>
      <c r="Y1548" s="48" t="s">
        <v>141</v>
      </c>
      <c r="Z1548" s="49">
        <v>182.25459361032901</v>
      </c>
      <c r="AA1548" s="50" t="s">
        <v>18</v>
      </c>
      <c r="AB1548" s="73" t="s">
        <v>18</v>
      </c>
      <c r="AC1548" s="52">
        <v>40339</v>
      </c>
      <c r="AD1548" s="48" t="s">
        <v>2335</v>
      </c>
      <c r="AE1548" s="53" t="s">
        <v>1412</v>
      </c>
      <c r="AF1548" s="46" t="s">
        <v>18</v>
      </c>
      <c r="AG1548" s="54" t="s">
        <v>18</v>
      </c>
    </row>
    <row r="1549" spans="1:33" x14ac:dyDescent="0.25">
      <c r="A1549" s="1" t="s">
        <v>2759</v>
      </c>
      <c r="B1549" s="40" t="b" cm="1">
        <f t="array" ref="B1549">IsESG(A1549)</f>
        <v>0</v>
      </c>
      <c r="C1549" s="74">
        <v>0</v>
      </c>
      <c r="D1549" s="37">
        <v>7</v>
      </c>
      <c r="E1549" s="74">
        <v>0.51212687866306605</v>
      </c>
      <c r="F1549" s="37">
        <v>12</v>
      </c>
      <c r="G1549" s="74">
        <v>1.2701134915591601</v>
      </c>
      <c r="H1549" s="37">
        <v>11</v>
      </c>
      <c r="I1549" s="74">
        <v>3.7908791455191602</v>
      </c>
      <c r="J1549" s="37">
        <v>12</v>
      </c>
      <c r="K1549" s="74">
        <v>1.84476546583489</v>
      </c>
      <c r="L1549" s="37">
        <v>12</v>
      </c>
      <c r="M1549" s="74">
        <v>-4.5454057400950897E-2</v>
      </c>
      <c r="N1549" s="37">
        <v>13</v>
      </c>
      <c r="O1549" s="74">
        <v>0.37397349184912498</v>
      </c>
      <c r="P1549" s="76" t="s">
        <v>18</v>
      </c>
      <c r="Q1549" s="76" t="s">
        <v>18</v>
      </c>
      <c r="R1549" s="77">
        <v>8</v>
      </c>
      <c r="S1549" s="78">
        <v>0</v>
      </c>
      <c r="T1549" s="78">
        <v>0</v>
      </c>
      <c r="U1549" s="14" t="s">
        <v>18</v>
      </c>
      <c r="V1549" s="79">
        <v>4.0000000000000001E-3</v>
      </c>
      <c r="W1549" s="79" t="s">
        <v>18</v>
      </c>
      <c r="X1549" s="79">
        <v>6.0000000000000001E-3</v>
      </c>
      <c r="Y1549" s="12" t="s">
        <v>141</v>
      </c>
      <c r="Z1549" s="60" t="s">
        <v>18</v>
      </c>
      <c r="AA1549" s="8" t="s">
        <v>18</v>
      </c>
      <c r="AB1549" s="80" t="s">
        <v>18</v>
      </c>
      <c r="AC1549" s="62">
        <v>40339</v>
      </c>
      <c r="AD1549" s="12" t="s">
        <v>2335</v>
      </c>
      <c r="AE1549" s="16" t="s">
        <v>1524</v>
      </c>
      <c r="AF1549" s="14" t="s">
        <v>18</v>
      </c>
      <c r="AG1549" s="39" t="s">
        <v>18</v>
      </c>
    </row>
    <row r="1550" spans="1:33" hidden="1" x14ac:dyDescent="0.25">
      <c r="A1550" s="40" t="s">
        <v>2337</v>
      </c>
      <c r="B1550" s="40" t="b" cm="1">
        <f t="array" ref="B1550">IsESG(A1550)</f>
        <v>0</v>
      </c>
      <c r="C1550" s="67" t="s">
        <v>18</v>
      </c>
      <c r="D1550" s="42" t="s">
        <v>18</v>
      </c>
      <c r="E1550" s="67">
        <v>0.641221509054967</v>
      </c>
      <c r="F1550" s="42">
        <v>10</v>
      </c>
      <c r="G1550" s="67">
        <v>0.42720306608674502</v>
      </c>
      <c r="H1550" s="42">
        <v>12</v>
      </c>
      <c r="I1550" s="67">
        <v>4.6003514274458501</v>
      </c>
      <c r="J1550" s="42">
        <v>9</v>
      </c>
      <c r="K1550" s="67">
        <v>2.0733779940608401</v>
      </c>
      <c r="L1550" s="42">
        <v>11</v>
      </c>
      <c r="M1550" s="67">
        <v>-0.40069196928256201</v>
      </c>
      <c r="N1550" s="42">
        <v>14</v>
      </c>
      <c r="O1550" s="67">
        <v>4.2633696711714402</v>
      </c>
      <c r="P1550" s="69" t="s">
        <v>18</v>
      </c>
      <c r="Q1550" s="69" t="s">
        <v>18</v>
      </c>
      <c r="R1550" s="70">
        <v>8</v>
      </c>
      <c r="S1550" s="71">
        <v>0</v>
      </c>
      <c r="T1550" s="71">
        <v>0</v>
      </c>
      <c r="U1550" s="46" t="s">
        <v>18</v>
      </c>
      <c r="V1550" s="72">
        <v>0</v>
      </c>
      <c r="W1550" s="72" t="s">
        <v>18</v>
      </c>
      <c r="X1550" s="72">
        <v>1.8E-3</v>
      </c>
      <c r="Y1550" s="48" t="s">
        <v>1371</v>
      </c>
      <c r="Z1550" s="49" t="s">
        <v>18</v>
      </c>
      <c r="AA1550" s="50" t="s">
        <v>18</v>
      </c>
      <c r="AB1550" s="73" t="s">
        <v>18</v>
      </c>
      <c r="AC1550" s="52">
        <v>43257</v>
      </c>
      <c r="AD1550" s="48" t="s">
        <v>2331</v>
      </c>
      <c r="AE1550" s="53">
        <v>504000</v>
      </c>
      <c r="AF1550" s="46" t="s">
        <v>18</v>
      </c>
      <c r="AG1550" s="54" t="s">
        <v>18</v>
      </c>
    </row>
    <row r="1551" spans="1:33" hidden="1" x14ac:dyDescent="0.25">
      <c r="A1551" s="1" t="s">
        <v>2338</v>
      </c>
      <c r="B1551" s="40" t="b" cm="1">
        <f t="array" ref="B1551">IsESG(A1551)</f>
        <v>0</v>
      </c>
      <c r="C1551" s="74" t="s">
        <v>18</v>
      </c>
      <c r="D1551" s="37" t="s">
        <v>18</v>
      </c>
      <c r="E1551" s="75">
        <v>2.75944883061609</v>
      </c>
      <c r="F1551" s="66">
        <v>3</v>
      </c>
      <c r="G1551" s="74">
        <v>3.545712896305</v>
      </c>
      <c r="H1551" s="37">
        <v>4</v>
      </c>
      <c r="I1551" s="75">
        <v>10.0289567089262</v>
      </c>
      <c r="J1551" s="66">
        <v>1</v>
      </c>
      <c r="K1551" s="75">
        <v>4.78931488721725</v>
      </c>
      <c r="L1551" s="66">
        <v>1</v>
      </c>
      <c r="M1551" s="74">
        <v>-5.7589366136423497E-3</v>
      </c>
      <c r="N1551" s="37">
        <v>12</v>
      </c>
      <c r="O1551" s="74">
        <v>3.9516789102454801</v>
      </c>
      <c r="P1551" s="76" t="s">
        <v>18</v>
      </c>
      <c r="Q1551" s="76" t="s">
        <v>18</v>
      </c>
      <c r="R1551" s="77">
        <v>8</v>
      </c>
      <c r="S1551" s="78">
        <v>0</v>
      </c>
      <c r="T1551" s="78">
        <v>0</v>
      </c>
      <c r="U1551" s="14" t="s">
        <v>18</v>
      </c>
      <c r="V1551" s="79">
        <v>0</v>
      </c>
      <c r="W1551" s="79" t="s">
        <v>18</v>
      </c>
      <c r="X1551" s="79">
        <v>1.8E-3</v>
      </c>
      <c r="Y1551" s="12" t="s">
        <v>1371</v>
      </c>
      <c r="Z1551" s="60" t="s">
        <v>18</v>
      </c>
      <c r="AA1551" s="8" t="s">
        <v>18</v>
      </c>
      <c r="AB1551" s="80" t="s">
        <v>18</v>
      </c>
      <c r="AC1551" s="62">
        <v>43558</v>
      </c>
      <c r="AD1551" s="12" t="s">
        <v>2331</v>
      </c>
      <c r="AE1551" s="16">
        <v>509000</v>
      </c>
      <c r="AF1551" s="14" t="s">
        <v>18</v>
      </c>
      <c r="AG1551" s="39" t="s">
        <v>18</v>
      </c>
    </row>
    <row r="1552" spans="1:33" hidden="1" x14ac:dyDescent="0.25">
      <c r="A1552" s="40" t="s">
        <v>2339</v>
      </c>
      <c r="B1552" s="40" t="b" cm="1">
        <f t="array" ref="B1552">IsESG(A1552)</f>
        <v>0</v>
      </c>
      <c r="C1552" s="67" t="s">
        <v>18</v>
      </c>
      <c r="D1552" s="42" t="s">
        <v>18</v>
      </c>
      <c r="E1552" s="67">
        <v>0.58810559330253398</v>
      </c>
      <c r="F1552" s="42">
        <v>11</v>
      </c>
      <c r="G1552" s="67">
        <v>2.4903756868651401</v>
      </c>
      <c r="H1552" s="42">
        <v>5</v>
      </c>
      <c r="I1552" s="67">
        <v>-1.8444294475657901</v>
      </c>
      <c r="J1552" s="42">
        <v>16</v>
      </c>
      <c r="K1552" s="67">
        <v>-1.20116305868155</v>
      </c>
      <c r="L1552" s="42">
        <v>16</v>
      </c>
      <c r="M1552" s="67">
        <v>2.66897725142571</v>
      </c>
      <c r="N1552" s="42">
        <v>4</v>
      </c>
      <c r="O1552" s="67">
        <v>6.1294144979010001</v>
      </c>
      <c r="P1552" s="69" t="s">
        <v>18</v>
      </c>
      <c r="Q1552" s="69" t="s">
        <v>18</v>
      </c>
      <c r="R1552" s="70">
        <v>8</v>
      </c>
      <c r="S1552" s="71">
        <v>0.05</v>
      </c>
      <c r="T1552" s="71">
        <v>0.03</v>
      </c>
      <c r="U1552" s="46" t="s">
        <v>18</v>
      </c>
      <c r="V1552" s="72">
        <v>0</v>
      </c>
      <c r="W1552" s="72" t="s">
        <v>18</v>
      </c>
      <c r="X1552" s="72">
        <v>1.8E-3</v>
      </c>
      <c r="Y1552" s="48" t="s">
        <v>1371</v>
      </c>
      <c r="Z1552" s="49" t="s">
        <v>18</v>
      </c>
      <c r="AA1552" s="50" t="s">
        <v>18</v>
      </c>
      <c r="AB1552" s="73" t="s">
        <v>18</v>
      </c>
      <c r="AC1552" s="52">
        <v>43146</v>
      </c>
      <c r="AD1552" s="48" t="s">
        <v>2340</v>
      </c>
      <c r="AE1552" s="53">
        <v>505000</v>
      </c>
      <c r="AF1552" s="46" t="s">
        <v>18</v>
      </c>
      <c r="AG1552" s="54" t="s">
        <v>18</v>
      </c>
    </row>
    <row r="1553" spans="1:33" hidden="1" x14ac:dyDescent="0.25">
      <c r="A1553" s="1" t="s">
        <v>2341</v>
      </c>
      <c r="B1553" s="40" t="b" cm="1">
        <f t="array" ref="B1553">IsESG(A1553)</f>
        <v>0</v>
      </c>
      <c r="C1553" s="74" t="s">
        <v>18</v>
      </c>
      <c r="D1553" s="37" t="s">
        <v>18</v>
      </c>
      <c r="E1553" s="75">
        <v>3.2219860991378799</v>
      </c>
      <c r="F1553" s="66">
        <v>1</v>
      </c>
      <c r="G1553" s="75">
        <v>5.9614569756123599</v>
      </c>
      <c r="H1553" s="66">
        <v>2</v>
      </c>
      <c r="I1553" s="74">
        <v>3.4983484521950698</v>
      </c>
      <c r="J1553" s="37">
        <v>13</v>
      </c>
      <c r="K1553" s="74">
        <v>1.4154060292639901</v>
      </c>
      <c r="L1553" s="37">
        <v>13</v>
      </c>
      <c r="M1553" s="75">
        <v>3.04635803532515</v>
      </c>
      <c r="N1553" s="66">
        <v>2</v>
      </c>
      <c r="O1553" s="74">
        <v>5.8705009907658896</v>
      </c>
      <c r="P1553" s="76" t="s">
        <v>18</v>
      </c>
      <c r="Q1553" s="76" t="s">
        <v>18</v>
      </c>
      <c r="R1553" s="77">
        <v>8</v>
      </c>
      <c r="S1553" s="78">
        <v>0.05</v>
      </c>
      <c r="T1553" s="78">
        <v>0.03</v>
      </c>
      <c r="U1553" s="14" t="s">
        <v>18</v>
      </c>
      <c r="V1553" s="79">
        <v>0</v>
      </c>
      <c r="W1553" s="79" t="s">
        <v>18</v>
      </c>
      <c r="X1553" s="79">
        <v>1.8E-3</v>
      </c>
      <c r="Y1553" s="12" t="s">
        <v>1371</v>
      </c>
      <c r="Z1553" s="60" t="s">
        <v>18</v>
      </c>
      <c r="AA1553" s="8" t="s">
        <v>18</v>
      </c>
      <c r="AB1553" s="80" t="s">
        <v>18</v>
      </c>
      <c r="AC1553" s="62">
        <v>43558</v>
      </c>
      <c r="AD1553" s="12" t="s">
        <v>2340</v>
      </c>
      <c r="AE1553" s="16">
        <v>523000</v>
      </c>
      <c r="AF1553" s="14" t="s">
        <v>18</v>
      </c>
      <c r="AG1553" s="39" t="s">
        <v>18</v>
      </c>
    </row>
    <row r="1554" spans="1:33" x14ac:dyDescent="0.25">
      <c r="A1554" s="225" t="s">
        <v>2415</v>
      </c>
      <c r="B1554" s="40" t="b" cm="1">
        <f t="array" ref="B1554">IsESG(A1554)</f>
        <v>1</v>
      </c>
      <c r="C1554" s="67">
        <v>1.68587891032023E-2</v>
      </c>
      <c r="D1554" s="42">
        <v>28</v>
      </c>
      <c r="E1554" s="67">
        <v>-1.1655026439640199</v>
      </c>
      <c r="F1554" s="42">
        <v>32</v>
      </c>
      <c r="G1554" s="67">
        <v>-1.47363530498294</v>
      </c>
      <c r="H1554" s="42">
        <v>26</v>
      </c>
      <c r="I1554" s="67">
        <v>8.1770702704295495</v>
      </c>
      <c r="J1554" s="42">
        <v>28</v>
      </c>
      <c r="K1554" s="67">
        <v>3.79957389279366</v>
      </c>
      <c r="L1554" s="42">
        <v>13</v>
      </c>
      <c r="M1554" s="67">
        <v>-0.385153585936159</v>
      </c>
      <c r="N1554" s="42">
        <v>27</v>
      </c>
      <c r="O1554" s="67">
        <v>2.9688606980781</v>
      </c>
      <c r="P1554" s="69">
        <v>1.3796743363036801</v>
      </c>
      <c r="Q1554" s="69">
        <v>4.03</v>
      </c>
      <c r="R1554" s="70">
        <v>8</v>
      </c>
      <c r="S1554" s="71">
        <v>0</v>
      </c>
      <c r="T1554" s="71">
        <v>0</v>
      </c>
      <c r="U1554" s="46" t="s">
        <v>18</v>
      </c>
      <c r="V1554" s="72">
        <v>5.0000000000000001E-3</v>
      </c>
      <c r="W1554" s="72" t="s">
        <v>18</v>
      </c>
      <c r="X1554" s="72">
        <v>5.0000000000000001E-3</v>
      </c>
      <c r="Y1554" s="48" t="s">
        <v>30</v>
      </c>
      <c r="Z1554" s="49">
        <v>186.79789095076401</v>
      </c>
      <c r="AA1554" s="50">
        <v>8.32260943</v>
      </c>
      <c r="AB1554" s="73">
        <v>2648</v>
      </c>
      <c r="AC1554" s="52">
        <v>38068</v>
      </c>
      <c r="AD1554" s="48" t="s">
        <v>1158</v>
      </c>
      <c r="AE1554" s="53">
        <v>10</v>
      </c>
      <c r="AF1554" s="46" t="s">
        <v>18</v>
      </c>
      <c r="AG1554" s="54">
        <v>12.153958679999899</v>
      </c>
    </row>
    <row r="1555" spans="1:33" x14ac:dyDescent="0.25">
      <c r="A1555" s="225" t="s">
        <v>2475</v>
      </c>
      <c r="B1555" s="40" t="b" cm="1">
        <f t="array" ref="B1555">IsESG(A1555)</f>
        <v>1</v>
      </c>
      <c r="C1555" s="41">
        <v>-2.9421225678161099E-2</v>
      </c>
      <c r="D1555" s="42">
        <v>11</v>
      </c>
      <c r="E1555" s="41">
        <v>-2.3579047573908398</v>
      </c>
      <c r="F1555" s="42">
        <v>6</v>
      </c>
      <c r="G1555" s="41">
        <v>-3.4413600785135401</v>
      </c>
      <c r="H1555" s="42">
        <v>7</v>
      </c>
      <c r="I1555" s="41">
        <v>7.0552807055280304</v>
      </c>
      <c r="J1555" s="42">
        <v>21</v>
      </c>
      <c r="K1555" s="41">
        <v>2.7810284298202599</v>
      </c>
      <c r="L1555" s="42">
        <v>16</v>
      </c>
      <c r="M1555" s="41">
        <v>-1.1388465867708499</v>
      </c>
      <c r="N1555" s="42">
        <v>23</v>
      </c>
      <c r="O1555" s="41">
        <v>5.0550239866874804</v>
      </c>
      <c r="P1555" s="43">
        <v>0.58837927498075004</v>
      </c>
      <c r="Q1555" s="43">
        <v>7.13</v>
      </c>
      <c r="R1555" s="44">
        <v>9</v>
      </c>
      <c r="S1555" s="45">
        <v>5.0000000000000001E-3</v>
      </c>
      <c r="T1555" s="45">
        <v>5.0000000000000001E-3</v>
      </c>
      <c r="U1555" s="46" t="s">
        <v>18</v>
      </c>
      <c r="V1555" s="47">
        <v>4.0000000000000001E-3</v>
      </c>
      <c r="W1555" s="47" t="s">
        <v>18</v>
      </c>
      <c r="X1555" s="47">
        <v>4.0489999999999996E-3</v>
      </c>
      <c r="Y1555" s="48" t="s">
        <v>30</v>
      </c>
      <c r="Z1555" s="49">
        <v>49.220242540000001</v>
      </c>
      <c r="AA1555" s="50">
        <v>9.1889669999999896E-2</v>
      </c>
      <c r="AB1555" s="51">
        <v>604</v>
      </c>
      <c r="AC1555" s="52">
        <v>39006</v>
      </c>
      <c r="AD1555" s="48" t="s">
        <v>978</v>
      </c>
      <c r="AE1555" s="53">
        <v>50</v>
      </c>
      <c r="AF1555" s="46" t="s">
        <v>32</v>
      </c>
      <c r="AG1555" s="54">
        <v>-46.653933979999998</v>
      </c>
    </row>
    <row r="1556" spans="1:33" x14ac:dyDescent="0.25">
      <c r="A1556" s="225" t="s">
        <v>2410</v>
      </c>
      <c r="B1556" s="40" t="b" cm="1">
        <f t="array" ref="B1556">IsESG(A1556)</f>
        <v>1</v>
      </c>
      <c r="C1556" s="41">
        <v>-0.15389495908012499</v>
      </c>
      <c r="D1556" s="42">
        <v>15</v>
      </c>
      <c r="E1556" s="41">
        <v>-2.73438941807574</v>
      </c>
      <c r="F1556" s="42">
        <v>17</v>
      </c>
      <c r="G1556" s="41">
        <v>-4.1821673096912999</v>
      </c>
      <c r="H1556" s="42">
        <v>17</v>
      </c>
      <c r="I1556" s="63">
        <v>8.54648303000487</v>
      </c>
      <c r="J1556" s="64">
        <v>2</v>
      </c>
      <c r="K1556" s="41">
        <v>3.2397660818713701</v>
      </c>
      <c r="L1556" s="42">
        <v>6</v>
      </c>
      <c r="M1556" s="41">
        <v>-0.90929501571616</v>
      </c>
      <c r="N1556" s="42">
        <v>9</v>
      </c>
      <c r="O1556" s="41">
        <v>5.7390103051724699</v>
      </c>
      <c r="P1556" s="43">
        <v>0.77809124488758397</v>
      </c>
      <c r="Q1556" s="43">
        <v>7.93</v>
      </c>
      <c r="R1556" s="44">
        <v>8</v>
      </c>
      <c r="S1556" s="45">
        <v>0</v>
      </c>
      <c r="T1556" s="45">
        <v>0</v>
      </c>
      <c r="U1556" s="46" t="s">
        <v>89</v>
      </c>
      <c r="V1556" s="47">
        <v>4.4999999999999997E-3</v>
      </c>
      <c r="W1556" s="47" t="s">
        <v>18</v>
      </c>
      <c r="X1556" s="47">
        <v>4.5317415194472601E-3</v>
      </c>
      <c r="Y1556" s="48" t="s">
        <v>30</v>
      </c>
      <c r="Z1556" s="49">
        <v>109.60983081000001</v>
      </c>
      <c r="AA1556" s="50">
        <v>-1.822449</v>
      </c>
      <c r="AB1556" s="51">
        <v>1245</v>
      </c>
      <c r="AC1556" s="52">
        <v>36917</v>
      </c>
      <c r="AD1556" s="48" t="s">
        <v>139</v>
      </c>
      <c r="AE1556" s="53">
        <v>30</v>
      </c>
      <c r="AF1556" s="46" t="s">
        <v>42</v>
      </c>
      <c r="AG1556" s="54">
        <v>-52.383724999999998</v>
      </c>
    </row>
    <row r="1557" spans="1:33" x14ac:dyDescent="0.25">
      <c r="A1557" s="1" t="s">
        <v>2346</v>
      </c>
      <c r="B1557" s="40" t="b" cm="1">
        <f t="array" ref="B1557">IsESG(A1557)</f>
        <v>0</v>
      </c>
      <c r="C1557" s="75">
        <v>3.1903785600328498</v>
      </c>
      <c r="D1557" s="66">
        <v>1</v>
      </c>
      <c r="E1557" s="75">
        <v>2.8643202657459002</v>
      </c>
      <c r="F1557" s="66">
        <v>2</v>
      </c>
      <c r="G1557" s="75">
        <v>6.0066868912882896</v>
      </c>
      <c r="H1557" s="66">
        <v>1</v>
      </c>
      <c r="I1557" s="74">
        <v>2.7637401630660801</v>
      </c>
      <c r="J1557" s="37">
        <v>15</v>
      </c>
      <c r="K1557" s="74">
        <v>1.0523971930248099</v>
      </c>
      <c r="L1557" s="37">
        <v>15</v>
      </c>
      <c r="M1557" s="75">
        <v>3.3021128654224099</v>
      </c>
      <c r="N1557" s="66">
        <v>1</v>
      </c>
      <c r="O1557" s="74">
        <v>5.7267694348773697</v>
      </c>
      <c r="P1557" s="76" t="s">
        <v>18</v>
      </c>
      <c r="Q1557" s="76" t="s">
        <v>18</v>
      </c>
      <c r="R1557" s="77">
        <v>8</v>
      </c>
      <c r="S1557" s="78">
        <v>0.05</v>
      </c>
      <c r="T1557" s="78">
        <v>0.01</v>
      </c>
      <c r="U1557" s="14" t="s">
        <v>18</v>
      </c>
      <c r="V1557" s="79">
        <v>3.0000000000000001E-3</v>
      </c>
      <c r="W1557" s="79" t="s">
        <v>18</v>
      </c>
      <c r="X1557" s="79">
        <v>2.5000000000000001E-3</v>
      </c>
      <c r="Y1557" s="12" t="s">
        <v>141</v>
      </c>
      <c r="Z1557" s="60">
        <v>46.856789687444802</v>
      </c>
      <c r="AA1557" s="8" t="s">
        <v>18</v>
      </c>
      <c r="AB1557" s="80" t="s">
        <v>18</v>
      </c>
      <c r="AC1557" s="62">
        <v>39615</v>
      </c>
      <c r="AD1557" s="12" t="s">
        <v>2347</v>
      </c>
      <c r="AE1557" s="16" t="s">
        <v>56</v>
      </c>
      <c r="AF1557" s="14" t="s">
        <v>18</v>
      </c>
      <c r="AG1557" s="39" t="s">
        <v>18</v>
      </c>
    </row>
    <row r="1558" spans="1:33" x14ac:dyDescent="0.25">
      <c r="A1558" s="40" t="s">
        <v>2348</v>
      </c>
      <c r="B1558" s="40" t="b" cm="1">
        <f t="array" ref="B1558">IsESG(A1558)</f>
        <v>0</v>
      </c>
      <c r="C1558" s="67">
        <v>0.59054428471232401</v>
      </c>
      <c r="D1558" s="42">
        <v>5</v>
      </c>
      <c r="E1558" s="67">
        <v>1.1448916970821601</v>
      </c>
      <c r="F1558" s="42">
        <v>8</v>
      </c>
      <c r="G1558" s="67">
        <v>1.93858960818054</v>
      </c>
      <c r="H1558" s="42">
        <v>9</v>
      </c>
      <c r="I1558" s="67">
        <v>4.5776663075680402</v>
      </c>
      <c r="J1558" s="42">
        <v>10</v>
      </c>
      <c r="K1558" s="67">
        <v>2.2624397149112001</v>
      </c>
      <c r="L1558" s="42">
        <v>9</v>
      </c>
      <c r="M1558" s="67">
        <v>0.17252360106738601</v>
      </c>
      <c r="N1558" s="42">
        <v>9</v>
      </c>
      <c r="O1558" s="67">
        <v>0.62267914875251296</v>
      </c>
      <c r="P1558" s="69" t="s">
        <v>18</v>
      </c>
      <c r="Q1558" s="69" t="s">
        <v>18</v>
      </c>
      <c r="R1558" s="70">
        <v>8</v>
      </c>
      <c r="S1558" s="71">
        <v>0</v>
      </c>
      <c r="T1558" s="71">
        <v>0</v>
      </c>
      <c r="U1558" s="46" t="s">
        <v>18</v>
      </c>
      <c r="V1558" s="72">
        <v>3.0000000000000001E-3</v>
      </c>
      <c r="W1558" s="72" t="s">
        <v>18</v>
      </c>
      <c r="X1558" s="72">
        <v>3.5999999999999999E-3</v>
      </c>
      <c r="Y1558" s="48" t="s">
        <v>141</v>
      </c>
      <c r="Z1558" s="49" t="s">
        <v>18</v>
      </c>
      <c r="AA1558" s="50" t="s">
        <v>18</v>
      </c>
      <c r="AB1558" s="73" t="s">
        <v>18</v>
      </c>
      <c r="AC1558" s="52">
        <v>44694</v>
      </c>
      <c r="AD1558" s="48" t="s">
        <v>2096</v>
      </c>
      <c r="AE1558" s="53">
        <v>0</v>
      </c>
      <c r="AF1558" s="46" t="s">
        <v>18</v>
      </c>
      <c r="AG1558" s="54" t="s">
        <v>18</v>
      </c>
    </row>
    <row r="1559" spans="1:33" x14ac:dyDescent="0.25">
      <c r="A1559" s="1" t="s">
        <v>2760</v>
      </c>
      <c r="B1559" s="40" t="b" cm="1">
        <f t="array" ref="B1559">IsESG(A1559)</f>
        <v>0</v>
      </c>
      <c r="C1559" s="74">
        <v>0.81499222886058897</v>
      </c>
      <c r="D1559" s="37">
        <v>4</v>
      </c>
      <c r="E1559" s="74">
        <v>1.3541855008747301</v>
      </c>
      <c r="F1559" s="37">
        <v>6</v>
      </c>
      <c r="G1559" s="74">
        <v>2.1658101730027002</v>
      </c>
      <c r="H1559" s="37">
        <v>6</v>
      </c>
      <c r="I1559" s="74">
        <v>4.7374433848372099</v>
      </c>
      <c r="J1559" s="37">
        <v>8</v>
      </c>
      <c r="K1559" s="74">
        <v>2.3386164637332101</v>
      </c>
      <c r="L1559" s="37">
        <v>7</v>
      </c>
      <c r="M1559" s="74">
        <v>0.18367679084869601</v>
      </c>
      <c r="N1559" s="37">
        <v>8</v>
      </c>
      <c r="O1559" s="74">
        <v>0.61433167046840997</v>
      </c>
      <c r="P1559" s="76" t="s">
        <v>18</v>
      </c>
      <c r="Q1559" s="76" t="s">
        <v>18</v>
      </c>
      <c r="R1559" s="77">
        <v>8</v>
      </c>
      <c r="S1559" s="78">
        <v>0</v>
      </c>
      <c r="T1559" s="78">
        <v>0</v>
      </c>
      <c r="U1559" s="14" t="s">
        <v>18</v>
      </c>
      <c r="V1559" s="79">
        <v>1.5E-3</v>
      </c>
      <c r="W1559" s="79" t="s">
        <v>18</v>
      </c>
      <c r="X1559" s="79">
        <v>2.0999999999999999E-3</v>
      </c>
      <c r="Y1559" s="12" t="s">
        <v>141</v>
      </c>
      <c r="Z1559" s="60" t="s">
        <v>18</v>
      </c>
      <c r="AA1559" s="8" t="s">
        <v>18</v>
      </c>
      <c r="AB1559" s="80" t="s">
        <v>18</v>
      </c>
      <c r="AC1559" s="62">
        <v>44694</v>
      </c>
      <c r="AD1559" s="12" t="s">
        <v>2096</v>
      </c>
      <c r="AE1559" s="16" t="s">
        <v>75</v>
      </c>
      <c r="AF1559" s="14" t="s">
        <v>18</v>
      </c>
      <c r="AG1559" s="39" t="s">
        <v>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562BE-F567-48A0-BF89-238389CE27F2}">
  <sheetPr codeName="Sheet2"/>
  <dimension ref="A1:AN114"/>
  <sheetViews>
    <sheetView topLeftCell="K1" zoomScale="85" zoomScaleNormal="85" workbookViewId="0">
      <pane ySplit="1" topLeftCell="A77" activePane="bottomLeft" state="frozen"/>
      <selection activeCell="B1" sqref="B1"/>
      <selection pane="bottomLeft" activeCell="Z130" sqref="Z130"/>
    </sheetView>
  </sheetViews>
  <sheetFormatPr defaultRowHeight="15" x14ac:dyDescent="0.25"/>
  <cols>
    <col min="1" max="1" width="59.5703125" bestFit="1" customWidth="1"/>
    <col min="2" max="2" width="12.7109375" customWidth="1"/>
    <col min="3" max="3" width="11.5703125" customWidth="1"/>
    <col min="4" max="4" width="12.140625" customWidth="1"/>
    <col min="5" max="5" width="11.5703125" customWidth="1"/>
    <col min="6" max="6" width="12.140625" customWidth="1"/>
    <col min="7" max="7" width="11.5703125" customWidth="1"/>
    <col min="8" max="8" width="12.140625" customWidth="1"/>
    <col min="9" max="9" width="11.5703125" customWidth="1"/>
    <col min="10" max="10" width="12.140625" customWidth="1"/>
    <col min="11" max="11" width="12.7109375" customWidth="1"/>
    <col min="12" max="12" width="13.28515625" customWidth="1"/>
    <col min="13" max="13" width="12.7109375" customWidth="1"/>
    <col min="14" max="14" width="13.28515625" customWidth="1"/>
    <col min="15" max="29" width="12.7109375" customWidth="1"/>
    <col min="30" max="30" width="14.140625" customWidth="1"/>
    <col min="31" max="33" width="12.7109375" customWidth="1"/>
    <col min="34" max="34" width="12" customWidth="1"/>
  </cols>
  <sheetData>
    <row r="1" spans="1:40" ht="60" x14ac:dyDescent="0.25">
      <c r="A1" s="30" t="s">
        <v>2555</v>
      </c>
      <c r="B1" s="30" t="s">
        <v>2364</v>
      </c>
      <c r="C1" s="31" t="s">
        <v>6</v>
      </c>
      <c r="D1" s="32" t="s">
        <v>7</v>
      </c>
      <c r="E1" s="31" t="s">
        <v>8</v>
      </c>
      <c r="F1" s="32" t="s">
        <v>2382</v>
      </c>
      <c r="G1" s="31" t="s">
        <v>9</v>
      </c>
      <c r="H1" s="24" t="s">
        <v>2383</v>
      </c>
      <c r="I1" s="31" t="s">
        <v>10</v>
      </c>
      <c r="J1" s="32" t="s">
        <v>2384</v>
      </c>
      <c r="K1" s="31" t="s">
        <v>11</v>
      </c>
      <c r="L1" s="32" t="s">
        <v>2385</v>
      </c>
      <c r="M1" s="31" t="s">
        <v>12</v>
      </c>
      <c r="N1" s="32" t="s">
        <v>2386</v>
      </c>
      <c r="O1" s="31" t="s">
        <v>13</v>
      </c>
      <c r="P1" s="32" t="s">
        <v>14</v>
      </c>
      <c r="Q1" s="32" t="s">
        <v>15</v>
      </c>
      <c r="R1" s="33" t="s">
        <v>2</v>
      </c>
      <c r="S1" s="32" t="s">
        <v>16</v>
      </c>
      <c r="T1" s="32" t="s">
        <v>17</v>
      </c>
      <c r="U1" s="32" t="s">
        <v>2350</v>
      </c>
      <c r="V1" s="32" t="s">
        <v>19</v>
      </c>
      <c r="W1" s="32" t="s">
        <v>2351</v>
      </c>
      <c r="X1" s="34" t="s">
        <v>20</v>
      </c>
      <c r="Y1" s="123" t="s">
        <v>21</v>
      </c>
      <c r="Z1" s="160" t="s">
        <v>22</v>
      </c>
      <c r="AA1" s="32" t="s">
        <v>23</v>
      </c>
      <c r="AB1" s="32" t="s">
        <v>24</v>
      </c>
      <c r="AC1" s="32" t="s">
        <v>25</v>
      </c>
      <c r="AD1" s="36" t="s">
        <v>26</v>
      </c>
      <c r="AE1" s="32" t="s">
        <v>27</v>
      </c>
      <c r="AF1" s="34" t="s">
        <v>2352</v>
      </c>
      <c r="AG1" s="186" t="s">
        <v>28</v>
      </c>
      <c r="AH1" s="186" t="s">
        <v>2355</v>
      </c>
    </row>
    <row r="2" spans="1:40" x14ac:dyDescent="0.25">
      <c r="A2" s="162" t="s">
        <v>2568</v>
      </c>
      <c r="B2" s="162" t="b" cm="1">
        <f t="array" ref="B2">IsESG(Table1[[#This Row],[Equity funds: Global]])</f>
        <v>1</v>
      </c>
      <c r="C2" s="163" t="s">
        <v>18</v>
      </c>
      <c r="D2" s="164" t="s">
        <v>18</v>
      </c>
      <c r="E2" s="163">
        <v>7.7001374533751799</v>
      </c>
      <c r="F2" s="164">
        <v>60</v>
      </c>
      <c r="G2" s="163">
        <v>-0.85033155462903498</v>
      </c>
      <c r="H2" s="164">
        <v>67</v>
      </c>
      <c r="I2" s="163">
        <v>16.689458365095401</v>
      </c>
      <c r="J2" s="164">
        <v>75</v>
      </c>
      <c r="K2" s="163">
        <v>1.1491283358511599</v>
      </c>
      <c r="L2" s="164">
        <v>78</v>
      </c>
      <c r="M2" s="163">
        <v>-2.74285414627448</v>
      </c>
      <c r="N2" s="164">
        <v>82</v>
      </c>
      <c r="O2" s="163">
        <v>13.3921890993487</v>
      </c>
      <c r="P2" s="165">
        <v>0.941477820715516</v>
      </c>
      <c r="Q2" s="165">
        <v>0.35867032354961198</v>
      </c>
      <c r="R2" s="166">
        <v>9</v>
      </c>
      <c r="S2" s="167">
        <v>0.01</v>
      </c>
      <c r="T2" s="167">
        <v>0.01</v>
      </c>
      <c r="U2" s="168" t="s">
        <v>18</v>
      </c>
      <c r="V2" s="169">
        <v>1.7500000000000002E-2</v>
      </c>
      <c r="W2" s="169" t="s">
        <v>18</v>
      </c>
      <c r="X2" s="169" t="s">
        <v>18</v>
      </c>
      <c r="Y2" s="170" t="s">
        <v>30</v>
      </c>
      <c r="Z2" s="171" t="s">
        <v>18</v>
      </c>
      <c r="AA2" s="172" t="s">
        <v>18</v>
      </c>
      <c r="AB2" s="173" t="s">
        <v>18</v>
      </c>
      <c r="AC2" s="174">
        <v>43434</v>
      </c>
      <c r="AD2" s="170" t="s">
        <v>486</v>
      </c>
      <c r="AE2" s="175">
        <v>500</v>
      </c>
      <c r="AF2" s="168" t="s">
        <v>18</v>
      </c>
      <c r="AG2" s="176" t="s">
        <v>18</v>
      </c>
      <c r="AH2" s="189">
        <v>6.9</v>
      </c>
      <c r="AI2">
        <f>IFERROR(AH2*Table1[[#This Row],[Size
(MEUR)]],0)</f>
        <v>0</v>
      </c>
    </row>
    <row r="3" spans="1:40" x14ac:dyDescent="0.25">
      <c r="A3" s="162" t="s">
        <v>507</v>
      </c>
      <c r="B3" s="162" t="b" cm="1">
        <f t="array" ref="B3">IsESG(Table1[[#This Row],[Equity funds: Global]])</f>
        <v>1</v>
      </c>
      <c r="C3" s="163" t="s">
        <v>18</v>
      </c>
      <c r="D3" s="164" t="s">
        <v>18</v>
      </c>
      <c r="E3" s="163">
        <v>11.465684946054299</v>
      </c>
      <c r="F3" s="164">
        <v>14</v>
      </c>
      <c r="G3" s="163">
        <v>8.1131945477757395</v>
      </c>
      <c r="H3" s="164">
        <v>13</v>
      </c>
      <c r="I3" s="163">
        <v>32.258752888195303</v>
      </c>
      <c r="J3" s="164">
        <v>10</v>
      </c>
      <c r="K3" s="163">
        <v>7.4278864512530003</v>
      </c>
      <c r="L3" s="164">
        <v>19</v>
      </c>
      <c r="M3" s="163">
        <v>0.31459294537876598</v>
      </c>
      <c r="N3" s="164">
        <v>34</v>
      </c>
      <c r="O3" s="163">
        <v>11.315384713433801</v>
      </c>
      <c r="P3" s="165">
        <v>2.49021524628425</v>
      </c>
      <c r="Q3" s="165">
        <v>0.63210616461204205</v>
      </c>
      <c r="R3" s="166">
        <v>8</v>
      </c>
      <c r="S3" s="167">
        <v>0</v>
      </c>
      <c r="T3" s="167">
        <v>0</v>
      </c>
      <c r="U3" s="168" t="s">
        <v>18</v>
      </c>
      <c r="V3" s="169">
        <v>1.4999999999999999E-2</v>
      </c>
      <c r="W3" s="169" t="s">
        <v>18</v>
      </c>
      <c r="X3" s="169">
        <v>1.7899999999999999E-2</v>
      </c>
      <c r="Y3" s="170" t="s">
        <v>141</v>
      </c>
      <c r="Z3" s="171">
        <v>536.72543529999996</v>
      </c>
      <c r="AA3" s="172">
        <v>0</v>
      </c>
      <c r="AB3" s="173">
        <v>14</v>
      </c>
      <c r="AC3" s="174">
        <v>43518</v>
      </c>
      <c r="AD3" s="170" t="s">
        <v>508</v>
      </c>
      <c r="AE3" s="175">
        <v>10</v>
      </c>
      <c r="AF3" s="168" t="s">
        <v>32</v>
      </c>
      <c r="AG3" s="176">
        <v>0</v>
      </c>
      <c r="AH3" s="190">
        <v>6.9</v>
      </c>
      <c r="AI3">
        <f>IFERROR(AH3*Table1[[#This Row],[Size
(MEUR)]],0)</f>
        <v>3703.4055035699998</v>
      </c>
    </row>
    <row r="4" spans="1:40" x14ac:dyDescent="0.25">
      <c r="A4" s="162" t="s">
        <v>513</v>
      </c>
      <c r="B4" s="162" t="b" cm="1">
        <f t="array" ref="B4">IsESG(Table1[[#This Row],[Equity funds: Global]])</f>
        <v>1</v>
      </c>
      <c r="C4" s="163" t="s">
        <v>18</v>
      </c>
      <c r="D4" s="164" t="s">
        <v>18</v>
      </c>
      <c r="E4" s="163" t="s">
        <v>18</v>
      </c>
      <c r="F4" s="164" t="s">
        <v>18</v>
      </c>
      <c r="G4" s="163" t="s">
        <v>18</v>
      </c>
      <c r="H4" s="164" t="s">
        <v>18</v>
      </c>
      <c r="I4" s="163">
        <v>21.665131025681202</v>
      </c>
      <c r="J4" s="164">
        <v>63</v>
      </c>
      <c r="K4" s="163">
        <v>4.7184127493794898</v>
      </c>
      <c r="L4" s="164">
        <v>56</v>
      </c>
      <c r="M4" s="184">
        <v>4.78885919141816</v>
      </c>
      <c r="N4" s="185">
        <v>1</v>
      </c>
      <c r="O4" s="163">
        <v>15.887674148482599</v>
      </c>
      <c r="P4" s="165">
        <v>1.1067775877144399</v>
      </c>
      <c r="Q4" s="165" t="s">
        <v>18</v>
      </c>
      <c r="R4" s="166">
        <v>9</v>
      </c>
      <c r="S4" s="167">
        <v>0</v>
      </c>
      <c r="T4" s="167">
        <v>0</v>
      </c>
      <c r="U4" s="168" t="s">
        <v>18</v>
      </c>
      <c r="V4" s="169">
        <v>1.4999999999999999E-2</v>
      </c>
      <c r="W4" s="169" t="s">
        <v>18</v>
      </c>
      <c r="X4" s="169" t="s">
        <v>18</v>
      </c>
      <c r="Y4" s="170" t="s">
        <v>141</v>
      </c>
      <c r="Z4" s="171">
        <v>29.461525869999999</v>
      </c>
      <c r="AA4" s="172" t="s">
        <v>18</v>
      </c>
      <c r="AB4" s="173" t="s">
        <v>18</v>
      </c>
      <c r="AC4" s="174">
        <v>44168</v>
      </c>
      <c r="AD4" s="170" t="s">
        <v>514</v>
      </c>
      <c r="AE4" s="175">
        <v>0</v>
      </c>
      <c r="AF4" s="168" t="s">
        <v>18</v>
      </c>
      <c r="AG4" s="176" t="s">
        <v>18</v>
      </c>
      <c r="AH4" s="189"/>
      <c r="AI4">
        <f>IFERROR(AH4*Table1[[#This Row],[Size
(MEUR)]],0)</f>
        <v>0</v>
      </c>
    </row>
    <row r="5" spans="1:40" x14ac:dyDescent="0.25">
      <c r="A5" s="162" t="s">
        <v>2570</v>
      </c>
      <c r="B5" s="162" t="b" cm="1">
        <f t="array" ref="B5">IsESG(Table1[[#This Row],[Equity funds: Global]])</f>
        <v>1</v>
      </c>
      <c r="C5" s="163" t="s">
        <v>18</v>
      </c>
      <c r="D5" s="164" t="s">
        <v>18</v>
      </c>
      <c r="E5" s="163" t="s">
        <v>18</v>
      </c>
      <c r="F5" s="164" t="s">
        <v>18</v>
      </c>
      <c r="G5" s="163" t="s">
        <v>18</v>
      </c>
      <c r="H5" s="164" t="s">
        <v>18</v>
      </c>
      <c r="I5" s="163" t="s">
        <v>18</v>
      </c>
      <c r="J5" s="164" t="s">
        <v>18</v>
      </c>
      <c r="K5" s="163" t="s">
        <v>18</v>
      </c>
      <c r="L5" s="164" t="s">
        <v>18</v>
      </c>
      <c r="M5" s="163">
        <v>0.64655172413794404</v>
      </c>
      <c r="N5" s="164">
        <v>28</v>
      </c>
      <c r="O5" s="163" t="s">
        <v>18</v>
      </c>
      <c r="P5" s="165" t="s">
        <v>18</v>
      </c>
      <c r="Q5" s="165" t="s">
        <v>18</v>
      </c>
      <c r="R5" s="166">
        <v>9</v>
      </c>
      <c r="S5" s="167">
        <v>0</v>
      </c>
      <c r="T5" s="167">
        <v>0.01</v>
      </c>
      <c r="U5" s="168" t="s">
        <v>18</v>
      </c>
      <c r="V5" s="169">
        <v>9.4999999999999998E-3</v>
      </c>
      <c r="W5" s="169" t="s">
        <v>18</v>
      </c>
      <c r="X5" s="169">
        <v>9.5200000000000007E-3</v>
      </c>
      <c r="Y5" s="170" t="s">
        <v>30</v>
      </c>
      <c r="Z5" s="171" t="s">
        <v>18</v>
      </c>
      <c r="AA5" s="172" t="s">
        <v>18</v>
      </c>
      <c r="AB5" s="173" t="s">
        <v>18</v>
      </c>
      <c r="AC5" s="174">
        <v>45455</v>
      </c>
      <c r="AD5" s="170" t="s">
        <v>65</v>
      </c>
      <c r="AE5" s="175" t="s">
        <v>68</v>
      </c>
      <c r="AF5" s="168" t="s">
        <v>18</v>
      </c>
      <c r="AG5" s="176" t="s">
        <v>18</v>
      </c>
      <c r="AH5" s="190"/>
      <c r="AI5">
        <f>IFERROR(AH5*Table1[[#This Row],[Size
(MEUR)]],0)</f>
        <v>0</v>
      </c>
    </row>
    <row r="6" spans="1:40" x14ac:dyDescent="0.25">
      <c r="A6" s="162" t="s">
        <v>2574</v>
      </c>
      <c r="B6" s="162" t="b" cm="1">
        <f t="array" ref="B6">IsESG(Table1[[#This Row],[Equity funds: Global]])</f>
        <v>1</v>
      </c>
      <c r="C6" s="163" t="s">
        <v>18</v>
      </c>
      <c r="D6" s="164" t="s">
        <v>18</v>
      </c>
      <c r="E6" s="163" t="s">
        <v>18</v>
      </c>
      <c r="F6" s="164" t="s">
        <v>18</v>
      </c>
      <c r="G6" s="163" t="s">
        <v>18</v>
      </c>
      <c r="H6" s="164" t="s">
        <v>18</v>
      </c>
      <c r="I6" s="163" t="s">
        <v>18</v>
      </c>
      <c r="J6" s="164" t="s">
        <v>18</v>
      </c>
      <c r="K6" s="163" t="s">
        <v>18</v>
      </c>
      <c r="L6" s="164" t="s">
        <v>18</v>
      </c>
      <c r="M6" s="163">
        <v>0.64655172413794404</v>
      </c>
      <c r="N6" s="164">
        <v>28</v>
      </c>
      <c r="O6" s="163" t="s">
        <v>18</v>
      </c>
      <c r="P6" s="165" t="s">
        <v>18</v>
      </c>
      <c r="Q6" s="165" t="s">
        <v>18</v>
      </c>
      <c r="R6" s="166">
        <v>9</v>
      </c>
      <c r="S6" s="167">
        <v>0</v>
      </c>
      <c r="T6" s="167">
        <v>0.01</v>
      </c>
      <c r="U6" s="168" t="s">
        <v>18</v>
      </c>
      <c r="V6" s="169">
        <v>5.0000000000000001E-3</v>
      </c>
      <c r="W6" s="169" t="s">
        <v>18</v>
      </c>
      <c r="X6" s="169">
        <v>5.0200000000000002E-3</v>
      </c>
      <c r="Y6" s="170" t="s">
        <v>30</v>
      </c>
      <c r="Z6" s="171" t="s">
        <v>18</v>
      </c>
      <c r="AA6" s="172" t="s">
        <v>18</v>
      </c>
      <c r="AB6" s="173" t="s">
        <v>18</v>
      </c>
      <c r="AC6" s="174">
        <v>45455</v>
      </c>
      <c r="AD6" s="170" t="s">
        <v>65</v>
      </c>
      <c r="AE6" s="175" t="s">
        <v>70</v>
      </c>
      <c r="AF6" s="168" t="s">
        <v>18</v>
      </c>
      <c r="AG6" s="176" t="s">
        <v>18</v>
      </c>
      <c r="AH6" s="189">
        <v>6.3</v>
      </c>
      <c r="AI6">
        <f>IFERROR(AH6*Table1[[#This Row],[Size
(MEUR)]],0)</f>
        <v>0</v>
      </c>
    </row>
    <row r="7" spans="1:40" x14ac:dyDescent="0.25">
      <c r="A7" s="162" t="s">
        <v>548</v>
      </c>
      <c r="B7" s="162" t="b" cm="1">
        <f t="array" ref="B7">IsESG(Table1[[#This Row],[Equity funds: Global]])</f>
        <v>1</v>
      </c>
      <c r="C7" s="163" t="s">
        <v>18</v>
      </c>
      <c r="D7" s="164" t="s">
        <v>18</v>
      </c>
      <c r="E7" s="163" t="s">
        <v>18</v>
      </c>
      <c r="F7" s="164" t="s">
        <v>18</v>
      </c>
      <c r="G7" s="163" t="s">
        <v>18</v>
      </c>
      <c r="H7" s="164" t="s">
        <v>18</v>
      </c>
      <c r="I7" s="163" t="s">
        <v>18</v>
      </c>
      <c r="J7" s="164" t="s">
        <v>18</v>
      </c>
      <c r="K7" s="163">
        <v>1.0844378533691501</v>
      </c>
      <c r="L7" s="164">
        <v>80</v>
      </c>
      <c r="M7" s="163">
        <v>-3.8356405960673201</v>
      </c>
      <c r="N7" s="164">
        <v>90</v>
      </c>
      <c r="O7" s="163" t="s">
        <v>18</v>
      </c>
      <c r="P7" s="165" t="s">
        <v>18</v>
      </c>
      <c r="Q7" s="165" t="s">
        <v>18</v>
      </c>
      <c r="R7" s="166">
        <v>9</v>
      </c>
      <c r="S7" s="167">
        <v>0</v>
      </c>
      <c r="T7" s="167">
        <v>0.01</v>
      </c>
      <c r="U7" s="168" t="s">
        <v>18</v>
      </c>
      <c r="V7" s="169">
        <v>1.7999999999999999E-2</v>
      </c>
      <c r="W7" s="169" t="s">
        <v>18</v>
      </c>
      <c r="X7" s="169">
        <v>1.813E-2</v>
      </c>
      <c r="Y7" s="170" t="s">
        <v>30</v>
      </c>
      <c r="Z7" s="171">
        <v>21.448019645456</v>
      </c>
      <c r="AA7" s="172">
        <v>-1.54997373</v>
      </c>
      <c r="AB7" s="173">
        <v>3925</v>
      </c>
      <c r="AC7" s="174">
        <v>45246</v>
      </c>
      <c r="AD7" s="170" t="s">
        <v>65</v>
      </c>
      <c r="AE7" s="175">
        <v>0.01</v>
      </c>
      <c r="AF7" s="168" t="s">
        <v>18</v>
      </c>
      <c r="AG7" s="176">
        <v>11.9865269599999</v>
      </c>
      <c r="AH7" s="190">
        <v>6.3</v>
      </c>
      <c r="AI7">
        <f>IFERROR(AH7*Table1[[#This Row],[Size
(MEUR)]],0)</f>
        <v>135.12252376637281</v>
      </c>
    </row>
    <row r="8" spans="1:40" s="177" customFormat="1" x14ac:dyDescent="0.25">
      <c r="A8" s="162" t="s">
        <v>2575</v>
      </c>
      <c r="B8" s="162" t="b" cm="1">
        <f t="array" ref="B8">IsESG(Table1[[#This Row],[Equity funds: Global]])</f>
        <v>1</v>
      </c>
      <c r="C8" s="163" t="s">
        <v>18</v>
      </c>
      <c r="D8" s="164" t="s">
        <v>18</v>
      </c>
      <c r="E8" s="163" t="s">
        <v>18</v>
      </c>
      <c r="F8" s="164" t="s">
        <v>18</v>
      </c>
      <c r="G8" s="163" t="s">
        <v>18</v>
      </c>
      <c r="H8" s="164" t="s">
        <v>18</v>
      </c>
      <c r="I8" s="163" t="s">
        <v>18</v>
      </c>
      <c r="J8" s="164" t="s">
        <v>18</v>
      </c>
      <c r="K8" s="163">
        <v>1.08789006584604</v>
      </c>
      <c r="L8" s="164">
        <v>79</v>
      </c>
      <c r="M8" s="163">
        <v>-3.8311393554243902</v>
      </c>
      <c r="N8" s="164">
        <v>89</v>
      </c>
      <c r="O8" s="163" t="s">
        <v>18</v>
      </c>
      <c r="P8" s="165" t="s">
        <v>18</v>
      </c>
      <c r="Q8" s="165" t="s">
        <v>18</v>
      </c>
      <c r="R8" s="166">
        <v>9</v>
      </c>
      <c r="S8" s="167">
        <v>0</v>
      </c>
      <c r="T8" s="167">
        <v>0.01</v>
      </c>
      <c r="U8" s="168" t="s">
        <v>18</v>
      </c>
      <c r="V8" s="169">
        <v>1.7999999999999999E-2</v>
      </c>
      <c r="W8" s="169" t="s">
        <v>18</v>
      </c>
      <c r="X8" s="169">
        <v>1.813E-2</v>
      </c>
      <c r="Y8" s="170" t="s">
        <v>30</v>
      </c>
      <c r="Z8" s="171" t="s">
        <v>18</v>
      </c>
      <c r="AA8" s="172" t="s">
        <v>18</v>
      </c>
      <c r="AB8" s="173" t="s">
        <v>18</v>
      </c>
      <c r="AC8" s="174">
        <v>45246</v>
      </c>
      <c r="AD8" s="170" t="s">
        <v>65</v>
      </c>
      <c r="AE8" s="175" t="s">
        <v>73</v>
      </c>
      <c r="AF8" s="168" t="s">
        <v>18</v>
      </c>
      <c r="AG8" s="176" t="s">
        <v>18</v>
      </c>
      <c r="AH8" s="189">
        <v>6.3</v>
      </c>
      <c r="AI8">
        <f>IFERROR(AH8*Table1[[#This Row],[Size
(MEUR)]],0)</f>
        <v>0</v>
      </c>
      <c r="AJ8" s="188"/>
      <c r="AK8" s="188"/>
      <c r="AL8" s="188"/>
      <c r="AM8" s="188"/>
      <c r="AN8" s="188"/>
    </row>
    <row r="9" spans="1:40" x14ac:dyDescent="0.25">
      <c r="A9" s="162" t="s">
        <v>2576</v>
      </c>
      <c r="B9" s="162" t="b" cm="1">
        <f t="array" ref="B9">IsESG(Table1[[#This Row],[Equity funds: Global]])</f>
        <v>1</v>
      </c>
      <c r="C9" s="163" t="s">
        <v>18</v>
      </c>
      <c r="D9" s="164" t="s">
        <v>18</v>
      </c>
      <c r="E9" s="163" t="s">
        <v>18</v>
      </c>
      <c r="F9" s="164" t="s">
        <v>18</v>
      </c>
      <c r="G9" s="163" t="s">
        <v>18</v>
      </c>
      <c r="H9" s="164" t="s">
        <v>18</v>
      </c>
      <c r="I9" s="163" t="s">
        <v>18</v>
      </c>
      <c r="J9" s="164" t="s">
        <v>18</v>
      </c>
      <c r="K9" s="163">
        <v>1.51515151515149</v>
      </c>
      <c r="L9" s="164">
        <v>75</v>
      </c>
      <c r="M9" s="163">
        <v>-3.76598353476966</v>
      </c>
      <c r="N9" s="164">
        <v>87</v>
      </c>
      <c r="O9" s="163" t="s">
        <v>18</v>
      </c>
      <c r="P9" s="165" t="s">
        <v>18</v>
      </c>
      <c r="Q9" s="165" t="s">
        <v>18</v>
      </c>
      <c r="R9" s="166">
        <v>9</v>
      </c>
      <c r="S9" s="167">
        <v>0</v>
      </c>
      <c r="T9" s="167">
        <v>0.01</v>
      </c>
      <c r="U9" s="168" t="s">
        <v>18</v>
      </c>
      <c r="V9" s="169">
        <v>9.4999999999999998E-3</v>
      </c>
      <c r="W9" s="169" t="s">
        <v>18</v>
      </c>
      <c r="X9" s="169">
        <v>9.6299999999999997E-3</v>
      </c>
      <c r="Y9" s="170" t="s">
        <v>30</v>
      </c>
      <c r="Z9" s="171" t="s">
        <v>18</v>
      </c>
      <c r="AA9" s="172" t="s">
        <v>18</v>
      </c>
      <c r="AB9" s="173" t="s">
        <v>18</v>
      </c>
      <c r="AC9" s="174">
        <v>45246</v>
      </c>
      <c r="AD9" s="170" t="s">
        <v>65</v>
      </c>
      <c r="AE9" s="175">
        <v>1000000</v>
      </c>
      <c r="AF9" s="168" t="s">
        <v>18</v>
      </c>
      <c r="AG9" s="176" t="s">
        <v>18</v>
      </c>
      <c r="AH9" s="191">
        <v>7.4</v>
      </c>
      <c r="AI9">
        <f>IFERROR(AH9*Table1[[#This Row],[Size
(MEUR)]],0)</f>
        <v>0</v>
      </c>
    </row>
    <row r="10" spans="1:40" s="177" customFormat="1" x14ac:dyDescent="0.25">
      <c r="A10" s="162" t="s">
        <v>542</v>
      </c>
      <c r="B10" s="162" t="b" cm="1">
        <f t="array" ref="B10">IsESG(Table1[[#This Row],[Equity funds: Global]])</f>
        <v>1</v>
      </c>
      <c r="C10" s="163" t="s">
        <v>18</v>
      </c>
      <c r="D10" s="164" t="s">
        <v>18</v>
      </c>
      <c r="E10" s="163">
        <v>11.691292450083299</v>
      </c>
      <c r="F10" s="164">
        <v>12</v>
      </c>
      <c r="G10" s="163">
        <v>8.2316156281518609</v>
      </c>
      <c r="H10" s="164">
        <v>12</v>
      </c>
      <c r="I10" s="163">
        <v>33.117224219917603</v>
      </c>
      <c r="J10" s="164">
        <v>7</v>
      </c>
      <c r="K10" s="163">
        <v>9.6768466311955894</v>
      </c>
      <c r="L10" s="164">
        <v>12</v>
      </c>
      <c r="M10" s="163">
        <v>1.0479308695913401</v>
      </c>
      <c r="N10" s="164">
        <v>13</v>
      </c>
      <c r="O10" s="163">
        <v>11.3119676318728</v>
      </c>
      <c r="P10" s="165">
        <v>2.5668580221953698</v>
      </c>
      <c r="Q10" s="165">
        <v>0.65928924614862305</v>
      </c>
      <c r="R10" s="166">
        <v>8</v>
      </c>
      <c r="S10" s="167">
        <v>0</v>
      </c>
      <c r="T10" s="167">
        <v>0</v>
      </c>
      <c r="U10" s="168" t="s">
        <v>18</v>
      </c>
      <c r="V10" s="169">
        <v>8.9999999999999993E-3</v>
      </c>
      <c r="W10" s="169" t="s">
        <v>18</v>
      </c>
      <c r="X10" s="169">
        <v>8.9997334997838005E-3</v>
      </c>
      <c r="Y10" s="170" t="s">
        <v>30</v>
      </c>
      <c r="Z10" s="171">
        <v>6795.2167210199696</v>
      </c>
      <c r="AA10" s="172">
        <v>1134.5695717139899</v>
      </c>
      <c r="AB10" s="173">
        <v>67211</v>
      </c>
      <c r="AC10" s="174">
        <v>43437</v>
      </c>
      <c r="AD10" s="170" t="s">
        <v>62</v>
      </c>
      <c r="AE10" s="175">
        <v>10</v>
      </c>
      <c r="AF10" s="168" t="s">
        <v>32</v>
      </c>
      <c r="AG10" s="176">
        <v>3098.2065462666401</v>
      </c>
      <c r="AH10" s="189">
        <v>7.1</v>
      </c>
      <c r="AI10">
        <f>IFERROR(AH10*Table1[[#This Row],[Size
(MEUR)]],0)</f>
        <v>48246.038719241784</v>
      </c>
      <c r="AJ10" s="188"/>
      <c r="AK10" s="188"/>
      <c r="AL10" s="188"/>
      <c r="AM10" s="188"/>
      <c r="AN10" s="188"/>
    </row>
    <row r="11" spans="1:40" x14ac:dyDescent="0.25">
      <c r="A11" s="162" t="s">
        <v>2578</v>
      </c>
      <c r="B11" s="162" t="b" cm="1">
        <f t="array" ref="B11">IsESG(Table1[[#This Row],[Equity funds: Global]])</f>
        <v>1</v>
      </c>
      <c r="C11" s="163" t="s">
        <v>18</v>
      </c>
      <c r="D11" s="164" t="s">
        <v>18</v>
      </c>
      <c r="E11" s="163" t="s">
        <v>18</v>
      </c>
      <c r="F11" s="164" t="s">
        <v>18</v>
      </c>
      <c r="G11" s="163" t="s">
        <v>18</v>
      </c>
      <c r="H11" s="164" t="s">
        <v>18</v>
      </c>
      <c r="I11" s="163" t="s">
        <v>18</v>
      </c>
      <c r="J11" s="164" t="s">
        <v>18</v>
      </c>
      <c r="K11" s="163" t="s">
        <v>18</v>
      </c>
      <c r="L11" s="164" t="s">
        <v>18</v>
      </c>
      <c r="M11" s="163">
        <v>-3.8356405960673601</v>
      </c>
      <c r="N11" s="164">
        <v>91</v>
      </c>
      <c r="O11" s="163" t="s">
        <v>18</v>
      </c>
      <c r="P11" s="165" t="s">
        <v>18</v>
      </c>
      <c r="Q11" s="165" t="s">
        <v>18</v>
      </c>
      <c r="R11" s="166">
        <v>9</v>
      </c>
      <c r="S11" s="167">
        <v>0</v>
      </c>
      <c r="T11" s="167">
        <v>0.01</v>
      </c>
      <c r="U11" s="168" t="s">
        <v>18</v>
      </c>
      <c r="V11" s="169">
        <v>5.0000000000000001E-3</v>
      </c>
      <c r="W11" s="169" t="s">
        <v>18</v>
      </c>
      <c r="X11" s="169">
        <v>5.13E-3</v>
      </c>
      <c r="Y11" s="170" t="s">
        <v>30</v>
      </c>
      <c r="Z11" s="171" t="s">
        <v>18</v>
      </c>
      <c r="AA11" s="172" t="s">
        <v>18</v>
      </c>
      <c r="AB11" s="173" t="s">
        <v>18</v>
      </c>
      <c r="AC11" s="174">
        <v>45455</v>
      </c>
      <c r="AD11" s="170" t="s">
        <v>65</v>
      </c>
      <c r="AE11" s="175" t="s">
        <v>70</v>
      </c>
      <c r="AF11" s="168" t="s">
        <v>18</v>
      </c>
      <c r="AG11" s="176" t="s">
        <v>18</v>
      </c>
      <c r="AH11" s="191">
        <v>7.6</v>
      </c>
      <c r="AI11">
        <f>IFERROR(AH11*Table1[[#This Row],[Size
(MEUR)]],0)</f>
        <v>0</v>
      </c>
    </row>
    <row r="12" spans="1:40" x14ac:dyDescent="0.25">
      <c r="A12" s="162" t="s">
        <v>2579</v>
      </c>
      <c r="B12" s="162" t="b" cm="1">
        <f t="array" ref="B12">IsESG(Table1[[#This Row],[Equity funds: Global]])</f>
        <v>1</v>
      </c>
      <c r="C12" s="163" t="s">
        <v>18</v>
      </c>
      <c r="D12" s="164" t="s">
        <v>18</v>
      </c>
      <c r="E12" s="163" t="s">
        <v>18</v>
      </c>
      <c r="F12" s="164" t="s">
        <v>18</v>
      </c>
      <c r="G12" s="163" t="s">
        <v>18</v>
      </c>
      <c r="H12" s="164" t="s">
        <v>18</v>
      </c>
      <c r="I12" s="163" t="s">
        <v>18</v>
      </c>
      <c r="J12" s="164" t="s">
        <v>18</v>
      </c>
      <c r="K12" s="163" t="s">
        <v>18</v>
      </c>
      <c r="L12" s="164" t="s">
        <v>18</v>
      </c>
      <c r="M12" s="163">
        <v>1.05038771664245</v>
      </c>
      <c r="N12" s="164">
        <v>12</v>
      </c>
      <c r="O12" s="163" t="s">
        <v>18</v>
      </c>
      <c r="P12" s="165" t="s">
        <v>18</v>
      </c>
      <c r="Q12" s="165" t="s">
        <v>18</v>
      </c>
      <c r="R12" s="166">
        <v>9</v>
      </c>
      <c r="S12" s="167">
        <v>0</v>
      </c>
      <c r="T12" s="167">
        <v>0.01</v>
      </c>
      <c r="U12" s="168" t="s">
        <v>18</v>
      </c>
      <c r="V12" s="169">
        <v>5.0000000000000001E-3</v>
      </c>
      <c r="W12" s="169" t="s">
        <v>18</v>
      </c>
      <c r="X12" s="169">
        <v>5.0299999999999997E-3</v>
      </c>
      <c r="Y12" s="170" t="s">
        <v>30</v>
      </c>
      <c r="Z12" s="171" t="s">
        <v>18</v>
      </c>
      <c r="AA12" s="172" t="s">
        <v>18</v>
      </c>
      <c r="AB12" s="173" t="s">
        <v>18</v>
      </c>
      <c r="AC12" s="174">
        <v>45455</v>
      </c>
      <c r="AD12" s="170" t="s">
        <v>65</v>
      </c>
      <c r="AE12" s="175" t="s">
        <v>70</v>
      </c>
      <c r="AF12" s="168" t="s">
        <v>18</v>
      </c>
      <c r="AG12" s="176" t="s">
        <v>18</v>
      </c>
      <c r="AH12" s="189">
        <v>7.3</v>
      </c>
      <c r="AI12">
        <f>IFERROR(AH12*Table1[[#This Row],[Size
(MEUR)]],0)</f>
        <v>0</v>
      </c>
    </row>
    <row r="13" spans="1:40" x14ac:dyDescent="0.25">
      <c r="A13" s="162" t="s">
        <v>566</v>
      </c>
      <c r="B13" s="162" t="b" cm="1">
        <f t="array" ref="B13">IsESG(Table1[[#This Row],[Equity funds: Global]])</f>
        <v>1</v>
      </c>
      <c r="C13" s="163" t="s">
        <v>18</v>
      </c>
      <c r="D13" s="164" t="s">
        <v>18</v>
      </c>
      <c r="E13" s="163">
        <v>9.5979156588874996</v>
      </c>
      <c r="F13" s="164">
        <v>38</v>
      </c>
      <c r="G13" s="163">
        <v>5.9835190920974197</v>
      </c>
      <c r="H13" s="164">
        <v>26</v>
      </c>
      <c r="I13" s="163">
        <v>22.8141520943473</v>
      </c>
      <c r="J13" s="164">
        <v>55</v>
      </c>
      <c r="K13" s="163">
        <v>3.8752579683558599</v>
      </c>
      <c r="L13" s="164">
        <v>62</v>
      </c>
      <c r="M13" s="163">
        <v>-0.89695908991471696</v>
      </c>
      <c r="N13" s="164">
        <v>59</v>
      </c>
      <c r="O13" s="163">
        <v>11.2358809696601</v>
      </c>
      <c r="P13" s="165">
        <v>1.66726069702066</v>
      </c>
      <c r="Q13" s="165">
        <v>0.49732368261356802</v>
      </c>
      <c r="R13" s="166">
        <v>8</v>
      </c>
      <c r="S13" s="167">
        <v>0</v>
      </c>
      <c r="T13" s="167">
        <v>0.01</v>
      </c>
      <c r="U13" s="168" t="s">
        <v>18</v>
      </c>
      <c r="V13" s="169">
        <v>1.7999999999999999E-2</v>
      </c>
      <c r="W13" s="169" t="s">
        <v>18</v>
      </c>
      <c r="X13" s="169">
        <v>1.8069999999999999E-2</v>
      </c>
      <c r="Y13" s="170" t="s">
        <v>30</v>
      </c>
      <c r="Z13" s="171">
        <v>145.62611894597001</v>
      </c>
      <c r="AA13" s="172">
        <v>-0.99139370999999998</v>
      </c>
      <c r="AB13" s="173">
        <v>22612</v>
      </c>
      <c r="AC13" s="174">
        <v>42116</v>
      </c>
      <c r="AD13" s="170" t="s">
        <v>65</v>
      </c>
      <c r="AE13" s="175">
        <v>0</v>
      </c>
      <c r="AF13" s="168" t="s">
        <v>18</v>
      </c>
      <c r="AG13" s="176">
        <v>5.8826376199999997</v>
      </c>
      <c r="AH13" s="190">
        <v>7.3</v>
      </c>
      <c r="AI13">
        <f>IFERROR(AH13*Table1[[#This Row],[Size
(MEUR)]],0)</f>
        <v>1063.070668305581</v>
      </c>
    </row>
    <row r="14" spans="1:40" s="177" customFormat="1" x14ac:dyDescent="0.25">
      <c r="A14" s="162" t="s">
        <v>2580</v>
      </c>
      <c r="B14" s="162" t="b" cm="1">
        <f t="array" ref="B14">IsESG(Table1[[#This Row],[Equity funds: Global]])</f>
        <v>1</v>
      </c>
      <c r="C14" s="163" t="s">
        <v>18</v>
      </c>
      <c r="D14" s="164" t="s">
        <v>18</v>
      </c>
      <c r="E14" s="163">
        <v>9.5868803609720299</v>
      </c>
      <c r="F14" s="164">
        <v>39</v>
      </c>
      <c r="G14" s="163">
        <v>5.9680608743649399</v>
      </c>
      <c r="H14" s="164">
        <v>27</v>
      </c>
      <c r="I14" s="163">
        <v>22.7687040140538</v>
      </c>
      <c r="J14" s="164">
        <v>56</v>
      </c>
      <c r="K14" s="163">
        <v>3.8735560628068999</v>
      </c>
      <c r="L14" s="164">
        <v>63</v>
      </c>
      <c r="M14" s="163">
        <v>-0.89751204381972505</v>
      </c>
      <c r="N14" s="164">
        <v>60</v>
      </c>
      <c r="O14" s="163">
        <v>11.9482753069009</v>
      </c>
      <c r="P14" s="165">
        <v>1.56404955333007</v>
      </c>
      <c r="Q14" s="165">
        <v>0.49412046058600201</v>
      </c>
      <c r="R14" s="166">
        <v>8</v>
      </c>
      <c r="S14" s="167">
        <v>0</v>
      </c>
      <c r="T14" s="167">
        <v>0.01</v>
      </c>
      <c r="U14" s="168" t="s">
        <v>18</v>
      </c>
      <c r="V14" s="169">
        <v>1.7999999999999999E-2</v>
      </c>
      <c r="W14" s="169" t="s">
        <v>18</v>
      </c>
      <c r="X14" s="169">
        <v>1.8069999999999999E-2</v>
      </c>
      <c r="Y14" s="170" t="s">
        <v>30</v>
      </c>
      <c r="Z14" s="171" t="s">
        <v>18</v>
      </c>
      <c r="AA14" s="172" t="s">
        <v>18</v>
      </c>
      <c r="AB14" s="173" t="s">
        <v>18</v>
      </c>
      <c r="AC14" s="174">
        <v>42116</v>
      </c>
      <c r="AD14" s="170" t="s">
        <v>65</v>
      </c>
      <c r="AE14" s="175">
        <v>30000</v>
      </c>
      <c r="AF14" s="168" t="s">
        <v>18</v>
      </c>
      <c r="AG14" s="176" t="s">
        <v>18</v>
      </c>
      <c r="AH14" s="189">
        <v>7.3</v>
      </c>
      <c r="AI14">
        <f>IFERROR(AH14*Table1[[#This Row],[Size
(MEUR)]],0)</f>
        <v>0</v>
      </c>
      <c r="AJ14" s="188"/>
      <c r="AK14" s="188"/>
      <c r="AL14" s="188"/>
      <c r="AM14" s="188"/>
      <c r="AN14" s="188"/>
    </row>
    <row r="15" spans="1:40" s="177" customFormat="1" x14ac:dyDescent="0.25">
      <c r="A15" s="162" t="s">
        <v>2581</v>
      </c>
      <c r="B15" s="162" t="b" cm="1">
        <f t="array" ref="B15">IsESG(Table1[[#This Row],[Equity funds: Global]])</f>
        <v>1</v>
      </c>
      <c r="C15" s="163" t="s">
        <v>18</v>
      </c>
      <c r="D15" s="164" t="s">
        <v>18</v>
      </c>
      <c r="E15" s="163" t="s">
        <v>18</v>
      </c>
      <c r="F15" s="164" t="s">
        <v>18</v>
      </c>
      <c r="G15" s="163" t="s">
        <v>18</v>
      </c>
      <c r="H15" s="164" t="s">
        <v>18</v>
      </c>
      <c r="I15" s="163" t="s">
        <v>18</v>
      </c>
      <c r="J15" s="164" t="s">
        <v>18</v>
      </c>
      <c r="K15" s="163" t="s">
        <v>18</v>
      </c>
      <c r="L15" s="164" t="s">
        <v>18</v>
      </c>
      <c r="M15" s="163">
        <v>-0.89695908991467199</v>
      </c>
      <c r="N15" s="164">
        <v>57</v>
      </c>
      <c r="O15" s="163" t="s">
        <v>18</v>
      </c>
      <c r="P15" s="165" t="s">
        <v>18</v>
      </c>
      <c r="Q15" s="165" t="s">
        <v>18</v>
      </c>
      <c r="R15" s="166">
        <v>8</v>
      </c>
      <c r="S15" s="167">
        <v>0</v>
      </c>
      <c r="T15" s="167">
        <v>0.01</v>
      </c>
      <c r="U15" s="168" t="s">
        <v>18</v>
      </c>
      <c r="V15" s="169">
        <v>9.4999999999999998E-3</v>
      </c>
      <c r="W15" s="169" t="s">
        <v>18</v>
      </c>
      <c r="X15" s="169">
        <v>9.5700000000000004E-3</v>
      </c>
      <c r="Y15" s="170" t="s">
        <v>30</v>
      </c>
      <c r="Z15" s="171" t="s">
        <v>18</v>
      </c>
      <c r="AA15" s="172" t="s">
        <v>18</v>
      </c>
      <c r="AB15" s="173" t="s">
        <v>18</v>
      </c>
      <c r="AC15" s="174">
        <v>45455</v>
      </c>
      <c r="AD15" s="170" t="s">
        <v>65</v>
      </c>
      <c r="AE15" s="175" t="s">
        <v>68</v>
      </c>
      <c r="AF15" s="168" t="s">
        <v>18</v>
      </c>
      <c r="AG15" s="176" t="s">
        <v>18</v>
      </c>
      <c r="AH15" s="191">
        <v>8.1999999999999993</v>
      </c>
      <c r="AI15">
        <f>IFERROR(AH15*Table1[[#This Row],[Size
(MEUR)]],0)</f>
        <v>0</v>
      </c>
      <c r="AJ15" s="188"/>
      <c r="AK15" s="188"/>
      <c r="AL15" s="188"/>
      <c r="AM15" s="188"/>
      <c r="AN15" s="188"/>
    </row>
    <row r="16" spans="1:40" x14ac:dyDescent="0.25">
      <c r="A16" s="162" t="s">
        <v>2582</v>
      </c>
      <c r="B16" s="162" t="b" cm="1">
        <f t="array" ref="B16">IsESG(Table1[[#This Row],[Equity funds: Global]])</f>
        <v>1</v>
      </c>
      <c r="C16" s="163" t="s">
        <v>18</v>
      </c>
      <c r="D16" s="164" t="s">
        <v>18</v>
      </c>
      <c r="E16" s="163" t="s">
        <v>18</v>
      </c>
      <c r="F16" s="164" t="s">
        <v>18</v>
      </c>
      <c r="G16" s="163" t="s">
        <v>18</v>
      </c>
      <c r="H16" s="164" t="s">
        <v>18</v>
      </c>
      <c r="I16" s="163" t="s">
        <v>18</v>
      </c>
      <c r="J16" s="164" t="s">
        <v>18</v>
      </c>
      <c r="K16" s="163" t="s">
        <v>18</v>
      </c>
      <c r="L16" s="164" t="s">
        <v>18</v>
      </c>
      <c r="M16" s="163">
        <v>-0.89695908991467199</v>
      </c>
      <c r="N16" s="164">
        <v>57</v>
      </c>
      <c r="O16" s="163" t="s">
        <v>18</v>
      </c>
      <c r="P16" s="165" t="s">
        <v>18</v>
      </c>
      <c r="Q16" s="165" t="s">
        <v>18</v>
      </c>
      <c r="R16" s="166">
        <v>8</v>
      </c>
      <c r="S16" s="167">
        <v>0</v>
      </c>
      <c r="T16" s="167">
        <v>0.01</v>
      </c>
      <c r="U16" s="168" t="s">
        <v>18</v>
      </c>
      <c r="V16" s="169">
        <v>5.0000000000000001E-3</v>
      </c>
      <c r="W16" s="169" t="s">
        <v>18</v>
      </c>
      <c r="X16" s="169">
        <v>5.0699999999999999E-3</v>
      </c>
      <c r="Y16" s="170" t="s">
        <v>30</v>
      </c>
      <c r="Z16" s="171" t="s">
        <v>18</v>
      </c>
      <c r="AA16" s="172" t="s">
        <v>18</v>
      </c>
      <c r="AB16" s="173" t="s">
        <v>18</v>
      </c>
      <c r="AC16" s="174">
        <v>45455</v>
      </c>
      <c r="AD16" s="170" t="s">
        <v>65</v>
      </c>
      <c r="AE16" s="175" t="s">
        <v>70</v>
      </c>
      <c r="AF16" s="168" t="s">
        <v>18</v>
      </c>
      <c r="AG16" s="176" t="s">
        <v>18</v>
      </c>
      <c r="AH16" s="191">
        <v>8.1999999999999993</v>
      </c>
      <c r="AI16">
        <f>IFERROR(AH16*Table1[[#This Row],[Size
(MEUR)]],0)</f>
        <v>0</v>
      </c>
    </row>
    <row r="17" spans="1:40" x14ac:dyDescent="0.25">
      <c r="A17" s="162" t="s">
        <v>2583</v>
      </c>
      <c r="B17" s="162" t="b" cm="1">
        <f t="array" ref="B17">IsESG(Table1[[#This Row],[Equity funds: Global]])</f>
        <v>1</v>
      </c>
      <c r="C17" s="163" t="s">
        <v>18</v>
      </c>
      <c r="D17" s="164" t="s">
        <v>18</v>
      </c>
      <c r="E17" s="163" t="s">
        <v>18</v>
      </c>
      <c r="F17" s="164" t="s">
        <v>18</v>
      </c>
      <c r="G17" s="163" t="s">
        <v>18</v>
      </c>
      <c r="H17" s="164" t="s">
        <v>18</v>
      </c>
      <c r="I17" s="163" t="s">
        <v>18</v>
      </c>
      <c r="J17" s="164" t="s">
        <v>18</v>
      </c>
      <c r="K17" s="163">
        <v>5.8545610073901404</v>
      </c>
      <c r="L17" s="164">
        <v>46</v>
      </c>
      <c r="M17" s="163">
        <v>-0.48717085577498698</v>
      </c>
      <c r="N17" s="164">
        <v>51</v>
      </c>
      <c r="O17" s="163" t="s">
        <v>18</v>
      </c>
      <c r="P17" s="165" t="s">
        <v>18</v>
      </c>
      <c r="Q17" s="165" t="s">
        <v>18</v>
      </c>
      <c r="R17" s="166">
        <v>9</v>
      </c>
      <c r="S17" s="167">
        <v>0</v>
      </c>
      <c r="T17" s="167">
        <v>0</v>
      </c>
      <c r="U17" s="168" t="s">
        <v>18</v>
      </c>
      <c r="V17" s="169">
        <v>8.9999999999999993E-3</v>
      </c>
      <c r="W17" s="169" t="s">
        <v>18</v>
      </c>
      <c r="X17" s="169">
        <v>9.1000000000000004E-3</v>
      </c>
      <c r="Y17" s="170" t="s">
        <v>30</v>
      </c>
      <c r="Z17" s="171" t="s">
        <v>18</v>
      </c>
      <c r="AA17" s="172" t="s">
        <v>18</v>
      </c>
      <c r="AB17" s="173" t="s">
        <v>18</v>
      </c>
      <c r="AC17" s="174">
        <v>45405</v>
      </c>
      <c r="AD17" s="170" t="s">
        <v>339</v>
      </c>
      <c r="AE17" s="175">
        <v>10</v>
      </c>
      <c r="AF17" s="168" t="s">
        <v>18</v>
      </c>
      <c r="AG17" s="176" t="s">
        <v>18</v>
      </c>
      <c r="AH17" s="190">
        <v>7.2</v>
      </c>
      <c r="AI17">
        <f>IFERROR(AH17*Table1[[#This Row],[Size
(MEUR)]],0)</f>
        <v>0</v>
      </c>
    </row>
    <row r="18" spans="1:40" x14ac:dyDescent="0.25">
      <c r="A18" s="162" t="s">
        <v>577</v>
      </c>
      <c r="B18" s="162" t="b" cm="1">
        <f t="array" ref="B18">IsESG(Table1[[#This Row],[Equity funds: Global]])</f>
        <v>1</v>
      </c>
      <c r="C18" s="178" t="s">
        <v>18</v>
      </c>
      <c r="D18" s="164" t="s">
        <v>18</v>
      </c>
      <c r="E18" s="178" t="s">
        <v>18</v>
      </c>
      <c r="F18" s="164" t="s">
        <v>18</v>
      </c>
      <c r="G18" s="178" t="s">
        <v>18</v>
      </c>
      <c r="H18" s="164" t="s">
        <v>18</v>
      </c>
      <c r="I18" s="178" t="s">
        <v>18</v>
      </c>
      <c r="J18" s="164" t="s">
        <v>18</v>
      </c>
      <c r="K18" s="178">
        <v>5.5626310699136496</v>
      </c>
      <c r="L18" s="164">
        <v>49</v>
      </c>
      <c r="M18" s="178">
        <v>9.5339271607985901E-2</v>
      </c>
      <c r="N18" s="164">
        <v>40</v>
      </c>
      <c r="O18" s="178" t="s">
        <v>18</v>
      </c>
      <c r="P18" s="179" t="s">
        <v>18</v>
      </c>
      <c r="Q18" s="179" t="s">
        <v>18</v>
      </c>
      <c r="R18" s="180">
        <v>9</v>
      </c>
      <c r="S18" s="181">
        <v>0</v>
      </c>
      <c r="T18" s="181">
        <v>0</v>
      </c>
      <c r="U18" s="168" t="s">
        <v>18</v>
      </c>
      <c r="V18" s="182">
        <v>1.6E-2</v>
      </c>
      <c r="W18" s="182" t="s">
        <v>18</v>
      </c>
      <c r="X18" s="182">
        <v>1.6E-2</v>
      </c>
      <c r="Y18" s="170" t="s">
        <v>30</v>
      </c>
      <c r="Z18" s="171">
        <v>34.820944809305999</v>
      </c>
      <c r="AA18" s="172">
        <v>-0.31312460999999903</v>
      </c>
      <c r="AB18" s="183">
        <v>1198</v>
      </c>
      <c r="AC18" s="174">
        <v>45271</v>
      </c>
      <c r="AD18" s="170" t="s">
        <v>578</v>
      </c>
      <c r="AE18" s="175" t="s">
        <v>129</v>
      </c>
      <c r="AF18" s="168" t="s">
        <v>34</v>
      </c>
      <c r="AG18" s="176">
        <v>1.3567153599999999</v>
      </c>
      <c r="AH18" s="189">
        <v>7.2</v>
      </c>
      <c r="AI18">
        <f>IFERROR(AH18*Table1[[#This Row],[Size
(MEUR)]],0)</f>
        <v>250.7108026270032</v>
      </c>
    </row>
    <row r="19" spans="1:40" x14ac:dyDescent="0.25">
      <c r="A19" s="162" t="s">
        <v>478</v>
      </c>
      <c r="B19" s="162" t="b" cm="1">
        <f t="array" ref="B19">IsESG(Table1[[#This Row],[Equity funds: Global]])</f>
        <v>1</v>
      </c>
      <c r="C19" s="184">
        <v>13.346313289617299</v>
      </c>
      <c r="D19" s="185">
        <v>1</v>
      </c>
      <c r="E19" s="163">
        <v>10.3411122092424</v>
      </c>
      <c r="F19" s="164">
        <v>27</v>
      </c>
      <c r="G19" s="163">
        <v>2.9108791254743598</v>
      </c>
      <c r="H19" s="164">
        <v>52</v>
      </c>
      <c r="I19" s="163">
        <v>32.9984225215387</v>
      </c>
      <c r="J19" s="164">
        <v>9</v>
      </c>
      <c r="K19" s="163">
        <v>6.7671956125739499</v>
      </c>
      <c r="L19" s="164">
        <v>28</v>
      </c>
      <c r="M19" s="163">
        <v>-1.08477880259195</v>
      </c>
      <c r="N19" s="164">
        <v>63</v>
      </c>
      <c r="O19" s="163">
        <v>12.901789404213901</v>
      </c>
      <c r="P19" s="165">
        <v>2.2413490298379202</v>
      </c>
      <c r="Q19" s="165">
        <v>0.46285353721612299</v>
      </c>
      <c r="R19" s="166">
        <v>8</v>
      </c>
      <c r="S19" s="167">
        <v>0.02</v>
      </c>
      <c r="T19" s="167">
        <v>0.01</v>
      </c>
      <c r="U19" s="168" t="s">
        <v>18</v>
      </c>
      <c r="V19" s="169">
        <v>1.4E-2</v>
      </c>
      <c r="W19" s="169" t="s">
        <v>18</v>
      </c>
      <c r="X19" s="169">
        <v>1.4E-2</v>
      </c>
      <c r="Y19" s="170" t="s">
        <v>30</v>
      </c>
      <c r="Z19" s="171">
        <v>411.88333267000002</v>
      </c>
      <c r="AA19" s="172">
        <v>-2.56611659</v>
      </c>
      <c r="AB19" s="173">
        <v>3932</v>
      </c>
      <c r="AC19" s="174">
        <v>36465</v>
      </c>
      <c r="AD19" s="170" t="s">
        <v>479</v>
      </c>
      <c r="AE19" s="175">
        <v>250000</v>
      </c>
      <c r="AF19" s="168" t="s">
        <v>42</v>
      </c>
      <c r="AG19" s="176">
        <v>-17.630322539999899</v>
      </c>
      <c r="AH19" s="190">
        <v>7.2</v>
      </c>
      <c r="AI19">
        <f>IFERROR(AH19*Table1[[#This Row],[Size
(MEUR)]],0)</f>
        <v>2965.559995224</v>
      </c>
    </row>
    <row r="20" spans="1:40" x14ac:dyDescent="0.25">
      <c r="A20" s="162" t="s">
        <v>515</v>
      </c>
      <c r="B20" s="162" t="b" cm="1">
        <f t="array" ref="B20">IsESG(Table1[[#This Row],[Equity funds: Global]])</f>
        <v>1</v>
      </c>
      <c r="C20" s="163">
        <v>11.129585903823401</v>
      </c>
      <c r="D20" s="164">
        <v>6</v>
      </c>
      <c r="E20" s="163">
        <v>10.674936053121399</v>
      </c>
      <c r="F20" s="164">
        <v>21</v>
      </c>
      <c r="G20" s="163">
        <v>1.02765616009059</v>
      </c>
      <c r="H20" s="164">
        <v>59</v>
      </c>
      <c r="I20" s="163">
        <v>20.257042266611499</v>
      </c>
      <c r="J20" s="164">
        <v>68</v>
      </c>
      <c r="K20" s="163">
        <v>1.4203253893353101</v>
      </c>
      <c r="L20" s="164">
        <v>76</v>
      </c>
      <c r="M20" s="163">
        <v>-1.3964249570190199</v>
      </c>
      <c r="N20" s="164">
        <v>66</v>
      </c>
      <c r="O20" s="163">
        <v>12.446374923778199</v>
      </c>
      <c r="P20" s="165">
        <v>1.29965817424296</v>
      </c>
      <c r="Q20" s="165">
        <v>0.54606739816970395</v>
      </c>
      <c r="R20" s="166">
        <v>9</v>
      </c>
      <c r="S20" s="167">
        <v>0</v>
      </c>
      <c r="T20" s="167">
        <v>0</v>
      </c>
      <c r="U20" s="168" t="s">
        <v>18</v>
      </c>
      <c r="V20" s="169">
        <v>1.4999999999999999E-2</v>
      </c>
      <c r="W20" s="169" t="s">
        <v>18</v>
      </c>
      <c r="X20" s="169">
        <v>1.7899999999999999E-2</v>
      </c>
      <c r="Y20" s="170" t="s">
        <v>141</v>
      </c>
      <c r="Z20" s="171">
        <v>8701.3472692899995</v>
      </c>
      <c r="AA20" s="172">
        <v>-1.1283572036689999</v>
      </c>
      <c r="AB20" s="173">
        <v>14154</v>
      </c>
      <c r="AC20" s="174">
        <v>39520</v>
      </c>
      <c r="AD20" s="170" t="s">
        <v>142</v>
      </c>
      <c r="AE20" s="175">
        <v>50</v>
      </c>
      <c r="AF20" s="168" t="s">
        <v>18</v>
      </c>
      <c r="AG20" s="176">
        <v>-9.515138235357</v>
      </c>
      <c r="AH20" s="189">
        <v>7.2</v>
      </c>
      <c r="AI20">
        <f>IFERROR(AH20*Table1[[#This Row],[Size
(MEUR)]],0)</f>
        <v>62649.700338887997</v>
      </c>
    </row>
    <row r="21" spans="1:40" x14ac:dyDescent="0.25">
      <c r="A21" s="162" t="s">
        <v>481</v>
      </c>
      <c r="B21" s="162" t="b" cm="1">
        <f t="array" ref="B21">IsESG(Table1[[#This Row],[Equity funds: Global]])</f>
        <v>1</v>
      </c>
      <c r="C21" s="163">
        <v>9.7896621970169999</v>
      </c>
      <c r="D21" s="164">
        <v>11</v>
      </c>
      <c r="E21" s="163">
        <v>10.6745140734764</v>
      </c>
      <c r="F21" s="164">
        <v>22</v>
      </c>
      <c r="G21" s="163">
        <v>6.9607235265904697</v>
      </c>
      <c r="H21" s="164">
        <v>19</v>
      </c>
      <c r="I21" s="163">
        <v>28.425357873210501</v>
      </c>
      <c r="J21" s="164">
        <v>31</v>
      </c>
      <c r="K21" s="163">
        <v>6.76640598435913</v>
      </c>
      <c r="L21" s="164">
        <v>29</v>
      </c>
      <c r="M21" s="163">
        <v>0.737888995829316</v>
      </c>
      <c r="N21" s="164">
        <v>25</v>
      </c>
      <c r="O21" s="163">
        <v>13.0223575888265</v>
      </c>
      <c r="P21" s="165">
        <v>1.86942712561264</v>
      </c>
      <c r="Q21" s="165">
        <v>0.58405780257811701</v>
      </c>
      <c r="R21" s="166">
        <v>9</v>
      </c>
      <c r="S21" s="167">
        <v>0.01</v>
      </c>
      <c r="T21" s="167">
        <v>0.01</v>
      </c>
      <c r="U21" s="168" t="s">
        <v>18</v>
      </c>
      <c r="V21" s="169">
        <v>1.49E-2</v>
      </c>
      <c r="W21" s="169" t="s">
        <v>18</v>
      </c>
      <c r="X21" s="169">
        <v>1.49E-2</v>
      </c>
      <c r="Y21" s="170" t="s">
        <v>117</v>
      </c>
      <c r="Z21" s="171" t="s">
        <v>18</v>
      </c>
      <c r="AA21" s="172" t="s">
        <v>18</v>
      </c>
      <c r="AB21" s="173" t="s">
        <v>18</v>
      </c>
      <c r="AC21" s="174">
        <v>41255</v>
      </c>
      <c r="AD21" s="170" t="s">
        <v>41</v>
      </c>
      <c r="AE21" s="175">
        <v>500</v>
      </c>
      <c r="AF21" s="168" t="s">
        <v>42</v>
      </c>
      <c r="AG21" s="176" t="s">
        <v>18</v>
      </c>
      <c r="AH21" s="190"/>
      <c r="AI21">
        <f>IFERROR(AH21*Table1[[#This Row],[Size
(MEUR)]],0)</f>
        <v>0</v>
      </c>
    </row>
    <row r="22" spans="1:40" x14ac:dyDescent="0.25">
      <c r="A22" s="162" t="s">
        <v>571</v>
      </c>
      <c r="B22" s="162" t="b" cm="1">
        <f t="array" ref="B22">IsESG(Table1[[#This Row],[Equity funds: Global]])</f>
        <v>1</v>
      </c>
      <c r="C22" s="163">
        <v>9.0672070502673296</v>
      </c>
      <c r="D22" s="164">
        <v>14</v>
      </c>
      <c r="E22" s="163">
        <v>9.8617943290763197</v>
      </c>
      <c r="F22" s="164">
        <v>32</v>
      </c>
      <c r="G22" s="163">
        <v>5.6360610179007002</v>
      </c>
      <c r="H22" s="164">
        <v>30</v>
      </c>
      <c r="I22" s="163">
        <v>21.360478746938099</v>
      </c>
      <c r="J22" s="164">
        <v>64</v>
      </c>
      <c r="K22" s="163">
        <v>5.3684258465388401</v>
      </c>
      <c r="L22" s="164">
        <v>51</v>
      </c>
      <c r="M22" s="163">
        <v>-0.56859161929962898</v>
      </c>
      <c r="N22" s="164">
        <v>54</v>
      </c>
      <c r="O22" s="163">
        <v>11.8787906884076</v>
      </c>
      <c r="P22" s="165">
        <v>1.4546488647678899</v>
      </c>
      <c r="Q22" s="165">
        <v>0.51151054121300399</v>
      </c>
      <c r="R22" s="166">
        <v>9</v>
      </c>
      <c r="S22" s="167">
        <v>0.01</v>
      </c>
      <c r="T22" s="167">
        <v>0.01</v>
      </c>
      <c r="U22" s="168" t="s">
        <v>18</v>
      </c>
      <c r="V22" s="169">
        <v>1.7999999999999999E-2</v>
      </c>
      <c r="W22" s="169" t="s">
        <v>18</v>
      </c>
      <c r="X22" s="169">
        <v>1.7999999999999999E-2</v>
      </c>
      <c r="Y22" s="170" t="s">
        <v>30</v>
      </c>
      <c r="Z22" s="171">
        <v>113.755714912348</v>
      </c>
      <c r="AA22" s="172">
        <v>-3.8758580600000001</v>
      </c>
      <c r="AB22" s="173">
        <v>11408</v>
      </c>
      <c r="AC22" s="174">
        <v>36654</v>
      </c>
      <c r="AD22" s="170" t="s">
        <v>339</v>
      </c>
      <c r="AE22" s="175">
        <v>10</v>
      </c>
      <c r="AF22" s="168" t="s">
        <v>18</v>
      </c>
      <c r="AG22" s="176">
        <v>9.8207224099999895</v>
      </c>
      <c r="AH22" s="189">
        <v>7.4</v>
      </c>
      <c r="AI22">
        <f>IFERROR(AH22*Table1[[#This Row],[Size
(MEUR)]],0)</f>
        <v>841.79229035137519</v>
      </c>
    </row>
    <row r="23" spans="1:40" x14ac:dyDescent="0.25">
      <c r="A23" s="162" t="s">
        <v>544</v>
      </c>
      <c r="B23" s="162" t="b" cm="1">
        <f t="array" ref="B23">IsESG(Table1[[#This Row],[Equity funds: Global]])</f>
        <v>1</v>
      </c>
      <c r="C23" s="163">
        <v>8.87341648584467</v>
      </c>
      <c r="D23" s="164">
        <v>16</v>
      </c>
      <c r="E23" s="163">
        <v>11.2244128540771</v>
      </c>
      <c r="F23" s="164">
        <v>16</v>
      </c>
      <c r="G23" s="163">
        <v>0.52551196796268795</v>
      </c>
      <c r="H23" s="164">
        <v>61</v>
      </c>
      <c r="I23" s="163">
        <v>33.592153657539598</v>
      </c>
      <c r="J23" s="164">
        <v>6</v>
      </c>
      <c r="K23" s="163">
        <v>5.8100016183849403</v>
      </c>
      <c r="L23" s="164">
        <v>47</v>
      </c>
      <c r="M23" s="163">
        <v>0.64655172413796702</v>
      </c>
      <c r="N23" s="164">
        <v>27</v>
      </c>
      <c r="O23" s="163">
        <v>16.592824750536099</v>
      </c>
      <c r="P23" s="165">
        <v>1.77854854396359</v>
      </c>
      <c r="Q23" s="165">
        <v>0.51385253911411799</v>
      </c>
      <c r="R23" s="166">
        <v>9</v>
      </c>
      <c r="S23" s="167">
        <v>0</v>
      </c>
      <c r="T23" s="167">
        <v>0.01</v>
      </c>
      <c r="U23" s="168" t="s">
        <v>18</v>
      </c>
      <c r="V23" s="169">
        <v>1.7999999999999999E-2</v>
      </c>
      <c r="W23" s="169" t="s">
        <v>18</v>
      </c>
      <c r="X23" s="169">
        <v>1.8020000000000001E-2</v>
      </c>
      <c r="Y23" s="170" t="s">
        <v>30</v>
      </c>
      <c r="Z23" s="171">
        <v>440.69297039318002</v>
      </c>
      <c r="AA23" s="172">
        <v>-0.36415494999999998</v>
      </c>
      <c r="AB23" s="173">
        <v>64728</v>
      </c>
      <c r="AC23" s="174">
        <v>35489</v>
      </c>
      <c r="AD23" s="170" t="s">
        <v>65</v>
      </c>
      <c r="AE23" s="175">
        <v>0</v>
      </c>
      <c r="AF23" s="168" t="s">
        <v>18</v>
      </c>
      <c r="AG23" s="176">
        <v>5.3649758599999897</v>
      </c>
      <c r="AH23" s="190">
        <v>7.4</v>
      </c>
      <c r="AI23">
        <f>IFERROR(AH23*Table1[[#This Row],[Size
(MEUR)]],0)</f>
        <v>3261.1279809095322</v>
      </c>
    </row>
    <row r="24" spans="1:40" x14ac:dyDescent="0.25">
      <c r="A24" s="162" t="s">
        <v>2563</v>
      </c>
      <c r="B24" s="162" t="b" cm="1">
        <f t="array" ref="B24">IsESG(Table1[[#This Row],[Equity funds: Global]])</f>
        <v>1</v>
      </c>
      <c r="C24" s="163">
        <v>8.5714985400627608</v>
      </c>
      <c r="D24" s="164">
        <v>19</v>
      </c>
      <c r="E24" s="163">
        <v>10.6199410612517</v>
      </c>
      <c r="F24" s="164">
        <v>23</v>
      </c>
      <c r="G24" s="163">
        <v>-0.38439169035687698</v>
      </c>
      <c r="H24" s="164">
        <v>64</v>
      </c>
      <c r="I24" s="163">
        <v>30.0332778702162</v>
      </c>
      <c r="J24" s="164">
        <v>23</v>
      </c>
      <c r="K24" s="163">
        <v>5.78680203045682</v>
      </c>
      <c r="L24" s="164">
        <v>48</v>
      </c>
      <c r="M24" s="163">
        <v>0.64391500321958595</v>
      </c>
      <c r="N24" s="164">
        <v>30</v>
      </c>
      <c r="O24" s="163">
        <v>16.794558075428199</v>
      </c>
      <c r="P24" s="165">
        <v>1.54527844057748</v>
      </c>
      <c r="Q24" s="165">
        <v>0.48250526050351</v>
      </c>
      <c r="R24" s="166">
        <v>9</v>
      </c>
      <c r="S24" s="167">
        <v>0</v>
      </c>
      <c r="T24" s="167">
        <v>0.01</v>
      </c>
      <c r="U24" s="168" t="s">
        <v>18</v>
      </c>
      <c r="V24" s="169">
        <v>1.7999999999999999E-2</v>
      </c>
      <c r="W24" s="169" t="s">
        <v>18</v>
      </c>
      <c r="X24" s="169">
        <v>1.8020000000000001E-2</v>
      </c>
      <c r="Y24" s="170" t="s">
        <v>30</v>
      </c>
      <c r="Z24" s="171" t="s">
        <v>18</v>
      </c>
      <c r="AA24" s="172" t="s">
        <v>18</v>
      </c>
      <c r="AB24" s="173" t="s">
        <v>18</v>
      </c>
      <c r="AC24" s="174">
        <v>35489</v>
      </c>
      <c r="AD24" s="170" t="s">
        <v>65</v>
      </c>
      <c r="AE24" s="175">
        <v>30000</v>
      </c>
      <c r="AF24" s="168" t="s">
        <v>18</v>
      </c>
      <c r="AG24" s="176" t="s">
        <v>18</v>
      </c>
      <c r="AH24" s="189">
        <v>8</v>
      </c>
      <c r="AI24">
        <f>IFERROR(AH24*Table1[[#This Row],[Size
(MEUR)]],0)</f>
        <v>0</v>
      </c>
    </row>
    <row r="25" spans="1:40" s="177" customFormat="1" x14ac:dyDescent="0.25">
      <c r="A25" s="162" t="s">
        <v>485</v>
      </c>
      <c r="B25" s="162" t="b" cm="1">
        <f t="array" ref="B25">IsESG(Table1[[#This Row],[Equity funds: Global]])</f>
        <v>1</v>
      </c>
      <c r="C25" s="163">
        <v>8.4181023047905406</v>
      </c>
      <c r="D25" s="164">
        <v>23</v>
      </c>
      <c r="E25" s="163">
        <v>7.9696360867550702</v>
      </c>
      <c r="F25" s="164">
        <v>55</v>
      </c>
      <c r="G25" s="163">
        <v>-0.60167800234881497</v>
      </c>
      <c r="H25" s="164">
        <v>65</v>
      </c>
      <c r="I25" s="163">
        <v>16.981559171345801</v>
      </c>
      <c r="J25" s="164">
        <v>73</v>
      </c>
      <c r="K25" s="163">
        <v>1.27633879325903</v>
      </c>
      <c r="L25" s="164">
        <v>77</v>
      </c>
      <c r="M25" s="163">
        <v>-2.7222373444773198</v>
      </c>
      <c r="N25" s="164">
        <v>81</v>
      </c>
      <c r="O25" s="163">
        <v>13.39175598349</v>
      </c>
      <c r="P25" s="165">
        <v>0.96332025688189604</v>
      </c>
      <c r="Q25" s="165">
        <v>0.37309671286813001</v>
      </c>
      <c r="R25" s="166">
        <v>9</v>
      </c>
      <c r="S25" s="167">
        <v>0.01</v>
      </c>
      <c r="T25" s="167" t="s">
        <v>48</v>
      </c>
      <c r="U25" s="168" t="s">
        <v>18</v>
      </c>
      <c r="V25" s="169">
        <v>1.4999999999999999E-2</v>
      </c>
      <c r="W25" s="169" t="s">
        <v>18</v>
      </c>
      <c r="X25" s="169">
        <v>1.5317538899E-2</v>
      </c>
      <c r="Y25" s="170" t="s">
        <v>30</v>
      </c>
      <c r="Z25" s="171">
        <v>119.76124147</v>
      </c>
      <c r="AA25" s="172">
        <v>-0.26301159999999901</v>
      </c>
      <c r="AB25" s="173">
        <v>820</v>
      </c>
      <c r="AC25" s="174">
        <v>37412</v>
      </c>
      <c r="AD25" s="170" t="s">
        <v>486</v>
      </c>
      <c r="AE25" s="175">
        <v>500</v>
      </c>
      <c r="AF25" s="168" t="s">
        <v>18</v>
      </c>
      <c r="AG25" s="176">
        <v>-4.5545021899999902</v>
      </c>
      <c r="AH25" s="190">
        <v>6.9</v>
      </c>
      <c r="AI25">
        <f>IFERROR(AH25*Table1[[#This Row],[Size
(MEUR)]],0)</f>
        <v>826.3525661430001</v>
      </c>
      <c r="AJ25" s="188"/>
      <c r="AK25" s="188"/>
      <c r="AL25" s="188"/>
      <c r="AM25" s="188"/>
      <c r="AN25" s="188"/>
    </row>
    <row r="26" spans="1:40" x14ac:dyDescent="0.25">
      <c r="A26" s="162" t="s">
        <v>563</v>
      </c>
      <c r="B26" s="162" t="b" cm="1">
        <f t="array" ref="B26">IsESG(Table1[[#This Row],[Equity funds: Global]])</f>
        <v>1</v>
      </c>
      <c r="C26" s="163">
        <v>8.3989612589417693</v>
      </c>
      <c r="D26" s="164">
        <v>24</v>
      </c>
      <c r="E26" s="163">
        <v>10.925846260764301</v>
      </c>
      <c r="F26" s="164">
        <v>19</v>
      </c>
      <c r="G26" s="163">
        <v>5.8092437055206902</v>
      </c>
      <c r="H26" s="164">
        <v>28</v>
      </c>
      <c r="I26" s="163">
        <v>35.890297111988303</v>
      </c>
      <c r="J26" s="164">
        <v>4</v>
      </c>
      <c r="K26" s="163">
        <v>3.12184661957617</v>
      </c>
      <c r="L26" s="164">
        <v>69</v>
      </c>
      <c r="M26" s="163">
        <v>1.0287620871821599</v>
      </c>
      <c r="N26" s="164">
        <v>15</v>
      </c>
      <c r="O26" s="163">
        <v>14.6180796337916</v>
      </c>
      <c r="P26" s="165">
        <v>2.17602370158296</v>
      </c>
      <c r="Q26" s="165">
        <v>0.52686505036632103</v>
      </c>
      <c r="R26" s="166">
        <v>9</v>
      </c>
      <c r="S26" s="167">
        <v>0</v>
      </c>
      <c r="T26" s="167">
        <v>0.01</v>
      </c>
      <c r="U26" s="168" t="s">
        <v>18</v>
      </c>
      <c r="V26" s="169">
        <v>1.7999999999999999E-2</v>
      </c>
      <c r="W26" s="169" t="s">
        <v>18</v>
      </c>
      <c r="X26" s="169">
        <v>1.8030000000000001E-2</v>
      </c>
      <c r="Y26" s="170" t="s">
        <v>30</v>
      </c>
      <c r="Z26" s="171">
        <v>320.20574818885598</v>
      </c>
      <c r="AA26" s="172">
        <v>7.0706869399999999</v>
      </c>
      <c r="AB26" s="173">
        <v>39740</v>
      </c>
      <c r="AC26" s="174">
        <v>41218</v>
      </c>
      <c r="AD26" s="170" t="s">
        <v>65</v>
      </c>
      <c r="AE26" s="175">
        <v>0</v>
      </c>
      <c r="AF26" s="168" t="s">
        <v>18</v>
      </c>
      <c r="AG26" s="176">
        <v>34.890391530000002</v>
      </c>
      <c r="AH26" s="191">
        <v>8.1999999999999993</v>
      </c>
      <c r="AI26">
        <f>IFERROR(AH26*Table1[[#This Row],[Size
(MEUR)]],0)</f>
        <v>2625.6871351486188</v>
      </c>
    </row>
    <row r="27" spans="1:40" x14ac:dyDescent="0.25">
      <c r="A27" s="162" t="s">
        <v>2562</v>
      </c>
      <c r="B27" s="162" t="b" cm="1">
        <f t="array" ref="B27">IsESG(Table1[[#This Row],[Equity funds: Global]])</f>
        <v>1</v>
      </c>
      <c r="C27" s="163">
        <v>8.3956927767658804</v>
      </c>
      <c r="D27" s="164">
        <v>25</v>
      </c>
      <c r="E27" s="163">
        <v>10.9185946547132</v>
      </c>
      <c r="F27" s="164">
        <v>20</v>
      </c>
      <c r="G27" s="163">
        <v>5.7990072253538001</v>
      </c>
      <c r="H27" s="164">
        <v>29</v>
      </c>
      <c r="I27" s="163">
        <v>35.8498442387165</v>
      </c>
      <c r="J27" s="164">
        <v>5</v>
      </c>
      <c r="K27" s="163">
        <v>3.1194091472086698</v>
      </c>
      <c r="L27" s="164">
        <v>70</v>
      </c>
      <c r="M27" s="163">
        <v>1.0246730484023201</v>
      </c>
      <c r="N27" s="164">
        <v>16</v>
      </c>
      <c r="O27" s="163">
        <v>15.1594103737969</v>
      </c>
      <c r="P27" s="165">
        <v>2.09565109051987</v>
      </c>
      <c r="Q27" s="165">
        <v>0.52413249943499995</v>
      </c>
      <c r="R27" s="166">
        <v>9</v>
      </c>
      <c r="S27" s="167">
        <v>0</v>
      </c>
      <c r="T27" s="167">
        <v>0.01</v>
      </c>
      <c r="U27" s="168" t="s">
        <v>18</v>
      </c>
      <c r="V27" s="169">
        <v>1.7999999999999999E-2</v>
      </c>
      <c r="W27" s="169" t="s">
        <v>18</v>
      </c>
      <c r="X27" s="169">
        <v>1.8030000000000001E-2</v>
      </c>
      <c r="Y27" s="170" t="s">
        <v>30</v>
      </c>
      <c r="Z27" s="171" t="s">
        <v>18</v>
      </c>
      <c r="AA27" s="172" t="s">
        <v>18</v>
      </c>
      <c r="AB27" s="173" t="s">
        <v>18</v>
      </c>
      <c r="AC27" s="174">
        <v>41218</v>
      </c>
      <c r="AD27" s="170" t="s">
        <v>65</v>
      </c>
      <c r="AE27" s="175">
        <v>30000</v>
      </c>
      <c r="AF27" s="168" t="s">
        <v>18</v>
      </c>
      <c r="AG27" s="176" t="s">
        <v>18</v>
      </c>
      <c r="AH27" s="190"/>
      <c r="AI27">
        <f>IFERROR(AH27*Table1[[#This Row],[Size
(MEUR)]],0)</f>
        <v>0</v>
      </c>
    </row>
    <row r="28" spans="1:40" x14ac:dyDescent="0.25">
      <c r="A28" s="162" t="s">
        <v>502</v>
      </c>
      <c r="B28" s="162" t="b" cm="1">
        <f t="array" ref="B28">IsESG(Table1[[#This Row],[Equity funds: Global]])</f>
        <v>1</v>
      </c>
      <c r="C28" s="163">
        <v>4.9279161595831402</v>
      </c>
      <c r="D28" s="164">
        <v>41</v>
      </c>
      <c r="E28" s="163">
        <v>2.9916113155337798</v>
      </c>
      <c r="F28" s="164">
        <v>66</v>
      </c>
      <c r="G28" s="163">
        <v>-12.4293405943938</v>
      </c>
      <c r="H28" s="164">
        <v>75</v>
      </c>
      <c r="I28" s="163">
        <v>17.302836234986099</v>
      </c>
      <c r="J28" s="164">
        <v>72</v>
      </c>
      <c r="K28" s="163">
        <v>2.5987055153175498</v>
      </c>
      <c r="L28" s="164">
        <v>73</v>
      </c>
      <c r="M28" s="163">
        <v>-3.8934775626409999</v>
      </c>
      <c r="N28" s="164">
        <v>92</v>
      </c>
      <c r="O28" s="163">
        <v>15.8485214330282</v>
      </c>
      <c r="P28" s="165">
        <v>0.83426248521841995</v>
      </c>
      <c r="Q28" s="165">
        <v>8.44705817014441E-2</v>
      </c>
      <c r="R28" s="166">
        <v>9</v>
      </c>
      <c r="S28" s="167">
        <v>0</v>
      </c>
      <c r="T28" s="167">
        <v>0.01</v>
      </c>
      <c r="U28" s="168" t="s">
        <v>18</v>
      </c>
      <c r="V28" s="169">
        <v>0.02</v>
      </c>
      <c r="W28" s="169" t="s">
        <v>18</v>
      </c>
      <c r="X28" s="169">
        <v>0.02</v>
      </c>
      <c r="Y28" s="170" t="s">
        <v>30</v>
      </c>
      <c r="Z28" s="171">
        <v>61.122105179999998</v>
      </c>
      <c r="AA28" s="172">
        <v>-0.17849188999999999</v>
      </c>
      <c r="AB28" s="173">
        <v>431</v>
      </c>
      <c r="AC28" s="174">
        <v>40682</v>
      </c>
      <c r="AD28" s="170" t="s">
        <v>137</v>
      </c>
      <c r="AE28" s="175" t="s">
        <v>56</v>
      </c>
      <c r="AF28" s="168" t="s">
        <v>18</v>
      </c>
      <c r="AG28" s="176">
        <v>-33.581348399999897</v>
      </c>
      <c r="AH28" s="189">
        <v>7.2</v>
      </c>
      <c r="AI28">
        <f>IFERROR(AH28*Table1[[#This Row],[Size
(MEUR)]],0)</f>
        <v>440.07915729600001</v>
      </c>
    </row>
    <row r="29" spans="1:40" s="177" customFormat="1" x14ac:dyDescent="0.25">
      <c r="A29" s="1" t="s">
        <v>2564</v>
      </c>
      <c r="B29" s="1" t="b" cm="1">
        <f t="array" ref="B29">IsESG(Table1[[#This Row],[Equity funds: Global]])</f>
        <v>0</v>
      </c>
      <c r="C29" s="55" t="s">
        <v>18</v>
      </c>
      <c r="D29" s="37" t="s">
        <v>18</v>
      </c>
      <c r="E29" s="55" t="s">
        <v>18</v>
      </c>
      <c r="F29" s="37" t="s">
        <v>18</v>
      </c>
      <c r="G29" s="55" t="s">
        <v>18</v>
      </c>
      <c r="H29" s="37" t="s">
        <v>18</v>
      </c>
      <c r="I29" s="55">
        <v>28.121671203692799</v>
      </c>
      <c r="J29" s="37">
        <v>33</v>
      </c>
      <c r="K29" s="55">
        <v>3.6381043561512798</v>
      </c>
      <c r="L29" s="37">
        <v>65</v>
      </c>
      <c r="M29" s="55">
        <v>-0.74271043462317199</v>
      </c>
      <c r="N29" s="37">
        <v>55</v>
      </c>
      <c r="O29" s="55">
        <v>12.5611938473986</v>
      </c>
      <c r="P29" s="56">
        <v>1.9138835160513601</v>
      </c>
      <c r="Q29" s="56" t="s">
        <v>18</v>
      </c>
      <c r="R29" s="57">
        <v>8</v>
      </c>
      <c r="S29" s="58">
        <v>0.01</v>
      </c>
      <c r="T29" s="58">
        <v>0.01</v>
      </c>
      <c r="U29" s="14" t="s">
        <v>18</v>
      </c>
      <c r="V29" s="59">
        <v>9.7000000000000003E-3</v>
      </c>
      <c r="W29" s="59" t="s">
        <v>18</v>
      </c>
      <c r="X29" s="59">
        <v>1.0083E-2</v>
      </c>
      <c r="Y29" s="12" t="s">
        <v>30</v>
      </c>
      <c r="Z29" s="60" t="s">
        <v>18</v>
      </c>
      <c r="AA29" s="8" t="s">
        <v>18</v>
      </c>
      <c r="AB29" s="61" t="s">
        <v>18</v>
      </c>
      <c r="AC29" s="62">
        <v>44519</v>
      </c>
      <c r="AD29" s="12" t="s">
        <v>296</v>
      </c>
      <c r="AE29" s="16" t="s">
        <v>37</v>
      </c>
      <c r="AF29" s="14" t="s">
        <v>18</v>
      </c>
      <c r="AG29" s="39" t="s">
        <v>18</v>
      </c>
      <c r="AH29" s="190"/>
      <c r="AI29">
        <f>IFERROR(AH29*Table1[[#This Row],[Size
(MEUR)]],0)</f>
        <v>0</v>
      </c>
      <c r="AJ29" s="188"/>
      <c r="AK29" s="188"/>
      <c r="AL29" s="188"/>
      <c r="AM29" s="188"/>
      <c r="AN29" s="188"/>
    </row>
    <row r="30" spans="1:40" x14ac:dyDescent="0.25">
      <c r="A30" s="1" t="s">
        <v>2565</v>
      </c>
      <c r="B30" s="1" t="b" cm="1">
        <f t="array" ref="B30">IsESG(Table1[[#This Row],[Equity funds: Global]])</f>
        <v>0</v>
      </c>
      <c r="C30" s="55" t="s">
        <v>18</v>
      </c>
      <c r="D30" s="37" t="s">
        <v>18</v>
      </c>
      <c r="E30" s="55" t="s">
        <v>18</v>
      </c>
      <c r="F30" s="37" t="s">
        <v>18</v>
      </c>
      <c r="G30" s="55">
        <v>1.16231476291983</v>
      </c>
      <c r="H30" s="37">
        <v>57</v>
      </c>
      <c r="I30" s="55">
        <v>29.556650246305399</v>
      </c>
      <c r="J30" s="37">
        <v>25</v>
      </c>
      <c r="K30" s="55">
        <v>7.4312647289867604</v>
      </c>
      <c r="L30" s="37">
        <v>18</v>
      </c>
      <c r="M30" s="55">
        <v>-0.116856558574307</v>
      </c>
      <c r="N30" s="37">
        <v>43</v>
      </c>
      <c r="O30" s="55">
        <v>8.8038131075037906</v>
      </c>
      <c r="P30" s="56">
        <v>2.8937053272247599</v>
      </c>
      <c r="Q30" s="56" t="s">
        <v>18</v>
      </c>
      <c r="R30" s="57">
        <v>8</v>
      </c>
      <c r="S30" s="58">
        <v>0.01</v>
      </c>
      <c r="T30" s="58">
        <v>0.01</v>
      </c>
      <c r="U30" s="14" t="s">
        <v>18</v>
      </c>
      <c r="V30" s="59">
        <v>1.4E-2</v>
      </c>
      <c r="W30" s="59" t="s">
        <v>18</v>
      </c>
      <c r="X30" s="59">
        <v>1.34E-2</v>
      </c>
      <c r="Y30" s="12" t="s">
        <v>30</v>
      </c>
      <c r="Z30" s="60" t="s">
        <v>18</v>
      </c>
      <c r="AA30" s="8" t="s">
        <v>18</v>
      </c>
      <c r="AB30" s="61" t="s">
        <v>18</v>
      </c>
      <c r="AC30" s="62">
        <v>44322</v>
      </c>
      <c r="AD30" s="12" t="s">
        <v>382</v>
      </c>
      <c r="AE30" s="16" t="s">
        <v>129</v>
      </c>
      <c r="AF30" s="14" t="s">
        <v>39</v>
      </c>
      <c r="AG30" s="39" t="s">
        <v>18</v>
      </c>
      <c r="AH30" s="191">
        <v>7.8</v>
      </c>
      <c r="AI30">
        <f>IFERROR(AH30*Table1[[#This Row],[Size
(MEUR)]],0)</f>
        <v>0</v>
      </c>
    </row>
    <row r="31" spans="1:40" x14ac:dyDescent="0.25">
      <c r="A31" s="40" t="s">
        <v>473</v>
      </c>
      <c r="B31" s="40" t="b" cm="1">
        <f t="array" ref="B31">IsESG(Table1[[#This Row],[Equity funds: Global]])</f>
        <v>0</v>
      </c>
      <c r="C31" s="41" t="s">
        <v>18</v>
      </c>
      <c r="D31" s="42" t="s">
        <v>18</v>
      </c>
      <c r="E31" s="41" t="s">
        <v>18</v>
      </c>
      <c r="F31" s="42" t="s">
        <v>18</v>
      </c>
      <c r="G31" s="41">
        <v>-0.79678025130728303</v>
      </c>
      <c r="H31" s="42">
        <v>66</v>
      </c>
      <c r="I31" s="63">
        <v>80.838564798944304</v>
      </c>
      <c r="J31" s="64">
        <v>2</v>
      </c>
      <c r="K31" s="63">
        <v>22.863187573681</v>
      </c>
      <c r="L31" s="64">
        <v>2</v>
      </c>
      <c r="M31" s="63">
        <v>3.0618840363921498</v>
      </c>
      <c r="N31" s="64">
        <v>3</v>
      </c>
      <c r="O31" s="41">
        <v>26.440616218178199</v>
      </c>
      <c r="P31" s="43">
        <v>2.9030168891805901</v>
      </c>
      <c r="Q31" s="43" t="s">
        <v>18</v>
      </c>
      <c r="R31" s="44">
        <v>8</v>
      </c>
      <c r="S31" s="45">
        <v>0.02</v>
      </c>
      <c r="T31" s="45">
        <v>0.01</v>
      </c>
      <c r="U31" s="46" t="s">
        <v>18</v>
      </c>
      <c r="V31" s="47">
        <v>0.01</v>
      </c>
      <c r="W31" s="47" t="s">
        <v>18</v>
      </c>
      <c r="X31" s="47">
        <v>1.03E-2</v>
      </c>
      <c r="Y31" s="48" t="s">
        <v>30</v>
      </c>
      <c r="Z31" s="49">
        <v>132.22803965</v>
      </c>
      <c r="AA31" s="50">
        <v>-4.7505020299999998</v>
      </c>
      <c r="AB31" s="51">
        <v>844</v>
      </c>
      <c r="AC31" s="52">
        <v>44165</v>
      </c>
      <c r="AD31" s="48" t="s">
        <v>474</v>
      </c>
      <c r="AE31" s="53" t="s">
        <v>475</v>
      </c>
      <c r="AF31" s="46" t="s">
        <v>18</v>
      </c>
      <c r="AG31" s="54">
        <v>9.7233122749999907</v>
      </c>
      <c r="AH31" s="190"/>
      <c r="AI31">
        <f>IFERROR(AH31*Table1[[#This Row],[Size
(MEUR)]],0)</f>
        <v>0</v>
      </c>
    </row>
    <row r="32" spans="1:40" s="235" customFormat="1" x14ac:dyDescent="0.25">
      <c r="A32" s="1" t="s">
        <v>2566</v>
      </c>
      <c r="B32" s="1" t="b" cm="1">
        <f t="array" ref="B32">IsESG(Table1[[#This Row],[Equity funds: Global]])</f>
        <v>0</v>
      </c>
      <c r="C32" s="55" t="s">
        <v>18</v>
      </c>
      <c r="D32" s="37" t="s">
        <v>18</v>
      </c>
      <c r="E32" s="55" t="s">
        <v>18</v>
      </c>
      <c r="F32" s="37" t="s">
        <v>18</v>
      </c>
      <c r="G32" s="55">
        <v>-1.2922397666447201</v>
      </c>
      <c r="H32" s="37">
        <v>68</v>
      </c>
      <c r="I32" s="65">
        <v>79.936768716123396</v>
      </c>
      <c r="J32" s="66">
        <v>3</v>
      </c>
      <c r="K32" s="65">
        <v>22.555206855687199</v>
      </c>
      <c r="L32" s="66">
        <v>3</v>
      </c>
      <c r="M32" s="55">
        <v>3.01861070663209</v>
      </c>
      <c r="N32" s="37">
        <v>4</v>
      </c>
      <c r="O32" s="55">
        <v>26.475601668599499</v>
      </c>
      <c r="P32" s="56">
        <v>2.8651193770171699</v>
      </c>
      <c r="Q32" s="56" t="s">
        <v>18</v>
      </c>
      <c r="R32" s="57">
        <v>8</v>
      </c>
      <c r="S32" s="58">
        <v>0.02</v>
      </c>
      <c r="T32" s="58">
        <v>0.01</v>
      </c>
      <c r="U32" s="14" t="s">
        <v>18</v>
      </c>
      <c r="V32" s="59">
        <v>1.4999999999999999E-2</v>
      </c>
      <c r="W32" s="59" t="s">
        <v>18</v>
      </c>
      <c r="X32" s="59">
        <v>1.5299999999999999E-2</v>
      </c>
      <c r="Y32" s="12" t="s">
        <v>30</v>
      </c>
      <c r="Z32" s="60" t="s">
        <v>18</v>
      </c>
      <c r="AA32" s="8" t="s">
        <v>18</v>
      </c>
      <c r="AB32" s="61" t="s">
        <v>18</v>
      </c>
      <c r="AC32" s="62">
        <v>44165</v>
      </c>
      <c r="AD32" s="12" t="s">
        <v>474</v>
      </c>
      <c r="AE32" s="16" t="s">
        <v>129</v>
      </c>
      <c r="AF32" s="14" t="s">
        <v>39</v>
      </c>
      <c r="AG32" s="39" t="s">
        <v>18</v>
      </c>
      <c r="AH32" s="234"/>
      <c r="AI32" s="235">
        <f>IFERROR(AH32*Table1[[#This Row],[Size
(MEUR)]],0)</f>
        <v>0</v>
      </c>
    </row>
    <row r="33" spans="1:40" s="177" customFormat="1" x14ac:dyDescent="0.25">
      <c r="A33" s="40" t="s">
        <v>2567</v>
      </c>
      <c r="B33" s="40" t="b" cm="1">
        <f t="array" ref="B33">IsESG(Table1[[#This Row],[Equity funds: Global]])</f>
        <v>0</v>
      </c>
      <c r="C33" s="41" t="s">
        <v>18</v>
      </c>
      <c r="D33" s="42" t="s">
        <v>18</v>
      </c>
      <c r="E33" s="41" t="s">
        <v>18</v>
      </c>
      <c r="F33" s="42" t="s">
        <v>18</v>
      </c>
      <c r="G33" s="41">
        <v>-0.298444166468114</v>
      </c>
      <c r="H33" s="42">
        <v>63</v>
      </c>
      <c r="I33" s="63">
        <v>81.745512693506299</v>
      </c>
      <c r="J33" s="64">
        <v>1</v>
      </c>
      <c r="K33" s="63">
        <v>23.172525738404701</v>
      </c>
      <c r="L33" s="64">
        <v>1</v>
      </c>
      <c r="M33" s="63">
        <v>3.10564999119691</v>
      </c>
      <c r="N33" s="64">
        <v>2</v>
      </c>
      <c r="O33" s="41">
        <v>26.614564230771801</v>
      </c>
      <c r="P33" s="43">
        <v>2.9181204194385999</v>
      </c>
      <c r="Q33" s="43" t="s">
        <v>18</v>
      </c>
      <c r="R33" s="44">
        <v>8</v>
      </c>
      <c r="S33" s="45">
        <v>0.02</v>
      </c>
      <c r="T33" s="45">
        <v>0.01</v>
      </c>
      <c r="U33" s="46" t="s">
        <v>18</v>
      </c>
      <c r="V33" s="47">
        <v>5.0000000000000001E-3</v>
      </c>
      <c r="W33" s="47" t="s">
        <v>18</v>
      </c>
      <c r="X33" s="47">
        <v>5.3E-3</v>
      </c>
      <c r="Y33" s="48" t="s">
        <v>30</v>
      </c>
      <c r="Z33" s="49" t="s">
        <v>18</v>
      </c>
      <c r="AA33" s="50" t="s">
        <v>18</v>
      </c>
      <c r="AB33" s="51" t="s">
        <v>18</v>
      </c>
      <c r="AC33" s="52">
        <v>44285</v>
      </c>
      <c r="AD33" s="48" t="s">
        <v>474</v>
      </c>
      <c r="AE33" s="53" t="s">
        <v>37</v>
      </c>
      <c r="AF33" s="46" t="s">
        <v>18</v>
      </c>
      <c r="AG33" s="54" t="s">
        <v>18</v>
      </c>
      <c r="AH33" s="190"/>
      <c r="AI33">
        <f>IFERROR(AH33*Table1[[#This Row],[Size
(MEUR)]],0)</f>
        <v>0</v>
      </c>
      <c r="AJ33" s="188"/>
      <c r="AK33" s="188"/>
      <c r="AL33" s="188"/>
      <c r="AM33" s="188"/>
      <c r="AN33" s="188"/>
    </row>
    <row r="34" spans="1:40" s="177" customFormat="1" x14ac:dyDescent="0.25">
      <c r="A34" s="1" t="s">
        <v>483</v>
      </c>
      <c r="B34" s="1" t="b" cm="1">
        <f t="array" ref="B34">IsESG(Table1[[#This Row],[Equity funds: Global]])</f>
        <v>0</v>
      </c>
      <c r="C34" s="55" t="s">
        <v>18</v>
      </c>
      <c r="D34" s="37" t="s">
        <v>18</v>
      </c>
      <c r="E34" s="55">
        <v>7.9793608015617803</v>
      </c>
      <c r="F34" s="37">
        <v>54</v>
      </c>
      <c r="G34" s="55">
        <v>2.3234228263442098</v>
      </c>
      <c r="H34" s="37">
        <v>55</v>
      </c>
      <c r="I34" s="55">
        <v>21.064208799692299</v>
      </c>
      <c r="J34" s="37">
        <v>66</v>
      </c>
      <c r="K34" s="55">
        <v>3.2556066260352501</v>
      </c>
      <c r="L34" s="37">
        <v>67</v>
      </c>
      <c r="M34" s="55">
        <v>-1.8817267117734</v>
      </c>
      <c r="N34" s="37">
        <v>73</v>
      </c>
      <c r="O34" s="55">
        <v>8.9805466416347794</v>
      </c>
      <c r="P34" s="56">
        <v>1.89110976426823</v>
      </c>
      <c r="Q34" s="56">
        <v>0.48139477748626303</v>
      </c>
      <c r="R34" s="57">
        <v>8</v>
      </c>
      <c r="S34" s="58">
        <v>0.01</v>
      </c>
      <c r="T34" s="58" t="s">
        <v>48</v>
      </c>
      <c r="U34" s="14" t="s">
        <v>18</v>
      </c>
      <c r="V34" s="59">
        <v>5.0000000000000001E-3</v>
      </c>
      <c r="W34" s="59" t="s">
        <v>18</v>
      </c>
      <c r="X34" s="59">
        <v>1.6345672507E-2</v>
      </c>
      <c r="Y34" s="12" t="s">
        <v>30</v>
      </c>
      <c r="Z34" s="60">
        <v>20.995122540000001</v>
      </c>
      <c r="AA34" s="8">
        <v>1.7417769999999999E-2</v>
      </c>
      <c r="AB34" s="61">
        <v>110</v>
      </c>
      <c r="AC34" s="62">
        <v>42720</v>
      </c>
      <c r="AD34" s="12" t="s">
        <v>223</v>
      </c>
      <c r="AE34" s="16">
        <v>500</v>
      </c>
      <c r="AF34" s="14" t="s">
        <v>18</v>
      </c>
      <c r="AG34" s="39">
        <v>-1.75153286</v>
      </c>
      <c r="AH34" s="191"/>
      <c r="AI34">
        <f>IFERROR(AH34*Table1[[#This Row],[Size
(MEUR)]],0)</f>
        <v>0</v>
      </c>
      <c r="AJ34" s="188"/>
      <c r="AK34" s="188"/>
      <c r="AL34" s="188"/>
      <c r="AM34" s="188"/>
      <c r="AN34" s="188"/>
    </row>
    <row r="35" spans="1:40" x14ac:dyDescent="0.25">
      <c r="A35" s="40" t="s">
        <v>2569</v>
      </c>
      <c r="B35" s="40" t="b" cm="1">
        <f t="array" ref="B35">IsESG(Table1[[#This Row],[Equity funds: Global]])</f>
        <v>0</v>
      </c>
      <c r="C35" s="41" t="s">
        <v>18</v>
      </c>
      <c r="D35" s="42" t="s">
        <v>18</v>
      </c>
      <c r="E35" s="41" t="s">
        <v>18</v>
      </c>
      <c r="F35" s="42" t="s">
        <v>18</v>
      </c>
      <c r="G35" s="41">
        <v>2.8372974280971901</v>
      </c>
      <c r="H35" s="42">
        <v>53</v>
      </c>
      <c r="I35" s="41">
        <v>21.6709402961372</v>
      </c>
      <c r="J35" s="42">
        <v>62</v>
      </c>
      <c r="K35" s="41">
        <v>3.5154128740831601</v>
      </c>
      <c r="L35" s="42">
        <v>66</v>
      </c>
      <c r="M35" s="41">
        <v>-1.84014614173672</v>
      </c>
      <c r="N35" s="42">
        <v>72</v>
      </c>
      <c r="O35" s="41">
        <v>8.9795812982386902</v>
      </c>
      <c r="P35" s="43">
        <v>1.9588809716948401</v>
      </c>
      <c r="Q35" s="43" t="s">
        <v>18</v>
      </c>
      <c r="R35" s="44">
        <v>8</v>
      </c>
      <c r="S35" s="45">
        <v>0.01</v>
      </c>
      <c r="T35" s="45" t="s">
        <v>48</v>
      </c>
      <c r="U35" s="46" t="s">
        <v>18</v>
      </c>
      <c r="V35" s="47">
        <v>0</v>
      </c>
      <c r="W35" s="47" t="s">
        <v>18</v>
      </c>
      <c r="X35" s="47">
        <v>1.1345672507E-2</v>
      </c>
      <c r="Y35" s="48" t="s">
        <v>30</v>
      </c>
      <c r="Z35" s="49" t="s">
        <v>18</v>
      </c>
      <c r="AA35" s="50" t="s">
        <v>18</v>
      </c>
      <c r="AB35" s="51" t="s">
        <v>18</v>
      </c>
      <c r="AC35" s="52">
        <v>43970</v>
      </c>
      <c r="AD35" s="48" t="s">
        <v>223</v>
      </c>
      <c r="AE35" s="53" t="s">
        <v>159</v>
      </c>
      <c r="AF35" s="46" t="s">
        <v>18</v>
      </c>
      <c r="AG35" s="54" t="s">
        <v>18</v>
      </c>
      <c r="AH35" s="191"/>
      <c r="AI35">
        <f>IFERROR(AH35*Table1[[#This Row],[Size
(MEUR)]],0)</f>
        <v>0</v>
      </c>
    </row>
    <row r="36" spans="1:40" x14ac:dyDescent="0.25">
      <c r="A36" s="40" t="s">
        <v>2571</v>
      </c>
      <c r="B36" s="40" t="b" cm="1">
        <f t="array" ref="B36">IsESG(Table1[[#This Row],[Equity funds: Global]])</f>
        <v>0</v>
      </c>
      <c r="C36" s="41" t="s">
        <v>18</v>
      </c>
      <c r="D36" s="42" t="s">
        <v>18</v>
      </c>
      <c r="E36" s="41">
        <v>11.247929544486601</v>
      </c>
      <c r="F36" s="42">
        <v>15</v>
      </c>
      <c r="G36" s="41">
        <v>7.9025618513543998</v>
      </c>
      <c r="H36" s="42">
        <v>14</v>
      </c>
      <c r="I36" s="41">
        <v>22.0060196430457</v>
      </c>
      <c r="J36" s="42">
        <v>60</v>
      </c>
      <c r="K36" s="41">
        <v>7.3756731165806197</v>
      </c>
      <c r="L36" s="42">
        <v>20</v>
      </c>
      <c r="M36" s="41">
        <v>-1.5865917028707599</v>
      </c>
      <c r="N36" s="42">
        <v>68</v>
      </c>
      <c r="O36" s="41">
        <v>11.7962647589416</v>
      </c>
      <c r="P36" s="43">
        <v>1.5195496754366999</v>
      </c>
      <c r="Q36" s="43">
        <v>0.58644069551761402</v>
      </c>
      <c r="R36" s="44">
        <v>8</v>
      </c>
      <c r="S36" s="45">
        <v>0</v>
      </c>
      <c r="T36" s="45">
        <v>0</v>
      </c>
      <c r="U36" s="46" t="s">
        <v>18</v>
      </c>
      <c r="V36" s="47">
        <v>0.01</v>
      </c>
      <c r="W36" s="47" t="s">
        <v>18</v>
      </c>
      <c r="X36" s="47">
        <v>0.01</v>
      </c>
      <c r="Y36" s="48" t="s">
        <v>30</v>
      </c>
      <c r="Z36" s="49" t="s">
        <v>18</v>
      </c>
      <c r="AA36" s="50" t="s">
        <v>18</v>
      </c>
      <c r="AB36" s="51" t="s">
        <v>18</v>
      </c>
      <c r="AC36" s="52">
        <v>43116</v>
      </c>
      <c r="AD36" s="48" t="s">
        <v>226</v>
      </c>
      <c r="AE36" s="53" t="s">
        <v>37</v>
      </c>
      <c r="AF36" s="46" t="s">
        <v>18</v>
      </c>
      <c r="AG36" s="54" t="s">
        <v>18</v>
      </c>
      <c r="AH36" s="189">
        <v>8.1999999999999993</v>
      </c>
      <c r="AI36">
        <f>IFERROR(AH36*Table1[[#This Row],[Size
(MEUR)]],0)</f>
        <v>0</v>
      </c>
    </row>
    <row r="37" spans="1:40" x14ac:dyDescent="0.25">
      <c r="A37" s="1" t="s">
        <v>490</v>
      </c>
      <c r="B37" s="1" t="b" cm="1">
        <f t="array" ref="B37">IsESG(Table1[[#This Row],[Equity funds: Global]])</f>
        <v>0</v>
      </c>
      <c r="C37" s="55" t="s">
        <v>18</v>
      </c>
      <c r="D37" s="37" t="s">
        <v>18</v>
      </c>
      <c r="E37" s="55">
        <v>10.487150869892499</v>
      </c>
      <c r="F37" s="37">
        <v>26</v>
      </c>
      <c r="G37" s="55">
        <v>6.2921624210312697</v>
      </c>
      <c r="H37" s="37">
        <v>24</v>
      </c>
      <c r="I37" s="55">
        <v>18.902402332127501</v>
      </c>
      <c r="J37" s="37">
        <v>70</v>
      </c>
      <c r="K37" s="55">
        <v>4.9998228688165698</v>
      </c>
      <c r="L37" s="37">
        <v>53</v>
      </c>
      <c r="M37" s="55">
        <v>-2.48992460589443</v>
      </c>
      <c r="N37" s="37">
        <v>78</v>
      </c>
      <c r="O37" s="55">
        <v>11.648028467218801</v>
      </c>
      <c r="P37" s="56">
        <v>1.2724379079780701</v>
      </c>
      <c r="Q37" s="56">
        <v>0.54692220157127802</v>
      </c>
      <c r="R37" s="57">
        <v>8</v>
      </c>
      <c r="S37" s="58">
        <v>0</v>
      </c>
      <c r="T37" s="58">
        <v>0</v>
      </c>
      <c r="U37" s="14" t="s">
        <v>18</v>
      </c>
      <c r="V37" s="59">
        <v>1.6E-2</v>
      </c>
      <c r="W37" s="59" t="s">
        <v>18</v>
      </c>
      <c r="X37" s="59">
        <v>1.6E-2</v>
      </c>
      <c r="Y37" s="12" t="s">
        <v>30</v>
      </c>
      <c r="Z37" s="60">
        <v>43.503417792609</v>
      </c>
      <c r="AA37" s="8">
        <v>35.11051243</v>
      </c>
      <c r="AB37" s="61">
        <v>142</v>
      </c>
      <c r="AC37" s="62">
        <v>43251</v>
      </c>
      <c r="AD37" s="12" t="s">
        <v>491</v>
      </c>
      <c r="AE37" s="16" t="s">
        <v>129</v>
      </c>
      <c r="AF37" s="14" t="s">
        <v>34</v>
      </c>
      <c r="AG37" s="39">
        <v>37.894636669999997</v>
      </c>
      <c r="AH37" s="190"/>
      <c r="AI37">
        <f>IFERROR(AH37*Table1[[#This Row],[Size
(MEUR)]],0)</f>
        <v>0</v>
      </c>
    </row>
    <row r="38" spans="1:40" x14ac:dyDescent="0.25">
      <c r="A38" s="40" t="s">
        <v>2572</v>
      </c>
      <c r="B38" s="40" t="b" cm="1">
        <f t="array" ref="B38">IsESG(Table1[[#This Row],[Equity funds: Global]])</f>
        <v>0</v>
      </c>
      <c r="C38" s="41" t="s">
        <v>18</v>
      </c>
      <c r="D38" s="42" t="s">
        <v>18</v>
      </c>
      <c r="E38" s="41">
        <v>11.1527706095585</v>
      </c>
      <c r="F38" s="42">
        <v>17</v>
      </c>
      <c r="G38" s="41">
        <v>6.9336922446998797</v>
      </c>
      <c r="H38" s="42">
        <v>20</v>
      </c>
      <c r="I38" s="41">
        <v>19.619175830221199</v>
      </c>
      <c r="J38" s="42">
        <v>69</v>
      </c>
      <c r="K38" s="41">
        <v>5.31774252370524</v>
      </c>
      <c r="L38" s="42">
        <v>52</v>
      </c>
      <c r="M38" s="41">
        <v>-2.4403118616153598</v>
      </c>
      <c r="N38" s="42">
        <v>77</v>
      </c>
      <c r="O38" s="41">
        <v>11.645575844943099</v>
      </c>
      <c r="P38" s="43">
        <v>1.3342548861366701</v>
      </c>
      <c r="Q38" s="43">
        <v>0.585285158076154</v>
      </c>
      <c r="R38" s="44">
        <v>8</v>
      </c>
      <c r="S38" s="45">
        <v>0</v>
      </c>
      <c r="T38" s="45">
        <v>0</v>
      </c>
      <c r="U38" s="46" t="s">
        <v>18</v>
      </c>
      <c r="V38" s="47">
        <v>0.01</v>
      </c>
      <c r="W38" s="47" t="s">
        <v>18</v>
      </c>
      <c r="X38" s="47">
        <v>0.01</v>
      </c>
      <c r="Y38" s="48" t="s">
        <v>30</v>
      </c>
      <c r="Z38" s="49" t="s">
        <v>18</v>
      </c>
      <c r="AA38" s="50" t="s">
        <v>18</v>
      </c>
      <c r="AB38" s="51" t="s">
        <v>18</v>
      </c>
      <c r="AC38" s="52">
        <v>43343</v>
      </c>
      <c r="AD38" s="48" t="s">
        <v>491</v>
      </c>
      <c r="AE38" s="53" t="s">
        <v>37</v>
      </c>
      <c r="AF38" s="46" t="s">
        <v>18</v>
      </c>
      <c r="AG38" s="54" t="s">
        <v>18</v>
      </c>
      <c r="AH38" s="189"/>
      <c r="AI38">
        <f>IFERROR(AH38*Table1[[#This Row],[Size
(MEUR)]],0)</f>
        <v>0</v>
      </c>
    </row>
    <row r="39" spans="1:40" x14ac:dyDescent="0.25">
      <c r="A39" s="1" t="s">
        <v>493</v>
      </c>
      <c r="B39" s="1" t="b" cm="1">
        <f t="array" ref="B39">IsESG(Table1[[#This Row],[Equity funds: Global]])</f>
        <v>0</v>
      </c>
      <c r="C39" s="55" t="s">
        <v>18</v>
      </c>
      <c r="D39" s="37" t="s">
        <v>18</v>
      </c>
      <c r="E39" s="55">
        <v>9.3790911665825902</v>
      </c>
      <c r="F39" s="37">
        <v>42</v>
      </c>
      <c r="G39" s="55">
        <v>3.12210099066048</v>
      </c>
      <c r="H39" s="37">
        <v>51</v>
      </c>
      <c r="I39" s="55">
        <v>21.6992690089922</v>
      </c>
      <c r="J39" s="37">
        <v>61</v>
      </c>
      <c r="K39" s="55">
        <v>4.3325486194059204</v>
      </c>
      <c r="L39" s="37">
        <v>59</v>
      </c>
      <c r="M39" s="55">
        <v>-1.7044150906289901</v>
      </c>
      <c r="N39" s="37">
        <v>71</v>
      </c>
      <c r="O39" s="55">
        <v>9.2733885740828601</v>
      </c>
      <c r="P39" s="56">
        <v>1.8998729009373101</v>
      </c>
      <c r="Q39" s="56">
        <v>0.56494807401662595</v>
      </c>
      <c r="R39" s="57">
        <v>6</v>
      </c>
      <c r="S39" s="58">
        <v>0</v>
      </c>
      <c r="T39" s="58">
        <v>0</v>
      </c>
      <c r="U39" s="14" t="s">
        <v>18</v>
      </c>
      <c r="V39" s="59">
        <v>7.4999999999999997E-3</v>
      </c>
      <c r="W39" s="59" t="s">
        <v>18</v>
      </c>
      <c r="X39" s="59">
        <v>1.39913733147822E-2</v>
      </c>
      <c r="Y39" s="12" t="s">
        <v>30</v>
      </c>
      <c r="Z39" s="60">
        <v>31.396315303141002</v>
      </c>
      <c r="AA39" s="8">
        <v>-0.3972774</v>
      </c>
      <c r="AB39" s="61">
        <v>457</v>
      </c>
      <c r="AC39" s="62">
        <v>42879</v>
      </c>
      <c r="AD39" s="12" t="s">
        <v>131</v>
      </c>
      <c r="AE39" s="16" t="s">
        <v>494</v>
      </c>
      <c r="AF39" s="14" t="s">
        <v>18</v>
      </c>
      <c r="AG39" s="39">
        <v>-4.6659385899999997</v>
      </c>
      <c r="AH39" s="190"/>
      <c r="AI39">
        <f>IFERROR(AH39*Table1[[#This Row],[Size
(MEUR)]],0)</f>
        <v>0</v>
      </c>
    </row>
    <row r="40" spans="1:40" x14ac:dyDescent="0.25">
      <c r="A40" s="40" t="s">
        <v>495</v>
      </c>
      <c r="B40" s="40" t="b" cm="1">
        <f t="array" ref="B40">IsESG(Table1[[#This Row],[Equity funds: Global]])</f>
        <v>0</v>
      </c>
      <c r="C40" s="41" t="s">
        <v>18</v>
      </c>
      <c r="D40" s="42" t="s">
        <v>18</v>
      </c>
      <c r="E40" s="41" t="s">
        <v>18</v>
      </c>
      <c r="F40" s="42" t="s">
        <v>18</v>
      </c>
      <c r="G40" s="41">
        <v>6.5569951729607103</v>
      </c>
      <c r="H40" s="42">
        <v>23</v>
      </c>
      <c r="I40" s="41">
        <v>22.849599591615299</v>
      </c>
      <c r="J40" s="42">
        <v>54</v>
      </c>
      <c r="K40" s="41">
        <v>6.1994925117908304</v>
      </c>
      <c r="L40" s="42">
        <v>40</v>
      </c>
      <c r="M40" s="41">
        <v>-1.1780180295787599</v>
      </c>
      <c r="N40" s="42">
        <v>65</v>
      </c>
      <c r="O40" s="41">
        <v>9.8578789316002897</v>
      </c>
      <c r="P40" s="43">
        <v>1.9039177052804399</v>
      </c>
      <c r="Q40" s="43" t="s">
        <v>18</v>
      </c>
      <c r="R40" s="44">
        <v>8</v>
      </c>
      <c r="S40" s="45" t="s">
        <v>442</v>
      </c>
      <c r="T40" s="45" t="s">
        <v>442</v>
      </c>
      <c r="U40" s="46" t="s">
        <v>18</v>
      </c>
      <c r="V40" s="47">
        <v>9.4999999999999998E-3</v>
      </c>
      <c r="W40" s="47" t="s">
        <v>18</v>
      </c>
      <c r="X40" s="47">
        <v>9.5032700419789892E-3</v>
      </c>
      <c r="Y40" s="48" t="s">
        <v>30</v>
      </c>
      <c r="Z40" s="49">
        <v>25.263378285795</v>
      </c>
      <c r="AA40" s="50">
        <v>8.0529710000000004E-2</v>
      </c>
      <c r="AB40" s="51">
        <v>78</v>
      </c>
      <c r="AC40" s="52">
        <v>44060</v>
      </c>
      <c r="AD40" s="48" t="s">
        <v>496</v>
      </c>
      <c r="AE40" s="53" t="s">
        <v>129</v>
      </c>
      <c r="AF40" s="46" t="s">
        <v>34</v>
      </c>
      <c r="AG40" s="54">
        <v>-3.5635907499999999</v>
      </c>
      <c r="AH40" s="189"/>
      <c r="AI40">
        <f>IFERROR(AH40*Table1[[#This Row],[Size
(MEUR)]],0)</f>
        <v>0</v>
      </c>
    </row>
    <row r="41" spans="1:40" x14ac:dyDescent="0.25">
      <c r="A41" s="1" t="s">
        <v>2573</v>
      </c>
      <c r="B41" s="1" t="b" cm="1">
        <f t="array" ref="B41">IsESG(Table1[[#This Row],[Equity funds: Global]])</f>
        <v>0</v>
      </c>
      <c r="C41" s="55" t="s">
        <v>18</v>
      </c>
      <c r="D41" s="37" t="s">
        <v>18</v>
      </c>
      <c r="E41" s="55" t="s">
        <v>18</v>
      </c>
      <c r="F41" s="37" t="s">
        <v>18</v>
      </c>
      <c r="G41" s="55">
        <v>6.8780550345086899</v>
      </c>
      <c r="H41" s="37">
        <v>21</v>
      </c>
      <c r="I41" s="55">
        <v>23.2202251629468</v>
      </c>
      <c r="J41" s="37">
        <v>52</v>
      </c>
      <c r="K41" s="55">
        <v>6.36051800680581</v>
      </c>
      <c r="L41" s="37">
        <v>35</v>
      </c>
      <c r="M41" s="55">
        <v>-1.15220808193479</v>
      </c>
      <c r="N41" s="37">
        <v>64</v>
      </c>
      <c r="O41" s="55">
        <v>9.8565310998689597</v>
      </c>
      <c r="P41" s="56">
        <v>1.9417800858935801</v>
      </c>
      <c r="Q41" s="56" t="s">
        <v>18</v>
      </c>
      <c r="R41" s="57">
        <v>8</v>
      </c>
      <c r="S41" s="58" t="s">
        <v>442</v>
      </c>
      <c r="T41" s="58" t="s">
        <v>442</v>
      </c>
      <c r="U41" s="14" t="s">
        <v>18</v>
      </c>
      <c r="V41" s="59">
        <v>6.4999999999999997E-3</v>
      </c>
      <c r="W41" s="59" t="s">
        <v>18</v>
      </c>
      <c r="X41" s="59">
        <v>6.4999999999999997E-3</v>
      </c>
      <c r="Y41" s="12" t="s">
        <v>30</v>
      </c>
      <c r="Z41" s="60" t="s">
        <v>18</v>
      </c>
      <c r="AA41" s="8" t="s">
        <v>18</v>
      </c>
      <c r="AB41" s="61" t="s">
        <v>18</v>
      </c>
      <c r="AC41" s="62">
        <v>44060</v>
      </c>
      <c r="AD41" s="12" t="s">
        <v>496</v>
      </c>
      <c r="AE41" s="16" t="s">
        <v>126</v>
      </c>
      <c r="AF41" s="14" t="s">
        <v>18</v>
      </c>
      <c r="AG41" s="39" t="s">
        <v>18</v>
      </c>
      <c r="AH41" s="190">
        <v>6.3</v>
      </c>
      <c r="AI41">
        <f>IFERROR(AH41*Table1[[#This Row],[Size
(MEUR)]],0)</f>
        <v>0</v>
      </c>
    </row>
    <row r="42" spans="1:40" x14ac:dyDescent="0.25">
      <c r="A42" s="1" t="s">
        <v>505</v>
      </c>
      <c r="B42" s="1" t="b" cm="1">
        <f t="array" ref="B42">IsESG(Table1[[#This Row],[Equity funds: Global]])</f>
        <v>0</v>
      </c>
      <c r="C42" s="55" t="s">
        <v>18</v>
      </c>
      <c r="D42" s="37" t="s">
        <v>18</v>
      </c>
      <c r="E42" s="55">
        <v>7.1098535103700096</v>
      </c>
      <c r="F42" s="37">
        <v>62</v>
      </c>
      <c r="G42" s="55">
        <v>-4.4185810400841401</v>
      </c>
      <c r="H42" s="37">
        <v>72</v>
      </c>
      <c r="I42" s="55">
        <v>25.0952045653952</v>
      </c>
      <c r="J42" s="37">
        <v>43</v>
      </c>
      <c r="K42" s="55">
        <v>4.9453285313778297</v>
      </c>
      <c r="L42" s="37">
        <v>54</v>
      </c>
      <c r="M42" s="55">
        <v>1.4503120144044399</v>
      </c>
      <c r="N42" s="37">
        <v>7</v>
      </c>
      <c r="O42" s="55">
        <v>12.6058024858431</v>
      </c>
      <c r="P42" s="56">
        <v>1.6670255806216601</v>
      </c>
      <c r="Q42" s="56">
        <v>0.323144089251373</v>
      </c>
      <c r="R42" s="57">
        <v>8</v>
      </c>
      <c r="S42" s="58">
        <v>0</v>
      </c>
      <c r="T42" s="58">
        <v>0</v>
      </c>
      <c r="U42" s="14" t="s">
        <v>18</v>
      </c>
      <c r="V42" s="59">
        <v>1.4999999999999999E-2</v>
      </c>
      <c r="W42" s="59" t="s">
        <v>18</v>
      </c>
      <c r="X42" s="59">
        <v>1.7899999999999999E-2</v>
      </c>
      <c r="Y42" s="12" t="s">
        <v>141</v>
      </c>
      <c r="Z42" s="60">
        <v>95.416675439999906</v>
      </c>
      <c r="AA42" s="8">
        <v>-0.15752437186500001</v>
      </c>
      <c r="AB42" s="61">
        <v>1126</v>
      </c>
      <c r="AC42" s="62">
        <v>43515</v>
      </c>
      <c r="AD42" s="12" t="s">
        <v>506</v>
      </c>
      <c r="AE42" s="16">
        <v>10</v>
      </c>
      <c r="AF42" s="14" t="s">
        <v>32</v>
      </c>
      <c r="AG42" s="39">
        <v>-5.5087786765809996</v>
      </c>
      <c r="AH42" s="189">
        <v>7.3</v>
      </c>
      <c r="AI42">
        <f>IFERROR(AH42*Table1[[#This Row],[Size
(MEUR)]],0)</f>
        <v>696.54173071199932</v>
      </c>
    </row>
    <row r="43" spans="1:40" x14ac:dyDescent="0.25">
      <c r="A43" s="40" t="s">
        <v>518</v>
      </c>
      <c r="B43" s="40" t="b" cm="1">
        <f t="array" ref="B43">IsESG(Table1[[#This Row],[Equity funds: Global]])</f>
        <v>0</v>
      </c>
      <c r="C43" s="41" t="s">
        <v>18</v>
      </c>
      <c r="D43" s="42" t="s">
        <v>18</v>
      </c>
      <c r="E43" s="41">
        <v>9.6238605580454895</v>
      </c>
      <c r="F43" s="42">
        <v>37</v>
      </c>
      <c r="G43" s="41">
        <v>3.60839016926783</v>
      </c>
      <c r="H43" s="42">
        <v>49</v>
      </c>
      <c r="I43" s="41">
        <v>22.919316201016098</v>
      </c>
      <c r="J43" s="42">
        <v>53</v>
      </c>
      <c r="K43" s="41">
        <v>4.1776064473251404</v>
      </c>
      <c r="L43" s="42">
        <v>61</v>
      </c>
      <c r="M43" s="41">
        <v>-9.3507326784958406E-2</v>
      </c>
      <c r="N43" s="42">
        <v>42</v>
      </c>
      <c r="O43" s="41">
        <v>11.118626713113001</v>
      </c>
      <c r="P43" s="43">
        <v>1.6943015832673001</v>
      </c>
      <c r="Q43" s="43">
        <v>0.51744203070308603</v>
      </c>
      <c r="R43" s="44">
        <v>8</v>
      </c>
      <c r="S43" s="45">
        <v>0</v>
      </c>
      <c r="T43" s="45">
        <v>0</v>
      </c>
      <c r="U43" s="46" t="s">
        <v>18</v>
      </c>
      <c r="V43" s="47">
        <v>1.4999999999999999E-2</v>
      </c>
      <c r="W43" s="47" t="s">
        <v>18</v>
      </c>
      <c r="X43" s="47">
        <v>1.78E-2</v>
      </c>
      <c r="Y43" s="48" t="s">
        <v>141</v>
      </c>
      <c r="Z43" s="49">
        <v>3050.2203562300001</v>
      </c>
      <c r="AA43" s="50">
        <v>6.9753230651429998</v>
      </c>
      <c r="AB43" s="51">
        <v>73</v>
      </c>
      <c r="AC43" s="52">
        <v>42454</v>
      </c>
      <c r="AD43" s="48" t="s">
        <v>519</v>
      </c>
      <c r="AE43" s="53">
        <v>50</v>
      </c>
      <c r="AF43" s="46" t="s">
        <v>18</v>
      </c>
      <c r="AG43" s="54">
        <v>31.1786217119169</v>
      </c>
      <c r="AH43" s="190">
        <v>7.1</v>
      </c>
      <c r="AI43">
        <f>IFERROR(AH43*Table1[[#This Row],[Size
(MEUR)]],0)</f>
        <v>21656.564529233001</v>
      </c>
    </row>
    <row r="44" spans="1:40" x14ac:dyDescent="0.25">
      <c r="A44" s="1" t="s">
        <v>2577</v>
      </c>
      <c r="B44" s="1" t="b" cm="1">
        <f t="array" ref="B44">IsESG(Table1[[#This Row],[Equity funds: Global]])</f>
        <v>0</v>
      </c>
      <c r="C44" s="55" t="s">
        <v>18</v>
      </c>
      <c r="D44" s="37" t="s">
        <v>18</v>
      </c>
      <c r="E44" s="55">
        <v>10.5734274031682</v>
      </c>
      <c r="F44" s="37">
        <v>25</v>
      </c>
      <c r="G44" s="55">
        <v>4.5093747707654499</v>
      </c>
      <c r="H44" s="37">
        <v>44</v>
      </c>
      <c r="I44" s="55">
        <v>23.992011938441699</v>
      </c>
      <c r="J44" s="37">
        <v>49</v>
      </c>
      <c r="K44" s="55">
        <v>4.6325363724851503</v>
      </c>
      <c r="L44" s="37">
        <v>57</v>
      </c>
      <c r="M44" s="55">
        <v>-2.02824049917005E-2</v>
      </c>
      <c r="N44" s="37">
        <v>41</v>
      </c>
      <c r="O44" s="55">
        <v>11.1176170069336</v>
      </c>
      <c r="P44" s="56">
        <v>1.7909415811673799</v>
      </c>
      <c r="Q44" s="56">
        <v>0.57438335330065504</v>
      </c>
      <c r="R44" s="57">
        <v>8</v>
      </c>
      <c r="S44" s="58">
        <v>0</v>
      </c>
      <c r="T44" s="58">
        <v>0</v>
      </c>
      <c r="U44" s="14" t="s">
        <v>18</v>
      </c>
      <c r="V44" s="59">
        <v>7.4999999999999997E-3</v>
      </c>
      <c r="W44" s="59" t="s">
        <v>18</v>
      </c>
      <c r="X44" s="59">
        <v>9.2999999999999992E-3</v>
      </c>
      <c r="Y44" s="12" t="s">
        <v>141</v>
      </c>
      <c r="Z44" s="60" t="s">
        <v>18</v>
      </c>
      <c r="AA44" s="8" t="s">
        <v>18</v>
      </c>
      <c r="AB44" s="61" t="s">
        <v>18</v>
      </c>
      <c r="AC44" s="62">
        <v>42454</v>
      </c>
      <c r="AD44" s="12" t="s">
        <v>519</v>
      </c>
      <c r="AE44" s="16">
        <v>75000</v>
      </c>
      <c r="AF44" s="14" t="s">
        <v>18</v>
      </c>
      <c r="AG44" s="39" t="s">
        <v>18</v>
      </c>
      <c r="AH44" s="189">
        <v>7.5</v>
      </c>
      <c r="AI44">
        <f>IFERROR(AH44*Table1[[#This Row],[Size
(MEUR)]],0)</f>
        <v>0</v>
      </c>
    </row>
    <row r="45" spans="1:40" x14ac:dyDescent="0.25">
      <c r="A45" s="40" t="s">
        <v>521</v>
      </c>
      <c r="B45" s="40" t="b" cm="1">
        <f t="array" ref="B45">IsESG(Table1[[#This Row],[Equity funds: Global]])</f>
        <v>0</v>
      </c>
      <c r="C45" s="41" t="s">
        <v>18</v>
      </c>
      <c r="D45" s="42" t="s">
        <v>18</v>
      </c>
      <c r="E45" s="41">
        <v>11.103487919559401</v>
      </c>
      <c r="F45" s="42">
        <v>18</v>
      </c>
      <c r="G45" s="41">
        <v>7.1021443766297701</v>
      </c>
      <c r="H45" s="42">
        <v>18</v>
      </c>
      <c r="I45" s="41">
        <v>28.840335748655399</v>
      </c>
      <c r="J45" s="42">
        <v>28</v>
      </c>
      <c r="K45" s="41">
        <v>6.7973948193878302</v>
      </c>
      <c r="L45" s="42">
        <v>25</v>
      </c>
      <c r="M45" s="41">
        <v>0.18883770641915301</v>
      </c>
      <c r="N45" s="42">
        <v>39</v>
      </c>
      <c r="O45" s="41">
        <v>11.3243519309948</v>
      </c>
      <c r="P45" s="43">
        <v>2.1863791007464499</v>
      </c>
      <c r="Q45" s="43">
        <v>0.63463199791654101</v>
      </c>
      <c r="R45" s="44">
        <v>6</v>
      </c>
      <c r="S45" s="45">
        <v>0</v>
      </c>
      <c r="T45" s="45">
        <v>0</v>
      </c>
      <c r="U45" s="46" t="s">
        <v>18</v>
      </c>
      <c r="V45" s="47">
        <v>5.0000000000000001E-3</v>
      </c>
      <c r="W45" s="47" t="s">
        <v>18</v>
      </c>
      <c r="X45" s="47">
        <v>5.1680847189386403E-3</v>
      </c>
      <c r="Y45" s="48" t="s">
        <v>30</v>
      </c>
      <c r="Z45" s="49">
        <v>3021.8662832005498</v>
      </c>
      <c r="AA45" s="50">
        <v>-2.1465105585167099</v>
      </c>
      <c r="AB45" s="51">
        <v>3933</v>
      </c>
      <c r="AC45" s="52">
        <v>42815</v>
      </c>
      <c r="AD45" s="48" t="s">
        <v>522</v>
      </c>
      <c r="AE45" s="53" t="s">
        <v>149</v>
      </c>
      <c r="AF45" s="46" t="s">
        <v>18</v>
      </c>
      <c r="AG45" s="54">
        <v>-60.650272501666898</v>
      </c>
      <c r="AH45" s="190">
        <v>7.5</v>
      </c>
      <c r="AI45">
        <f>IFERROR(AH45*Table1[[#This Row],[Size
(MEUR)]],0)</f>
        <v>22663.997124004123</v>
      </c>
    </row>
    <row r="46" spans="1:40" x14ac:dyDescent="0.25">
      <c r="A46" s="1" t="s">
        <v>523</v>
      </c>
      <c r="B46" s="1" t="b" cm="1">
        <f t="array" ref="B46">IsESG(Table1[[#This Row],[Equity funds: Global]])</f>
        <v>0</v>
      </c>
      <c r="C46" s="55" t="s">
        <v>18</v>
      </c>
      <c r="D46" s="37" t="s">
        <v>18</v>
      </c>
      <c r="E46" s="55">
        <v>4.2001989992245603</v>
      </c>
      <c r="F46" s="37">
        <v>65</v>
      </c>
      <c r="G46" s="55">
        <v>1.0426757496596299</v>
      </c>
      <c r="H46" s="37">
        <v>58</v>
      </c>
      <c r="I46" s="55">
        <v>22.183944703545698</v>
      </c>
      <c r="J46" s="37">
        <v>59</v>
      </c>
      <c r="K46" s="55">
        <v>6.9163005028090003</v>
      </c>
      <c r="L46" s="37">
        <v>24</v>
      </c>
      <c r="M46" s="55">
        <v>-2.6171692392485899</v>
      </c>
      <c r="N46" s="37">
        <v>80</v>
      </c>
      <c r="O46" s="55">
        <v>13.595708595162399</v>
      </c>
      <c r="P46" s="56">
        <v>1.3315183404825499</v>
      </c>
      <c r="Q46" s="56">
        <v>0.189702097217609</v>
      </c>
      <c r="R46" s="57">
        <v>8</v>
      </c>
      <c r="S46" s="58">
        <v>0</v>
      </c>
      <c r="T46" s="58">
        <v>0</v>
      </c>
      <c r="U46" s="14" t="s">
        <v>18</v>
      </c>
      <c r="V46" s="59">
        <v>4.0000000000000001E-3</v>
      </c>
      <c r="W46" s="59" t="s">
        <v>18</v>
      </c>
      <c r="X46" s="59">
        <v>4.1365500706530998E-3</v>
      </c>
      <c r="Y46" s="12" t="s">
        <v>30</v>
      </c>
      <c r="Z46" s="60">
        <v>362.31373451809901</v>
      </c>
      <c r="AA46" s="8">
        <v>-2.0797823756109999</v>
      </c>
      <c r="AB46" s="61">
        <v>821</v>
      </c>
      <c r="AC46" s="62">
        <v>42067</v>
      </c>
      <c r="AD46" s="12" t="s">
        <v>524</v>
      </c>
      <c r="AE46" s="16">
        <v>100000</v>
      </c>
      <c r="AF46" s="14" t="s">
        <v>18</v>
      </c>
      <c r="AG46" s="39">
        <v>-15.7019589018639</v>
      </c>
      <c r="AH46" s="189">
        <v>7.5</v>
      </c>
      <c r="AI46">
        <f>IFERROR(AH46*Table1[[#This Row],[Size
(MEUR)]],0)</f>
        <v>2717.3530088857424</v>
      </c>
    </row>
    <row r="47" spans="1:40" x14ac:dyDescent="0.25">
      <c r="A47" s="40" t="s">
        <v>525</v>
      </c>
      <c r="B47" s="40" t="b" cm="1">
        <f t="array" ref="B47">IsESG(Table1[[#This Row],[Equity funds: Global]])</f>
        <v>0</v>
      </c>
      <c r="C47" s="41" t="s">
        <v>18</v>
      </c>
      <c r="D47" s="42" t="s">
        <v>18</v>
      </c>
      <c r="E47" s="63">
        <v>14.0455207248759</v>
      </c>
      <c r="F47" s="64">
        <v>1</v>
      </c>
      <c r="G47" s="63">
        <v>9.7592525672233599</v>
      </c>
      <c r="H47" s="64">
        <v>3</v>
      </c>
      <c r="I47" s="41">
        <v>31.615262358604799</v>
      </c>
      <c r="J47" s="42">
        <v>13</v>
      </c>
      <c r="K47" s="41">
        <v>8.2440583436032409</v>
      </c>
      <c r="L47" s="42">
        <v>16</v>
      </c>
      <c r="M47" s="41">
        <v>1.11125381530192</v>
      </c>
      <c r="N47" s="42">
        <v>11</v>
      </c>
      <c r="O47" s="41">
        <v>11.645908337647199</v>
      </c>
      <c r="P47" s="43">
        <v>2.3642855673494698</v>
      </c>
      <c r="Q47" s="43">
        <v>0.77202330798274899</v>
      </c>
      <c r="R47" s="44">
        <v>6</v>
      </c>
      <c r="S47" s="45">
        <v>0</v>
      </c>
      <c r="T47" s="45">
        <v>0</v>
      </c>
      <c r="U47" s="46" t="s">
        <v>18</v>
      </c>
      <c r="V47" s="47">
        <v>6.0000000000000001E-3</v>
      </c>
      <c r="W47" s="47" t="s">
        <v>18</v>
      </c>
      <c r="X47" s="47">
        <v>5.9987667052542196E-3</v>
      </c>
      <c r="Y47" s="48" t="s">
        <v>30</v>
      </c>
      <c r="Z47" s="49">
        <v>3905.49649100944</v>
      </c>
      <c r="AA47" s="50">
        <v>173.55522893873101</v>
      </c>
      <c r="AB47" s="51">
        <v>88888</v>
      </c>
      <c r="AC47" s="52">
        <v>42913</v>
      </c>
      <c r="AD47" s="48" t="s">
        <v>62</v>
      </c>
      <c r="AE47" s="53">
        <v>10</v>
      </c>
      <c r="AF47" s="46" t="s">
        <v>32</v>
      </c>
      <c r="AG47" s="54">
        <v>1002.7362958981701</v>
      </c>
      <c r="AH47" s="190">
        <v>7.5</v>
      </c>
      <c r="AI47">
        <f>IFERROR(AH47*Table1[[#This Row],[Size
(MEUR)]],0)</f>
        <v>29291.223682570799</v>
      </c>
    </row>
    <row r="48" spans="1:40" x14ac:dyDescent="0.25">
      <c r="A48" s="1" t="s">
        <v>526</v>
      </c>
      <c r="B48" s="1" t="b" cm="1">
        <f t="array" ref="B48">IsESG(Table1[[#This Row],[Equity funds: Global]])</f>
        <v>0</v>
      </c>
      <c r="C48" s="55" t="s">
        <v>18</v>
      </c>
      <c r="D48" s="37" t="s">
        <v>18</v>
      </c>
      <c r="E48" s="55">
        <v>11.835527475285</v>
      </c>
      <c r="F48" s="37">
        <v>10</v>
      </c>
      <c r="G48" s="55">
        <v>8.8294491809403493</v>
      </c>
      <c r="H48" s="37">
        <v>9</v>
      </c>
      <c r="I48" s="55">
        <v>28.171900973228599</v>
      </c>
      <c r="J48" s="37">
        <v>32</v>
      </c>
      <c r="K48" s="55">
        <v>7.7551062307844996</v>
      </c>
      <c r="L48" s="37">
        <v>17</v>
      </c>
      <c r="M48" s="55">
        <v>1.0417815207822201</v>
      </c>
      <c r="N48" s="37">
        <v>14</v>
      </c>
      <c r="O48" s="55">
        <v>10.847510186411601</v>
      </c>
      <c r="P48" s="56">
        <v>2.2208683100547901</v>
      </c>
      <c r="Q48" s="56">
        <v>0.66365347131573504</v>
      </c>
      <c r="R48" s="57">
        <v>8</v>
      </c>
      <c r="S48" s="58">
        <v>0</v>
      </c>
      <c r="T48" s="58">
        <v>0</v>
      </c>
      <c r="U48" s="14" t="s">
        <v>18</v>
      </c>
      <c r="V48" s="59">
        <v>4.0000000000000001E-3</v>
      </c>
      <c r="W48" s="59" t="s">
        <v>18</v>
      </c>
      <c r="X48" s="59">
        <v>4.0039604044929599E-3</v>
      </c>
      <c r="Y48" s="12" t="s">
        <v>30</v>
      </c>
      <c r="Z48" s="60">
        <v>1618.4277803811899</v>
      </c>
      <c r="AA48" s="8">
        <v>-1.2585683022679901</v>
      </c>
      <c r="AB48" s="61">
        <v>863</v>
      </c>
      <c r="AC48" s="62">
        <v>42088</v>
      </c>
      <c r="AD48" s="12" t="s">
        <v>527</v>
      </c>
      <c r="AE48" s="16">
        <v>100000</v>
      </c>
      <c r="AF48" s="14" t="s">
        <v>18</v>
      </c>
      <c r="AG48" s="39">
        <v>-246.109799184124</v>
      </c>
      <c r="AH48" s="189">
        <v>7.5</v>
      </c>
      <c r="AI48">
        <f>IFERROR(AH48*Table1[[#This Row],[Size
(MEUR)]],0)</f>
        <v>12138.208352858925</v>
      </c>
    </row>
    <row r="49" spans="1:40" x14ac:dyDescent="0.25">
      <c r="A49" s="40" t="s">
        <v>539</v>
      </c>
      <c r="B49" s="40" t="b" cm="1">
        <f t="array" ref="B49">IsESG(Table1[[#This Row],[Equity funds: Global]])</f>
        <v>0</v>
      </c>
      <c r="C49" s="41" t="s">
        <v>18</v>
      </c>
      <c r="D49" s="42" t="s">
        <v>18</v>
      </c>
      <c r="E49" s="41" t="s">
        <v>18</v>
      </c>
      <c r="F49" s="42" t="s">
        <v>18</v>
      </c>
      <c r="G49" s="41" t="s">
        <v>18</v>
      </c>
      <c r="H49" s="42" t="s">
        <v>18</v>
      </c>
      <c r="I49" s="41" t="s">
        <v>18</v>
      </c>
      <c r="J49" s="42" t="s">
        <v>18</v>
      </c>
      <c r="K49" s="41" t="s">
        <v>18</v>
      </c>
      <c r="L49" s="42" t="s">
        <v>18</v>
      </c>
      <c r="M49" s="41">
        <v>-0.30126819405121802</v>
      </c>
      <c r="N49" s="42">
        <v>48</v>
      </c>
      <c r="O49" s="41" t="s">
        <v>18</v>
      </c>
      <c r="P49" s="43" t="s">
        <v>18</v>
      </c>
      <c r="Q49" s="43" t="s">
        <v>18</v>
      </c>
      <c r="R49" s="44">
        <v>8</v>
      </c>
      <c r="S49" s="45">
        <v>0</v>
      </c>
      <c r="T49" s="45">
        <v>0</v>
      </c>
      <c r="U49" s="46" t="s">
        <v>18</v>
      </c>
      <c r="V49" s="47">
        <v>1.4999999999999999E-2</v>
      </c>
      <c r="W49" s="47" t="s">
        <v>18</v>
      </c>
      <c r="X49" s="47">
        <v>1.4999999999999999E-2</v>
      </c>
      <c r="Y49" s="48" t="s">
        <v>30</v>
      </c>
      <c r="Z49" s="49">
        <v>1757.00644869503</v>
      </c>
      <c r="AA49" s="50">
        <v>336.40761206791001</v>
      </c>
      <c r="AB49" s="51">
        <v>6207</v>
      </c>
      <c r="AC49" s="52">
        <v>45555</v>
      </c>
      <c r="AD49" s="48" t="s">
        <v>146</v>
      </c>
      <c r="AE49" s="53">
        <v>100</v>
      </c>
      <c r="AF49" s="46" t="s">
        <v>39</v>
      </c>
      <c r="AG49" s="54">
        <v>354.47415694563</v>
      </c>
      <c r="AH49" s="190">
        <v>7</v>
      </c>
      <c r="AI49">
        <f>IFERROR(AH49*Table1[[#This Row],[Size
(MEUR)]],0)</f>
        <v>12299.04514086521</v>
      </c>
    </row>
    <row r="50" spans="1:40" x14ac:dyDescent="0.25">
      <c r="A50" s="1" t="s">
        <v>540</v>
      </c>
      <c r="B50" s="1" t="b" cm="1">
        <f t="array" ref="B50">IsESG(Table1[[#This Row],[Equity funds: Global]])</f>
        <v>0</v>
      </c>
      <c r="C50" s="55" t="s">
        <v>18</v>
      </c>
      <c r="D50" s="37" t="s">
        <v>18</v>
      </c>
      <c r="E50" s="55" t="s">
        <v>18</v>
      </c>
      <c r="F50" s="37" t="s">
        <v>18</v>
      </c>
      <c r="G50" s="55" t="s">
        <v>18</v>
      </c>
      <c r="H50" s="37" t="s">
        <v>18</v>
      </c>
      <c r="I50" s="55" t="s">
        <v>18</v>
      </c>
      <c r="J50" s="37" t="s">
        <v>18</v>
      </c>
      <c r="K50" s="55" t="s">
        <v>18</v>
      </c>
      <c r="L50" s="37" t="s">
        <v>18</v>
      </c>
      <c r="M50" s="55">
        <v>-3.6057050651951101</v>
      </c>
      <c r="N50" s="37">
        <v>86</v>
      </c>
      <c r="O50" s="55" t="s">
        <v>18</v>
      </c>
      <c r="P50" s="56" t="s">
        <v>18</v>
      </c>
      <c r="Q50" s="56" t="s">
        <v>18</v>
      </c>
      <c r="R50" s="57">
        <v>8</v>
      </c>
      <c r="S50" s="58">
        <v>0</v>
      </c>
      <c r="T50" s="58">
        <v>0</v>
      </c>
      <c r="U50" s="14" t="s">
        <v>18</v>
      </c>
      <c r="V50" s="59">
        <v>6.0000000000000001E-3</v>
      </c>
      <c r="W50" s="59" t="s">
        <v>18</v>
      </c>
      <c r="X50" s="59">
        <v>0.01</v>
      </c>
      <c r="Y50" s="12" t="s">
        <v>30</v>
      </c>
      <c r="Z50" s="60">
        <v>1079.56592969137</v>
      </c>
      <c r="AA50" s="8">
        <v>-52.764666958360202</v>
      </c>
      <c r="AB50" s="61">
        <v>249</v>
      </c>
      <c r="AC50" s="62">
        <v>45555</v>
      </c>
      <c r="AD50" s="12" t="s">
        <v>146</v>
      </c>
      <c r="AE50" s="16" t="s">
        <v>541</v>
      </c>
      <c r="AF50" s="14" t="s">
        <v>39</v>
      </c>
      <c r="AG50" s="39">
        <v>-54.644921813605002</v>
      </c>
      <c r="AH50" s="189">
        <v>7</v>
      </c>
      <c r="AI50">
        <f>IFERROR(AH50*Table1[[#This Row],[Size
(MEUR)]],0)</f>
        <v>7556.96150783959</v>
      </c>
    </row>
    <row r="51" spans="1:40" x14ac:dyDescent="0.25">
      <c r="A51" s="1" t="s">
        <v>543</v>
      </c>
      <c r="B51" s="1" t="b" cm="1">
        <f t="array" ref="B51">IsESG(Table1[[#This Row],[Equity funds: Global]])</f>
        <v>0</v>
      </c>
      <c r="C51" s="55" t="s">
        <v>18</v>
      </c>
      <c r="D51" s="37" t="s">
        <v>18</v>
      </c>
      <c r="E51" s="55" t="s">
        <v>18</v>
      </c>
      <c r="F51" s="37" t="s">
        <v>18</v>
      </c>
      <c r="G51" s="55" t="s">
        <v>18</v>
      </c>
      <c r="H51" s="37" t="s">
        <v>18</v>
      </c>
      <c r="I51" s="55">
        <v>33.116443775133398</v>
      </c>
      <c r="J51" s="37">
        <v>8</v>
      </c>
      <c r="K51" s="55">
        <v>9.5908122737601502</v>
      </c>
      <c r="L51" s="37">
        <v>13</v>
      </c>
      <c r="M51" s="55">
        <v>1.1927731249287099</v>
      </c>
      <c r="N51" s="37">
        <v>10</v>
      </c>
      <c r="O51" s="55">
        <v>11.7819661446526</v>
      </c>
      <c r="P51" s="56">
        <v>2.4643963546848999</v>
      </c>
      <c r="Q51" s="56" t="s">
        <v>18</v>
      </c>
      <c r="R51" s="57">
        <v>8</v>
      </c>
      <c r="S51" s="58">
        <v>0</v>
      </c>
      <c r="T51" s="58">
        <v>0</v>
      </c>
      <c r="U51" s="14" t="s">
        <v>18</v>
      </c>
      <c r="V51" s="59">
        <v>5.0000000000000001E-3</v>
      </c>
      <c r="W51" s="59" t="s">
        <v>18</v>
      </c>
      <c r="X51" s="59">
        <v>4.9913423323250401E-3</v>
      </c>
      <c r="Y51" s="12" t="s">
        <v>30</v>
      </c>
      <c r="Z51" s="60">
        <v>1622.1040027341101</v>
      </c>
      <c r="AA51" s="8">
        <v>63.364553340940901</v>
      </c>
      <c r="AB51" s="61">
        <v>482</v>
      </c>
      <c r="AC51" s="62">
        <v>44724</v>
      </c>
      <c r="AD51" s="12" t="s">
        <v>142</v>
      </c>
      <c r="AE51" s="16">
        <v>10</v>
      </c>
      <c r="AF51" s="14" t="s">
        <v>32</v>
      </c>
      <c r="AG51" s="39">
        <v>380.25075564581698</v>
      </c>
      <c r="AH51" s="190">
        <v>7</v>
      </c>
      <c r="AI51">
        <f>IFERROR(AH51*Table1[[#This Row],[Size
(MEUR)]],0)</f>
        <v>11354.728019138771</v>
      </c>
    </row>
    <row r="52" spans="1:40" x14ac:dyDescent="0.25">
      <c r="A52" s="40" t="s">
        <v>2584</v>
      </c>
      <c r="B52" s="40" t="b" cm="1">
        <f t="array" ref="B52">IsESG(Table1[[#This Row],[Equity funds: Global]])</f>
        <v>0</v>
      </c>
      <c r="C52" s="41" t="s">
        <v>18</v>
      </c>
      <c r="D52" s="42" t="s">
        <v>18</v>
      </c>
      <c r="E52" s="41" t="s">
        <v>18</v>
      </c>
      <c r="F52" s="42" t="s">
        <v>18</v>
      </c>
      <c r="G52" s="41" t="s">
        <v>18</v>
      </c>
      <c r="H52" s="42" t="s">
        <v>18</v>
      </c>
      <c r="I52" s="41" t="s">
        <v>18</v>
      </c>
      <c r="J52" s="42" t="s">
        <v>18</v>
      </c>
      <c r="K52" s="41" t="s">
        <v>18</v>
      </c>
      <c r="L52" s="42" t="s">
        <v>18</v>
      </c>
      <c r="M52" s="41">
        <v>0.31427716252618798</v>
      </c>
      <c r="N52" s="42">
        <v>35</v>
      </c>
      <c r="O52" s="41" t="s">
        <v>18</v>
      </c>
      <c r="P52" s="43" t="s">
        <v>18</v>
      </c>
      <c r="Q52" s="43" t="s">
        <v>18</v>
      </c>
      <c r="R52" s="44">
        <v>6</v>
      </c>
      <c r="S52" s="45">
        <v>0.01</v>
      </c>
      <c r="T52" s="45">
        <v>0.01</v>
      </c>
      <c r="U52" s="46" t="s">
        <v>18</v>
      </c>
      <c r="V52" s="47">
        <v>5.0000000000000001E-3</v>
      </c>
      <c r="W52" s="47" t="s">
        <v>18</v>
      </c>
      <c r="X52" s="47">
        <v>7.3099999999999997E-3</v>
      </c>
      <c r="Y52" s="48" t="s">
        <v>30</v>
      </c>
      <c r="Z52" s="49" t="s">
        <v>18</v>
      </c>
      <c r="AA52" s="50" t="s">
        <v>18</v>
      </c>
      <c r="AB52" s="51" t="s">
        <v>18</v>
      </c>
      <c r="AC52" s="52">
        <v>45455</v>
      </c>
      <c r="AD52" s="48" t="s">
        <v>65</v>
      </c>
      <c r="AE52" s="53" t="s">
        <v>70</v>
      </c>
      <c r="AF52" s="46" t="s">
        <v>18</v>
      </c>
      <c r="AG52" s="54" t="s">
        <v>18</v>
      </c>
      <c r="AH52" s="189"/>
      <c r="AI52">
        <f>IFERROR(AH52*Table1[[#This Row],[Size
(MEUR)]],0)</f>
        <v>0</v>
      </c>
    </row>
    <row r="53" spans="1:40" s="177" customFormat="1" x14ac:dyDescent="0.25">
      <c r="A53" s="1" t="s">
        <v>557</v>
      </c>
      <c r="B53" s="1" t="b" cm="1">
        <f t="array" ref="B53">IsESG(Table1[[#This Row],[Equity funds: Global]])</f>
        <v>0</v>
      </c>
      <c r="C53" s="55" t="s">
        <v>18</v>
      </c>
      <c r="D53" s="37" t="s">
        <v>18</v>
      </c>
      <c r="E53" s="55">
        <v>12.565180689313999</v>
      </c>
      <c r="F53" s="37">
        <v>8</v>
      </c>
      <c r="G53" s="55">
        <v>8.6448933548931493</v>
      </c>
      <c r="H53" s="37">
        <v>10</v>
      </c>
      <c r="I53" s="55">
        <v>31.536095531029599</v>
      </c>
      <c r="J53" s="37">
        <v>14</v>
      </c>
      <c r="K53" s="55">
        <v>9.8740554156171001</v>
      </c>
      <c r="L53" s="37">
        <v>10</v>
      </c>
      <c r="M53" s="55">
        <v>0.80421519689406396</v>
      </c>
      <c r="N53" s="37">
        <v>24</v>
      </c>
      <c r="O53" s="55">
        <v>11.6864122092986</v>
      </c>
      <c r="P53" s="56">
        <v>2.3493169402285501</v>
      </c>
      <c r="Q53" s="56">
        <v>0.648795385505055</v>
      </c>
      <c r="R53" s="57">
        <v>8</v>
      </c>
      <c r="S53" s="58">
        <v>0</v>
      </c>
      <c r="T53" s="58">
        <v>0</v>
      </c>
      <c r="U53" s="14" t="s">
        <v>18</v>
      </c>
      <c r="V53" s="59">
        <v>3.8999999999999998E-3</v>
      </c>
      <c r="W53" s="59" t="s">
        <v>18</v>
      </c>
      <c r="X53" s="59">
        <v>3.9300000000000003E-3</v>
      </c>
      <c r="Y53" s="12" t="s">
        <v>30</v>
      </c>
      <c r="Z53" s="60">
        <v>1392.25862707637</v>
      </c>
      <c r="AA53" s="8">
        <v>-21.979007859999999</v>
      </c>
      <c r="AB53" s="61">
        <v>96493</v>
      </c>
      <c r="AC53" s="62">
        <v>43007</v>
      </c>
      <c r="AD53" s="12" t="s">
        <v>65</v>
      </c>
      <c r="AE53" s="16" t="s">
        <v>56</v>
      </c>
      <c r="AF53" s="14" t="s">
        <v>18</v>
      </c>
      <c r="AG53" s="39">
        <v>370.04034608000001</v>
      </c>
      <c r="AH53" s="190"/>
      <c r="AI53">
        <f>IFERROR(AH53*Table1[[#This Row],[Size
(MEUR)]],0)</f>
        <v>0</v>
      </c>
      <c r="AJ53" s="188"/>
      <c r="AK53" s="188"/>
      <c r="AL53" s="188"/>
      <c r="AM53" s="188"/>
      <c r="AN53" s="188"/>
    </row>
    <row r="54" spans="1:40" s="209" customFormat="1" x14ac:dyDescent="0.25">
      <c r="A54" s="40" t="s">
        <v>2585</v>
      </c>
      <c r="B54" s="40" t="b" cm="1">
        <f t="array" ref="B54">IsESG(Table1[[#This Row],[Equity funds: Global]])</f>
        <v>0</v>
      </c>
      <c r="C54" s="41" t="s">
        <v>18</v>
      </c>
      <c r="D54" s="42" t="s">
        <v>18</v>
      </c>
      <c r="E54" s="41">
        <v>12.558809256585899</v>
      </c>
      <c r="F54" s="42">
        <v>9</v>
      </c>
      <c r="G54" s="41">
        <v>8.6341960345742699</v>
      </c>
      <c r="H54" s="42">
        <v>11</v>
      </c>
      <c r="I54" s="41">
        <v>31.4980797954724</v>
      </c>
      <c r="J54" s="42">
        <v>15</v>
      </c>
      <c r="K54" s="41">
        <v>9.8696578518611506</v>
      </c>
      <c r="L54" s="42">
        <v>11</v>
      </c>
      <c r="M54" s="41">
        <v>0.80492152015185703</v>
      </c>
      <c r="N54" s="42">
        <v>23</v>
      </c>
      <c r="O54" s="41">
        <v>12.349781532417801</v>
      </c>
      <c r="P54" s="43">
        <v>2.2200449753927098</v>
      </c>
      <c r="Q54" s="43">
        <v>0.64507663606125998</v>
      </c>
      <c r="R54" s="44">
        <v>8</v>
      </c>
      <c r="S54" s="45">
        <v>0</v>
      </c>
      <c r="T54" s="45">
        <v>0</v>
      </c>
      <c r="U54" s="46" t="s">
        <v>18</v>
      </c>
      <c r="V54" s="47">
        <v>3.8999999999999998E-3</v>
      </c>
      <c r="W54" s="47" t="s">
        <v>18</v>
      </c>
      <c r="X54" s="47">
        <v>3.9300000000000003E-3</v>
      </c>
      <c r="Y54" s="48" t="s">
        <v>30</v>
      </c>
      <c r="Z54" s="49" t="s">
        <v>18</v>
      </c>
      <c r="AA54" s="50" t="s">
        <v>18</v>
      </c>
      <c r="AB54" s="51" t="s">
        <v>18</v>
      </c>
      <c r="AC54" s="52">
        <v>43007</v>
      </c>
      <c r="AD54" s="48" t="s">
        <v>65</v>
      </c>
      <c r="AE54" s="53" t="s">
        <v>73</v>
      </c>
      <c r="AF54" s="46" t="s">
        <v>18</v>
      </c>
      <c r="AG54" s="54" t="s">
        <v>18</v>
      </c>
      <c r="AH54" s="208">
        <v>7.5</v>
      </c>
      <c r="AI54" s="209">
        <f>IFERROR(AH54*Table1[[#This Row],[Size
(MEUR)]],0)</f>
        <v>0</v>
      </c>
    </row>
    <row r="55" spans="1:40" s="177" customFormat="1" x14ac:dyDescent="0.25">
      <c r="A55" s="1" t="s">
        <v>2586</v>
      </c>
      <c r="B55" s="1" t="b" cm="1">
        <f t="array" ref="B55">IsESG(Table1[[#This Row],[Equity funds: Global]])</f>
        <v>0</v>
      </c>
      <c r="C55" s="55" t="s">
        <v>18</v>
      </c>
      <c r="D55" s="37" t="s">
        <v>18</v>
      </c>
      <c r="E55" s="55">
        <v>12.7793249324714</v>
      </c>
      <c r="F55" s="37">
        <v>4</v>
      </c>
      <c r="G55" s="55">
        <v>8.8521248560746706</v>
      </c>
      <c r="H55" s="37">
        <v>7</v>
      </c>
      <c r="I55" s="55">
        <v>31.783223037023799</v>
      </c>
      <c r="J55" s="37">
        <v>11</v>
      </c>
      <c r="K55" s="55">
        <v>9.9810926460345009</v>
      </c>
      <c r="L55" s="37">
        <v>8</v>
      </c>
      <c r="M55" s="55">
        <v>0.82101806239740505</v>
      </c>
      <c r="N55" s="37">
        <v>22</v>
      </c>
      <c r="O55" s="55">
        <v>11.681920291987799</v>
      </c>
      <c r="P55" s="56">
        <v>2.37137499549564</v>
      </c>
      <c r="Q55" s="56">
        <v>0.66073065554911203</v>
      </c>
      <c r="R55" s="57">
        <v>8</v>
      </c>
      <c r="S55" s="58">
        <v>0</v>
      </c>
      <c r="T55" s="58">
        <v>0</v>
      </c>
      <c r="U55" s="14" t="s">
        <v>18</v>
      </c>
      <c r="V55" s="59">
        <v>2E-3</v>
      </c>
      <c r="W55" s="59" t="s">
        <v>18</v>
      </c>
      <c r="X55" s="59">
        <v>2.0300000000000001E-3</v>
      </c>
      <c r="Y55" s="12" t="s">
        <v>30</v>
      </c>
      <c r="Z55" s="60" t="s">
        <v>18</v>
      </c>
      <c r="AA55" s="8" t="s">
        <v>18</v>
      </c>
      <c r="AB55" s="61" t="s">
        <v>18</v>
      </c>
      <c r="AC55" s="62">
        <v>43007</v>
      </c>
      <c r="AD55" s="12" t="s">
        <v>65</v>
      </c>
      <c r="AE55" s="16" t="s">
        <v>75</v>
      </c>
      <c r="AF55" s="14" t="s">
        <v>18</v>
      </c>
      <c r="AG55" s="39" t="s">
        <v>18</v>
      </c>
      <c r="AH55" s="190">
        <v>7</v>
      </c>
      <c r="AI55">
        <f>IFERROR(AH55*Table1[[#This Row],[Size
(MEUR)]],0)</f>
        <v>0</v>
      </c>
      <c r="AJ55" s="188"/>
      <c r="AK55" s="188"/>
      <c r="AL55" s="188"/>
      <c r="AM55" s="188"/>
      <c r="AN55" s="188"/>
    </row>
    <row r="56" spans="1:40" s="177" customFormat="1" x14ac:dyDescent="0.25">
      <c r="A56" s="40" t="s">
        <v>2587</v>
      </c>
      <c r="B56" s="40" t="b" cm="1">
        <f t="array" ref="B56">IsESG(Table1[[#This Row],[Equity funds: Global]])</f>
        <v>0</v>
      </c>
      <c r="C56" s="41" t="s">
        <v>18</v>
      </c>
      <c r="D56" s="42" t="s">
        <v>18</v>
      </c>
      <c r="E56" s="41">
        <v>12.773586869527801</v>
      </c>
      <c r="F56" s="42">
        <v>5</v>
      </c>
      <c r="G56" s="41">
        <v>8.8425541620057597</v>
      </c>
      <c r="H56" s="42">
        <v>8</v>
      </c>
      <c r="I56" s="41">
        <v>31.7563763023668</v>
      </c>
      <c r="J56" s="42">
        <v>12</v>
      </c>
      <c r="K56" s="41">
        <v>9.9808061420346199</v>
      </c>
      <c r="L56" s="42">
        <v>9</v>
      </c>
      <c r="M56" s="41">
        <v>0.82302190941085895</v>
      </c>
      <c r="N56" s="42">
        <v>21</v>
      </c>
      <c r="O56" s="41">
        <v>12.3562744325379</v>
      </c>
      <c r="P56" s="43">
        <v>2.2397824762015901</v>
      </c>
      <c r="Q56" s="43">
        <v>0.657033001162453</v>
      </c>
      <c r="R56" s="44">
        <v>8</v>
      </c>
      <c r="S56" s="45">
        <v>0</v>
      </c>
      <c r="T56" s="45">
        <v>0</v>
      </c>
      <c r="U56" s="46" t="s">
        <v>18</v>
      </c>
      <c r="V56" s="47">
        <v>2E-3</v>
      </c>
      <c r="W56" s="47" t="s">
        <v>18</v>
      </c>
      <c r="X56" s="47">
        <v>2.0300000000000001E-3</v>
      </c>
      <c r="Y56" s="48" t="s">
        <v>30</v>
      </c>
      <c r="Z56" s="49" t="s">
        <v>18</v>
      </c>
      <c r="AA56" s="50" t="s">
        <v>18</v>
      </c>
      <c r="AB56" s="51" t="s">
        <v>18</v>
      </c>
      <c r="AC56" s="52">
        <v>43007</v>
      </c>
      <c r="AD56" s="48" t="s">
        <v>65</v>
      </c>
      <c r="AE56" s="53" t="s">
        <v>75</v>
      </c>
      <c r="AF56" s="46" t="s">
        <v>18</v>
      </c>
      <c r="AG56" s="54" t="s">
        <v>18</v>
      </c>
      <c r="AH56" s="191">
        <v>7.2</v>
      </c>
      <c r="AI56">
        <f>IFERROR(AH56*Table1[[#This Row],[Size
(MEUR)]],0)</f>
        <v>0</v>
      </c>
      <c r="AJ56" s="188"/>
      <c r="AK56" s="188"/>
      <c r="AL56" s="188"/>
      <c r="AM56" s="188"/>
      <c r="AN56" s="188"/>
    </row>
    <row r="57" spans="1:40" s="177" customFormat="1" x14ac:dyDescent="0.25">
      <c r="A57" s="1" t="s">
        <v>561</v>
      </c>
      <c r="B57" s="1" t="b" cm="1">
        <f t="array" ref="B57">IsESG(Table1[[#This Row],[Equity funds: Global]])</f>
        <v>0</v>
      </c>
      <c r="C57" s="55" t="s">
        <v>18</v>
      </c>
      <c r="D57" s="37" t="s">
        <v>18</v>
      </c>
      <c r="E57" s="55">
        <v>7.9277933691223001</v>
      </c>
      <c r="F57" s="37">
        <v>56</v>
      </c>
      <c r="G57" s="55">
        <v>4.34962419646138</v>
      </c>
      <c r="H57" s="37">
        <v>45</v>
      </c>
      <c r="I57" s="55">
        <v>24.218227238256699</v>
      </c>
      <c r="J57" s="37">
        <v>47</v>
      </c>
      <c r="K57" s="55">
        <v>6.2256809338521597</v>
      </c>
      <c r="L57" s="37">
        <v>38</v>
      </c>
      <c r="M57" s="55">
        <v>-0.21143164307474399</v>
      </c>
      <c r="N57" s="37">
        <v>46</v>
      </c>
      <c r="O57" s="55">
        <v>9.5308401557931699</v>
      </c>
      <c r="P57" s="56">
        <v>2.1128481384493698</v>
      </c>
      <c r="Q57" s="56">
        <v>0.44987902315356898</v>
      </c>
      <c r="R57" s="57">
        <v>8</v>
      </c>
      <c r="S57" s="58">
        <v>0</v>
      </c>
      <c r="T57" s="58">
        <v>5.0000000000000001E-3</v>
      </c>
      <c r="U57" s="14" t="s">
        <v>18</v>
      </c>
      <c r="V57" s="59">
        <v>1.15E-2</v>
      </c>
      <c r="W57" s="59" t="s">
        <v>18</v>
      </c>
      <c r="X57" s="59">
        <v>1.295E-2</v>
      </c>
      <c r="Y57" s="12" t="s">
        <v>30</v>
      </c>
      <c r="Z57" s="60">
        <v>211.753804973347</v>
      </c>
      <c r="AA57" s="8">
        <v>4.6546750299999999</v>
      </c>
      <c r="AB57" s="61">
        <v>643</v>
      </c>
      <c r="AC57" s="62">
        <v>42136</v>
      </c>
      <c r="AD57" s="12" t="s">
        <v>65</v>
      </c>
      <c r="AE57" s="16">
        <v>1000000</v>
      </c>
      <c r="AF57" s="14" t="s">
        <v>18</v>
      </c>
      <c r="AG57" s="39">
        <v>19.054815529999999</v>
      </c>
      <c r="AH57" s="191">
        <v>7.2</v>
      </c>
      <c r="AI57">
        <f>IFERROR(AH57*Table1[[#This Row],[Size
(MEUR)]],0)</f>
        <v>1524.6273958080985</v>
      </c>
      <c r="AJ57" s="188"/>
      <c r="AK57" s="188"/>
      <c r="AL57" s="188"/>
      <c r="AM57" s="188"/>
      <c r="AN57" s="188"/>
    </row>
    <row r="58" spans="1:40" s="177" customFormat="1" x14ac:dyDescent="0.25">
      <c r="A58" s="40" t="s">
        <v>2588</v>
      </c>
      <c r="B58" s="40" t="b" cm="1">
        <f t="array" ref="B58">IsESG(Table1[[#This Row],[Equity funds: Global]])</f>
        <v>0</v>
      </c>
      <c r="C58" s="41" t="s">
        <v>18</v>
      </c>
      <c r="D58" s="42" t="s">
        <v>18</v>
      </c>
      <c r="E58" s="41">
        <v>8.3609173248069002</v>
      </c>
      <c r="F58" s="42">
        <v>52</v>
      </c>
      <c r="G58" s="41">
        <v>4.76804736192324</v>
      </c>
      <c r="H58" s="42">
        <v>41</v>
      </c>
      <c r="I58" s="41">
        <v>24.7168179853007</v>
      </c>
      <c r="J58" s="42">
        <v>46</v>
      </c>
      <c r="K58" s="41">
        <v>6.4386392148180596</v>
      </c>
      <c r="L58" s="42">
        <v>30</v>
      </c>
      <c r="M58" s="41">
        <v>-0.17993702204225301</v>
      </c>
      <c r="N58" s="42">
        <v>44</v>
      </c>
      <c r="O58" s="41">
        <v>9.5277021747476294</v>
      </c>
      <c r="P58" s="43">
        <v>2.1658746515779601</v>
      </c>
      <c r="Q58" s="43">
        <v>0.47807621530692601</v>
      </c>
      <c r="R58" s="44">
        <v>8</v>
      </c>
      <c r="S58" s="45">
        <v>0</v>
      </c>
      <c r="T58" s="45">
        <v>5.0000000000000001E-3</v>
      </c>
      <c r="U58" s="46" t="s">
        <v>18</v>
      </c>
      <c r="V58" s="47">
        <v>7.4999999999999997E-3</v>
      </c>
      <c r="W58" s="47" t="s">
        <v>18</v>
      </c>
      <c r="X58" s="47">
        <v>8.9499999999999996E-3</v>
      </c>
      <c r="Y58" s="48" t="s">
        <v>30</v>
      </c>
      <c r="Z58" s="49" t="s">
        <v>18</v>
      </c>
      <c r="AA58" s="50" t="s">
        <v>18</v>
      </c>
      <c r="AB58" s="51" t="s">
        <v>18</v>
      </c>
      <c r="AC58" s="52">
        <v>42136</v>
      </c>
      <c r="AD58" s="48" t="s">
        <v>65</v>
      </c>
      <c r="AE58" s="53">
        <v>5000000</v>
      </c>
      <c r="AF58" s="46" t="s">
        <v>18</v>
      </c>
      <c r="AG58" s="54" t="s">
        <v>18</v>
      </c>
      <c r="AH58" s="191">
        <v>7.2</v>
      </c>
      <c r="AI58">
        <f>IFERROR(AH58*Table1[[#This Row],[Size
(MEUR)]],0)</f>
        <v>0</v>
      </c>
      <c r="AJ58" s="188"/>
      <c r="AK58" s="188"/>
      <c r="AL58" s="188"/>
      <c r="AM58" s="188"/>
      <c r="AN58" s="188"/>
    </row>
    <row r="59" spans="1:40" s="177" customFormat="1" x14ac:dyDescent="0.25">
      <c r="A59" s="1" t="s">
        <v>579</v>
      </c>
      <c r="B59" s="1" t="b" cm="1">
        <f t="array" ref="B59">IsESG(Table1[[#This Row],[Equity funds: Global]])</f>
        <v>0</v>
      </c>
      <c r="C59" s="74" t="s">
        <v>18</v>
      </c>
      <c r="D59" s="37" t="s">
        <v>18</v>
      </c>
      <c r="E59" s="74" t="s">
        <v>18</v>
      </c>
      <c r="F59" s="37" t="s">
        <v>18</v>
      </c>
      <c r="G59" s="74">
        <v>-3.3668469440316802</v>
      </c>
      <c r="H59" s="37">
        <v>70</v>
      </c>
      <c r="I59" s="74">
        <v>12.925929865106101</v>
      </c>
      <c r="J59" s="37">
        <v>78</v>
      </c>
      <c r="K59" s="74">
        <v>-0.43748462768191598</v>
      </c>
      <c r="L59" s="37">
        <v>81</v>
      </c>
      <c r="M59" s="74">
        <v>-2.5545185294056498</v>
      </c>
      <c r="N59" s="37">
        <v>79</v>
      </c>
      <c r="O59" s="74">
        <v>11.356819472299399</v>
      </c>
      <c r="P59" s="76">
        <v>0.77882020837341803</v>
      </c>
      <c r="Q59" s="76" t="s">
        <v>18</v>
      </c>
      <c r="R59" s="77">
        <v>6</v>
      </c>
      <c r="S59" s="78">
        <v>0.02</v>
      </c>
      <c r="T59" s="78">
        <v>0.02</v>
      </c>
      <c r="U59" s="14" t="s">
        <v>18</v>
      </c>
      <c r="V59" s="79">
        <v>0.01</v>
      </c>
      <c r="W59" s="79" t="s">
        <v>18</v>
      </c>
      <c r="X59" s="79" t="s">
        <v>18</v>
      </c>
      <c r="Y59" s="12" t="s">
        <v>30</v>
      </c>
      <c r="Z59" s="60">
        <v>0</v>
      </c>
      <c r="AA59" s="8" t="s">
        <v>18</v>
      </c>
      <c r="AB59" s="80" t="s">
        <v>18</v>
      </c>
      <c r="AC59" s="62">
        <v>43830</v>
      </c>
      <c r="AD59" s="12" t="s">
        <v>580</v>
      </c>
      <c r="AE59" s="16">
        <v>100</v>
      </c>
      <c r="AF59" s="14" t="s">
        <v>18</v>
      </c>
      <c r="AG59" s="39" t="s">
        <v>18</v>
      </c>
      <c r="AH59" s="191">
        <v>7.2</v>
      </c>
      <c r="AI59">
        <f>IFERROR(AH59*Table1[[#This Row],[Size
(MEUR)]],0)</f>
        <v>0</v>
      </c>
      <c r="AJ59" s="188"/>
      <c r="AK59" s="188"/>
      <c r="AL59" s="188"/>
      <c r="AM59" s="188"/>
      <c r="AN59" s="188"/>
    </row>
    <row r="60" spans="1:40" s="177" customFormat="1" x14ac:dyDescent="0.25">
      <c r="A60" s="40" t="s">
        <v>2589</v>
      </c>
      <c r="B60" s="40" t="b" cm="1">
        <f t="array" ref="B60">IsESG(Table1[[#This Row],[Equity funds: Global]])</f>
        <v>0</v>
      </c>
      <c r="C60" s="67" t="s">
        <v>18</v>
      </c>
      <c r="D60" s="42" t="s">
        <v>18</v>
      </c>
      <c r="E60" s="67">
        <v>9.2839766450809105</v>
      </c>
      <c r="F60" s="42">
        <v>45</v>
      </c>
      <c r="G60" s="67">
        <v>4.8806770796606003</v>
      </c>
      <c r="H60" s="42">
        <v>39</v>
      </c>
      <c r="I60" s="67">
        <v>30.285215419221998</v>
      </c>
      <c r="J60" s="42">
        <v>22</v>
      </c>
      <c r="K60" s="67">
        <v>10.0604031683344</v>
      </c>
      <c r="L60" s="42">
        <v>7</v>
      </c>
      <c r="M60" s="67">
        <v>0.49702512761293699</v>
      </c>
      <c r="N60" s="42">
        <v>31</v>
      </c>
      <c r="O60" s="67">
        <v>12.9237637385177</v>
      </c>
      <c r="P60" s="69">
        <v>2.0275986618273598</v>
      </c>
      <c r="Q60" s="69">
        <v>0.468834314171791</v>
      </c>
      <c r="R60" s="70">
        <v>8</v>
      </c>
      <c r="S60" s="71">
        <v>0</v>
      </c>
      <c r="T60" s="71">
        <v>0</v>
      </c>
      <c r="U60" s="46" t="s">
        <v>18</v>
      </c>
      <c r="V60" s="72">
        <v>1.7999999999999999E-2</v>
      </c>
      <c r="W60" s="72" t="s">
        <v>18</v>
      </c>
      <c r="X60" s="72">
        <v>1.8048419999999999E-2</v>
      </c>
      <c r="Y60" s="48" t="s">
        <v>30</v>
      </c>
      <c r="Z60" s="49" t="s">
        <v>18</v>
      </c>
      <c r="AA60" s="50" t="s">
        <v>18</v>
      </c>
      <c r="AB60" s="73" t="s">
        <v>18</v>
      </c>
      <c r="AC60" s="52">
        <v>45644</v>
      </c>
      <c r="AD60" s="48" t="s">
        <v>583</v>
      </c>
      <c r="AE60" s="53" t="s">
        <v>292</v>
      </c>
      <c r="AF60" s="46" t="s">
        <v>18</v>
      </c>
      <c r="AG60" s="54" t="s">
        <v>18</v>
      </c>
      <c r="AH60" s="191">
        <v>7.5</v>
      </c>
      <c r="AI60">
        <f>IFERROR(AH60*Table1[[#This Row],[Size
(MEUR)]],0)</f>
        <v>0</v>
      </c>
      <c r="AJ60" s="188"/>
      <c r="AK60" s="188"/>
      <c r="AL60" s="188"/>
      <c r="AM60" s="188"/>
      <c r="AN60" s="188"/>
    </row>
    <row r="61" spans="1:40" s="177" customFormat="1" x14ac:dyDescent="0.25">
      <c r="A61" s="1" t="s">
        <v>2590</v>
      </c>
      <c r="B61" s="1" t="b" cm="1">
        <f t="array" ref="B61">IsESG(Table1[[#This Row],[Equity funds: Global]])</f>
        <v>0</v>
      </c>
      <c r="C61" s="74" t="s">
        <v>18</v>
      </c>
      <c r="D61" s="37" t="s">
        <v>18</v>
      </c>
      <c r="E61" s="74">
        <v>9.3669300160161608</v>
      </c>
      <c r="F61" s="37">
        <v>43</v>
      </c>
      <c r="G61" s="74">
        <v>4.9639929331121104</v>
      </c>
      <c r="H61" s="37">
        <v>37</v>
      </c>
      <c r="I61" s="74">
        <v>30.512991339107199</v>
      </c>
      <c r="J61" s="37">
        <v>20</v>
      </c>
      <c r="K61" s="74">
        <v>10.304054054053999</v>
      </c>
      <c r="L61" s="37">
        <v>5</v>
      </c>
      <c r="M61" s="74">
        <v>0.82346886258361995</v>
      </c>
      <c r="N61" s="37">
        <v>19</v>
      </c>
      <c r="O61" s="74">
        <v>11.6363818221923</v>
      </c>
      <c r="P61" s="76">
        <v>2.2714949015738601</v>
      </c>
      <c r="Q61" s="76">
        <v>0.47162706829070999</v>
      </c>
      <c r="R61" s="77">
        <v>8</v>
      </c>
      <c r="S61" s="78">
        <v>0</v>
      </c>
      <c r="T61" s="78">
        <v>0</v>
      </c>
      <c r="U61" s="14" t="s">
        <v>18</v>
      </c>
      <c r="V61" s="79">
        <v>1.7999999999999999E-2</v>
      </c>
      <c r="W61" s="79" t="s">
        <v>18</v>
      </c>
      <c r="X61" s="79">
        <v>1.8048419999999999E-2</v>
      </c>
      <c r="Y61" s="12" t="s">
        <v>30</v>
      </c>
      <c r="Z61" s="60" t="s">
        <v>18</v>
      </c>
      <c r="AA61" s="8" t="s">
        <v>18</v>
      </c>
      <c r="AB61" s="80" t="s">
        <v>18</v>
      </c>
      <c r="AC61" s="62">
        <v>45644</v>
      </c>
      <c r="AD61" s="12" t="s">
        <v>583</v>
      </c>
      <c r="AE61" s="16">
        <v>10</v>
      </c>
      <c r="AF61" s="14" t="s">
        <v>18</v>
      </c>
      <c r="AG61" s="39" t="s">
        <v>18</v>
      </c>
      <c r="AH61" s="191">
        <v>7.5</v>
      </c>
      <c r="AI61">
        <f>IFERROR(AH61*Table1[[#This Row],[Size
(MEUR)]],0)</f>
        <v>0</v>
      </c>
      <c r="AJ61" s="188"/>
      <c r="AK61" s="188"/>
      <c r="AL61" s="188"/>
      <c r="AM61" s="188"/>
      <c r="AN61" s="188"/>
    </row>
    <row r="62" spans="1:40" s="177" customFormat="1" x14ac:dyDescent="0.25">
      <c r="A62" s="1" t="s">
        <v>573</v>
      </c>
      <c r="B62" s="1" t="b" cm="1">
        <f t="array" ref="B62">IsESG(Table1[[#This Row],[Equity funds: Global]])</f>
        <v>0</v>
      </c>
      <c r="C62" s="65">
        <v>11.6408116693593</v>
      </c>
      <c r="D62" s="66">
        <v>2</v>
      </c>
      <c r="E62" s="55">
        <v>9.7027813638872598</v>
      </c>
      <c r="F62" s="37">
        <v>34</v>
      </c>
      <c r="G62" s="55">
        <v>5.5238622205354604</v>
      </c>
      <c r="H62" s="37">
        <v>34</v>
      </c>
      <c r="I62" s="55">
        <v>15.0232784379126</v>
      </c>
      <c r="J62" s="37">
        <v>77</v>
      </c>
      <c r="K62" s="55">
        <v>-0.45703289434126898</v>
      </c>
      <c r="L62" s="37">
        <v>82</v>
      </c>
      <c r="M62" s="55">
        <v>-1.4056822919769201</v>
      </c>
      <c r="N62" s="37">
        <v>67</v>
      </c>
      <c r="O62" s="55">
        <v>9.2514251429226402</v>
      </c>
      <c r="P62" s="56">
        <v>1.1827657805838601</v>
      </c>
      <c r="Q62" s="56">
        <v>0.54214860005699705</v>
      </c>
      <c r="R62" s="57">
        <v>8</v>
      </c>
      <c r="S62" s="58">
        <v>0</v>
      </c>
      <c r="T62" s="58">
        <v>5.0000000000000001E-3</v>
      </c>
      <c r="U62" s="14" t="s">
        <v>89</v>
      </c>
      <c r="V62" s="59">
        <v>5.8999999999999999E-3</v>
      </c>
      <c r="W62" s="59" t="s">
        <v>18</v>
      </c>
      <c r="X62" s="59">
        <v>6.0281048822511197E-3</v>
      </c>
      <c r="Y62" s="12" t="s">
        <v>30</v>
      </c>
      <c r="Z62" s="60">
        <v>713.76303579999899</v>
      </c>
      <c r="AA62" s="8">
        <v>0.106488</v>
      </c>
      <c r="AB62" s="61">
        <v>24236</v>
      </c>
      <c r="AC62" s="62">
        <v>35964</v>
      </c>
      <c r="AD62" s="12" t="s">
        <v>87</v>
      </c>
      <c r="AE62" s="16">
        <v>10</v>
      </c>
      <c r="AF62" s="14" t="s">
        <v>18</v>
      </c>
      <c r="AG62" s="39">
        <v>6.4151400000000001</v>
      </c>
      <c r="AH62" s="191">
        <v>7.5</v>
      </c>
      <c r="AI62">
        <f>IFERROR(AH62*Table1[[#This Row],[Size
(MEUR)]],0)</f>
        <v>5353.2227684999925</v>
      </c>
      <c r="AJ62" s="188"/>
      <c r="AK62" s="188"/>
      <c r="AL62" s="188"/>
      <c r="AM62" s="188"/>
      <c r="AN62" s="188"/>
    </row>
    <row r="63" spans="1:40" x14ac:dyDescent="0.25">
      <c r="A63" s="1" t="s">
        <v>509</v>
      </c>
      <c r="B63" s="1" t="b" cm="1">
        <f t="array" ref="B63">IsESG(Table1[[#This Row],[Equity funds: Global]])</f>
        <v>0</v>
      </c>
      <c r="C63" s="65">
        <v>11.613195275324999</v>
      </c>
      <c r="D63" s="66">
        <v>3</v>
      </c>
      <c r="E63" s="55">
        <v>11.794587050359301</v>
      </c>
      <c r="F63" s="37">
        <v>11</v>
      </c>
      <c r="G63" s="55">
        <v>6.2867220588365997</v>
      </c>
      <c r="H63" s="37">
        <v>25</v>
      </c>
      <c r="I63" s="55">
        <v>31.065772904059699</v>
      </c>
      <c r="J63" s="37">
        <v>18</v>
      </c>
      <c r="K63" s="55">
        <v>5.8636752329086699</v>
      </c>
      <c r="L63" s="37">
        <v>45</v>
      </c>
      <c r="M63" s="55">
        <v>0.23159688931502201</v>
      </c>
      <c r="N63" s="37">
        <v>38</v>
      </c>
      <c r="O63" s="55">
        <v>12.5073780603202</v>
      </c>
      <c r="P63" s="56">
        <v>2.15750762603383</v>
      </c>
      <c r="Q63" s="56">
        <v>0.61846608231925104</v>
      </c>
      <c r="R63" s="57">
        <v>8</v>
      </c>
      <c r="S63" s="58">
        <v>0</v>
      </c>
      <c r="T63" s="58">
        <v>0</v>
      </c>
      <c r="U63" s="14" t="s">
        <v>18</v>
      </c>
      <c r="V63" s="59">
        <v>7.4999999999999997E-3</v>
      </c>
      <c r="W63" s="59" t="s">
        <v>18</v>
      </c>
      <c r="X63" s="59">
        <v>1.03E-2</v>
      </c>
      <c r="Y63" s="12" t="s">
        <v>141</v>
      </c>
      <c r="Z63" s="60">
        <v>498.57883134999997</v>
      </c>
      <c r="AA63" s="8">
        <v>0.10643528186700001</v>
      </c>
      <c r="AB63" s="61">
        <v>954</v>
      </c>
      <c r="AC63" s="62">
        <v>40785</v>
      </c>
      <c r="AD63" s="12" t="s">
        <v>142</v>
      </c>
      <c r="AE63" s="16">
        <v>50</v>
      </c>
      <c r="AF63" s="14" t="s">
        <v>34</v>
      </c>
      <c r="AG63" s="39">
        <v>6.1506465205860001</v>
      </c>
      <c r="AH63" s="191">
        <v>7.5</v>
      </c>
      <c r="AI63">
        <f>IFERROR(AH63*Table1[[#This Row],[Size
(MEUR)]],0)</f>
        <v>3739.3412351249999</v>
      </c>
    </row>
    <row r="64" spans="1:40" x14ac:dyDescent="0.25">
      <c r="A64" s="40" t="s">
        <v>2362</v>
      </c>
      <c r="B64" s="40" t="b" cm="1">
        <f t="array" ref="B64">IsESG(Table1[[#This Row],[Equity funds: Global]])</f>
        <v>0</v>
      </c>
      <c r="C64" s="41">
        <v>11.3473507458024</v>
      </c>
      <c r="D64" s="42">
        <v>4</v>
      </c>
      <c r="E64" s="41">
        <v>12.707067570712899</v>
      </c>
      <c r="F64" s="42">
        <v>6</v>
      </c>
      <c r="G64" s="41">
        <v>8.98616716177815</v>
      </c>
      <c r="H64" s="42">
        <v>4</v>
      </c>
      <c r="I64" s="41">
        <v>31.4438091424331</v>
      </c>
      <c r="J64" s="42">
        <v>16</v>
      </c>
      <c r="K64" s="41">
        <v>8.5600677995402297</v>
      </c>
      <c r="L64" s="42">
        <v>14</v>
      </c>
      <c r="M64" s="41">
        <v>1.44067394834157</v>
      </c>
      <c r="N64" s="42">
        <v>8</v>
      </c>
      <c r="O64" s="41">
        <v>11.4461657564337</v>
      </c>
      <c r="P64" s="43">
        <v>2.3905646980363202</v>
      </c>
      <c r="Q64" s="43">
        <v>0.70219300696408005</v>
      </c>
      <c r="R64" s="44">
        <v>6</v>
      </c>
      <c r="S64" s="45">
        <v>0</v>
      </c>
      <c r="T64" s="45">
        <v>0</v>
      </c>
      <c r="U64" s="46" t="s">
        <v>18</v>
      </c>
      <c r="V64" s="47">
        <v>4.0000000000000001E-3</v>
      </c>
      <c r="W64" s="47" t="s">
        <v>18</v>
      </c>
      <c r="X64" s="47">
        <v>4.0011233185561499E-3</v>
      </c>
      <c r="Y64" s="48" t="s">
        <v>30</v>
      </c>
      <c r="Z64" s="49" t="s">
        <v>18</v>
      </c>
      <c r="AA64" s="50" t="s">
        <v>18</v>
      </c>
      <c r="AB64" s="51" t="s">
        <v>18</v>
      </c>
      <c r="AC64" s="52">
        <v>41187</v>
      </c>
      <c r="AD64" s="48" t="s">
        <v>62</v>
      </c>
      <c r="AE64" s="53">
        <v>100000</v>
      </c>
      <c r="AF64" s="46" t="s">
        <v>18</v>
      </c>
      <c r="AG64" s="54" t="s">
        <v>18</v>
      </c>
      <c r="AH64" s="189">
        <v>7.1</v>
      </c>
      <c r="AI64">
        <f>IFERROR(AH64*Table1[[#This Row],[Size
(MEUR)]],0)</f>
        <v>0</v>
      </c>
    </row>
    <row r="65" spans="1:40" x14ac:dyDescent="0.25">
      <c r="A65" s="106" t="s">
        <v>586</v>
      </c>
      <c r="B65" s="106"/>
      <c r="C65" s="107">
        <v>11.337075739242801</v>
      </c>
      <c r="D65" s="37"/>
      <c r="E65" s="107">
        <v>12.5817177448625</v>
      </c>
      <c r="F65" s="37"/>
      <c r="G65" s="107">
        <v>8.81370910382293</v>
      </c>
      <c r="H65" s="37"/>
      <c r="I65" s="107">
        <v>30.447544742774099</v>
      </c>
      <c r="J65" s="37"/>
      <c r="K65" s="107">
        <v>9.4513554293485793</v>
      </c>
      <c r="L65" s="37"/>
      <c r="M65" s="107">
        <v>0.84454709132821804</v>
      </c>
      <c r="N65" s="37"/>
      <c r="O65" s="107">
        <v>11.637824257584599</v>
      </c>
      <c r="P65" s="107">
        <v>2.2655897530296398</v>
      </c>
      <c r="Q65" s="107">
        <v>0.62040578390212997</v>
      </c>
      <c r="R65" s="108"/>
      <c r="S65" s="109"/>
      <c r="T65" s="37"/>
      <c r="U65" s="109"/>
      <c r="V65" s="37"/>
      <c r="W65" s="37"/>
      <c r="X65" s="110"/>
      <c r="Y65" s="111"/>
      <c r="Z65" s="112"/>
      <c r="AA65" s="37"/>
      <c r="AB65" s="37"/>
      <c r="AC65" s="37"/>
      <c r="AD65" s="113"/>
      <c r="AE65" s="109"/>
      <c r="AF65" s="110"/>
      <c r="AG65" s="1"/>
      <c r="AH65" s="190">
        <v>7.1</v>
      </c>
      <c r="AI65">
        <f>IFERROR(AH65*Table1[[#This Row],[Size
(MEUR)]],0)</f>
        <v>0</v>
      </c>
    </row>
    <row r="66" spans="1:40" x14ac:dyDescent="0.25">
      <c r="A66" s="1" t="s">
        <v>535</v>
      </c>
      <c r="B66" s="1" t="b" cm="1">
        <f t="array" ref="B66">IsESG(Table1[[#This Row],[Equity funds: Global]])</f>
        <v>0</v>
      </c>
      <c r="C66" s="55">
        <v>11.1488178728418</v>
      </c>
      <c r="D66" s="37">
        <v>5</v>
      </c>
      <c r="E66" s="55">
        <v>12.594464456965699</v>
      </c>
      <c r="F66" s="37">
        <v>7</v>
      </c>
      <c r="G66" s="55">
        <v>8.8772950625420197</v>
      </c>
      <c r="H66" s="37">
        <v>6</v>
      </c>
      <c r="I66" s="55">
        <v>31.313317289956601</v>
      </c>
      <c r="J66" s="37">
        <v>17</v>
      </c>
      <c r="K66" s="55">
        <v>8.5056991237895101</v>
      </c>
      <c r="L66" s="37">
        <v>15</v>
      </c>
      <c r="M66" s="55">
        <v>1.43194487736177</v>
      </c>
      <c r="N66" s="37">
        <v>9</v>
      </c>
      <c r="O66" s="55">
        <v>11.446802767132899</v>
      </c>
      <c r="P66" s="56">
        <v>2.3790318123517999</v>
      </c>
      <c r="Q66" s="56">
        <v>0.69541248656202903</v>
      </c>
      <c r="R66" s="57">
        <v>6</v>
      </c>
      <c r="S66" s="58">
        <v>0</v>
      </c>
      <c r="T66" s="58">
        <v>0</v>
      </c>
      <c r="U66" s="14" t="s">
        <v>18</v>
      </c>
      <c r="V66" s="59">
        <v>5.0000000000000001E-3</v>
      </c>
      <c r="W66" s="59" t="s">
        <v>18</v>
      </c>
      <c r="X66" s="59">
        <v>4.9988696021234999E-3</v>
      </c>
      <c r="Y66" s="12" t="s">
        <v>30</v>
      </c>
      <c r="Z66" s="60">
        <v>2799.5669890915001</v>
      </c>
      <c r="AA66" s="8">
        <v>0.14981391823977899</v>
      </c>
      <c r="AB66" s="61">
        <v>76192</v>
      </c>
      <c r="AC66" s="62">
        <v>41187</v>
      </c>
      <c r="AD66" s="12" t="s">
        <v>62</v>
      </c>
      <c r="AE66" s="16">
        <v>10</v>
      </c>
      <c r="AF66" s="14" t="s">
        <v>18</v>
      </c>
      <c r="AG66" s="39">
        <v>86.815515100935201</v>
      </c>
      <c r="AH66" s="189">
        <v>7.1</v>
      </c>
      <c r="AI66">
        <f>IFERROR(AH66*Table1[[#This Row],[Size
(MEUR)]],0)</f>
        <v>19876.92562254965</v>
      </c>
    </row>
    <row r="67" spans="1:40" x14ac:dyDescent="0.25">
      <c r="A67" s="40" t="s">
        <v>528</v>
      </c>
      <c r="B67" s="40" t="b" cm="1">
        <f t="array" ref="B67">IsESG(Table1[[#This Row],[Equity funds: Global]])</f>
        <v>0</v>
      </c>
      <c r="C67" s="41">
        <v>11.120664659065101</v>
      </c>
      <c r="D67" s="42">
        <v>7</v>
      </c>
      <c r="E67" s="63">
        <v>12.900784376769399</v>
      </c>
      <c r="F67" s="64">
        <v>3</v>
      </c>
      <c r="G67" s="63">
        <v>9.8926294360944809</v>
      </c>
      <c r="H67" s="64">
        <v>2</v>
      </c>
      <c r="I67" s="41">
        <v>28.838890336024999</v>
      </c>
      <c r="J67" s="42">
        <v>29</v>
      </c>
      <c r="K67" s="41">
        <v>6.11155805846077</v>
      </c>
      <c r="L67" s="42">
        <v>43</v>
      </c>
      <c r="M67" s="41">
        <v>0.84100002548488295</v>
      </c>
      <c r="N67" s="42">
        <v>18</v>
      </c>
      <c r="O67" s="41">
        <v>11.3718539968103</v>
      </c>
      <c r="P67" s="43">
        <v>2.1771191386856201</v>
      </c>
      <c r="Q67" s="43">
        <v>0.69223462059954799</v>
      </c>
      <c r="R67" s="44">
        <v>6</v>
      </c>
      <c r="S67" s="45">
        <v>0</v>
      </c>
      <c r="T67" s="45">
        <v>0</v>
      </c>
      <c r="U67" s="46" t="s">
        <v>18</v>
      </c>
      <c r="V67" s="47">
        <v>0.01</v>
      </c>
      <c r="W67" s="47" t="s">
        <v>18</v>
      </c>
      <c r="X67" s="47">
        <v>1.00018016171861E-2</v>
      </c>
      <c r="Y67" s="48" t="s">
        <v>30</v>
      </c>
      <c r="Z67" s="49">
        <v>2236.7327420922602</v>
      </c>
      <c r="AA67" s="50">
        <v>-69.460045731010595</v>
      </c>
      <c r="AB67" s="51">
        <v>65787</v>
      </c>
      <c r="AC67" s="52">
        <v>35732</v>
      </c>
      <c r="AD67" s="48" t="s">
        <v>529</v>
      </c>
      <c r="AE67" s="53">
        <v>10</v>
      </c>
      <c r="AF67" s="46" t="s">
        <v>18</v>
      </c>
      <c r="AG67" s="54">
        <v>-190.36751620643599</v>
      </c>
      <c r="AH67" s="190">
        <v>7.1</v>
      </c>
      <c r="AI67">
        <f>IFERROR(AH67*Table1[[#This Row],[Size
(MEUR)]],0)</f>
        <v>15880.802468855047</v>
      </c>
    </row>
    <row r="68" spans="1:40" x14ac:dyDescent="0.25">
      <c r="A68" s="1" t="s">
        <v>2363</v>
      </c>
      <c r="B68" s="1" t="b" cm="1">
        <f t="array" ref="B68">IsESG(Table1[[#This Row],[Equity funds: Global]])</f>
        <v>0</v>
      </c>
      <c r="C68" s="55">
        <v>10.969892410991401</v>
      </c>
      <c r="D68" s="37">
        <v>8</v>
      </c>
      <c r="E68" s="65">
        <v>12.945600686495</v>
      </c>
      <c r="F68" s="66">
        <v>2</v>
      </c>
      <c r="G68" s="65">
        <v>9.9650086359590606</v>
      </c>
      <c r="H68" s="66">
        <v>1</v>
      </c>
      <c r="I68" s="55">
        <v>29.0949148660996</v>
      </c>
      <c r="J68" s="37">
        <v>27</v>
      </c>
      <c r="K68" s="55">
        <v>6.3218123459087998</v>
      </c>
      <c r="L68" s="37">
        <v>36</v>
      </c>
      <c r="M68" s="55">
        <v>0.87671048617798897</v>
      </c>
      <c r="N68" s="37">
        <v>17</v>
      </c>
      <c r="O68" s="55">
        <v>11.369272718902</v>
      </c>
      <c r="P68" s="56">
        <v>2.20013242072047</v>
      </c>
      <c r="Q68" s="56">
        <v>0.69484057117170706</v>
      </c>
      <c r="R68" s="57">
        <v>6</v>
      </c>
      <c r="S68" s="58">
        <v>0</v>
      </c>
      <c r="T68" s="58">
        <v>0</v>
      </c>
      <c r="U68" s="14" t="s">
        <v>18</v>
      </c>
      <c r="V68" s="59">
        <v>0.01</v>
      </c>
      <c r="W68" s="59" t="s">
        <v>18</v>
      </c>
      <c r="X68" s="59">
        <v>1.00056846095545E-2</v>
      </c>
      <c r="Y68" s="12" t="s">
        <v>30</v>
      </c>
      <c r="Z68" s="60" t="s">
        <v>18</v>
      </c>
      <c r="AA68" s="8" t="s">
        <v>18</v>
      </c>
      <c r="AB68" s="61" t="s">
        <v>18</v>
      </c>
      <c r="AC68" s="62">
        <v>41547</v>
      </c>
      <c r="AD68" s="12" t="s">
        <v>529</v>
      </c>
      <c r="AE68" s="16">
        <v>10</v>
      </c>
      <c r="AF68" s="14" t="s">
        <v>18</v>
      </c>
      <c r="AG68" s="39" t="s">
        <v>18</v>
      </c>
      <c r="AH68" s="189">
        <v>7.1</v>
      </c>
      <c r="AI68">
        <f>IFERROR(AH68*Table1[[#This Row],[Size
(MEUR)]],0)</f>
        <v>0</v>
      </c>
    </row>
    <row r="69" spans="1:40" x14ac:dyDescent="0.25">
      <c r="A69" s="1" t="s">
        <v>488</v>
      </c>
      <c r="B69" s="1" t="b" cm="1">
        <f t="array" ref="B69">IsESG(Table1[[#This Row],[Equity funds: Global]])</f>
        <v>0</v>
      </c>
      <c r="C69" s="55">
        <v>10.130703295077801</v>
      </c>
      <c r="D69" s="37">
        <v>9</v>
      </c>
      <c r="E69" s="55">
        <v>10.5819297048719</v>
      </c>
      <c r="F69" s="37">
        <v>24</v>
      </c>
      <c r="G69" s="55">
        <v>7.25487073087975</v>
      </c>
      <c r="H69" s="37">
        <v>17</v>
      </c>
      <c r="I69" s="55">
        <v>21.272434785351798</v>
      </c>
      <c r="J69" s="37">
        <v>65</v>
      </c>
      <c r="K69" s="55">
        <v>7.0499791173604898</v>
      </c>
      <c r="L69" s="37">
        <v>22</v>
      </c>
      <c r="M69" s="55">
        <v>-1.6373730396295401</v>
      </c>
      <c r="N69" s="37">
        <v>70</v>
      </c>
      <c r="O69" s="55">
        <v>11.798046258193599</v>
      </c>
      <c r="P69" s="56">
        <v>1.45714172091689</v>
      </c>
      <c r="Q69" s="56">
        <v>0.54836109904896402</v>
      </c>
      <c r="R69" s="57">
        <v>8</v>
      </c>
      <c r="S69" s="58">
        <v>0</v>
      </c>
      <c r="T69" s="58">
        <v>0</v>
      </c>
      <c r="U69" s="14" t="s">
        <v>18</v>
      </c>
      <c r="V69" s="59">
        <v>1.6E-2</v>
      </c>
      <c r="W69" s="59" t="s">
        <v>18</v>
      </c>
      <c r="X69" s="59">
        <v>1.6E-2</v>
      </c>
      <c r="Y69" s="12" t="s">
        <v>30</v>
      </c>
      <c r="Z69" s="60">
        <v>262.15295364558699</v>
      </c>
      <c r="AA69" s="8">
        <v>0.76646851999999999</v>
      </c>
      <c r="AB69" s="61">
        <v>1226</v>
      </c>
      <c r="AC69" s="62">
        <v>34435</v>
      </c>
      <c r="AD69" s="12" t="s">
        <v>226</v>
      </c>
      <c r="AE69" s="16">
        <v>1000</v>
      </c>
      <c r="AF69" s="14" t="s">
        <v>52</v>
      </c>
      <c r="AG69" s="39">
        <v>3.9408041599999901</v>
      </c>
      <c r="AH69" s="189">
        <v>7</v>
      </c>
      <c r="AI69">
        <f>IFERROR(AH69*Table1[[#This Row],[Size
(MEUR)]],0)</f>
        <v>1835.070675519109</v>
      </c>
    </row>
    <row r="70" spans="1:40" x14ac:dyDescent="0.25">
      <c r="A70" s="1" t="s">
        <v>575</v>
      </c>
      <c r="B70" s="1" t="b" cm="1">
        <f t="array" ref="B70">IsESG(Table1[[#This Row],[Equity funds: Global]])</f>
        <v>0</v>
      </c>
      <c r="C70" s="55">
        <v>10.0031339846826</v>
      </c>
      <c r="D70" s="37">
        <v>10</v>
      </c>
      <c r="E70" s="55">
        <v>9.8093852959802295</v>
      </c>
      <c r="F70" s="37">
        <v>33</v>
      </c>
      <c r="G70" s="55">
        <v>5.6083013366917402</v>
      </c>
      <c r="H70" s="37">
        <v>32</v>
      </c>
      <c r="I70" s="55">
        <v>22.750275549024</v>
      </c>
      <c r="J70" s="37">
        <v>57</v>
      </c>
      <c r="K70" s="55">
        <v>4.8468897099761499</v>
      </c>
      <c r="L70" s="37">
        <v>55</v>
      </c>
      <c r="M70" s="55">
        <v>-2.1890434503404701</v>
      </c>
      <c r="N70" s="37">
        <v>74</v>
      </c>
      <c r="O70" s="55">
        <v>8.8513363585583402</v>
      </c>
      <c r="P70" s="56">
        <v>2.10920311188289</v>
      </c>
      <c r="Q70" s="56">
        <v>0.63355839672309899</v>
      </c>
      <c r="R70" s="57">
        <v>6</v>
      </c>
      <c r="S70" s="58">
        <v>0</v>
      </c>
      <c r="T70" s="58">
        <v>0.01</v>
      </c>
      <c r="U70" s="14" t="s">
        <v>89</v>
      </c>
      <c r="V70" s="59">
        <v>9.39999999999999E-3</v>
      </c>
      <c r="W70" s="59" t="s">
        <v>18</v>
      </c>
      <c r="X70" s="59">
        <v>9.5300211395466603E-3</v>
      </c>
      <c r="Y70" s="12" t="s">
        <v>30</v>
      </c>
      <c r="Z70" s="60">
        <v>135.54599924999999</v>
      </c>
      <c r="AA70" s="8">
        <v>0.84475599999999995</v>
      </c>
      <c r="AB70" s="61">
        <v>6708</v>
      </c>
      <c r="AC70" s="62">
        <v>37174</v>
      </c>
      <c r="AD70" s="12" t="s">
        <v>576</v>
      </c>
      <c r="AE70" s="16">
        <v>10</v>
      </c>
      <c r="AF70" s="14" t="s">
        <v>18</v>
      </c>
      <c r="AG70" s="39">
        <v>9.2040500000000005</v>
      </c>
      <c r="AH70" s="190">
        <v>7</v>
      </c>
      <c r="AI70">
        <f>IFERROR(AH70*Table1[[#This Row],[Size
(MEUR)]],0)</f>
        <v>948.82199474999993</v>
      </c>
    </row>
    <row r="71" spans="1:40" x14ac:dyDescent="0.25">
      <c r="A71" s="40" t="s">
        <v>504</v>
      </c>
      <c r="B71" s="40" t="b" cm="1">
        <f t="array" ref="B71">IsESG(Table1[[#This Row],[Equity funds: Global]])</f>
        <v>0</v>
      </c>
      <c r="C71" s="41">
        <v>9.7260063076161298</v>
      </c>
      <c r="D71" s="42">
        <v>12</v>
      </c>
      <c r="E71" s="41">
        <v>8.4724361291834906</v>
      </c>
      <c r="F71" s="42">
        <v>50</v>
      </c>
      <c r="G71" s="41">
        <v>-5.3039888641220001</v>
      </c>
      <c r="H71" s="42">
        <v>73</v>
      </c>
      <c r="I71" s="41">
        <v>30.975516814328</v>
      </c>
      <c r="J71" s="42">
        <v>19</v>
      </c>
      <c r="K71" s="41">
        <v>10.758881817449399</v>
      </c>
      <c r="L71" s="42">
        <v>4</v>
      </c>
      <c r="M71" s="41">
        <v>2.36393418211606</v>
      </c>
      <c r="N71" s="42">
        <v>5</v>
      </c>
      <c r="O71" s="41">
        <v>16.6615467707358</v>
      </c>
      <c r="P71" s="43">
        <v>1.61416630923695</v>
      </c>
      <c r="Q71" s="43">
        <v>0.33983728781882599</v>
      </c>
      <c r="R71" s="44">
        <v>8</v>
      </c>
      <c r="S71" s="45">
        <v>0</v>
      </c>
      <c r="T71" s="45">
        <v>0</v>
      </c>
      <c r="U71" s="46" t="s">
        <v>89</v>
      </c>
      <c r="V71" s="47">
        <v>1.4999999999999999E-2</v>
      </c>
      <c r="W71" s="47" t="s">
        <v>18</v>
      </c>
      <c r="X71" s="47">
        <v>1.5091643254124701E-2</v>
      </c>
      <c r="Y71" s="48" t="s">
        <v>30</v>
      </c>
      <c r="Z71" s="49">
        <v>160.27707867999999</v>
      </c>
      <c r="AA71" s="50">
        <v>-3.1730659999999999</v>
      </c>
      <c r="AB71" s="51">
        <v>3491</v>
      </c>
      <c r="AC71" s="52">
        <v>36908</v>
      </c>
      <c r="AD71" s="48" t="s">
        <v>139</v>
      </c>
      <c r="AE71" s="53">
        <v>30</v>
      </c>
      <c r="AF71" s="46" t="s">
        <v>42</v>
      </c>
      <c r="AG71" s="54">
        <v>-4.2740978499999898</v>
      </c>
      <c r="AH71" s="189">
        <v>7</v>
      </c>
      <c r="AI71">
        <f>IFERROR(AH71*Table1[[#This Row],[Size
(MEUR)]],0)</f>
        <v>1121.93955076</v>
      </c>
    </row>
    <row r="72" spans="1:40" x14ac:dyDescent="0.25">
      <c r="A72" s="40" t="s">
        <v>480</v>
      </c>
      <c r="B72" s="40" t="b" cm="1">
        <f t="array" ref="B72">IsESG(Table1[[#This Row],[Equity funds: Global]])</f>
        <v>0</v>
      </c>
      <c r="C72" s="41">
        <v>9.4003381015771605</v>
      </c>
      <c r="D72" s="42">
        <v>13</v>
      </c>
      <c r="E72" s="41">
        <v>11.5639598762336</v>
      </c>
      <c r="F72" s="42">
        <v>13</v>
      </c>
      <c r="G72" s="41">
        <v>8.8797267617511704</v>
      </c>
      <c r="H72" s="42">
        <v>5</v>
      </c>
      <c r="I72" s="41">
        <v>29.500471253534499</v>
      </c>
      <c r="J72" s="42">
        <v>26</v>
      </c>
      <c r="K72" s="41">
        <v>7.2599531615925503</v>
      </c>
      <c r="L72" s="42">
        <v>21</v>
      </c>
      <c r="M72" s="41">
        <v>1.7400962606441699</v>
      </c>
      <c r="N72" s="42">
        <v>6</v>
      </c>
      <c r="O72" s="41">
        <v>12.3281128575704</v>
      </c>
      <c r="P72" s="43">
        <v>2.0619102201594699</v>
      </c>
      <c r="Q72" s="43">
        <v>0.67861982070544802</v>
      </c>
      <c r="R72" s="44">
        <v>8</v>
      </c>
      <c r="S72" s="45">
        <v>0</v>
      </c>
      <c r="T72" s="45">
        <v>0</v>
      </c>
      <c r="U72" s="46" t="s">
        <v>18</v>
      </c>
      <c r="V72" s="47">
        <v>9.5999999999999992E-3</v>
      </c>
      <c r="W72" s="47" t="s">
        <v>18</v>
      </c>
      <c r="X72" s="47">
        <v>9.5999999999999992E-3</v>
      </c>
      <c r="Y72" s="48" t="s">
        <v>117</v>
      </c>
      <c r="Z72" s="49" t="s">
        <v>18</v>
      </c>
      <c r="AA72" s="50" t="s">
        <v>18</v>
      </c>
      <c r="AB72" s="51" t="s">
        <v>18</v>
      </c>
      <c r="AC72" s="52">
        <v>41654</v>
      </c>
      <c r="AD72" s="48" t="s">
        <v>41</v>
      </c>
      <c r="AE72" s="53" t="s">
        <v>56</v>
      </c>
      <c r="AF72" s="46" t="s">
        <v>18</v>
      </c>
      <c r="AG72" s="54" t="s">
        <v>18</v>
      </c>
      <c r="AH72" s="190">
        <v>7.3</v>
      </c>
      <c r="AI72">
        <f>IFERROR(AH72*Table1[[#This Row],[Size
(MEUR)]],0)</f>
        <v>0</v>
      </c>
    </row>
    <row r="73" spans="1:40" s="177" customFormat="1" x14ac:dyDescent="0.25">
      <c r="A73" s="40" t="s">
        <v>581</v>
      </c>
      <c r="B73" s="40" t="b" cm="1">
        <f t="array" ref="B73">IsESG(Table1[[#This Row],[Equity funds: Global]])</f>
        <v>0</v>
      </c>
      <c r="C73" s="67">
        <v>8.9810306098601007</v>
      </c>
      <c r="D73" s="42">
        <v>15</v>
      </c>
      <c r="E73" s="67">
        <v>9.5815602164622806</v>
      </c>
      <c r="F73" s="42">
        <v>40</v>
      </c>
      <c r="G73" s="67">
        <v>5.59422319178279</v>
      </c>
      <c r="H73" s="42">
        <v>33</v>
      </c>
      <c r="I73" s="67">
        <v>25.264157588870098</v>
      </c>
      <c r="J73" s="42">
        <v>41</v>
      </c>
      <c r="K73" s="67">
        <v>6.4268080240250596</v>
      </c>
      <c r="L73" s="42">
        <v>33</v>
      </c>
      <c r="M73" s="67">
        <v>-0.50903169084437405</v>
      </c>
      <c r="N73" s="42">
        <v>52</v>
      </c>
      <c r="O73" s="67">
        <v>11.277660507028401</v>
      </c>
      <c r="P73" s="69">
        <v>1.8783282417871801</v>
      </c>
      <c r="Q73" s="69">
        <v>0.47410578179028801</v>
      </c>
      <c r="R73" s="70">
        <v>8</v>
      </c>
      <c r="S73" s="71">
        <v>0.01</v>
      </c>
      <c r="T73" s="71">
        <v>0.01</v>
      </c>
      <c r="U73" s="46" t="s">
        <v>18</v>
      </c>
      <c r="V73" s="72">
        <v>1.8499999999999999E-2</v>
      </c>
      <c r="W73" s="72" t="s">
        <v>18</v>
      </c>
      <c r="X73" s="72">
        <v>1.9E-2</v>
      </c>
      <c r="Y73" s="48" t="s">
        <v>30</v>
      </c>
      <c r="Z73" s="49">
        <v>345.95275727000001</v>
      </c>
      <c r="AA73" s="50">
        <v>3.2980227599999998</v>
      </c>
      <c r="AB73" s="73">
        <v>29136</v>
      </c>
      <c r="AC73" s="52">
        <v>40084</v>
      </c>
      <c r="AD73" s="48" t="s">
        <v>344</v>
      </c>
      <c r="AE73" s="53">
        <v>50</v>
      </c>
      <c r="AF73" s="46" t="s">
        <v>34</v>
      </c>
      <c r="AG73" s="54">
        <v>31.351085090000002</v>
      </c>
      <c r="AH73" s="189">
        <v>7.3</v>
      </c>
      <c r="AI73">
        <f>IFERROR(AH73*Table1[[#This Row],[Size
(MEUR)]],0)</f>
        <v>2525.4551280709998</v>
      </c>
      <c r="AJ73" s="188"/>
      <c r="AK73" s="188"/>
      <c r="AL73" s="188"/>
      <c r="AM73" s="188"/>
      <c r="AN73" s="188"/>
    </row>
    <row r="74" spans="1:40" s="177" customFormat="1" x14ac:dyDescent="0.25">
      <c r="A74" s="40" t="s">
        <v>2558</v>
      </c>
      <c r="B74" s="40" t="b" cm="1">
        <f t="array" ref="B74">IsESG(Table1[[#This Row],[Equity funds: Global]])</f>
        <v>0</v>
      </c>
      <c r="C74" s="41">
        <v>8.6015899806801599</v>
      </c>
      <c r="D74" s="42">
        <v>17</v>
      </c>
      <c r="E74" s="41">
        <v>10.205583612216101</v>
      </c>
      <c r="F74" s="42">
        <v>28</v>
      </c>
      <c r="G74" s="41">
        <v>7.5064706449746499</v>
      </c>
      <c r="H74" s="42">
        <v>15</v>
      </c>
      <c r="I74" s="41">
        <v>24.088099176110799</v>
      </c>
      <c r="J74" s="42">
        <v>48</v>
      </c>
      <c r="K74" s="41">
        <v>6.2424610484596901</v>
      </c>
      <c r="L74" s="42">
        <v>37</v>
      </c>
      <c r="M74" s="41">
        <v>-0.29536810593736501</v>
      </c>
      <c r="N74" s="42">
        <v>47</v>
      </c>
      <c r="O74" s="41">
        <v>9.4584553815579699</v>
      </c>
      <c r="P74" s="43">
        <v>2.1152597344688999</v>
      </c>
      <c r="Q74" s="43">
        <v>0.64483321210857503</v>
      </c>
      <c r="R74" s="44">
        <v>8</v>
      </c>
      <c r="S74" s="45">
        <v>0</v>
      </c>
      <c r="T74" s="45">
        <v>0</v>
      </c>
      <c r="U74" s="46" t="s">
        <v>18</v>
      </c>
      <c r="V74" s="47">
        <v>8.0000000000000002E-3</v>
      </c>
      <c r="W74" s="47" t="s">
        <v>18</v>
      </c>
      <c r="X74" s="47">
        <v>8.0021214165365701E-3</v>
      </c>
      <c r="Y74" s="48" t="s">
        <v>30</v>
      </c>
      <c r="Z74" s="49" t="s">
        <v>18</v>
      </c>
      <c r="AA74" s="50" t="s">
        <v>18</v>
      </c>
      <c r="AB74" s="51" t="s">
        <v>18</v>
      </c>
      <c r="AC74" s="52">
        <v>41263</v>
      </c>
      <c r="AD74" s="48" t="s">
        <v>532</v>
      </c>
      <c r="AE74" s="53">
        <v>1000000</v>
      </c>
      <c r="AF74" s="46" t="s">
        <v>18</v>
      </c>
      <c r="AG74" s="54" t="s">
        <v>18</v>
      </c>
      <c r="AH74" s="191">
        <v>7</v>
      </c>
      <c r="AI74">
        <f>IFERROR(AH74*Table1[[#This Row],[Size
(MEUR)]],0)</f>
        <v>0</v>
      </c>
      <c r="AJ74" s="188"/>
      <c r="AK74" s="188"/>
      <c r="AL74" s="188"/>
      <c r="AM74" s="188"/>
      <c r="AN74" s="188"/>
    </row>
    <row r="75" spans="1:40" s="177" customFormat="1" x14ac:dyDescent="0.25">
      <c r="A75" s="40" t="s">
        <v>469</v>
      </c>
      <c r="B75" s="40" t="b" cm="1">
        <f t="array" ref="B75">IsESG(Table1[[#This Row],[Equity funds: Global]])</f>
        <v>0</v>
      </c>
      <c r="C75" s="41">
        <v>8.5975661230038796</v>
      </c>
      <c r="D75" s="42">
        <v>18</v>
      </c>
      <c r="E75" s="41">
        <v>9.9895039603779807</v>
      </c>
      <c r="F75" s="42">
        <v>30</v>
      </c>
      <c r="G75" s="41">
        <v>2.37708858341971</v>
      </c>
      <c r="H75" s="42">
        <v>54</v>
      </c>
      <c r="I75" s="41">
        <v>26.971146428020202</v>
      </c>
      <c r="J75" s="42">
        <v>34</v>
      </c>
      <c r="K75" s="41">
        <v>3.1720160481443398</v>
      </c>
      <c r="L75" s="42">
        <v>68</v>
      </c>
      <c r="M75" s="41">
        <v>-0.81957333976134805</v>
      </c>
      <c r="N75" s="42">
        <v>56</v>
      </c>
      <c r="O75" s="41">
        <v>12.562933205526701</v>
      </c>
      <c r="P75" s="43">
        <v>1.8220376321606</v>
      </c>
      <c r="Q75" s="43">
        <v>0.48707373607342003</v>
      </c>
      <c r="R75" s="44">
        <v>8</v>
      </c>
      <c r="S75" s="45">
        <v>0.01</v>
      </c>
      <c r="T75" s="45">
        <v>0.01</v>
      </c>
      <c r="U75" s="46" t="s">
        <v>18</v>
      </c>
      <c r="V75" s="47">
        <v>1.8700000000000001E-2</v>
      </c>
      <c r="W75" s="47" t="s">
        <v>18</v>
      </c>
      <c r="X75" s="47">
        <v>1.9082999999999999E-2</v>
      </c>
      <c r="Y75" s="48" t="s">
        <v>30</v>
      </c>
      <c r="Z75" s="49">
        <v>120.47663535</v>
      </c>
      <c r="AA75" s="50">
        <v>-1.6084934</v>
      </c>
      <c r="AB75" s="51">
        <v>8574</v>
      </c>
      <c r="AC75" s="52">
        <v>34470</v>
      </c>
      <c r="AD75" s="48" t="s">
        <v>296</v>
      </c>
      <c r="AE75" s="53">
        <v>50</v>
      </c>
      <c r="AF75" s="46" t="s">
        <v>32</v>
      </c>
      <c r="AG75" s="54">
        <v>1.6941305799999999</v>
      </c>
      <c r="AH75" s="191">
        <v>7</v>
      </c>
      <c r="AI75">
        <f>IFERROR(AH75*Table1[[#This Row],[Size
(MEUR)]],0)</f>
        <v>843.33644744999992</v>
      </c>
      <c r="AJ75" s="188"/>
      <c r="AK75" s="188"/>
      <c r="AL75" s="188"/>
      <c r="AM75" s="188"/>
      <c r="AN75" s="188"/>
    </row>
    <row r="76" spans="1:40" s="177" customFormat="1" x14ac:dyDescent="0.25">
      <c r="A76" s="40" t="s">
        <v>498</v>
      </c>
      <c r="B76" s="40" t="b" cm="1">
        <f t="array" ref="B76">IsESG(Table1[[#This Row],[Equity funds: Global]])</f>
        <v>0</v>
      </c>
      <c r="C76" s="41">
        <v>8.5564173453576799</v>
      </c>
      <c r="D76" s="42">
        <v>20</v>
      </c>
      <c r="E76" s="41">
        <v>6.1821420196546102</v>
      </c>
      <c r="F76" s="42">
        <v>63</v>
      </c>
      <c r="G76" s="41">
        <v>-3.9503903018741</v>
      </c>
      <c r="H76" s="42">
        <v>71</v>
      </c>
      <c r="I76" s="41">
        <v>29.7504208958559</v>
      </c>
      <c r="J76" s="42">
        <v>24</v>
      </c>
      <c r="K76" s="41">
        <v>3.8552892732287498</v>
      </c>
      <c r="L76" s="42">
        <v>64</v>
      </c>
      <c r="M76" s="41">
        <v>-0.89891652228065699</v>
      </c>
      <c r="N76" s="42">
        <v>61</v>
      </c>
      <c r="O76" s="41">
        <v>13.6558296796725</v>
      </c>
      <c r="P76" s="43">
        <v>1.8797401652450001</v>
      </c>
      <c r="Q76" s="43">
        <v>0.26630021160234402</v>
      </c>
      <c r="R76" s="44">
        <v>8</v>
      </c>
      <c r="S76" s="45">
        <v>0</v>
      </c>
      <c r="T76" s="45">
        <v>0.01</v>
      </c>
      <c r="U76" s="46" t="s">
        <v>18</v>
      </c>
      <c r="V76" s="47">
        <v>0.02</v>
      </c>
      <c r="W76" s="47" t="s">
        <v>18</v>
      </c>
      <c r="X76" s="47">
        <v>0.02</v>
      </c>
      <c r="Y76" s="48" t="s">
        <v>30</v>
      </c>
      <c r="Z76" s="49">
        <v>128.32282655</v>
      </c>
      <c r="AA76" s="50">
        <v>-4.5804489500000001</v>
      </c>
      <c r="AB76" s="51">
        <v>457</v>
      </c>
      <c r="AC76" s="52">
        <v>36052</v>
      </c>
      <c r="AD76" s="48" t="s">
        <v>499</v>
      </c>
      <c r="AE76" s="53" t="s">
        <v>56</v>
      </c>
      <c r="AF76" s="46" t="s">
        <v>18</v>
      </c>
      <c r="AG76" s="54">
        <v>-13.3747207299999</v>
      </c>
      <c r="AH76" s="191">
        <v>7</v>
      </c>
      <c r="AI76">
        <f>IFERROR(AH76*Table1[[#This Row],[Size
(MEUR)]],0)</f>
        <v>898.25978585000007</v>
      </c>
      <c r="AJ76" s="188"/>
      <c r="AK76" s="188"/>
      <c r="AL76" s="188"/>
      <c r="AM76" s="188"/>
      <c r="AN76" s="188"/>
    </row>
    <row r="77" spans="1:40" s="177" customFormat="1" x14ac:dyDescent="0.25">
      <c r="A77" s="40" t="s">
        <v>570</v>
      </c>
      <c r="B77" s="40" t="b" cm="1">
        <f t="array" ref="B77">IsESG(Table1[[#This Row],[Equity funds: Global]])</f>
        <v>0</v>
      </c>
      <c r="C77" s="41">
        <v>8.5435763874050092</v>
      </c>
      <c r="D77" s="42">
        <v>21</v>
      </c>
      <c r="E77" s="41">
        <v>9.90367158400222</v>
      </c>
      <c r="F77" s="42">
        <v>31</v>
      </c>
      <c r="G77" s="41">
        <v>5.6118512287168301</v>
      </c>
      <c r="H77" s="42">
        <v>31</v>
      </c>
      <c r="I77" s="41">
        <v>25.0989010989009</v>
      </c>
      <c r="J77" s="42">
        <v>42</v>
      </c>
      <c r="K77" s="41">
        <v>6.3925233644858999</v>
      </c>
      <c r="L77" s="42">
        <v>34</v>
      </c>
      <c r="M77" s="41">
        <v>-0.52429220552255795</v>
      </c>
      <c r="N77" s="42">
        <v>53</v>
      </c>
      <c r="O77" s="41">
        <v>11.2237631334132</v>
      </c>
      <c r="P77" s="43">
        <v>1.8726243143086301</v>
      </c>
      <c r="Q77" s="43">
        <v>0.49514632475583198</v>
      </c>
      <c r="R77" s="44">
        <v>8</v>
      </c>
      <c r="S77" s="45">
        <v>0.01</v>
      </c>
      <c r="T77" s="45">
        <v>0.01</v>
      </c>
      <c r="U77" s="46" t="s">
        <v>18</v>
      </c>
      <c r="V77" s="47">
        <v>1.7999999999999999E-2</v>
      </c>
      <c r="W77" s="47" t="s">
        <v>18</v>
      </c>
      <c r="X77" s="47">
        <v>1.8700000000000001E-2</v>
      </c>
      <c r="Y77" s="48" t="s">
        <v>30</v>
      </c>
      <c r="Z77" s="49">
        <v>31.08130027</v>
      </c>
      <c r="AA77" s="50">
        <v>0.50883851999999996</v>
      </c>
      <c r="AB77" s="51">
        <v>5865</v>
      </c>
      <c r="AC77" s="52">
        <v>38989</v>
      </c>
      <c r="AD77" s="48" t="s">
        <v>344</v>
      </c>
      <c r="AE77" s="53">
        <v>20</v>
      </c>
      <c r="AF77" s="46" t="s">
        <v>18</v>
      </c>
      <c r="AG77" s="54">
        <v>3.4356197800000001</v>
      </c>
      <c r="AH77" s="191">
        <v>6.8</v>
      </c>
      <c r="AI77">
        <f>IFERROR(AH77*Table1[[#This Row],[Size
(MEUR)]],0)</f>
        <v>211.35284183599998</v>
      </c>
      <c r="AJ77" s="188"/>
      <c r="AK77" s="188"/>
      <c r="AL77" s="188"/>
      <c r="AM77" s="188"/>
      <c r="AN77" s="188"/>
    </row>
    <row r="78" spans="1:40" s="177" customFormat="1" x14ac:dyDescent="0.25">
      <c r="A78" s="1" t="s">
        <v>2557</v>
      </c>
      <c r="B78" s="1" t="b" cm="1">
        <f t="array" ref="B78">IsESG(Table1[[#This Row],[Equity funds: Global]])</f>
        <v>0</v>
      </c>
      <c r="C78" s="55">
        <v>8.4390056611697908</v>
      </c>
      <c r="D78" s="37">
        <v>22</v>
      </c>
      <c r="E78" s="55">
        <v>10.040218005915699</v>
      </c>
      <c r="F78" s="37">
        <v>29</v>
      </c>
      <c r="G78" s="55">
        <v>7.3452190974663703</v>
      </c>
      <c r="H78" s="37">
        <v>16</v>
      </c>
      <c r="I78" s="55">
        <v>23.903208648341099</v>
      </c>
      <c r="J78" s="37">
        <v>50</v>
      </c>
      <c r="K78" s="55">
        <v>6.16265137627847</v>
      </c>
      <c r="L78" s="37">
        <v>41</v>
      </c>
      <c r="M78" s="55">
        <v>-0.30822004485415699</v>
      </c>
      <c r="N78" s="37">
        <v>49</v>
      </c>
      <c r="O78" s="55">
        <v>9.4591022913906606</v>
      </c>
      <c r="P78" s="56">
        <v>2.0955687633436502</v>
      </c>
      <c r="Q78" s="56">
        <v>0.63320580115090996</v>
      </c>
      <c r="R78" s="57">
        <v>8</v>
      </c>
      <c r="S78" s="58">
        <v>0</v>
      </c>
      <c r="T78" s="58">
        <v>0</v>
      </c>
      <c r="U78" s="14" t="s">
        <v>18</v>
      </c>
      <c r="V78" s="59">
        <v>9.4999999999999998E-3</v>
      </c>
      <c r="W78" s="59" t="s">
        <v>18</v>
      </c>
      <c r="X78" s="59">
        <v>9.5034789011941203E-3</v>
      </c>
      <c r="Y78" s="12" t="s">
        <v>30</v>
      </c>
      <c r="Z78" s="60" t="s">
        <v>18</v>
      </c>
      <c r="AA78" s="8" t="s">
        <v>18</v>
      </c>
      <c r="AB78" s="61" t="s">
        <v>18</v>
      </c>
      <c r="AC78" s="62">
        <v>41260</v>
      </c>
      <c r="AD78" s="12" t="s">
        <v>532</v>
      </c>
      <c r="AE78" s="16">
        <v>100000</v>
      </c>
      <c r="AF78" s="14" t="s">
        <v>18</v>
      </c>
      <c r="AG78" s="39" t="s">
        <v>18</v>
      </c>
      <c r="AH78" s="191">
        <v>6.8</v>
      </c>
      <c r="AI78">
        <f>IFERROR(AH78*Table1[[#This Row],[Size
(MEUR)]],0)</f>
        <v>0</v>
      </c>
      <c r="AJ78" s="188"/>
      <c r="AK78" s="188"/>
      <c r="AL78" s="188"/>
      <c r="AM78" s="188"/>
      <c r="AN78" s="188"/>
    </row>
    <row r="79" spans="1:40" s="177" customFormat="1" x14ac:dyDescent="0.25">
      <c r="A79" s="1" t="s">
        <v>503</v>
      </c>
      <c r="B79" s="1" t="b" cm="1">
        <f t="array" ref="B79">IsESG(Table1[[#This Row],[Equity funds: Global]])</f>
        <v>0</v>
      </c>
      <c r="C79" s="55">
        <v>8.3881592575858601</v>
      </c>
      <c r="D79" s="37">
        <v>26</v>
      </c>
      <c r="E79" s="55">
        <v>8.6650595782093998</v>
      </c>
      <c r="F79" s="37">
        <v>49</v>
      </c>
      <c r="G79" s="55">
        <v>4.2071021196903002</v>
      </c>
      <c r="H79" s="37">
        <v>46</v>
      </c>
      <c r="I79" s="55">
        <v>22.3799999999998</v>
      </c>
      <c r="J79" s="37">
        <v>58</v>
      </c>
      <c r="K79" s="55">
        <v>4.59829059829055</v>
      </c>
      <c r="L79" s="37">
        <v>58</v>
      </c>
      <c r="M79" s="55">
        <v>-1.60164667288457</v>
      </c>
      <c r="N79" s="37">
        <v>69</v>
      </c>
      <c r="O79" s="55">
        <v>10.5376139076344</v>
      </c>
      <c r="P79" s="56">
        <v>1.73654024555899</v>
      </c>
      <c r="Q79" s="56">
        <v>0.46056539471361502</v>
      </c>
      <c r="R79" s="57">
        <v>6</v>
      </c>
      <c r="S79" s="58">
        <v>0</v>
      </c>
      <c r="T79" s="58">
        <v>0</v>
      </c>
      <c r="U79" s="14" t="s">
        <v>18</v>
      </c>
      <c r="V79" s="59">
        <v>4.0000000000000001E-3</v>
      </c>
      <c r="W79" s="59" t="s">
        <v>18</v>
      </c>
      <c r="X79" s="59">
        <v>5.4490017513351202E-3</v>
      </c>
      <c r="Y79" s="12" t="s">
        <v>30</v>
      </c>
      <c r="Z79" s="60">
        <v>35.606344049999997</v>
      </c>
      <c r="AA79" s="8">
        <v>-0.57358399999999998</v>
      </c>
      <c r="AB79" s="61">
        <v>65</v>
      </c>
      <c r="AC79" s="62">
        <v>40793</v>
      </c>
      <c r="AD79" s="12" t="s">
        <v>139</v>
      </c>
      <c r="AE79" s="16">
        <v>10000</v>
      </c>
      <c r="AF79" s="14" t="s">
        <v>18</v>
      </c>
      <c r="AG79" s="39">
        <v>-2.2411449999999999</v>
      </c>
      <c r="AH79" s="191">
        <v>6.8</v>
      </c>
      <c r="AI79">
        <f>IFERROR(AH79*Table1[[#This Row],[Size
(MEUR)]],0)</f>
        <v>242.12313953999998</v>
      </c>
      <c r="AJ79" s="188"/>
      <c r="AK79" s="188"/>
      <c r="AL79" s="188"/>
      <c r="AM79" s="188"/>
      <c r="AN79" s="188"/>
    </row>
    <row r="80" spans="1:40" x14ac:dyDescent="0.25">
      <c r="A80" s="40" t="s">
        <v>2560</v>
      </c>
      <c r="B80" s="40" t="b" cm="1">
        <f t="array" ref="B80">IsESG(Table1[[#This Row],[Equity funds: Global]])</f>
        <v>0</v>
      </c>
      <c r="C80" s="41">
        <v>8.2043112022796407</v>
      </c>
      <c r="D80" s="42">
        <v>27</v>
      </c>
      <c r="E80" s="41">
        <v>9.7010205245038499</v>
      </c>
      <c r="F80" s="42">
        <v>35</v>
      </c>
      <c r="G80" s="41">
        <v>5.3562982323194399</v>
      </c>
      <c r="H80" s="42">
        <v>35</v>
      </c>
      <c r="I80" s="41">
        <v>25.522734815798401</v>
      </c>
      <c r="J80" s="42">
        <v>39</v>
      </c>
      <c r="K80" s="41">
        <v>6.7758328627895299</v>
      </c>
      <c r="L80" s="42">
        <v>26</v>
      </c>
      <c r="M80" s="41">
        <v>0.37154989384293702</v>
      </c>
      <c r="N80" s="42">
        <v>32</v>
      </c>
      <c r="O80" s="41">
        <v>11.3288861503619</v>
      </c>
      <c r="P80" s="43">
        <v>1.8926596290212401</v>
      </c>
      <c r="Q80" s="43">
        <v>0.54836820491870897</v>
      </c>
      <c r="R80" s="44">
        <v>8</v>
      </c>
      <c r="S80" s="45">
        <v>0.01</v>
      </c>
      <c r="T80" s="45">
        <v>0.01</v>
      </c>
      <c r="U80" s="46" t="s">
        <v>18</v>
      </c>
      <c r="V80" s="47">
        <v>9.4999999999999998E-3</v>
      </c>
      <c r="W80" s="47" t="s">
        <v>18</v>
      </c>
      <c r="X80" s="47">
        <v>1.1809999999999999E-2</v>
      </c>
      <c r="Y80" s="48" t="s">
        <v>30</v>
      </c>
      <c r="Z80" s="49" t="s">
        <v>18</v>
      </c>
      <c r="AA80" s="50" t="s">
        <v>18</v>
      </c>
      <c r="AB80" s="51" t="s">
        <v>18</v>
      </c>
      <c r="AC80" s="52">
        <v>35583</v>
      </c>
      <c r="AD80" s="48" t="s">
        <v>65</v>
      </c>
      <c r="AE80" s="53">
        <v>1000000</v>
      </c>
      <c r="AF80" s="46" t="s">
        <v>18</v>
      </c>
      <c r="AG80" s="54" t="s">
        <v>18</v>
      </c>
      <c r="AH80" s="191">
        <v>6.8</v>
      </c>
      <c r="AI80">
        <f>IFERROR(AH80*Table1[[#This Row],[Size
(MEUR)]],0)</f>
        <v>0</v>
      </c>
    </row>
    <row r="81" spans="1:40" s="177" customFormat="1" x14ac:dyDescent="0.25">
      <c r="A81" s="1" t="s">
        <v>2561</v>
      </c>
      <c r="B81" s="1" t="b" cm="1">
        <f t="array" ref="B81">IsESG(Table1[[#This Row],[Equity funds: Global]])</f>
        <v>0</v>
      </c>
      <c r="C81" s="55">
        <v>8.1980201970938307</v>
      </c>
      <c r="D81" s="37">
        <v>28</v>
      </c>
      <c r="E81" s="55">
        <v>9.7006469374287292</v>
      </c>
      <c r="F81" s="37">
        <v>36</v>
      </c>
      <c r="G81" s="55">
        <v>5.3505499795334499</v>
      </c>
      <c r="H81" s="37">
        <v>36</v>
      </c>
      <c r="I81" s="55">
        <v>25.4675233718127</v>
      </c>
      <c r="J81" s="37">
        <v>40</v>
      </c>
      <c r="K81" s="55">
        <v>6.7706800117750099</v>
      </c>
      <c r="L81" s="37">
        <v>27</v>
      </c>
      <c r="M81" s="55">
        <v>0.35971223021578003</v>
      </c>
      <c r="N81" s="37">
        <v>33</v>
      </c>
      <c r="O81" s="55">
        <v>12.1296856680266</v>
      </c>
      <c r="P81" s="56">
        <v>1.76315484175787</v>
      </c>
      <c r="Q81" s="56">
        <v>0.54453572990304699</v>
      </c>
      <c r="R81" s="57">
        <v>8</v>
      </c>
      <c r="S81" s="58">
        <v>0.01</v>
      </c>
      <c r="T81" s="58">
        <v>0.01</v>
      </c>
      <c r="U81" s="14" t="s">
        <v>18</v>
      </c>
      <c r="V81" s="59">
        <v>9.4999999999999998E-3</v>
      </c>
      <c r="W81" s="59" t="s">
        <v>18</v>
      </c>
      <c r="X81" s="59">
        <v>1.1809999999999999E-2</v>
      </c>
      <c r="Y81" s="12" t="s">
        <v>30</v>
      </c>
      <c r="Z81" s="60" t="s">
        <v>18</v>
      </c>
      <c r="AA81" s="8" t="s">
        <v>18</v>
      </c>
      <c r="AB81" s="61" t="s">
        <v>18</v>
      </c>
      <c r="AC81" s="62">
        <v>39995</v>
      </c>
      <c r="AD81" s="12" t="s">
        <v>65</v>
      </c>
      <c r="AE81" s="16">
        <v>1000000</v>
      </c>
      <c r="AF81" s="14" t="s">
        <v>18</v>
      </c>
      <c r="AG81" s="39" t="s">
        <v>18</v>
      </c>
      <c r="AH81" s="189">
        <v>7.3</v>
      </c>
      <c r="AI81">
        <f>IFERROR(AH81*Table1[[#This Row],[Size
(MEUR)]],0)</f>
        <v>0</v>
      </c>
      <c r="AJ81" s="188"/>
      <c r="AK81" s="188"/>
      <c r="AL81" s="188"/>
      <c r="AM81" s="188"/>
      <c r="AN81" s="188"/>
    </row>
    <row r="82" spans="1:40" s="177" customFormat="1" x14ac:dyDescent="0.25">
      <c r="A82" s="40" t="s">
        <v>471</v>
      </c>
      <c r="B82" s="40" t="b" cm="1">
        <f t="array" ref="B82">IsESG(Table1[[#This Row],[Equity funds: Global]])</f>
        <v>0</v>
      </c>
      <c r="C82" s="41">
        <v>8.0705400068688196</v>
      </c>
      <c r="D82" s="42">
        <v>29</v>
      </c>
      <c r="E82" s="41">
        <v>8.4341326078682197</v>
      </c>
      <c r="F82" s="42">
        <v>51</v>
      </c>
      <c r="G82" s="41">
        <v>0.35598270364038898</v>
      </c>
      <c r="H82" s="42">
        <v>62</v>
      </c>
      <c r="I82" s="41">
        <v>28.535524407926498</v>
      </c>
      <c r="J82" s="42">
        <v>30</v>
      </c>
      <c r="K82" s="41">
        <v>7.0008851693892797</v>
      </c>
      <c r="L82" s="42">
        <v>23</v>
      </c>
      <c r="M82" s="41">
        <v>-0.18765951058400299</v>
      </c>
      <c r="N82" s="42">
        <v>45</v>
      </c>
      <c r="O82" s="41">
        <v>8.8057746758188902</v>
      </c>
      <c r="P82" s="43">
        <v>2.7770997954159902</v>
      </c>
      <c r="Q82" s="43">
        <v>0.56532525099414699</v>
      </c>
      <c r="R82" s="44">
        <v>8</v>
      </c>
      <c r="S82" s="45">
        <v>0.01</v>
      </c>
      <c r="T82" s="45">
        <v>0.01</v>
      </c>
      <c r="U82" s="46" t="s">
        <v>18</v>
      </c>
      <c r="V82" s="47">
        <v>6.0000000000000001E-3</v>
      </c>
      <c r="W82" s="47" t="s">
        <v>18</v>
      </c>
      <c r="X82" s="47">
        <v>2.1399999999999999E-2</v>
      </c>
      <c r="Y82" s="48" t="s">
        <v>30</v>
      </c>
      <c r="Z82" s="49">
        <v>100.682515299999</v>
      </c>
      <c r="AA82" s="50">
        <v>0.62412814999999999</v>
      </c>
      <c r="AB82" s="51">
        <v>1024</v>
      </c>
      <c r="AC82" s="52">
        <v>40651</v>
      </c>
      <c r="AD82" s="48" t="s">
        <v>382</v>
      </c>
      <c r="AE82" s="53">
        <v>1000</v>
      </c>
      <c r="AF82" s="46" t="s">
        <v>39</v>
      </c>
      <c r="AG82" s="54">
        <v>10.60007572</v>
      </c>
      <c r="AH82" s="191">
        <v>7.6</v>
      </c>
      <c r="AI82">
        <f>IFERROR(AH82*Table1[[#This Row],[Size
(MEUR)]],0)</f>
        <v>765.18711627999232</v>
      </c>
      <c r="AJ82" s="188"/>
      <c r="AK82" s="188"/>
      <c r="AL82" s="188"/>
      <c r="AM82" s="188"/>
      <c r="AN82" s="188"/>
    </row>
    <row r="83" spans="1:40" x14ac:dyDescent="0.25">
      <c r="A83" s="40" t="s">
        <v>531</v>
      </c>
      <c r="B83" s="40" t="b" cm="1">
        <f t="array" ref="B83">IsESG(Table1[[#This Row],[Equity funds: Global]])</f>
        <v>0</v>
      </c>
      <c r="C83" s="41">
        <v>7.8449124504480698</v>
      </c>
      <c r="D83" s="42">
        <v>30</v>
      </c>
      <c r="E83" s="41">
        <v>9.4362179206621999</v>
      </c>
      <c r="F83" s="42">
        <v>41</v>
      </c>
      <c r="G83" s="41">
        <v>6.7560774771200496</v>
      </c>
      <c r="H83" s="42">
        <v>22</v>
      </c>
      <c r="I83" s="41">
        <v>23.227687117312399</v>
      </c>
      <c r="J83" s="42">
        <v>51</v>
      </c>
      <c r="K83" s="41">
        <v>5.8702155964397402</v>
      </c>
      <c r="L83" s="42">
        <v>44</v>
      </c>
      <c r="M83" s="41">
        <v>-0.35580070247736001</v>
      </c>
      <c r="N83" s="42">
        <v>50</v>
      </c>
      <c r="O83" s="41">
        <v>9.4616729960726698</v>
      </c>
      <c r="P83" s="43">
        <v>2.0236038349696899</v>
      </c>
      <c r="Q83" s="43">
        <v>0.59074882222073999</v>
      </c>
      <c r="R83" s="44">
        <v>8</v>
      </c>
      <c r="S83" s="45">
        <v>0</v>
      </c>
      <c r="T83" s="45">
        <v>0</v>
      </c>
      <c r="U83" s="46" t="s">
        <v>18</v>
      </c>
      <c r="V83" s="47">
        <v>1.4999999999999999E-2</v>
      </c>
      <c r="W83" s="47" t="s">
        <v>18</v>
      </c>
      <c r="X83" s="47">
        <v>1.49995680691947E-2</v>
      </c>
      <c r="Y83" s="48" t="s">
        <v>30</v>
      </c>
      <c r="Z83" s="49">
        <v>3300.28646585462</v>
      </c>
      <c r="AA83" s="50">
        <v>-194.14975663988801</v>
      </c>
      <c r="AB83" s="51">
        <v>152862</v>
      </c>
      <c r="AC83" s="52">
        <v>41260</v>
      </c>
      <c r="AD83" s="48" t="s">
        <v>532</v>
      </c>
      <c r="AE83" s="53">
        <v>10</v>
      </c>
      <c r="AF83" s="46" t="s">
        <v>34</v>
      </c>
      <c r="AG83" s="54">
        <v>-350.796584434816</v>
      </c>
      <c r="AH83" s="191">
        <v>7.6</v>
      </c>
      <c r="AI83">
        <f>IFERROR(AH83*Table1[[#This Row],[Size
(MEUR)]],0)</f>
        <v>25082.177140495111</v>
      </c>
    </row>
    <row r="84" spans="1:40" x14ac:dyDescent="0.25">
      <c r="A84" s="1" t="s">
        <v>2556</v>
      </c>
      <c r="B84" s="1" t="b" cm="1">
        <f t="array" ref="B84">IsESG(Table1[[#This Row],[Equity funds: Global]])</f>
        <v>0</v>
      </c>
      <c r="C84" s="55">
        <v>7.7948079726045796</v>
      </c>
      <c r="D84" s="37">
        <v>31</v>
      </c>
      <c r="E84" s="55">
        <v>8.7190837057802497</v>
      </c>
      <c r="F84" s="37">
        <v>48</v>
      </c>
      <c r="G84" s="55">
        <v>1.5026174374265899</v>
      </c>
      <c r="H84" s="37">
        <v>56</v>
      </c>
      <c r="I84" s="55">
        <v>26.821365060249299</v>
      </c>
      <c r="J84" s="37">
        <v>35</v>
      </c>
      <c r="K84" s="55">
        <v>3.1077966359982501</v>
      </c>
      <c r="L84" s="37">
        <v>71</v>
      </c>
      <c r="M84" s="55">
        <v>-3.3500759757663299</v>
      </c>
      <c r="N84" s="37">
        <v>84</v>
      </c>
      <c r="O84" s="55">
        <v>15.5711742792459</v>
      </c>
      <c r="P84" s="56">
        <v>1.4604136653539499</v>
      </c>
      <c r="Q84" s="56">
        <v>0.43735579933036201</v>
      </c>
      <c r="R84" s="57">
        <v>8</v>
      </c>
      <c r="S84" s="58">
        <v>0</v>
      </c>
      <c r="T84" s="58">
        <v>0</v>
      </c>
      <c r="U84" s="14" t="s">
        <v>18</v>
      </c>
      <c r="V84" s="59">
        <v>8.5000000000000006E-3</v>
      </c>
      <c r="W84" s="59" t="s">
        <v>18</v>
      </c>
      <c r="X84" s="59">
        <v>1.06E-2</v>
      </c>
      <c r="Y84" s="12" t="s">
        <v>141</v>
      </c>
      <c r="Z84" s="60" t="s">
        <v>18</v>
      </c>
      <c r="AA84" s="8" t="s">
        <v>18</v>
      </c>
      <c r="AB84" s="61" t="s">
        <v>18</v>
      </c>
      <c r="AC84" s="62">
        <v>41709</v>
      </c>
      <c r="AD84" s="12" t="s">
        <v>511</v>
      </c>
      <c r="AE84" s="16">
        <v>75000</v>
      </c>
      <c r="AF84" s="14" t="s">
        <v>18</v>
      </c>
      <c r="AG84" s="39" t="s">
        <v>18</v>
      </c>
      <c r="AH84" s="190">
        <v>7.1</v>
      </c>
      <c r="AI84">
        <f>IFERROR(AH84*Table1[[#This Row],[Size
(MEUR)]],0)</f>
        <v>0</v>
      </c>
    </row>
    <row r="85" spans="1:40" x14ac:dyDescent="0.25">
      <c r="A85" s="1" t="s">
        <v>582</v>
      </c>
      <c r="B85" s="1" t="b" cm="1">
        <f t="array" ref="B85">IsESG(Table1[[#This Row],[Equity funds: Global]])</f>
        <v>0</v>
      </c>
      <c r="C85" s="74">
        <v>7.7926801495085796</v>
      </c>
      <c r="D85" s="37">
        <v>32</v>
      </c>
      <c r="E85" s="74">
        <v>9.3669300160161093</v>
      </c>
      <c r="F85" s="37">
        <v>44</v>
      </c>
      <c r="G85" s="74">
        <v>4.9639929331120198</v>
      </c>
      <c r="H85" s="37">
        <v>38</v>
      </c>
      <c r="I85" s="74">
        <v>30.512991339107099</v>
      </c>
      <c r="J85" s="37">
        <v>21</v>
      </c>
      <c r="K85" s="74">
        <v>10.3040540540539</v>
      </c>
      <c r="L85" s="37">
        <v>6</v>
      </c>
      <c r="M85" s="74">
        <v>0.82346886258361995</v>
      </c>
      <c r="N85" s="37">
        <v>19</v>
      </c>
      <c r="O85" s="74">
        <v>11.638313283046401</v>
      </c>
      <c r="P85" s="76">
        <v>2.27111793084141</v>
      </c>
      <c r="Q85" s="76">
        <v>0.47154070790562702</v>
      </c>
      <c r="R85" s="77">
        <v>8</v>
      </c>
      <c r="S85" s="78">
        <v>0</v>
      </c>
      <c r="T85" s="78">
        <v>0.01</v>
      </c>
      <c r="U85" s="14" t="s">
        <v>18</v>
      </c>
      <c r="V85" s="79">
        <v>1.7999999999999999E-2</v>
      </c>
      <c r="W85" s="79" t="s">
        <v>18</v>
      </c>
      <c r="X85" s="79">
        <v>1.8048419999999999E-2</v>
      </c>
      <c r="Y85" s="12" t="s">
        <v>30</v>
      </c>
      <c r="Z85" s="60">
        <v>1731.51551832</v>
      </c>
      <c r="AA85" s="8">
        <v>-3.9071804499999998</v>
      </c>
      <c r="AB85" s="80">
        <v>57091</v>
      </c>
      <c r="AC85" s="62">
        <v>36800</v>
      </c>
      <c r="AD85" s="12" t="s">
        <v>583</v>
      </c>
      <c r="AE85" s="16">
        <v>50</v>
      </c>
      <c r="AF85" s="14" t="s">
        <v>18</v>
      </c>
      <c r="AG85" s="39">
        <v>-23.382455149999998</v>
      </c>
      <c r="AH85" s="189">
        <v>6.1</v>
      </c>
      <c r="AI85">
        <f>IFERROR(AH85*Table1[[#This Row],[Size
(MEUR)]],0)</f>
        <v>10562.244661752</v>
      </c>
    </row>
    <row r="86" spans="1:40" s="177" customFormat="1" x14ac:dyDescent="0.25">
      <c r="A86" s="40" t="s">
        <v>552</v>
      </c>
      <c r="B86" s="40" t="b" cm="1">
        <f t="array" ref="B86">IsESG(Table1[[#This Row],[Equity funds: Global]])</f>
        <v>0</v>
      </c>
      <c r="C86" s="41">
        <v>7.5538771497614103</v>
      </c>
      <c r="D86" s="42">
        <v>33</v>
      </c>
      <c r="E86" s="41">
        <v>9.0375192975476999</v>
      </c>
      <c r="F86" s="42">
        <v>46</v>
      </c>
      <c r="G86" s="41">
        <v>4.7192465183475596</v>
      </c>
      <c r="H86" s="42">
        <v>42</v>
      </c>
      <c r="I86" s="41">
        <v>24.7301823595086</v>
      </c>
      <c r="J86" s="42">
        <v>44</v>
      </c>
      <c r="K86" s="41">
        <v>6.4306128929818298</v>
      </c>
      <c r="L86" s="42">
        <v>32</v>
      </c>
      <c r="M86" s="41">
        <v>0.31427716252612198</v>
      </c>
      <c r="N86" s="42">
        <v>36</v>
      </c>
      <c r="O86" s="41">
        <v>11.3227698310383</v>
      </c>
      <c r="P86" s="43">
        <v>1.8236856626436</v>
      </c>
      <c r="Q86" s="43">
        <v>0.50672415219647304</v>
      </c>
      <c r="R86" s="44">
        <v>8</v>
      </c>
      <c r="S86" s="45">
        <v>0.01</v>
      </c>
      <c r="T86" s="45">
        <v>0.01</v>
      </c>
      <c r="U86" s="46" t="s">
        <v>18</v>
      </c>
      <c r="V86" s="47">
        <v>1.6E-2</v>
      </c>
      <c r="W86" s="47" t="s">
        <v>18</v>
      </c>
      <c r="X86" s="47">
        <v>1.831E-2</v>
      </c>
      <c r="Y86" s="48" t="s">
        <v>30</v>
      </c>
      <c r="Z86" s="49">
        <v>406.79576112827999</v>
      </c>
      <c r="AA86" s="50">
        <v>0.61555251</v>
      </c>
      <c r="AB86" s="51">
        <v>39444</v>
      </c>
      <c r="AC86" s="52">
        <v>38261</v>
      </c>
      <c r="AD86" s="48" t="s">
        <v>65</v>
      </c>
      <c r="AE86" s="53" t="s">
        <v>56</v>
      </c>
      <c r="AF86" s="46" t="s">
        <v>18</v>
      </c>
      <c r="AG86" s="54">
        <v>2.09603680999999</v>
      </c>
      <c r="AH86" s="190">
        <v>7.4</v>
      </c>
      <c r="AI86">
        <f>IFERROR(AH86*Table1[[#This Row],[Size
(MEUR)]],0)</f>
        <v>3010.2886323492721</v>
      </c>
      <c r="AJ86" s="188"/>
      <c r="AK86" s="188"/>
      <c r="AL86" s="188"/>
      <c r="AM86" s="188"/>
      <c r="AN86" s="188"/>
    </row>
    <row r="87" spans="1:40" x14ac:dyDescent="0.25">
      <c r="A87" s="1" t="s">
        <v>2559</v>
      </c>
      <c r="B87" s="1" t="b" cm="1">
        <f t="array" ref="B87">IsESG(Table1[[#This Row],[Equity funds: Global]])</f>
        <v>0</v>
      </c>
      <c r="C87" s="55">
        <v>7.5457374267057</v>
      </c>
      <c r="D87" s="37">
        <v>34</v>
      </c>
      <c r="E87" s="55">
        <v>9.0285866060761908</v>
      </c>
      <c r="F87" s="37">
        <v>47</v>
      </c>
      <c r="G87" s="55">
        <v>4.7039901316236303</v>
      </c>
      <c r="H87" s="37">
        <v>43</v>
      </c>
      <c r="I87" s="55">
        <v>24.719643140349302</v>
      </c>
      <c r="J87" s="37">
        <v>45</v>
      </c>
      <c r="K87" s="55">
        <v>6.4323607427056704</v>
      </c>
      <c r="L87" s="37">
        <v>31</v>
      </c>
      <c r="M87" s="55">
        <v>0.31249999999998201</v>
      </c>
      <c r="N87" s="37">
        <v>37</v>
      </c>
      <c r="O87" s="55">
        <v>12.131946615811099</v>
      </c>
      <c r="P87" s="56">
        <v>1.7011807285914999</v>
      </c>
      <c r="Q87" s="56">
        <v>0.50284487335041095</v>
      </c>
      <c r="R87" s="57">
        <v>8</v>
      </c>
      <c r="S87" s="58">
        <v>0.01</v>
      </c>
      <c r="T87" s="58">
        <v>0.01</v>
      </c>
      <c r="U87" s="14" t="s">
        <v>18</v>
      </c>
      <c r="V87" s="59">
        <v>1.6E-2</v>
      </c>
      <c r="W87" s="59" t="s">
        <v>18</v>
      </c>
      <c r="X87" s="59">
        <v>1.831E-2</v>
      </c>
      <c r="Y87" s="12" t="s">
        <v>30</v>
      </c>
      <c r="Z87" s="60" t="s">
        <v>18</v>
      </c>
      <c r="AA87" s="8" t="s">
        <v>18</v>
      </c>
      <c r="AB87" s="61" t="s">
        <v>18</v>
      </c>
      <c r="AC87" s="62">
        <v>38261</v>
      </c>
      <c r="AD87" s="12" t="s">
        <v>65</v>
      </c>
      <c r="AE87" s="16">
        <v>30000</v>
      </c>
      <c r="AF87" s="14" t="s">
        <v>18</v>
      </c>
      <c r="AG87" s="39" t="s">
        <v>18</v>
      </c>
      <c r="AH87" s="191">
        <v>7.1</v>
      </c>
      <c r="AI87">
        <f>IFERROR(AH87*Table1[[#This Row],[Size
(MEUR)]],0)</f>
        <v>0</v>
      </c>
    </row>
    <row r="88" spans="1:40" x14ac:dyDescent="0.25">
      <c r="A88" s="40" t="s">
        <v>516</v>
      </c>
      <c r="B88" s="40" t="b" cm="1">
        <f t="array" ref="B88">IsESG(Table1[[#This Row],[Equity funds: Global]])</f>
        <v>0</v>
      </c>
      <c r="C88" s="41">
        <v>7.1077640670764</v>
      </c>
      <c r="D88" s="42">
        <v>35</v>
      </c>
      <c r="E88" s="41">
        <v>7.7395315901995696</v>
      </c>
      <c r="F88" s="42">
        <v>59</v>
      </c>
      <c r="G88" s="41">
        <v>-2.8569057743555102</v>
      </c>
      <c r="H88" s="42">
        <v>69</v>
      </c>
      <c r="I88" s="41">
        <v>20.300894905052601</v>
      </c>
      <c r="J88" s="42">
        <v>67</v>
      </c>
      <c r="K88" s="41">
        <v>4.19660406173392</v>
      </c>
      <c r="L88" s="42">
        <v>60</v>
      </c>
      <c r="M88" s="41">
        <v>-3.8231528008426698</v>
      </c>
      <c r="N88" s="42">
        <v>88</v>
      </c>
      <c r="O88" s="41">
        <v>11.824050592462999</v>
      </c>
      <c r="P88" s="43">
        <v>1.3717706483902401</v>
      </c>
      <c r="Q88" s="43">
        <v>0.36671016266532802</v>
      </c>
      <c r="R88" s="44">
        <v>8</v>
      </c>
      <c r="S88" s="45">
        <v>0</v>
      </c>
      <c r="T88" s="45">
        <v>0</v>
      </c>
      <c r="U88" s="46" t="s">
        <v>18</v>
      </c>
      <c r="V88" s="47">
        <v>1.4999999999999999E-2</v>
      </c>
      <c r="W88" s="47" t="s">
        <v>18</v>
      </c>
      <c r="X88" s="47">
        <v>1.78E-2</v>
      </c>
      <c r="Y88" s="48" t="s">
        <v>141</v>
      </c>
      <c r="Z88" s="49">
        <v>125.0027695</v>
      </c>
      <c r="AA88" s="50" t="s">
        <v>18</v>
      </c>
      <c r="AB88" s="51" t="s">
        <v>18</v>
      </c>
      <c r="AC88" s="52">
        <v>41871</v>
      </c>
      <c r="AD88" s="48" t="s">
        <v>167</v>
      </c>
      <c r="AE88" s="53">
        <v>10</v>
      </c>
      <c r="AF88" s="46" t="s">
        <v>32</v>
      </c>
      <c r="AG88" s="54" t="s">
        <v>18</v>
      </c>
      <c r="AH88" s="190"/>
      <c r="AI88">
        <f>IFERROR(AH88*Table1[[#This Row],[Size
(MEUR)]],0)</f>
        <v>0</v>
      </c>
    </row>
    <row r="89" spans="1:40" x14ac:dyDescent="0.25">
      <c r="A89" s="40" t="s">
        <v>482</v>
      </c>
      <c r="B89" s="40" t="b" cm="1">
        <f t="array" ref="B89">IsESG(Table1[[#This Row],[Equity funds: Global]])</f>
        <v>0</v>
      </c>
      <c r="C89" s="41">
        <v>6.9878595613025603</v>
      </c>
      <c r="D89" s="42">
        <v>36</v>
      </c>
      <c r="E89" s="41">
        <v>8.0061981702752494</v>
      </c>
      <c r="F89" s="42">
        <v>53</v>
      </c>
      <c r="G89" s="41">
        <v>3.7477096680831901</v>
      </c>
      <c r="H89" s="42">
        <v>47</v>
      </c>
      <c r="I89" s="41">
        <v>25.763511434724201</v>
      </c>
      <c r="J89" s="42">
        <v>38</v>
      </c>
      <c r="K89" s="41">
        <v>6.2233283863924296</v>
      </c>
      <c r="L89" s="42">
        <v>39</v>
      </c>
      <c r="M89" s="41">
        <v>0.66820995255214499</v>
      </c>
      <c r="N89" s="42">
        <v>26</v>
      </c>
      <c r="O89" s="41">
        <v>10.0369451316392</v>
      </c>
      <c r="P89" s="43">
        <v>2.1602690652501702</v>
      </c>
      <c r="Q89" s="43">
        <v>0.48446373187464697</v>
      </c>
      <c r="R89" s="44">
        <v>8</v>
      </c>
      <c r="S89" s="45">
        <v>0.01</v>
      </c>
      <c r="T89" s="45">
        <v>0.01</v>
      </c>
      <c r="U89" s="46" t="s">
        <v>18</v>
      </c>
      <c r="V89" s="47">
        <v>1.95E-2</v>
      </c>
      <c r="W89" s="47" t="s">
        <v>18</v>
      </c>
      <c r="X89" s="47">
        <v>1.95E-2</v>
      </c>
      <c r="Y89" s="48" t="s">
        <v>30</v>
      </c>
      <c r="Z89" s="49">
        <v>283.82823524000003</v>
      </c>
      <c r="AA89" s="50">
        <v>-0.45732171999999999</v>
      </c>
      <c r="AB89" s="51">
        <v>9434</v>
      </c>
      <c r="AC89" s="52">
        <v>36655</v>
      </c>
      <c r="AD89" s="48" t="s">
        <v>41</v>
      </c>
      <c r="AE89" s="53">
        <v>10</v>
      </c>
      <c r="AF89" s="46" t="s">
        <v>42</v>
      </c>
      <c r="AG89" s="54">
        <v>-1.2555386899999901</v>
      </c>
      <c r="AH89" s="189">
        <v>7.3</v>
      </c>
      <c r="AI89">
        <f>IFERROR(AH89*Table1[[#This Row],[Size
(MEUR)]],0)</f>
        <v>2071.946117252</v>
      </c>
    </row>
    <row r="90" spans="1:40" x14ac:dyDescent="0.25">
      <c r="A90" s="40" t="s">
        <v>510</v>
      </c>
      <c r="B90" s="40" t="b" cm="1">
        <f t="array" ref="B90">IsESG(Table1[[#This Row],[Equity funds: Global]])</f>
        <v>0</v>
      </c>
      <c r="C90" s="41">
        <v>6.9708288718957503</v>
      </c>
      <c r="D90" s="42">
        <v>37</v>
      </c>
      <c r="E90" s="41">
        <v>7.8948899572632101</v>
      </c>
      <c r="F90" s="42">
        <v>57</v>
      </c>
      <c r="G90" s="41">
        <v>0.72920968012120102</v>
      </c>
      <c r="H90" s="42">
        <v>60</v>
      </c>
      <c r="I90" s="41">
        <v>25.8490596190031</v>
      </c>
      <c r="J90" s="42">
        <v>37</v>
      </c>
      <c r="K90" s="41">
        <v>2.7112833650475698</v>
      </c>
      <c r="L90" s="42">
        <v>72</v>
      </c>
      <c r="M90" s="41">
        <v>-3.4125694101060402</v>
      </c>
      <c r="N90" s="42">
        <v>85</v>
      </c>
      <c r="O90" s="41">
        <v>15.571885813309599</v>
      </c>
      <c r="P90" s="43">
        <v>1.3979071335834501</v>
      </c>
      <c r="Q90" s="43">
        <v>0.39068437536495498</v>
      </c>
      <c r="R90" s="44">
        <v>8</v>
      </c>
      <c r="S90" s="45">
        <v>0</v>
      </c>
      <c r="T90" s="45">
        <v>0</v>
      </c>
      <c r="U90" s="46" t="s">
        <v>18</v>
      </c>
      <c r="V90" s="47">
        <v>1.4999999999999999E-2</v>
      </c>
      <c r="W90" s="47" t="s">
        <v>18</v>
      </c>
      <c r="X90" s="47">
        <v>1.8200000000000001E-2</v>
      </c>
      <c r="Y90" s="48" t="s">
        <v>141</v>
      </c>
      <c r="Z90" s="49">
        <v>227.72579517</v>
      </c>
      <c r="AA90" s="50">
        <v>7.4352083845999895E-2</v>
      </c>
      <c r="AB90" s="51">
        <v>8</v>
      </c>
      <c r="AC90" s="52">
        <v>41709</v>
      </c>
      <c r="AD90" s="48" t="s">
        <v>511</v>
      </c>
      <c r="AE90" s="53">
        <v>50</v>
      </c>
      <c r="AF90" s="46" t="s">
        <v>34</v>
      </c>
      <c r="AG90" s="54">
        <v>0.53909856694699998</v>
      </c>
      <c r="AH90" s="190">
        <v>7.5</v>
      </c>
      <c r="AI90">
        <f>IFERROR(AH90*Table1[[#This Row],[Size
(MEUR)]],0)</f>
        <v>1707.9434637750001</v>
      </c>
    </row>
    <row r="91" spans="1:40" x14ac:dyDescent="0.25">
      <c r="A91" s="1" t="s">
        <v>537</v>
      </c>
      <c r="B91" s="1" t="b" cm="1">
        <f t="array" ref="B91">IsESG(Table1[[#This Row],[Equity funds: Global]])</f>
        <v>0</v>
      </c>
      <c r="C91" s="55">
        <v>6.8143686995181199</v>
      </c>
      <c r="D91" s="37">
        <v>38</v>
      </c>
      <c r="E91" s="55">
        <v>7.2350355175555103</v>
      </c>
      <c r="F91" s="37">
        <v>61</v>
      </c>
      <c r="G91" s="55">
        <v>4.8112845609425001</v>
      </c>
      <c r="H91" s="37">
        <v>40</v>
      </c>
      <c r="I91" s="55">
        <v>16.784960229460701</v>
      </c>
      <c r="J91" s="37">
        <v>74</v>
      </c>
      <c r="K91" s="55">
        <v>6.1517432001014303</v>
      </c>
      <c r="L91" s="37">
        <v>42</v>
      </c>
      <c r="M91" s="55">
        <v>-2.3199053711848601</v>
      </c>
      <c r="N91" s="37">
        <v>75</v>
      </c>
      <c r="O91" s="55">
        <v>8.3974805301396795</v>
      </c>
      <c r="P91" s="56">
        <v>1.51282885701658</v>
      </c>
      <c r="Q91" s="56">
        <v>0.44194559621733898</v>
      </c>
      <c r="R91" s="57">
        <v>8</v>
      </c>
      <c r="S91" s="58">
        <v>0</v>
      </c>
      <c r="T91" s="58">
        <v>0</v>
      </c>
      <c r="U91" s="14" t="s">
        <v>18</v>
      </c>
      <c r="V91" s="59">
        <v>8.0000000000000002E-3</v>
      </c>
      <c r="W91" s="59" t="s">
        <v>18</v>
      </c>
      <c r="X91" s="59">
        <v>8.0134172680603293E-3</v>
      </c>
      <c r="Y91" s="12" t="s">
        <v>30</v>
      </c>
      <c r="Z91" s="60">
        <v>284.76819496419103</v>
      </c>
      <c r="AA91" s="8">
        <v>-4.6934353873249997</v>
      </c>
      <c r="AB91" s="61">
        <v>204</v>
      </c>
      <c r="AC91" s="62">
        <v>36416</v>
      </c>
      <c r="AD91" s="12" t="s">
        <v>538</v>
      </c>
      <c r="AE91" s="16">
        <v>1000000</v>
      </c>
      <c r="AF91" s="14" t="s">
        <v>18</v>
      </c>
      <c r="AG91" s="39">
        <v>-49.998850909752001</v>
      </c>
      <c r="AH91" s="189">
        <v>7.5</v>
      </c>
      <c r="AI91">
        <f>IFERROR(AH91*Table1[[#This Row],[Size
(MEUR)]],0)</f>
        <v>2135.7614622314327</v>
      </c>
    </row>
    <row r="92" spans="1:40" x14ac:dyDescent="0.25">
      <c r="A92" s="126" t="s">
        <v>574</v>
      </c>
      <c r="B92" s="126" t="b" cm="1">
        <f t="array" ref="B92">IsESG(Table1[[#This Row],[Equity funds: Global]])</f>
        <v>0</v>
      </c>
      <c r="C92" s="127">
        <v>5.5331117118615003</v>
      </c>
      <c r="D92" s="128">
        <v>39</v>
      </c>
      <c r="E92" s="127">
        <v>7.8924007712979103</v>
      </c>
      <c r="F92" s="128">
        <v>58</v>
      </c>
      <c r="G92" s="127">
        <v>3.6402038779691899</v>
      </c>
      <c r="H92" s="128">
        <v>48</v>
      </c>
      <c r="I92" s="127">
        <v>18.315070442578499</v>
      </c>
      <c r="J92" s="128">
        <v>71</v>
      </c>
      <c r="K92" s="127">
        <v>-1.5442186537823801</v>
      </c>
      <c r="L92" s="128">
        <v>83</v>
      </c>
      <c r="M92" s="127">
        <v>-2.91239460961771</v>
      </c>
      <c r="N92" s="128">
        <v>83</v>
      </c>
      <c r="O92" s="127">
        <v>11.500936486151801</v>
      </c>
      <c r="P92" s="131">
        <v>1.23764365645242</v>
      </c>
      <c r="Q92" s="131">
        <v>0.47532376095715301</v>
      </c>
      <c r="R92" s="132">
        <v>6</v>
      </c>
      <c r="S92" s="133">
        <v>0</v>
      </c>
      <c r="T92" s="133">
        <v>0</v>
      </c>
      <c r="U92" s="134" t="s">
        <v>18</v>
      </c>
      <c r="V92" s="135">
        <v>1.2500000000000001E-2</v>
      </c>
      <c r="W92" s="135" t="s">
        <v>18</v>
      </c>
      <c r="X92" s="135">
        <v>1.30418079449978E-2</v>
      </c>
      <c r="Y92" s="136" t="s">
        <v>30</v>
      </c>
      <c r="Z92" s="137">
        <v>27.67370747</v>
      </c>
      <c r="AA92" s="138">
        <v>8.5854E-2</v>
      </c>
      <c r="AB92" s="139">
        <v>2685</v>
      </c>
      <c r="AC92" s="140">
        <v>36794</v>
      </c>
      <c r="AD92" s="136" t="s">
        <v>466</v>
      </c>
      <c r="AE92" s="141">
        <v>10</v>
      </c>
      <c r="AF92" s="134" t="s">
        <v>18</v>
      </c>
      <c r="AG92" s="142">
        <v>0.34796300000000002</v>
      </c>
      <c r="AH92" s="192">
        <v>7.5</v>
      </c>
      <c r="AI92">
        <f>IFERROR(AH92*Table1[[#This Row],[Size
(MEUR)]],0)</f>
        <v>207.552806025</v>
      </c>
    </row>
    <row r="93" spans="1:40" x14ac:dyDescent="0.25">
      <c r="A93" s="237" t="s">
        <v>517</v>
      </c>
      <c r="B93" s="237" t="b" cm="1">
        <f t="array" ref="B93">IsESG(Table1[[#This Row],[Equity funds: Global]])</f>
        <v>0</v>
      </c>
      <c r="C93" s="74">
        <v>5.3570164315945403</v>
      </c>
      <c r="D93" s="238">
        <v>40</v>
      </c>
      <c r="E93" s="74">
        <v>5.4072771432400497</v>
      </c>
      <c r="F93" s="238">
        <v>64</v>
      </c>
      <c r="G93" s="74">
        <v>3.1808440130787599</v>
      </c>
      <c r="H93" s="238">
        <v>50</v>
      </c>
      <c r="I93" s="74">
        <v>15.123236962851999</v>
      </c>
      <c r="J93" s="238">
        <v>76</v>
      </c>
      <c r="K93" s="74">
        <v>5.4003460054117696</v>
      </c>
      <c r="L93" s="238">
        <v>50</v>
      </c>
      <c r="M93" s="74">
        <v>-2.3977062203983799</v>
      </c>
      <c r="N93" s="238">
        <v>76</v>
      </c>
      <c r="O93" s="74">
        <v>8.5936202827150598</v>
      </c>
      <c r="P93" s="76">
        <v>1.28493315300787</v>
      </c>
      <c r="Q93" s="76">
        <v>0.30728509293631501</v>
      </c>
      <c r="R93" s="77">
        <v>8</v>
      </c>
      <c r="S93" s="78">
        <v>0</v>
      </c>
      <c r="T93" s="78">
        <v>0</v>
      </c>
      <c r="U93" s="239" t="s">
        <v>18</v>
      </c>
      <c r="V93" s="79">
        <v>1.4999999999999999E-2</v>
      </c>
      <c r="W93" s="79" t="s">
        <v>18</v>
      </c>
      <c r="X93" s="79">
        <v>1.78E-2</v>
      </c>
      <c r="Y93" s="240" t="s">
        <v>141</v>
      </c>
      <c r="Z93" s="241">
        <v>580.10239583999999</v>
      </c>
      <c r="AA93" s="242">
        <v>-0.36139115289699902</v>
      </c>
      <c r="AB93" s="80">
        <v>3467</v>
      </c>
      <c r="AC93" s="243">
        <v>39190</v>
      </c>
      <c r="AD93" s="240" t="s">
        <v>142</v>
      </c>
      <c r="AE93" s="244">
        <v>50</v>
      </c>
      <c r="AF93" s="239" t="s">
        <v>18</v>
      </c>
      <c r="AG93" s="245">
        <v>-5.0575026027960002</v>
      </c>
      <c r="AH93" s="193">
        <v>541.80000000000018</v>
      </c>
      <c r="AI93">
        <f>SUM(AI2:AI92)</f>
        <v>347927.65123235318</v>
      </c>
    </row>
    <row r="94" spans="1:40" x14ac:dyDescent="0.25">
      <c r="A94" s="1" t="s">
        <v>500</v>
      </c>
      <c r="B94" s="1" t="b" cm="1">
        <f t="array" ref="B94">IsESG(Table1[[#This Row],[Equity funds: Global]])</f>
        <v>0</v>
      </c>
      <c r="C94" s="55">
        <v>4.6761886689444303</v>
      </c>
      <c r="D94" s="37">
        <v>42</v>
      </c>
      <c r="E94" s="55">
        <v>0.73798393971682397</v>
      </c>
      <c r="F94" s="37">
        <v>67</v>
      </c>
      <c r="G94" s="55">
        <v>-9.5900049119290198</v>
      </c>
      <c r="H94" s="37">
        <v>74</v>
      </c>
      <c r="I94" s="55">
        <v>25.913397678749899</v>
      </c>
      <c r="J94" s="37">
        <v>36</v>
      </c>
      <c r="K94" s="55">
        <v>2.1892740465123399</v>
      </c>
      <c r="L94" s="37">
        <v>74</v>
      </c>
      <c r="M94" s="55">
        <v>-0.98186929997071604</v>
      </c>
      <c r="N94" s="37">
        <v>62</v>
      </c>
      <c r="O94" s="55">
        <v>15.3670559754029</v>
      </c>
      <c r="P94" s="56">
        <v>1.4207268039151399</v>
      </c>
      <c r="Q94" s="56">
        <v>-1.18913358040591E-2</v>
      </c>
      <c r="R94" s="57">
        <v>8</v>
      </c>
      <c r="S94" s="58">
        <v>0</v>
      </c>
      <c r="T94" s="58">
        <v>0.01</v>
      </c>
      <c r="U94" s="14" t="s">
        <v>18</v>
      </c>
      <c r="V94" s="59">
        <v>0.02</v>
      </c>
      <c r="W94" s="59" t="s">
        <v>18</v>
      </c>
      <c r="X94" s="59">
        <v>0.02</v>
      </c>
      <c r="Y94" s="12" t="s">
        <v>30</v>
      </c>
      <c r="Z94" s="60">
        <v>32.722095150000001</v>
      </c>
      <c r="AA94" s="8">
        <v>-0.78867809999999905</v>
      </c>
      <c r="AB94" s="61">
        <v>321</v>
      </c>
      <c r="AC94" s="62">
        <v>39952</v>
      </c>
      <c r="AD94" s="12" t="s">
        <v>501</v>
      </c>
      <c r="AE94" s="16" t="s">
        <v>56</v>
      </c>
      <c r="AF94" s="14" t="s">
        <v>18</v>
      </c>
      <c r="AG94" s="39">
        <v>-19.861158710000002</v>
      </c>
    </row>
    <row r="95" spans="1:40" x14ac:dyDescent="0.25">
      <c r="Z95" s="161"/>
    </row>
    <row r="96" spans="1:40" ht="15.75" thickBot="1" x14ac:dyDescent="0.3">
      <c r="Z96" s="187" t="s">
        <v>2359</v>
      </c>
      <c r="AG96" s="187" t="s">
        <v>2360</v>
      </c>
      <c r="AI96">
        <f>SUM(AI9:AI87)</f>
        <v>337965.91935573332</v>
      </c>
    </row>
    <row r="97" spans="1:36" x14ac:dyDescent="0.25">
      <c r="Y97" s="194" t="s">
        <v>2353</v>
      </c>
      <c r="Z97" s="196">
        <v>17732.067147695099</v>
      </c>
      <c r="AG97" s="206">
        <v>3102.2272046412836</v>
      </c>
      <c r="AI97" s="161">
        <f>SUM(Z9:Z87)</f>
        <v>48521.586328402918</v>
      </c>
      <c r="AJ97">
        <v>48240.189036662567</v>
      </c>
    </row>
    <row r="98" spans="1:36" ht="15.75" thickBot="1" x14ac:dyDescent="0.3">
      <c r="Y98" s="204" t="s">
        <v>2354</v>
      </c>
      <c r="Z98" s="205">
        <f>Z97/Z93 * 100</f>
        <v>3056.7133104180184</v>
      </c>
      <c r="AA98" s="161"/>
      <c r="AG98" s="207">
        <f>AG97/AG93*100</f>
        <v>-61339.112369932183</v>
      </c>
      <c r="AI98">
        <f>AI96/AI97</f>
        <v>6.9652693765681635</v>
      </c>
      <c r="AJ98">
        <v>4.4113826345878282</v>
      </c>
    </row>
    <row r="99" spans="1:36" x14ac:dyDescent="0.25">
      <c r="O99" s="247" t="s">
        <v>2761</v>
      </c>
      <c r="P99" s="247" t="s">
        <v>2762</v>
      </c>
      <c r="Y99" s="248"/>
      <c r="Z99" s="249"/>
      <c r="AA99" s="161"/>
      <c r="AG99" s="250"/>
    </row>
    <row r="100" spans="1:36" ht="15.75" thickBot="1" x14ac:dyDescent="0.3">
      <c r="N100" s="246" t="s">
        <v>2767</v>
      </c>
      <c r="O100" s="251">
        <f>AVERAGEIFS(O$2:O$94, $B$2:$B$94, TRUE, O$2:O$94, "&lt;&gt;")</f>
        <v>13.609114670312255</v>
      </c>
      <c r="P100" s="251">
        <f>AVERAGEIFS(O$2:O$94, $B$2:$B$94, FALSE, O$2:O$94, "&lt;&gt;")</f>
        <v>12.079201113299645</v>
      </c>
    </row>
    <row r="101" spans="1:36" x14ac:dyDescent="0.25">
      <c r="N101" s="246"/>
      <c r="AF101" s="194" t="s">
        <v>2356</v>
      </c>
      <c r="AG101" s="195" t="s">
        <v>2357</v>
      </c>
      <c r="AH101" s="195">
        <f>AH93/COUNTA(AH2:AH92)</f>
        <v>7.3216216216216239</v>
      </c>
      <c r="AI101" s="196"/>
    </row>
    <row r="102" spans="1:36" x14ac:dyDescent="0.25">
      <c r="N102" s="246" t="s">
        <v>2763</v>
      </c>
      <c r="O102" s="253">
        <f>AVERAGEIFS( $S2:$S94, $B$2:$B$94, TRUE, $S2:$S94, "&lt;&gt;")</f>
        <v>2.2222222222222222E-3</v>
      </c>
      <c r="P102" s="253">
        <f>AVERAGEIFS( $S2:$S94, $B$2:$B$94, FALSE, $S2:$S94, "&lt;&gt;")</f>
        <v>3.4920634920634929E-3</v>
      </c>
      <c r="AF102" s="197"/>
      <c r="AG102" t="s">
        <v>2358</v>
      </c>
      <c r="AI102" s="198">
        <f>(AI93-AJ97)/(Z93-AJ98)</f>
        <v>520.56998515062662</v>
      </c>
    </row>
    <row r="103" spans="1:36" x14ac:dyDescent="0.25">
      <c r="N103" s="246" t="s">
        <v>2764</v>
      </c>
      <c r="O103" s="253">
        <f>AVERAGEIFS($T$2:$T$94, $B$2:$B$94, TRUE, $T$2:$T$94, "&lt;&gt;")</f>
        <v>7.6923076923076936E-3</v>
      </c>
      <c r="P103" s="253">
        <f>AVERAGEIFS($T$2:$T$94, $B$2:$B$94, FALSE, $T$2:$T$94, "&lt;&gt;")</f>
        <v>3.6885245901639358E-3</v>
      </c>
      <c r="AF103" s="197"/>
      <c r="AI103" s="198"/>
    </row>
    <row r="104" spans="1:36" x14ac:dyDescent="0.25">
      <c r="A104" s="246"/>
      <c r="N104" s="246" t="s">
        <v>2765</v>
      </c>
      <c r="O104" s="253">
        <f>AVERAGEIFS($V$2:$V$94, $B$2:$B$94, TRUE, $V$2:$V$94, "&lt;&gt;")</f>
        <v>1.3737037037037041E-2</v>
      </c>
      <c r="P104" s="253">
        <f>AVERAGEIFS($V$2:$V$94, $B$2:$B$94, FALSE, $V$2:$V$94, "&lt;&gt;")</f>
        <v>1.0386153846153849E-2</v>
      </c>
      <c r="AF104" s="199" t="s">
        <v>2353</v>
      </c>
      <c r="AG104" t="s">
        <v>2357</v>
      </c>
      <c r="AH104" s="200">
        <v>7.2621212121212162</v>
      </c>
      <c r="AI104" s="198"/>
    </row>
    <row r="105" spans="1:36" ht="15.75" thickBot="1" x14ac:dyDescent="0.3">
      <c r="A105" s="246"/>
      <c r="N105" s="246" t="s">
        <v>2766</v>
      </c>
      <c r="O105" s="253">
        <f>AVERAGEIFS($X$2:$X$94, $B$2:$B$94, TRUE, $X$2:$X$94, "&lt;&gt;")</f>
        <v>1.3823490895951352E-2</v>
      </c>
      <c r="P105" s="253">
        <f>AVERAGEIFS($X$2:$X$94, $B$2:$B$94, FALSE, $X$2:$X$94, "&lt;&gt;")</f>
        <v>1.178957181839198E-2</v>
      </c>
      <c r="AF105" s="201"/>
      <c r="AG105" s="202" t="s">
        <v>2358</v>
      </c>
      <c r="AH105" s="202"/>
      <c r="AI105" s="203">
        <v>4.4113826345878282</v>
      </c>
    </row>
    <row r="107" spans="1:36" x14ac:dyDescent="0.25">
      <c r="N107" s="246" t="s">
        <v>2768</v>
      </c>
      <c r="O107" s="224">
        <f>AVERAGEIFS($P$2:$P$94, $B$2:$B$94, TRUE, $P$2:$P$94, "&lt;&gt;")</f>
        <v>1.6621754150291208</v>
      </c>
      <c r="P107" s="224">
        <f>AVERAGEIFS($P$2:$P$94, $B$2:$B$94, FALSE, $P$2:$P$94, "&lt;&gt;")</f>
        <v>1.9467928892858943</v>
      </c>
    </row>
    <row r="108" spans="1:36" x14ac:dyDescent="0.25">
      <c r="N108" s="246" t="s">
        <v>2769</v>
      </c>
      <c r="O108" s="224">
        <f>AVERAGEIFS($Q$2:$Q$94, $B$2:$B$94, TRUE, $Q$2:$Q$94, "&lt;&gt;")</f>
        <v>0.48339478671168784</v>
      </c>
      <c r="P108" s="224">
        <f>AVERAGEIFS($Q$2:$Q$94, $B$2:$B$94, FALSE, $Q$2:$Q$94, "&lt;&gt;")</f>
        <v>0.52209405601447489</v>
      </c>
    </row>
    <row r="110" spans="1:36" x14ac:dyDescent="0.25">
      <c r="N110" s="246" t="s">
        <v>2359</v>
      </c>
      <c r="O110">
        <f>SUMIF( $B$2:$B$94, TRUE, $Z$2:$Z$94)</f>
        <v>17732.067147695081</v>
      </c>
      <c r="P110">
        <f>SUMIF( $B$2:$B$94, FALSE, $Z$2:$Z$94)</f>
        <v>32938.977354857489</v>
      </c>
      <c r="Q110">
        <f>O110+P110</f>
        <v>50671.04450255257</v>
      </c>
    </row>
    <row r="111" spans="1:36" x14ac:dyDescent="0.25">
      <c r="N111" s="246" t="s">
        <v>2770</v>
      </c>
      <c r="O111" s="263">
        <f>O110/Q110</f>
        <v>0.34994477263640822</v>
      </c>
      <c r="P111" s="263">
        <f>P110/Q110</f>
        <v>0.65005522736359178</v>
      </c>
    </row>
    <row r="113" spans="14:17" x14ac:dyDescent="0.25">
      <c r="N113" s="246" t="s">
        <v>2774</v>
      </c>
      <c r="O113" s="224">
        <f>SUMIF( $B$2:$B$94, TRUE, $AG$2:$AG$94)</f>
        <v>3102.2272046412841</v>
      </c>
      <c r="P113" s="224">
        <f>SUMIF( $B$2:$B$94, FALSE, $AA$2:$AA$94)</f>
        <v>258.05932070893618</v>
      </c>
      <c r="Q113">
        <f>O113+P113</f>
        <v>3360.2865253502205</v>
      </c>
    </row>
    <row r="114" spans="14:17" x14ac:dyDescent="0.25">
      <c r="N114" s="246" t="s">
        <v>2776</v>
      </c>
      <c r="O114" s="252">
        <f>O113/$Q$113</f>
        <v>0.92320317962110665</v>
      </c>
      <c r="P114" s="252">
        <f>P113/$Q$113</f>
        <v>7.6796820378893238E-2</v>
      </c>
    </row>
  </sheetData>
  <phoneticPr fontId="16"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ED614-C6BD-4391-81CA-7B08E3FD8D4B}">
  <sheetPr codeName="Sheet7"/>
  <dimension ref="A1:AN39"/>
  <sheetViews>
    <sheetView tabSelected="1" zoomScale="85" zoomScaleNormal="85" workbookViewId="0">
      <pane ySplit="1" topLeftCell="A2" activePane="bottomLeft" state="frozen"/>
      <selection activeCell="B1" sqref="B1"/>
      <selection pane="bottomLeft" activeCell="I72" sqref="I71:I72"/>
    </sheetView>
  </sheetViews>
  <sheetFormatPr defaultRowHeight="15" x14ac:dyDescent="0.25"/>
  <cols>
    <col min="1" max="1" width="59.5703125" bestFit="1" customWidth="1"/>
    <col min="2" max="2" width="12.7109375" customWidth="1"/>
    <col min="3" max="3" width="11.5703125" customWidth="1"/>
    <col min="4" max="4" width="12.140625" customWidth="1"/>
    <col min="5" max="5" width="11.5703125" customWidth="1"/>
    <col min="6" max="6" width="12.140625" customWidth="1"/>
    <col min="7" max="7" width="11.5703125" customWidth="1"/>
    <col min="8" max="8" width="12.140625" customWidth="1"/>
    <col min="9" max="9" width="11.5703125" customWidth="1"/>
    <col min="10" max="10" width="12.140625" customWidth="1"/>
    <col min="11" max="11" width="12.7109375" customWidth="1"/>
    <col min="12" max="12" width="13.28515625" customWidth="1"/>
    <col min="13" max="13" width="12.7109375" customWidth="1"/>
    <col min="14" max="14" width="13.28515625" customWidth="1"/>
    <col min="15" max="29" width="12.7109375" customWidth="1"/>
    <col min="30" max="30" width="14.140625" customWidth="1"/>
    <col min="31" max="33" width="12.7109375" customWidth="1"/>
    <col min="34" max="34" width="12" customWidth="1"/>
  </cols>
  <sheetData>
    <row r="1" spans="1:40" ht="60" x14ac:dyDescent="0.25">
      <c r="A1" s="30" t="s">
        <v>2555</v>
      </c>
      <c r="B1" s="30" t="s">
        <v>2364</v>
      </c>
      <c r="C1" s="31" t="s">
        <v>6</v>
      </c>
      <c r="D1" s="32" t="s">
        <v>7</v>
      </c>
      <c r="E1" s="31" t="s">
        <v>8</v>
      </c>
      <c r="F1" s="32" t="s">
        <v>2382</v>
      </c>
      <c r="G1" s="31" t="s">
        <v>9</v>
      </c>
      <c r="H1" s="24" t="s">
        <v>2383</v>
      </c>
      <c r="I1" s="31" t="s">
        <v>10</v>
      </c>
      <c r="J1" s="32" t="s">
        <v>2384</v>
      </c>
      <c r="K1" s="31" t="s">
        <v>11</v>
      </c>
      <c r="L1" s="32" t="s">
        <v>2385</v>
      </c>
      <c r="M1" s="31" t="s">
        <v>12</v>
      </c>
      <c r="N1" s="32" t="s">
        <v>2386</v>
      </c>
      <c r="O1" s="31" t="s">
        <v>13</v>
      </c>
      <c r="P1" s="32" t="s">
        <v>14</v>
      </c>
      <c r="Q1" s="32" t="s">
        <v>15</v>
      </c>
      <c r="R1" s="33" t="s">
        <v>2</v>
      </c>
      <c r="S1" s="32" t="s">
        <v>16</v>
      </c>
      <c r="T1" s="32" t="s">
        <v>17</v>
      </c>
      <c r="U1" s="32" t="s">
        <v>2350</v>
      </c>
      <c r="V1" s="32" t="s">
        <v>19</v>
      </c>
      <c r="W1" s="32" t="s">
        <v>2351</v>
      </c>
      <c r="X1" s="34" t="s">
        <v>20</v>
      </c>
      <c r="Y1" s="123" t="s">
        <v>21</v>
      </c>
      <c r="Z1" s="160" t="s">
        <v>22</v>
      </c>
      <c r="AA1" s="32" t="s">
        <v>23</v>
      </c>
      <c r="AB1" s="32" t="s">
        <v>24</v>
      </c>
      <c r="AC1" s="32" t="s">
        <v>25</v>
      </c>
      <c r="AD1" s="36" t="s">
        <v>26</v>
      </c>
      <c r="AE1" s="32" t="s">
        <v>27</v>
      </c>
      <c r="AF1" s="34" t="s">
        <v>2352</v>
      </c>
      <c r="AG1" s="186" t="s">
        <v>28</v>
      </c>
      <c r="AH1" s="186" t="s">
        <v>2355</v>
      </c>
    </row>
    <row r="2" spans="1:40" x14ac:dyDescent="0.25">
      <c r="A2" s="162" t="s">
        <v>2568</v>
      </c>
      <c r="B2" s="162" t="b" cm="1">
        <f t="array" ref="B2">IsESG(Table15[[#This Row],[Equity funds: Global]])</f>
        <v>1</v>
      </c>
      <c r="C2" s="163" t="s">
        <v>18</v>
      </c>
      <c r="D2" s="164" t="s">
        <v>18</v>
      </c>
      <c r="E2" s="163">
        <v>7.7001374533751799</v>
      </c>
      <c r="F2" s="164">
        <v>60</v>
      </c>
      <c r="G2" s="163">
        <v>-0.85033155462903498</v>
      </c>
      <c r="H2" s="164">
        <v>67</v>
      </c>
      <c r="I2" s="163">
        <v>16.689458365095401</v>
      </c>
      <c r="J2" s="164">
        <v>75</v>
      </c>
      <c r="K2" s="163">
        <v>1.1491283358511599</v>
      </c>
      <c r="L2" s="164">
        <v>78</v>
      </c>
      <c r="M2" s="163">
        <v>-2.74285414627448</v>
      </c>
      <c r="N2" s="164">
        <v>82</v>
      </c>
      <c r="O2" s="163">
        <v>13.3921890993487</v>
      </c>
      <c r="P2" s="165">
        <v>0.941477820715516</v>
      </c>
      <c r="Q2" s="165">
        <v>0.35867032354961198</v>
      </c>
      <c r="R2" s="166">
        <v>9</v>
      </c>
      <c r="S2" s="167">
        <v>0.01</v>
      </c>
      <c r="T2" s="167">
        <v>0.01</v>
      </c>
      <c r="U2" s="168" t="s">
        <v>18</v>
      </c>
      <c r="V2" s="169">
        <v>1.7500000000000002E-2</v>
      </c>
      <c r="W2" s="169" t="s">
        <v>18</v>
      </c>
      <c r="X2" s="169" t="s">
        <v>18</v>
      </c>
      <c r="Y2" s="170" t="s">
        <v>30</v>
      </c>
      <c r="Z2" s="171" t="s">
        <v>18</v>
      </c>
      <c r="AA2" s="172" t="s">
        <v>18</v>
      </c>
      <c r="AB2" s="173" t="s">
        <v>18</v>
      </c>
      <c r="AC2" s="174">
        <v>43434</v>
      </c>
      <c r="AD2" s="170" t="s">
        <v>486</v>
      </c>
      <c r="AE2" s="175">
        <v>500</v>
      </c>
      <c r="AF2" s="168" t="s">
        <v>18</v>
      </c>
      <c r="AG2" s="176" t="s">
        <v>18</v>
      </c>
      <c r="AH2" s="189">
        <v>6.9</v>
      </c>
      <c r="AI2">
        <f>IFERROR(AH2*Table15[[#This Row],[Size
(MEUR)]],0)</f>
        <v>0</v>
      </c>
    </row>
    <row r="3" spans="1:40" x14ac:dyDescent="0.25">
      <c r="A3" s="162" t="s">
        <v>515</v>
      </c>
      <c r="B3" s="162" t="b" cm="1">
        <f t="array" ref="B3">IsESG(Table15[[#This Row],[Equity funds: Global]])</f>
        <v>1</v>
      </c>
      <c r="C3" s="163">
        <v>11.129585903823401</v>
      </c>
      <c r="D3" s="164">
        <v>6</v>
      </c>
      <c r="E3" s="163">
        <v>10.674936053121399</v>
      </c>
      <c r="F3" s="164">
        <v>21</v>
      </c>
      <c r="G3" s="163">
        <v>1.02765616009059</v>
      </c>
      <c r="H3" s="164">
        <v>59</v>
      </c>
      <c r="I3" s="163">
        <v>20.257042266611499</v>
      </c>
      <c r="J3" s="164">
        <v>68</v>
      </c>
      <c r="K3" s="163">
        <v>1.4203253893353101</v>
      </c>
      <c r="L3" s="164">
        <v>76</v>
      </c>
      <c r="M3" s="163">
        <v>-1.3964249570190199</v>
      </c>
      <c r="N3" s="164">
        <v>66</v>
      </c>
      <c r="O3" s="163">
        <v>12.446374923778199</v>
      </c>
      <c r="P3" s="165">
        <v>1.29965817424296</v>
      </c>
      <c r="Q3" s="165">
        <v>0.54606739816970395</v>
      </c>
      <c r="R3" s="166">
        <v>9</v>
      </c>
      <c r="S3" s="167">
        <v>0</v>
      </c>
      <c r="T3" s="167">
        <v>0</v>
      </c>
      <c r="U3" s="168" t="s">
        <v>18</v>
      </c>
      <c r="V3" s="169">
        <v>1.4999999999999999E-2</v>
      </c>
      <c r="W3" s="169" t="s">
        <v>18</v>
      </c>
      <c r="X3" s="169">
        <v>1.7899999999999999E-2</v>
      </c>
      <c r="Y3" s="170" t="s">
        <v>141</v>
      </c>
      <c r="Z3" s="171">
        <v>8701.3472692899995</v>
      </c>
      <c r="AA3" s="172">
        <v>-1.1283572036689999</v>
      </c>
      <c r="AB3" s="173">
        <v>14154</v>
      </c>
      <c r="AC3" s="174">
        <v>39520</v>
      </c>
      <c r="AD3" s="170" t="s">
        <v>142</v>
      </c>
      <c r="AE3" s="175">
        <v>50</v>
      </c>
      <c r="AF3" s="168" t="s">
        <v>18</v>
      </c>
      <c r="AG3" s="176">
        <v>-9.515138235357</v>
      </c>
      <c r="AH3" s="189">
        <v>7.2</v>
      </c>
      <c r="AI3">
        <f>IFERROR(AH3*Table15[[#This Row],[Size
(MEUR)]],0)</f>
        <v>62649.700338887997</v>
      </c>
    </row>
    <row r="4" spans="1:40" x14ac:dyDescent="0.25">
      <c r="A4" s="162" t="s">
        <v>542</v>
      </c>
      <c r="B4" s="162" t="b" cm="1">
        <f t="array" ref="B4">IsESG(Table15[[#This Row],[Equity funds: Global]])</f>
        <v>1</v>
      </c>
      <c r="C4" s="163" t="s">
        <v>18</v>
      </c>
      <c r="D4" s="164" t="s">
        <v>18</v>
      </c>
      <c r="E4" s="163">
        <v>11.691292450083299</v>
      </c>
      <c r="F4" s="164">
        <v>12</v>
      </c>
      <c r="G4" s="163">
        <v>8.2316156281518609</v>
      </c>
      <c r="H4" s="164">
        <v>12</v>
      </c>
      <c r="I4" s="163">
        <v>33.117224219917603</v>
      </c>
      <c r="J4" s="164">
        <v>7</v>
      </c>
      <c r="K4" s="163">
        <v>9.6768466311955894</v>
      </c>
      <c r="L4" s="164">
        <v>12</v>
      </c>
      <c r="M4" s="163">
        <v>1.0479308695913401</v>
      </c>
      <c r="N4" s="164">
        <v>13</v>
      </c>
      <c r="O4" s="163">
        <v>11.3119676318728</v>
      </c>
      <c r="P4" s="165">
        <v>2.5668580221953698</v>
      </c>
      <c r="Q4" s="165">
        <v>0.65928924614862305</v>
      </c>
      <c r="R4" s="166">
        <v>8</v>
      </c>
      <c r="S4" s="167">
        <v>0</v>
      </c>
      <c r="T4" s="167">
        <v>0</v>
      </c>
      <c r="U4" s="168" t="s">
        <v>18</v>
      </c>
      <c r="V4" s="169">
        <v>8.9999999999999993E-3</v>
      </c>
      <c r="W4" s="169" t="s">
        <v>18</v>
      </c>
      <c r="X4" s="169">
        <v>8.9997334997838005E-3</v>
      </c>
      <c r="Y4" s="170" t="s">
        <v>30</v>
      </c>
      <c r="Z4" s="171">
        <v>6795.2167210199696</v>
      </c>
      <c r="AA4" s="172">
        <v>1134.5695717139899</v>
      </c>
      <c r="AB4" s="173">
        <v>67211</v>
      </c>
      <c r="AC4" s="174">
        <v>43437</v>
      </c>
      <c r="AD4" s="170" t="s">
        <v>62</v>
      </c>
      <c r="AE4" s="175">
        <v>10</v>
      </c>
      <c r="AF4" s="168" t="s">
        <v>32</v>
      </c>
      <c r="AG4" s="176">
        <v>3098.2065462666401</v>
      </c>
      <c r="AH4" s="189">
        <v>7.1</v>
      </c>
      <c r="AI4">
        <f>IFERROR(AH4*Table15[[#This Row],[Size
(MEUR)]],0)</f>
        <v>48246.038719241784</v>
      </c>
    </row>
    <row r="5" spans="1:40" x14ac:dyDescent="0.25">
      <c r="A5" s="162" t="s">
        <v>2570</v>
      </c>
      <c r="B5" s="162" t="b" cm="1">
        <f t="array" ref="B5">IsESG(Table15[[#This Row],[Equity funds: Global]])</f>
        <v>1</v>
      </c>
      <c r="C5" s="163" t="s">
        <v>18</v>
      </c>
      <c r="D5" s="164" t="s">
        <v>18</v>
      </c>
      <c r="E5" s="163" t="s">
        <v>18</v>
      </c>
      <c r="F5" s="164" t="s">
        <v>18</v>
      </c>
      <c r="G5" s="163" t="s">
        <v>18</v>
      </c>
      <c r="H5" s="164" t="s">
        <v>18</v>
      </c>
      <c r="I5" s="163" t="s">
        <v>18</v>
      </c>
      <c r="J5" s="164" t="s">
        <v>18</v>
      </c>
      <c r="K5" s="163" t="s">
        <v>18</v>
      </c>
      <c r="L5" s="164" t="s">
        <v>18</v>
      </c>
      <c r="M5" s="163">
        <v>0.64655172413794404</v>
      </c>
      <c r="N5" s="164">
        <v>28</v>
      </c>
      <c r="O5" s="163" t="s">
        <v>18</v>
      </c>
      <c r="P5" s="165" t="s">
        <v>18</v>
      </c>
      <c r="Q5" s="165" t="s">
        <v>18</v>
      </c>
      <c r="R5" s="166">
        <v>9</v>
      </c>
      <c r="S5" s="167">
        <v>0</v>
      </c>
      <c r="T5" s="167">
        <v>0.01</v>
      </c>
      <c r="U5" s="168" t="s">
        <v>18</v>
      </c>
      <c r="V5" s="169">
        <v>9.4999999999999998E-3</v>
      </c>
      <c r="W5" s="169" t="s">
        <v>18</v>
      </c>
      <c r="X5" s="169">
        <v>9.5200000000000007E-3</v>
      </c>
      <c r="Y5" s="170" t="s">
        <v>30</v>
      </c>
      <c r="Z5" s="171" t="s">
        <v>18</v>
      </c>
      <c r="AA5" s="172" t="s">
        <v>18</v>
      </c>
      <c r="AB5" s="173" t="s">
        <v>18</v>
      </c>
      <c r="AC5" s="174">
        <v>45455</v>
      </c>
      <c r="AD5" s="170" t="s">
        <v>65</v>
      </c>
      <c r="AE5" s="175" t="s">
        <v>68</v>
      </c>
      <c r="AF5" s="168" t="s">
        <v>18</v>
      </c>
      <c r="AG5" s="176" t="s">
        <v>18</v>
      </c>
      <c r="AH5" s="190"/>
      <c r="AI5">
        <f>IFERROR(AH5*Table15[[#This Row],[Size
(MEUR)]],0)</f>
        <v>0</v>
      </c>
    </row>
    <row r="6" spans="1:40" x14ac:dyDescent="0.25">
      <c r="A6" s="162" t="s">
        <v>2574</v>
      </c>
      <c r="B6" s="162" t="b" cm="1">
        <f t="array" ref="B6">IsESG(Table15[[#This Row],[Equity funds: Global]])</f>
        <v>1</v>
      </c>
      <c r="C6" s="163" t="s">
        <v>18</v>
      </c>
      <c r="D6" s="164" t="s">
        <v>18</v>
      </c>
      <c r="E6" s="163" t="s">
        <v>18</v>
      </c>
      <c r="F6" s="164" t="s">
        <v>18</v>
      </c>
      <c r="G6" s="163" t="s">
        <v>18</v>
      </c>
      <c r="H6" s="164" t="s">
        <v>18</v>
      </c>
      <c r="I6" s="163" t="s">
        <v>18</v>
      </c>
      <c r="J6" s="164" t="s">
        <v>18</v>
      </c>
      <c r="K6" s="163" t="s">
        <v>18</v>
      </c>
      <c r="L6" s="164" t="s">
        <v>18</v>
      </c>
      <c r="M6" s="163">
        <v>0.64655172413794404</v>
      </c>
      <c r="N6" s="164">
        <v>28</v>
      </c>
      <c r="O6" s="163" t="s">
        <v>18</v>
      </c>
      <c r="P6" s="165" t="s">
        <v>18</v>
      </c>
      <c r="Q6" s="165" t="s">
        <v>18</v>
      </c>
      <c r="R6" s="166">
        <v>9</v>
      </c>
      <c r="S6" s="167">
        <v>0</v>
      </c>
      <c r="T6" s="167">
        <v>0.01</v>
      </c>
      <c r="U6" s="168" t="s">
        <v>18</v>
      </c>
      <c r="V6" s="169">
        <v>5.0000000000000001E-3</v>
      </c>
      <c r="W6" s="169" t="s">
        <v>18</v>
      </c>
      <c r="X6" s="169">
        <v>5.0200000000000002E-3</v>
      </c>
      <c r="Y6" s="170" t="s">
        <v>30</v>
      </c>
      <c r="Z6" s="171" t="s">
        <v>18</v>
      </c>
      <c r="AA6" s="172" t="s">
        <v>18</v>
      </c>
      <c r="AB6" s="173" t="s">
        <v>18</v>
      </c>
      <c r="AC6" s="174">
        <v>45455</v>
      </c>
      <c r="AD6" s="170" t="s">
        <v>65</v>
      </c>
      <c r="AE6" s="175" t="s">
        <v>70</v>
      </c>
      <c r="AF6" s="168" t="s">
        <v>18</v>
      </c>
      <c r="AG6" s="176" t="s">
        <v>18</v>
      </c>
      <c r="AH6" s="189">
        <v>6.3</v>
      </c>
      <c r="AI6">
        <f>IFERROR(AH6*Table15[[#This Row],[Size
(MEUR)]],0)</f>
        <v>0</v>
      </c>
    </row>
    <row r="7" spans="1:40" x14ac:dyDescent="0.25">
      <c r="A7" s="162" t="s">
        <v>507</v>
      </c>
      <c r="B7" s="162" t="b" cm="1">
        <f t="array" ref="B7">IsESG(Table15[[#This Row],[Equity funds: Global]])</f>
        <v>1</v>
      </c>
      <c r="C7" s="163" t="s">
        <v>18</v>
      </c>
      <c r="D7" s="164" t="s">
        <v>18</v>
      </c>
      <c r="E7" s="163">
        <v>11.465684946054299</v>
      </c>
      <c r="F7" s="164">
        <v>14</v>
      </c>
      <c r="G7" s="163">
        <v>8.1131945477757395</v>
      </c>
      <c r="H7" s="164">
        <v>13</v>
      </c>
      <c r="I7" s="163">
        <v>32.258752888195303</v>
      </c>
      <c r="J7" s="164">
        <v>10</v>
      </c>
      <c r="K7" s="163">
        <v>7.4278864512530003</v>
      </c>
      <c r="L7" s="164">
        <v>19</v>
      </c>
      <c r="M7" s="163">
        <v>0.31459294537876598</v>
      </c>
      <c r="N7" s="164">
        <v>34</v>
      </c>
      <c r="O7" s="163">
        <v>11.315384713433801</v>
      </c>
      <c r="P7" s="165">
        <v>2.49021524628425</v>
      </c>
      <c r="Q7" s="165">
        <v>0.63210616461204205</v>
      </c>
      <c r="R7" s="166">
        <v>8</v>
      </c>
      <c r="S7" s="167">
        <v>0</v>
      </c>
      <c r="T7" s="167">
        <v>0</v>
      </c>
      <c r="U7" s="168" t="s">
        <v>18</v>
      </c>
      <c r="V7" s="169">
        <v>1.4999999999999999E-2</v>
      </c>
      <c r="W7" s="169" t="s">
        <v>18</v>
      </c>
      <c r="X7" s="169">
        <v>1.7899999999999999E-2</v>
      </c>
      <c r="Y7" s="170" t="s">
        <v>141</v>
      </c>
      <c r="Z7" s="171">
        <v>536.72543529999996</v>
      </c>
      <c r="AA7" s="172">
        <v>0</v>
      </c>
      <c r="AB7" s="173">
        <v>14</v>
      </c>
      <c r="AC7" s="174">
        <v>43518</v>
      </c>
      <c r="AD7" s="170" t="s">
        <v>508</v>
      </c>
      <c r="AE7" s="175">
        <v>10</v>
      </c>
      <c r="AF7" s="168" t="s">
        <v>32</v>
      </c>
      <c r="AG7" s="176">
        <v>0</v>
      </c>
      <c r="AH7" s="190">
        <v>6.9</v>
      </c>
      <c r="AI7">
        <f>IFERROR(AH7*Table15[[#This Row],[Size
(MEUR)]],0)</f>
        <v>3703.4055035699998</v>
      </c>
    </row>
    <row r="8" spans="1:40" s="177" customFormat="1" x14ac:dyDescent="0.25">
      <c r="A8" s="162" t="s">
        <v>2575</v>
      </c>
      <c r="B8" s="162" t="b" cm="1">
        <f t="array" ref="B8">IsESG(Table15[[#This Row],[Equity funds: Global]])</f>
        <v>1</v>
      </c>
      <c r="C8" s="163" t="s">
        <v>18</v>
      </c>
      <c r="D8" s="164" t="s">
        <v>18</v>
      </c>
      <c r="E8" s="163" t="s">
        <v>18</v>
      </c>
      <c r="F8" s="164" t="s">
        <v>18</v>
      </c>
      <c r="G8" s="163" t="s">
        <v>18</v>
      </c>
      <c r="H8" s="164" t="s">
        <v>18</v>
      </c>
      <c r="I8" s="163" t="s">
        <v>18</v>
      </c>
      <c r="J8" s="164" t="s">
        <v>18</v>
      </c>
      <c r="K8" s="163">
        <v>1.08789006584604</v>
      </c>
      <c r="L8" s="164">
        <v>79</v>
      </c>
      <c r="M8" s="163">
        <v>-3.8311393554243902</v>
      </c>
      <c r="N8" s="164">
        <v>89</v>
      </c>
      <c r="O8" s="163" t="s">
        <v>18</v>
      </c>
      <c r="P8" s="165" t="s">
        <v>18</v>
      </c>
      <c r="Q8" s="165" t="s">
        <v>18</v>
      </c>
      <c r="R8" s="166">
        <v>9</v>
      </c>
      <c r="S8" s="167">
        <v>0</v>
      </c>
      <c r="T8" s="167">
        <v>0.01</v>
      </c>
      <c r="U8" s="168" t="s">
        <v>18</v>
      </c>
      <c r="V8" s="169">
        <v>1.7999999999999999E-2</v>
      </c>
      <c r="W8" s="169" t="s">
        <v>18</v>
      </c>
      <c r="X8" s="169">
        <v>1.813E-2</v>
      </c>
      <c r="Y8" s="170" t="s">
        <v>30</v>
      </c>
      <c r="Z8" s="171" t="s">
        <v>18</v>
      </c>
      <c r="AA8" s="172" t="s">
        <v>18</v>
      </c>
      <c r="AB8" s="173" t="s">
        <v>18</v>
      </c>
      <c r="AC8" s="174">
        <v>45246</v>
      </c>
      <c r="AD8" s="170" t="s">
        <v>65</v>
      </c>
      <c r="AE8" s="175" t="s">
        <v>73</v>
      </c>
      <c r="AF8" s="168" t="s">
        <v>18</v>
      </c>
      <c r="AG8" s="176" t="s">
        <v>18</v>
      </c>
      <c r="AH8" s="189">
        <v>6.3</v>
      </c>
      <c r="AI8">
        <f>IFERROR(AH8*Table15[[#This Row],[Size
(MEUR)]],0)</f>
        <v>0</v>
      </c>
      <c r="AJ8" s="188"/>
      <c r="AK8" s="188"/>
      <c r="AL8" s="188"/>
      <c r="AM8" s="188"/>
      <c r="AN8" s="188"/>
    </row>
    <row r="9" spans="1:40" x14ac:dyDescent="0.25">
      <c r="A9" s="162" t="s">
        <v>2576</v>
      </c>
      <c r="B9" s="162" t="b" cm="1">
        <f t="array" ref="B9">IsESG(Table15[[#This Row],[Equity funds: Global]])</f>
        <v>1</v>
      </c>
      <c r="C9" s="163" t="s">
        <v>18</v>
      </c>
      <c r="D9" s="164" t="s">
        <v>18</v>
      </c>
      <c r="E9" s="163" t="s">
        <v>18</v>
      </c>
      <c r="F9" s="164" t="s">
        <v>18</v>
      </c>
      <c r="G9" s="163" t="s">
        <v>18</v>
      </c>
      <c r="H9" s="164" t="s">
        <v>18</v>
      </c>
      <c r="I9" s="163" t="s">
        <v>18</v>
      </c>
      <c r="J9" s="164" t="s">
        <v>18</v>
      </c>
      <c r="K9" s="163">
        <v>1.51515151515149</v>
      </c>
      <c r="L9" s="164">
        <v>75</v>
      </c>
      <c r="M9" s="163">
        <v>-3.76598353476966</v>
      </c>
      <c r="N9" s="164">
        <v>87</v>
      </c>
      <c r="O9" s="163" t="s">
        <v>18</v>
      </c>
      <c r="P9" s="165" t="s">
        <v>18</v>
      </c>
      <c r="Q9" s="165" t="s">
        <v>18</v>
      </c>
      <c r="R9" s="166">
        <v>9</v>
      </c>
      <c r="S9" s="167">
        <v>0</v>
      </c>
      <c r="T9" s="167">
        <v>0.01</v>
      </c>
      <c r="U9" s="168" t="s">
        <v>18</v>
      </c>
      <c r="V9" s="169">
        <v>9.4999999999999998E-3</v>
      </c>
      <c r="W9" s="169" t="s">
        <v>18</v>
      </c>
      <c r="X9" s="169">
        <v>9.6299999999999997E-3</v>
      </c>
      <c r="Y9" s="170" t="s">
        <v>30</v>
      </c>
      <c r="Z9" s="171" t="s">
        <v>18</v>
      </c>
      <c r="AA9" s="172" t="s">
        <v>18</v>
      </c>
      <c r="AB9" s="173" t="s">
        <v>18</v>
      </c>
      <c r="AC9" s="174">
        <v>45246</v>
      </c>
      <c r="AD9" s="170" t="s">
        <v>65</v>
      </c>
      <c r="AE9" s="175">
        <v>1000000</v>
      </c>
      <c r="AF9" s="168" t="s">
        <v>18</v>
      </c>
      <c r="AG9" s="176" t="s">
        <v>18</v>
      </c>
      <c r="AH9" s="191">
        <v>7.4</v>
      </c>
      <c r="AI9">
        <f>IFERROR(AH9*Table15[[#This Row],[Size
(MEUR)]],0)</f>
        <v>0</v>
      </c>
    </row>
    <row r="10" spans="1:40" s="177" customFormat="1" x14ac:dyDescent="0.25">
      <c r="A10" s="162" t="s">
        <v>544</v>
      </c>
      <c r="B10" s="162" t="b" cm="1">
        <f t="array" ref="B10">IsESG(Table15[[#This Row],[Equity funds: Global]])</f>
        <v>1</v>
      </c>
      <c r="C10" s="163">
        <v>8.87341648584467</v>
      </c>
      <c r="D10" s="164">
        <v>16</v>
      </c>
      <c r="E10" s="163">
        <v>11.2244128540771</v>
      </c>
      <c r="F10" s="164">
        <v>16</v>
      </c>
      <c r="G10" s="163">
        <v>0.52551196796268795</v>
      </c>
      <c r="H10" s="164">
        <v>61</v>
      </c>
      <c r="I10" s="163">
        <v>33.592153657539598</v>
      </c>
      <c r="J10" s="164">
        <v>6</v>
      </c>
      <c r="K10" s="163">
        <v>5.8100016183849403</v>
      </c>
      <c r="L10" s="164">
        <v>47</v>
      </c>
      <c r="M10" s="163">
        <v>0.64655172413796702</v>
      </c>
      <c r="N10" s="164">
        <v>27</v>
      </c>
      <c r="O10" s="163">
        <v>16.592824750536099</v>
      </c>
      <c r="P10" s="165">
        <v>1.77854854396359</v>
      </c>
      <c r="Q10" s="165">
        <v>0.51385253911411799</v>
      </c>
      <c r="R10" s="166">
        <v>9</v>
      </c>
      <c r="S10" s="167">
        <v>0</v>
      </c>
      <c r="T10" s="167">
        <v>0.01</v>
      </c>
      <c r="U10" s="168" t="s">
        <v>18</v>
      </c>
      <c r="V10" s="169">
        <v>1.7999999999999999E-2</v>
      </c>
      <c r="W10" s="169" t="s">
        <v>18</v>
      </c>
      <c r="X10" s="169">
        <v>1.8020000000000001E-2</v>
      </c>
      <c r="Y10" s="170" t="s">
        <v>30</v>
      </c>
      <c r="Z10" s="171">
        <v>440.69297039318002</v>
      </c>
      <c r="AA10" s="172">
        <v>-0.36415494999999998</v>
      </c>
      <c r="AB10" s="173">
        <v>64728</v>
      </c>
      <c r="AC10" s="174">
        <v>35489</v>
      </c>
      <c r="AD10" s="170" t="s">
        <v>65</v>
      </c>
      <c r="AE10" s="175">
        <v>0</v>
      </c>
      <c r="AF10" s="168" t="s">
        <v>18</v>
      </c>
      <c r="AG10" s="176">
        <v>5.3649758599999897</v>
      </c>
      <c r="AH10" s="190">
        <v>7.4</v>
      </c>
      <c r="AI10">
        <f>IFERROR(AH10*Table15[[#This Row],[Size
(MEUR)]],0)</f>
        <v>3261.1279809095322</v>
      </c>
      <c r="AJ10" s="188"/>
      <c r="AK10" s="188"/>
      <c r="AL10" s="188"/>
      <c r="AM10" s="188"/>
      <c r="AN10" s="188"/>
    </row>
    <row r="11" spans="1:40" x14ac:dyDescent="0.25">
      <c r="A11" s="162" t="s">
        <v>2578</v>
      </c>
      <c r="B11" s="162" t="b" cm="1">
        <f t="array" ref="B11">IsESG(Table15[[#This Row],[Equity funds: Global]])</f>
        <v>1</v>
      </c>
      <c r="C11" s="163" t="s">
        <v>18</v>
      </c>
      <c r="D11" s="164" t="s">
        <v>18</v>
      </c>
      <c r="E11" s="163" t="s">
        <v>18</v>
      </c>
      <c r="F11" s="164" t="s">
        <v>18</v>
      </c>
      <c r="G11" s="163" t="s">
        <v>18</v>
      </c>
      <c r="H11" s="164" t="s">
        <v>18</v>
      </c>
      <c r="I11" s="163" t="s">
        <v>18</v>
      </c>
      <c r="J11" s="164" t="s">
        <v>18</v>
      </c>
      <c r="K11" s="163" t="s">
        <v>18</v>
      </c>
      <c r="L11" s="164" t="s">
        <v>18</v>
      </c>
      <c r="M11" s="163">
        <v>-3.8356405960673601</v>
      </c>
      <c r="N11" s="164">
        <v>91</v>
      </c>
      <c r="O11" s="163" t="s">
        <v>18</v>
      </c>
      <c r="P11" s="165" t="s">
        <v>18</v>
      </c>
      <c r="Q11" s="165" t="s">
        <v>18</v>
      </c>
      <c r="R11" s="166">
        <v>9</v>
      </c>
      <c r="S11" s="167">
        <v>0</v>
      </c>
      <c r="T11" s="167">
        <v>0.01</v>
      </c>
      <c r="U11" s="168" t="s">
        <v>18</v>
      </c>
      <c r="V11" s="169">
        <v>5.0000000000000001E-3</v>
      </c>
      <c r="W11" s="169" t="s">
        <v>18</v>
      </c>
      <c r="X11" s="169">
        <v>5.13E-3</v>
      </c>
      <c r="Y11" s="170" t="s">
        <v>30</v>
      </c>
      <c r="Z11" s="171" t="s">
        <v>18</v>
      </c>
      <c r="AA11" s="172" t="s">
        <v>18</v>
      </c>
      <c r="AB11" s="173" t="s">
        <v>18</v>
      </c>
      <c r="AC11" s="174">
        <v>45455</v>
      </c>
      <c r="AD11" s="170" t="s">
        <v>65</v>
      </c>
      <c r="AE11" s="175" t="s">
        <v>70</v>
      </c>
      <c r="AF11" s="168" t="s">
        <v>18</v>
      </c>
      <c r="AG11" s="176" t="s">
        <v>18</v>
      </c>
      <c r="AH11" s="191">
        <v>7.6</v>
      </c>
      <c r="AI11">
        <f>IFERROR(AH11*Table15[[#This Row],[Size
(MEUR)]],0)</f>
        <v>0</v>
      </c>
    </row>
    <row r="12" spans="1:40" x14ac:dyDescent="0.25">
      <c r="A12" s="162" t="s">
        <v>2579</v>
      </c>
      <c r="B12" s="162" t="b" cm="1">
        <f t="array" ref="B12">IsESG(Table15[[#This Row],[Equity funds: Global]])</f>
        <v>1</v>
      </c>
      <c r="C12" s="163" t="s">
        <v>18</v>
      </c>
      <c r="D12" s="164" t="s">
        <v>18</v>
      </c>
      <c r="E12" s="163" t="s">
        <v>18</v>
      </c>
      <c r="F12" s="164" t="s">
        <v>18</v>
      </c>
      <c r="G12" s="163" t="s">
        <v>18</v>
      </c>
      <c r="H12" s="164" t="s">
        <v>18</v>
      </c>
      <c r="I12" s="163" t="s">
        <v>18</v>
      </c>
      <c r="J12" s="164" t="s">
        <v>18</v>
      </c>
      <c r="K12" s="163" t="s">
        <v>18</v>
      </c>
      <c r="L12" s="164" t="s">
        <v>18</v>
      </c>
      <c r="M12" s="163">
        <v>1.05038771664245</v>
      </c>
      <c r="N12" s="164">
        <v>12</v>
      </c>
      <c r="O12" s="163" t="s">
        <v>18</v>
      </c>
      <c r="P12" s="165" t="s">
        <v>18</v>
      </c>
      <c r="Q12" s="165" t="s">
        <v>18</v>
      </c>
      <c r="R12" s="166">
        <v>9</v>
      </c>
      <c r="S12" s="167">
        <v>0</v>
      </c>
      <c r="T12" s="167">
        <v>0.01</v>
      </c>
      <c r="U12" s="168" t="s">
        <v>18</v>
      </c>
      <c r="V12" s="169">
        <v>5.0000000000000001E-3</v>
      </c>
      <c r="W12" s="169" t="s">
        <v>18</v>
      </c>
      <c r="X12" s="169">
        <v>5.0299999999999997E-3</v>
      </c>
      <c r="Y12" s="170" t="s">
        <v>30</v>
      </c>
      <c r="Z12" s="171" t="s">
        <v>18</v>
      </c>
      <c r="AA12" s="172" t="s">
        <v>18</v>
      </c>
      <c r="AB12" s="173" t="s">
        <v>18</v>
      </c>
      <c r="AC12" s="174">
        <v>45455</v>
      </c>
      <c r="AD12" s="170" t="s">
        <v>65</v>
      </c>
      <c r="AE12" s="175" t="s">
        <v>70</v>
      </c>
      <c r="AF12" s="168" t="s">
        <v>18</v>
      </c>
      <c r="AG12" s="176" t="s">
        <v>18</v>
      </c>
      <c r="AH12" s="189">
        <v>7.3</v>
      </c>
      <c r="AI12">
        <f>IFERROR(AH12*Table15[[#This Row],[Size
(MEUR)]],0)</f>
        <v>0</v>
      </c>
    </row>
    <row r="13" spans="1:40" x14ac:dyDescent="0.25">
      <c r="A13" s="162" t="s">
        <v>478</v>
      </c>
      <c r="B13" s="162" t="b" cm="1">
        <f t="array" ref="B13">IsESG(Table15[[#This Row],[Equity funds: Global]])</f>
        <v>1</v>
      </c>
      <c r="C13" s="184">
        <v>13.346313289617299</v>
      </c>
      <c r="D13" s="185">
        <v>1</v>
      </c>
      <c r="E13" s="163">
        <v>10.3411122092424</v>
      </c>
      <c r="F13" s="164">
        <v>27</v>
      </c>
      <c r="G13" s="163">
        <v>2.9108791254743598</v>
      </c>
      <c r="H13" s="164">
        <v>52</v>
      </c>
      <c r="I13" s="163">
        <v>32.9984225215387</v>
      </c>
      <c r="J13" s="164">
        <v>9</v>
      </c>
      <c r="K13" s="163">
        <v>6.7671956125739499</v>
      </c>
      <c r="L13" s="164">
        <v>28</v>
      </c>
      <c r="M13" s="163">
        <v>-1.08477880259195</v>
      </c>
      <c r="N13" s="164">
        <v>63</v>
      </c>
      <c r="O13" s="163">
        <v>12.901789404213901</v>
      </c>
      <c r="P13" s="165">
        <v>2.2413490298379202</v>
      </c>
      <c r="Q13" s="165">
        <v>0.46285353721612299</v>
      </c>
      <c r="R13" s="166">
        <v>8</v>
      </c>
      <c r="S13" s="167">
        <v>0.02</v>
      </c>
      <c r="T13" s="167">
        <v>0.01</v>
      </c>
      <c r="U13" s="168" t="s">
        <v>18</v>
      </c>
      <c r="V13" s="169">
        <v>1.4E-2</v>
      </c>
      <c r="W13" s="169" t="s">
        <v>18</v>
      </c>
      <c r="X13" s="169">
        <v>1.4E-2</v>
      </c>
      <c r="Y13" s="170" t="s">
        <v>30</v>
      </c>
      <c r="Z13" s="171">
        <v>411.88333267000002</v>
      </c>
      <c r="AA13" s="172">
        <v>-2.56611659</v>
      </c>
      <c r="AB13" s="173">
        <v>3932</v>
      </c>
      <c r="AC13" s="174">
        <v>36465</v>
      </c>
      <c r="AD13" s="170" t="s">
        <v>479</v>
      </c>
      <c r="AE13" s="175">
        <v>250000</v>
      </c>
      <c r="AF13" s="168" t="s">
        <v>42</v>
      </c>
      <c r="AG13" s="176">
        <v>-17.630322539999899</v>
      </c>
      <c r="AH13" s="190">
        <v>7.2</v>
      </c>
      <c r="AI13">
        <f>IFERROR(AH13*Table15[[#This Row],[Size
(MEUR)]],0)</f>
        <v>2965.559995224</v>
      </c>
    </row>
    <row r="14" spans="1:40" s="177" customFormat="1" x14ac:dyDescent="0.25">
      <c r="A14" s="162" t="s">
        <v>2580</v>
      </c>
      <c r="B14" s="162" t="b" cm="1">
        <f t="array" ref="B14">IsESG(Table15[[#This Row],[Equity funds: Global]])</f>
        <v>1</v>
      </c>
      <c r="C14" s="163" t="s">
        <v>18</v>
      </c>
      <c r="D14" s="164" t="s">
        <v>18</v>
      </c>
      <c r="E14" s="163">
        <v>9.5868803609720299</v>
      </c>
      <c r="F14" s="164">
        <v>39</v>
      </c>
      <c r="G14" s="163">
        <v>5.9680608743649399</v>
      </c>
      <c r="H14" s="164">
        <v>27</v>
      </c>
      <c r="I14" s="163">
        <v>22.7687040140538</v>
      </c>
      <c r="J14" s="164">
        <v>56</v>
      </c>
      <c r="K14" s="163">
        <v>3.8735560628068999</v>
      </c>
      <c r="L14" s="164">
        <v>63</v>
      </c>
      <c r="M14" s="163">
        <v>-0.89751204381972505</v>
      </c>
      <c r="N14" s="164">
        <v>60</v>
      </c>
      <c r="O14" s="163">
        <v>11.9482753069009</v>
      </c>
      <c r="P14" s="165">
        <v>1.56404955333007</v>
      </c>
      <c r="Q14" s="165">
        <v>0.49412046058600201</v>
      </c>
      <c r="R14" s="166">
        <v>8</v>
      </c>
      <c r="S14" s="167">
        <v>0</v>
      </c>
      <c r="T14" s="167">
        <v>0.01</v>
      </c>
      <c r="U14" s="168" t="s">
        <v>18</v>
      </c>
      <c r="V14" s="169">
        <v>1.7999999999999999E-2</v>
      </c>
      <c r="W14" s="169" t="s">
        <v>18</v>
      </c>
      <c r="X14" s="169">
        <v>1.8069999999999999E-2</v>
      </c>
      <c r="Y14" s="170" t="s">
        <v>30</v>
      </c>
      <c r="Z14" s="171" t="s">
        <v>18</v>
      </c>
      <c r="AA14" s="172" t="s">
        <v>18</v>
      </c>
      <c r="AB14" s="173" t="s">
        <v>18</v>
      </c>
      <c r="AC14" s="174">
        <v>42116</v>
      </c>
      <c r="AD14" s="170" t="s">
        <v>65</v>
      </c>
      <c r="AE14" s="175">
        <v>30000</v>
      </c>
      <c r="AF14" s="168" t="s">
        <v>18</v>
      </c>
      <c r="AG14" s="176" t="s">
        <v>18</v>
      </c>
      <c r="AH14" s="189">
        <v>7.3</v>
      </c>
      <c r="AI14">
        <f>IFERROR(AH14*Table15[[#This Row],[Size
(MEUR)]],0)</f>
        <v>0</v>
      </c>
      <c r="AJ14" s="188"/>
      <c r="AK14" s="188"/>
      <c r="AL14" s="188"/>
      <c r="AM14" s="188"/>
      <c r="AN14" s="188"/>
    </row>
    <row r="15" spans="1:40" s="177" customFormat="1" x14ac:dyDescent="0.25">
      <c r="A15" s="162" t="s">
        <v>2581</v>
      </c>
      <c r="B15" s="162" t="b" cm="1">
        <f t="array" ref="B15">IsESG(Table15[[#This Row],[Equity funds: Global]])</f>
        <v>1</v>
      </c>
      <c r="C15" s="163" t="s">
        <v>18</v>
      </c>
      <c r="D15" s="164" t="s">
        <v>18</v>
      </c>
      <c r="E15" s="163" t="s">
        <v>18</v>
      </c>
      <c r="F15" s="164" t="s">
        <v>18</v>
      </c>
      <c r="G15" s="163" t="s">
        <v>18</v>
      </c>
      <c r="H15" s="164" t="s">
        <v>18</v>
      </c>
      <c r="I15" s="163" t="s">
        <v>18</v>
      </c>
      <c r="J15" s="164" t="s">
        <v>18</v>
      </c>
      <c r="K15" s="163" t="s">
        <v>18</v>
      </c>
      <c r="L15" s="164" t="s">
        <v>18</v>
      </c>
      <c r="M15" s="163">
        <v>-0.89695908991467199</v>
      </c>
      <c r="N15" s="164">
        <v>57</v>
      </c>
      <c r="O15" s="163" t="s">
        <v>18</v>
      </c>
      <c r="P15" s="165" t="s">
        <v>18</v>
      </c>
      <c r="Q15" s="165" t="s">
        <v>18</v>
      </c>
      <c r="R15" s="166">
        <v>8</v>
      </c>
      <c r="S15" s="167">
        <v>0</v>
      </c>
      <c r="T15" s="167">
        <v>0.01</v>
      </c>
      <c r="U15" s="168" t="s">
        <v>18</v>
      </c>
      <c r="V15" s="169">
        <v>9.4999999999999998E-3</v>
      </c>
      <c r="W15" s="169" t="s">
        <v>18</v>
      </c>
      <c r="X15" s="169">
        <v>9.5700000000000004E-3</v>
      </c>
      <c r="Y15" s="170" t="s">
        <v>30</v>
      </c>
      <c r="Z15" s="171" t="s">
        <v>18</v>
      </c>
      <c r="AA15" s="172" t="s">
        <v>18</v>
      </c>
      <c r="AB15" s="173" t="s">
        <v>18</v>
      </c>
      <c r="AC15" s="174">
        <v>45455</v>
      </c>
      <c r="AD15" s="170" t="s">
        <v>65</v>
      </c>
      <c r="AE15" s="175" t="s">
        <v>68</v>
      </c>
      <c r="AF15" s="168" t="s">
        <v>18</v>
      </c>
      <c r="AG15" s="176" t="s">
        <v>18</v>
      </c>
      <c r="AH15" s="191">
        <v>8.1999999999999993</v>
      </c>
      <c r="AI15">
        <f>IFERROR(AH15*Table15[[#This Row],[Size
(MEUR)]],0)</f>
        <v>0</v>
      </c>
      <c r="AJ15" s="188"/>
      <c r="AK15" s="188"/>
      <c r="AL15" s="188"/>
      <c r="AM15" s="188"/>
      <c r="AN15" s="188"/>
    </row>
    <row r="16" spans="1:40" x14ac:dyDescent="0.25">
      <c r="A16" s="162" t="s">
        <v>2582</v>
      </c>
      <c r="B16" s="162" t="b" cm="1">
        <f t="array" ref="B16">IsESG(Table15[[#This Row],[Equity funds: Global]])</f>
        <v>1</v>
      </c>
      <c r="C16" s="163" t="s">
        <v>18</v>
      </c>
      <c r="D16" s="164" t="s">
        <v>18</v>
      </c>
      <c r="E16" s="163" t="s">
        <v>18</v>
      </c>
      <c r="F16" s="164" t="s">
        <v>18</v>
      </c>
      <c r="G16" s="163" t="s">
        <v>18</v>
      </c>
      <c r="H16" s="164" t="s">
        <v>18</v>
      </c>
      <c r="I16" s="163" t="s">
        <v>18</v>
      </c>
      <c r="J16" s="164" t="s">
        <v>18</v>
      </c>
      <c r="K16" s="163" t="s">
        <v>18</v>
      </c>
      <c r="L16" s="164" t="s">
        <v>18</v>
      </c>
      <c r="M16" s="163">
        <v>-0.89695908991467199</v>
      </c>
      <c r="N16" s="164">
        <v>57</v>
      </c>
      <c r="O16" s="163" t="s">
        <v>18</v>
      </c>
      <c r="P16" s="165" t="s">
        <v>18</v>
      </c>
      <c r="Q16" s="165" t="s">
        <v>18</v>
      </c>
      <c r="R16" s="166">
        <v>8</v>
      </c>
      <c r="S16" s="167">
        <v>0</v>
      </c>
      <c r="T16" s="167">
        <v>0.01</v>
      </c>
      <c r="U16" s="168" t="s">
        <v>18</v>
      </c>
      <c r="V16" s="169">
        <v>5.0000000000000001E-3</v>
      </c>
      <c r="W16" s="169" t="s">
        <v>18</v>
      </c>
      <c r="X16" s="169">
        <v>5.0699999999999999E-3</v>
      </c>
      <c r="Y16" s="170" t="s">
        <v>30</v>
      </c>
      <c r="Z16" s="171" t="s">
        <v>18</v>
      </c>
      <c r="AA16" s="172" t="s">
        <v>18</v>
      </c>
      <c r="AB16" s="173" t="s">
        <v>18</v>
      </c>
      <c r="AC16" s="174">
        <v>45455</v>
      </c>
      <c r="AD16" s="170" t="s">
        <v>65</v>
      </c>
      <c r="AE16" s="175" t="s">
        <v>70</v>
      </c>
      <c r="AF16" s="168" t="s">
        <v>18</v>
      </c>
      <c r="AG16" s="176" t="s">
        <v>18</v>
      </c>
      <c r="AH16" s="191">
        <v>8.1999999999999993</v>
      </c>
      <c r="AI16">
        <f>IFERROR(AH16*Table15[[#This Row],[Size
(MEUR)]],0)</f>
        <v>0</v>
      </c>
    </row>
    <row r="17" spans="1:40" x14ac:dyDescent="0.25">
      <c r="A17" s="162" t="s">
        <v>2583</v>
      </c>
      <c r="B17" s="162" t="b" cm="1">
        <f t="array" ref="B17">IsESG(Table15[[#This Row],[Equity funds: Global]])</f>
        <v>1</v>
      </c>
      <c r="C17" s="163" t="s">
        <v>18</v>
      </c>
      <c r="D17" s="164" t="s">
        <v>18</v>
      </c>
      <c r="E17" s="163" t="s">
        <v>18</v>
      </c>
      <c r="F17" s="164" t="s">
        <v>18</v>
      </c>
      <c r="G17" s="163" t="s">
        <v>18</v>
      </c>
      <c r="H17" s="164" t="s">
        <v>18</v>
      </c>
      <c r="I17" s="163" t="s">
        <v>18</v>
      </c>
      <c r="J17" s="164" t="s">
        <v>18</v>
      </c>
      <c r="K17" s="163">
        <v>5.8545610073901404</v>
      </c>
      <c r="L17" s="164">
        <v>46</v>
      </c>
      <c r="M17" s="163">
        <v>-0.48717085577498698</v>
      </c>
      <c r="N17" s="164">
        <v>51</v>
      </c>
      <c r="O17" s="163" t="s">
        <v>18</v>
      </c>
      <c r="P17" s="165" t="s">
        <v>18</v>
      </c>
      <c r="Q17" s="165" t="s">
        <v>18</v>
      </c>
      <c r="R17" s="166">
        <v>9</v>
      </c>
      <c r="S17" s="167">
        <v>0</v>
      </c>
      <c r="T17" s="167">
        <v>0</v>
      </c>
      <c r="U17" s="168" t="s">
        <v>18</v>
      </c>
      <c r="V17" s="169">
        <v>8.9999999999999993E-3</v>
      </c>
      <c r="W17" s="169" t="s">
        <v>18</v>
      </c>
      <c r="X17" s="169">
        <v>9.1000000000000004E-3</v>
      </c>
      <c r="Y17" s="170" t="s">
        <v>30</v>
      </c>
      <c r="Z17" s="171" t="s">
        <v>18</v>
      </c>
      <c r="AA17" s="172" t="s">
        <v>18</v>
      </c>
      <c r="AB17" s="173" t="s">
        <v>18</v>
      </c>
      <c r="AC17" s="174">
        <v>45405</v>
      </c>
      <c r="AD17" s="170" t="s">
        <v>339</v>
      </c>
      <c r="AE17" s="175">
        <v>10</v>
      </c>
      <c r="AF17" s="168" t="s">
        <v>18</v>
      </c>
      <c r="AG17" s="176" t="s">
        <v>18</v>
      </c>
      <c r="AH17" s="190">
        <v>7.2</v>
      </c>
      <c r="AI17">
        <f>IFERROR(AH17*Table15[[#This Row],[Size
(MEUR)]],0)</f>
        <v>0</v>
      </c>
    </row>
    <row r="18" spans="1:40" x14ac:dyDescent="0.25">
      <c r="A18" s="162" t="s">
        <v>563</v>
      </c>
      <c r="B18" s="162" t="b" cm="1">
        <f t="array" ref="B18">IsESG(Table15[[#This Row],[Equity funds: Global]])</f>
        <v>1</v>
      </c>
      <c r="C18" s="163">
        <v>8.3989612589417693</v>
      </c>
      <c r="D18" s="164">
        <v>24</v>
      </c>
      <c r="E18" s="163">
        <v>10.925846260764301</v>
      </c>
      <c r="F18" s="164">
        <v>19</v>
      </c>
      <c r="G18" s="163">
        <v>5.8092437055206902</v>
      </c>
      <c r="H18" s="164">
        <v>28</v>
      </c>
      <c r="I18" s="163">
        <v>35.890297111988303</v>
      </c>
      <c r="J18" s="164">
        <v>4</v>
      </c>
      <c r="K18" s="163">
        <v>3.12184661957617</v>
      </c>
      <c r="L18" s="164">
        <v>69</v>
      </c>
      <c r="M18" s="163">
        <v>1.0287620871821599</v>
      </c>
      <c r="N18" s="164">
        <v>15</v>
      </c>
      <c r="O18" s="163">
        <v>14.6180796337916</v>
      </c>
      <c r="P18" s="165">
        <v>2.17602370158296</v>
      </c>
      <c r="Q18" s="165">
        <v>0.52686505036632103</v>
      </c>
      <c r="R18" s="166">
        <v>9</v>
      </c>
      <c r="S18" s="167">
        <v>0</v>
      </c>
      <c r="T18" s="167">
        <v>0.01</v>
      </c>
      <c r="U18" s="168" t="s">
        <v>18</v>
      </c>
      <c r="V18" s="169">
        <v>1.7999999999999999E-2</v>
      </c>
      <c r="W18" s="169" t="s">
        <v>18</v>
      </c>
      <c r="X18" s="169">
        <v>1.8030000000000001E-2</v>
      </c>
      <c r="Y18" s="170" t="s">
        <v>30</v>
      </c>
      <c r="Z18" s="171">
        <v>320.20574818885598</v>
      </c>
      <c r="AA18" s="172">
        <v>7.0706869399999999</v>
      </c>
      <c r="AB18" s="173">
        <v>39740</v>
      </c>
      <c r="AC18" s="174">
        <v>41218</v>
      </c>
      <c r="AD18" s="170" t="s">
        <v>65</v>
      </c>
      <c r="AE18" s="175">
        <v>0</v>
      </c>
      <c r="AF18" s="168" t="s">
        <v>18</v>
      </c>
      <c r="AG18" s="176">
        <v>34.890391530000002</v>
      </c>
      <c r="AH18" s="191">
        <v>8.1999999999999993</v>
      </c>
      <c r="AI18">
        <f>IFERROR(AH18*Table15[[#This Row],[Size
(MEUR)]],0)</f>
        <v>2625.6871351486188</v>
      </c>
    </row>
    <row r="19" spans="1:40" x14ac:dyDescent="0.25">
      <c r="A19" s="162" t="s">
        <v>566</v>
      </c>
      <c r="B19" s="162" t="b" cm="1">
        <f t="array" ref="B19">IsESG(Table15[[#This Row],[Equity funds: Global]])</f>
        <v>1</v>
      </c>
      <c r="C19" s="163" t="s">
        <v>18</v>
      </c>
      <c r="D19" s="164" t="s">
        <v>18</v>
      </c>
      <c r="E19" s="163">
        <v>9.5979156588874996</v>
      </c>
      <c r="F19" s="164">
        <v>38</v>
      </c>
      <c r="G19" s="163">
        <v>5.9835190920974197</v>
      </c>
      <c r="H19" s="164">
        <v>26</v>
      </c>
      <c r="I19" s="163">
        <v>22.8141520943473</v>
      </c>
      <c r="J19" s="164">
        <v>55</v>
      </c>
      <c r="K19" s="163">
        <v>3.8752579683558599</v>
      </c>
      <c r="L19" s="164">
        <v>62</v>
      </c>
      <c r="M19" s="163">
        <v>-0.89695908991471696</v>
      </c>
      <c r="N19" s="164">
        <v>59</v>
      </c>
      <c r="O19" s="163">
        <v>11.2358809696601</v>
      </c>
      <c r="P19" s="165">
        <v>1.66726069702066</v>
      </c>
      <c r="Q19" s="165">
        <v>0.49732368261356802</v>
      </c>
      <c r="R19" s="166">
        <v>8</v>
      </c>
      <c r="S19" s="167">
        <v>0</v>
      </c>
      <c r="T19" s="167">
        <v>0.01</v>
      </c>
      <c r="U19" s="168" t="s">
        <v>18</v>
      </c>
      <c r="V19" s="169">
        <v>1.7999999999999999E-2</v>
      </c>
      <c r="W19" s="169" t="s">
        <v>18</v>
      </c>
      <c r="X19" s="169">
        <v>1.8069999999999999E-2</v>
      </c>
      <c r="Y19" s="170" t="s">
        <v>30</v>
      </c>
      <c r="Z19" s="171">
        <v>145.62611894597001</v>
      </c>
      <c r="AA19" s="172">
        <v>-0.99139370999999998</v>
      </c>
      <c r="AB19" s="173">
        <v>22612</v>
      </c>
      <c r="AC19" s="174">
        <v>42116</v>
      </c>
      <c r="AD19" s="170" t="s">
        <v>65</v>
      </c>
      <c r="AE19" s="175">
        <v>0</v>
      </c>
      <c r="AF19" s="168" t="s">
        <v>18</v>
      </c>
      <c r="AG19" s="176">
        <v>5.8826376199999997</v>
      </c>
      <c r="AH19" s="190">
        <v>7.3</v>
      </c>
      <c r="AI19">
        <f>IFERROR(AH19*Table15[[#This Row],[Size
(MEUR)]],0)</f>
        <v>1063.070668305581</v>
      </c>
    </row>
    <row r="20" spans="1:40" x14ac:dyDescent="0.25">
      <c r="A20" s="162" t="s">
        <v>485</v>
      </c>
      <c r="B20" s="162" t="b" cm="1">
        <f t="array" ref="B20">IsESG(Table15[[#This Row],[Equity funds: Global]])</f>
        <v>1</v>
      </c>
      <c r="C20" s="163">
        <v>8.4181023047905406</v>
      </c>
      <c r="D20" s="164">
        <v>23</v>
      </c>
      <c r="E20" s="163">
        <v>7.9696360867550702</v>
      </c>
      <c r="F20" s="164">
        <v>55</v>
      </c>
      <c r="G20" s="163">
        <v>-0.60167800234881497</v>
      </c>
      <c r="H20" s="164">
        <v>65</v>
      </c>
      <c r="I20" s="163">
        <v>16.981559171345801</v>
      </c>
      <c r="J20" s="164">
        <v>73</v>
      </c>
      <c r="K20" s="163">
        <v>1.27633879325903</v>
      </c>
      <c r="L20" s="164">
        <v>77</v>
      </c>
      <c r="M20" s="163">
        <v>-2.7222373444773198</v>
      </c>
      <c r="N20" s="164">
        <v>81</v>
      </c>
      <c r="O20" s="163">
        <v>13.39175598349</v>
      </c>
      <c r="P20" s="165">
        <v>0.96332025688189604</v>
      </c>
      <c r="Q20" s="165">
        <v>0.37309671286813001</v>
      </c>
      <c r="R20" s="166">
        <v>9</v>
      </c>
      <c r="S20" s="167">
        <v>0.01</v>
      </c>
      <c r="T20" s="167" t="s">
        <v>48</v>
      </c>
      <c r="U20" s="168" t="s">
        <v>18</v>
      </c>
      <c r="V20" s="169">
        <v>1.4999999999999999E-2</v>
      </c>
      <c r="W20" s="169" t="s">
        <v>18</v>
      </c>
      <c r="X20" s="169">
        <v>1.5317538899E-2</v>
      </c>
      <c r="Y20" s="170" t="s">
        <v>30</v>
      </c>
      <c r="Z20" s="171">
        <v>119.76124147</v>
      </c>
      <c r="AA20" s="172">
        <v>-0.26301159999999901</v>
      </c>
      <c r="AB20" s="173">
        <v>820</v>
      </c>
      <c r="AC20" s="174">
        <v>37412</v>
      </c>
      <c r="AD20" s="170" t="s">
        <v>486</v>
      </c>
      <c r="AE20" s="175">
        <v>500</v>
      </c>
      <c r="AF20" s="168" t="s">
        <v>18</v>
      </c>
      <c r="AG20" s="176">
        <v>-4.5545021899999902</v>
      </c>
      <c r="AH20" s="190">
        <v>6.9</v>
      </c>
      <c r="AI20">
        <f>IFERROR(AH20*Table15[[#This Row],[Size
(MEUR)]],0)</f>
        <v>826.3525661430001</v>
      </c>
    </row>
    <row r="21" spans="1:40" x14ac:dyDescent="0.25">
      <c r="A21" s="162" t="s">
        <v>481</v>
      </c>
      <c r="B21" s="162" t="b" cm="1">
        <f t="array" ref="B21">IsESG(Table15[[#This Row],[Equity funds: Global]])</f>
        <v>1</v>
      </c>
      <c r="C21" s="163">
        <v>9.7896621970169999</v>
      </c>
      <c r="D21" s="164">
        <v>11</v>
      </c>
      <c r="E21" s="163">
        <v>10.6745140734764</v>
      </c>
      <c r="F21" s="164">
        <v>22</v>
      </c>
      <c r="G21" s="163">
        <v>6.9607235265904697</v>
      </c>
      <c r="H21" s="164">
        <v>19</v>
      </c>
      <c r="I21" s="163">
        <v>28.425357873210501</v>
      </c>
      <c r="J21" s="164">
        <v>31</v>
      </c>
      <c r="K21" s="163">
        <v>6.76640598435913</v>
      </c>
      <c r="L21" s="164">
        <v>29</v>
      </c>
      <c r="M21" s="163">
        <v>0.737888995829316</v>
      </c>
      <c r="N21" s="164">
        <v>25</v>
      </c>
      <c r="O21" s="163">
        <v>13.0223575888265</v>
      </c>
      <c r="P21" s="165">
        <v>1.86942712561264</v>
      </c>
      <c r="Q21" s="165">
        <v>0.58405780257811701</v>
      </c>
      <c r="R21" s="166">
        <v>9</v>
      </c>
      <c r="S21" s="167">
        <v>0.01</v>
      </c>
      <c r="T21" s="167">
        <v>0.01</v>
      </c>
      <c r="U21" s="168" t="s">
        <v>18</v>
      </c>
      <c r="V21" s="169">
        <v>1.49E-2</v>
      </c>
      <c r="W21" s="169" t="s">
        <v>18</v>
      </c>
      <c r="X21" s="169">
        <v>1.49E-2</v>
      </c>
      <c r="Y21" s="170" t="s">
        <v>117</v>
      </c>
      <c r="Z21" s="171" t="s">
        <v>18</v>
      </c>
      <c r="AA21" s="172" t="s">
        <v>18</v>
      </c>
      <c r="AB21" s="173" t="s">
        <v>18</v>
      </c>
      <c r="AC21" s="174">
        <v>41255</v>
      </c>
      <c r="AD21" s="170" t="s">
        <v>41</v>
      </c>
      <c r="AE21" s="175">
        <v>500</v>
      </c>
      <c r="AF21" s="168" t="s">
        <v>42</v>
      </c>
      <c r="AG21" s="176" t="s">
        <v>18</v>
      </c>
      <c r="AH21" s="190"/>
      <c r="AI21">
        <f>IFERROR(AH21*Table15[[#This Row],[Size
(MEUR)]],0)</f>
        <v>0</v>
      </c>
    </row>
    <row r="22" spans="1:40" x14ac:dyDescent="0.25">
      <c r="A22" s="162" t="s">
        <v>571</v>
      </c>
      <c r="B22" s="162" t="b" cm="1">
        <f t="array" ref="B22">IsESG(Table15[[#This Row],[Equity funds: Global]])</f>
        <v>1</v>
      </c>
      <c r="C22" s="163">
        <v>9.0672070502673296</v>
      </c>
      <c r="D22" s="164">
        <v>14</v>
      </c>
      <c r="E22" s="163">
        <v>9.8617943290763197</v>
      </c>
      <c r="F22" s="164">
        <v>32</v>
      </c>
      <c r="G22" s="163">
        <v>5.6360610179007002</v>
      </c>
      <c r="H22" s="164">
        <v>30</v>
      </c>
      <c r="I22" s="163">
        <v>21.360478746938099</v>
      </c>
      <c r="J22" s="164">
        <v>64</v>
      </c>
      <c r="K22" s="163">
        <v>5.3684258465388401</v>
      </c>
      <c r="L22" s="164">
        <v>51</v>
      </c>
      <c r="M22" s="163">
        <v>-0.56859161929962898</v>
      </c>
      <c r="N22" s="164">
        <v>54</v>
      </c>
      <c r="O22" s="163">
        <v>11.8787906884076</v>
      </c>
      <c r="P22" s="165">
        <v>1.4546488647678899</v>
      </c>
      <c r="Q22" s="165">
        <v>0.51151054121300399</v>
      </c>
      <c r="R22" s="166">
        <v>9</v>
      </c>
      <c r="S22" s="167">
        <v>0.01</v>
      </c>
      <c r="T22" s="167">
        <v>0.01</v>
      </c>
      <c r="U22" s="168" t="s">
        <v>18</v>
      </c>
      <c r="V22" s="169">
        <v>1.7999999999999999E-2</v>
      </c>
      <c r="W22" s="169" t="s">
        <v>18</v>
      </c>
      <c r="X22" s="169">
        <v>1.7999999999999999E-2</v>
      </c>
      <c r="Y22" s="170" t="s">
        <v>30</v>
      </c>
      <c r="Z22" s="171">
        <v>113.755714912348</v>
      </c>
      <c r="AA22" s="172">
        <v>-3.8758580600000001</v>
      </c>
      <c r="AB22" s="173">
        <v>11408</v>
      </c>
      <c r="AC22" s="174">
        <v>36654</v>
      </c>
      <c r="AD22" s="170" t="s">
        <v>339</v>
      </c>
      <c r="AE22" s="175">
        <v>10</v>
      </c>
      <c r="AF22" s="168" t="s">
        <v>18</v>
      </c>
      <c r="AG22" s="176">
        <v>9.8207224099999895</v>
      </c>
      <c r="AH22" s="189">
        <v>7.4</v>
      </c>
      <c r="AI22">
        <f>IFERROR(AH22*Table15[[#This Row],[Size
(MEUR)]],0)</f>
        <v>841.79229035137519</v>
      </c>
    </row>
    <row r="23" spans="1:40" x14ac:dyDescent="0.25">
      <c r="A23" s="162" t="s">
        <v>502</v>
      </c>
      <c r="B23" s="162" t="b" cm="1">
        <f t="array" ref="B23">IsESG(Table15[[#This Row],[Equity funds: Global]])</f>
        <v>1</v>
      </c>
      <c r="C23" s="163">
        <v>4.9279161595831402</v>
      </c>
      <c r="D23" s="164">
        <v>41</v>
      </c>
      <c r="E23" s="163">
        <v>2.9916113155337798</v>
      </c>
      <c r="F23" s="164">
        <v>66</v>
      </c>
      <c r="G23" s="163">
        <v>-12.4293405943938</v>
      </c>
      <c r="H23" s="164">
        <v>75</v>
      </c>
      <c r="I23" s="163">
        <v>17.302836234986099</v>
      </c>
      <c r="J23" s="164">
        <v>72</v>
      </c>
      <c r="K23" s="163">
        <v>2.5987055153175498</v>
      </c>
      <c r="L23" s="164">
        <v>73</v>
      </c>
      <c r="M23" s="163">
        <v>-3.8934775626409999</v>
      </c>
      <c r="N23" s="164">
        <v>92</v>
      </c>
      <c r="O23" s="163">
        <v>15.8485214330282</v>
      </c>
      <c r="P23" s="165">
        <v>0.83426248521841995</v>
      </c>
      <c r="Q23" s="165">
        <v>8.44705817014441E-2</v>
      </c>
      <c r="R23" s="166">
        <v>9</v>
      </c>
      <c r="S23" s="167">
        <v>0</v>
      </c>
      <c r="T23" s="167">
        <v>0.01</v>
      </c>
      <c r="U23" s="168" t="s">
        <v>18</v>
      </c>
      <c r="V23" s="169">
        <v>0.02</v>
      </c>
      <c r="W23" s="169" t="s">
        <v>18</v>
      </c>
      <c r="X23" s="169">
        <v>0.02</v>
      </c>
      <c r="Y23" s="170" t="s">
        <v>30</v>
      </c>
      <c r="Z23" s="171">
        <v>61.122105179999998</v>
      </c>
      <c r="AA23" s="172">
        <v>-0.17849188999999999</v>
      </c>
      <c r="AB23" s="173">
        <v>431</v>
      </c>
      <c r="AC23" s="174">
        <v>40682</v>
      </c>
      <c r="AD23" s="170" t="s">
        <v>137</v>
      </c>
      <c r="AE23" s="175" t="s">
        <v>56</v>
      </c>
      <c r="AF23" s="168" t="s">
        <v>18</v>
      </c>
      <c r="AG23" s="176">
        <v>-33.581348399999897</v>
      </c>
      <c r="AH23" s="189">
        <v>7.2</v>
      </c>
      <c r="AI23">
        <f>IFERROR(AH23*Table15[[#This Row],[Size
(MEUR)]],0)</f>
        <v>440.07915729600001</v>
      </c>
    </row>
    <row r="24" spans="1:40" x14ac:dyDescent="0.25">
      <c r="A24" s="162" t="s">
        <v>2563</v>
      </c>
      <c r="B24" s="162" t="b" cm="1">
        <f t="array" ref="B24">IsESG(Table15[[#This Row],[Equity funds: Global]])</f>
        <v>1</v>
      </c>
      <c r="C24" s="163">
        <v>8.5714985400627608</v>
      </c>
      <c r="D24" s="164">
        <v>19</v>
      </c>
      <c r="E24" s="163">
        <v>10.6199410612517</v>
      </c>
      <c r="F24" s="164">
        <v>23</v>
      </c>
      <c r="G24" s="163">
        <v>-0.38439169035687698</v>
      </c>
      <c r="H24" s="164">
        <v>64</v>
      </c>
      <c r="I24" s="163">
        <v>30.0332778702162</v>
      </c>
      <c r="J24" s="164">
        <v>23</v>
      </c>
      <c r="K24" s="163">
        <v>5.78680203045682</v>
      </c>
      <c r="L24" s="164">
        <v>48</v>
      </c>
      <c r="M24" s="163">
        <v>0.64391500321958595</v>
      </c>
      <c r="N24" s="164">
        <v>30</v>
      </c>
      <c r="O24" s="163">
        <v>16.794558075428199</v>
      </c>
      <c r="P24" s="165">
        <v>1.54527844057748</v>
      </c>
      <c r="Q24" s="165">
        <v>0.48250526050351</v>
      </c>
      <c r="R24" s="166">
        <v>9</v>
      </c>
      <c r="S24" s="167">
        <v>0</v>
      </c>
      <c r="T24" s="167">
        <v>0.01</v>
      </c>
      <c r="U24" s="168" t="s">
        <v>18</v>
      </c>
      <c r="V24" s="169">
        <v>1.7999999999999999E-2</v>
      </c>
      <c r="W24" s="169" t="s">
        <v>18</v>
      </c>
      <c r="X24" s="169">
        <v>1.8020000000000001E-2</v>
      </c>
      <c r="Y24" s="170" t="s">
        <v>30</v>
      </c>
      <c r="Z24" s="171" t="s">
        <v>18</v>
      </c>
      <c r="AA24" s="172" t="s">
        <v>18</v>
      </c>
      <c r="AB24" s="173" t="s">
        <v>18</v>
      </c>
      <c r="AC24" s="174">
        <v>35489</v>
      </c>
      <c r="AD24" s="170" t="s">
        <v>65</v>
      </c>
      <c r="AE24" s="175">
        <v>30000</v>
      </c>
      <c r="AF24" s="168" t="s">
        <v>18</v>
      </c>
      <c r="AG24" s="176" t="s">
        <v>18</v>
      </c>
      <c r="AH24" s="189">
        <v>8</v>
      </c>
      <c r="AI24">
        <f>IFERROR(AH24*Table15[[#This Row],[Size
(MEUR)]],0)</f>
        <v>0</v>
      </c>
    </row>
    <row r="25" spans="1:40" s="177" customFormat="1" x14ac:dyDescent="0.25">
      <c r="A25" s="162" t="s">
        <v>577</v>
      </c>
      <c r="B25" s="162" t="b" cm="1">
        <f t="array" ref="B25">IsESG(Table15[[#This Row],[Equity funds: Global]])</f>
        <v>1</v>
      </c>
      <c r="C25" s="178" t="s">
        <v>18</v>
      </c>
      <c r="D25" s="164" t="s">
        <v>18</v>
      </c>
      <c r="E25" s="178" t="s">
        <v>18</v>
      </c>
      <c r="F25" s="164" t="s">
        <v>18</v>
      </c>
      <c r="G25" s="178" t="s">
        <v>18</v>
      </c>
      <c r="H25" s="164" t="s">
        <v>18</v>
      </c>
      <c r="I25" s="178" t="s">
        <v>18</v>
      </c>
      <c r="J25" s="164" t="s">
        <v>18</v>
      </c>
      <c r="K25" s="178">
        <v>5.5626310699136496</v>
      </c>
      <c r="L25" s="164">
        <v>49</v>
      </c>
      <c r="M25" s="178">
        <v>9.5339271607985901E-2</v>
      </c>
      <c r="N25" s="164">
        <v>40</v>
      </c>
      <c r="O25" s="178" t="s">
        <v>18</v>
      </c>
      <c r="P25" s="179" t="s">
        <v>18</v>
      </c>
      <c r="Q25" s="179" t="s">
        <v>18</v>
      </c>
      <c r="R25" s="180">
        <v>9</v>
      </c>
      <c r="S25" s="181">
        <v>0</v>
      </c>
      <c r="T25" s="181">
        <v>0</v>
      </c>
      <c r="U25" s="168" t="s">
        <v>18</v>
      </c>
      <c r="V25" s="182">
        <v>1.6E-2</v>
      </c>
      <c r="W25" s="182" t="s">
        <v>18</v>
      </c>
      <c r="X25" s="182">
        <v>1.6E-2</v>
      </c>
      <c r="Y25" s="170" t="s">
        <v>30</v>
      </c>
      <c r="Z25" s="171">
        <v>34.820944809305999</v>
      </c>
      <c r="AA25" s="172">
        <v>-0.31312460999999903</v>
      </c>
      <c r="AB25" s="183">
        <v>1198</v>
      </c>
      <c r="AC25" s="174">
        <v>45271</v>
      </c>
      <c r="AD25" s="170" t="s">
        <v>578</v>
      </c>
      <c r="AE25" s="175" t="s">
        <v>129</v>
      </c>
      <c r="AF25" s="168" t="s">
        <v>34</v>
      </c>
      <c r="AG25" s="176">
        <v>1.3567153599999999</v>
      </c>
      <c r="AH25" s="189">
        <v>7.2</v>
      </c>
      <c r="AI25">
        <f>IFERROR(AH25*Table15[[#This Row],[Size
(MEUR)]],0)</f>
        <v>250.7108026270032</v>
      </c>
      <c r="AJ25" s="188"/>
      <c r="AK25" s="188"/>
      <c r="AL25" s="188"/>
      <c r="AM25" s="188"/>
      <c r="AN25" s="188"/>
    </row>
    <row r="26" spans="1:40" x14ac:dyDescent="0.25">
      <c r="A26" s="162" t="s">
        <v>513</v>
      </c>
      <c r="B26" s="162" t="b" cm="1">
        <f t="array" ref="B26">IsESG(Table15[[#This Row],[Equity funds: Global]])</f>
        <v>1</v>
      </c>
      <c r="C26" s="163" t="s">
        <v>18</v>
      </c>
      <c r="D26" s="164" t="s">
        <v>18</v>
      </c>
      <c r="E26" s="163" t="s">
        <v>18</v>
      </c>
      <c r="F26" s="164" t="s">
        <v>18</v>
      </c>
      <c r="G26" s="163" t="s">
        <v>18</v>
      </c>
      <c r="H26" s="164" t="s">
        <v>18</v>
      </c>
      <c r="I26" s="163">
        <v>21.665131025681202</v>
      </c>
      <c r="J26" s="164">
        <v>63</v>
      </c>
      <c r="K26" s="163">
        <v>4.7184127493794898</v>
      </c>
      <c r="L26" s="164">
        <v>56</v>
      </c>
      <c r="M26" s="184">
        <v>4.78885919141816</v>
      </c>
      <c r="N26" s="185">
        <v>1</v>
      </c>
      <c r="O26" s="163">
        <v>15.887674148482599</v>
      </c>
      <c r="P26" s="165">
        <v>1.1067775877144399</v>
      </c>
      <c r="Q26" s="165" t="s">
        <v>18</v>
      </c>
      <c r="R26" s="166">
        <v>9</v>
      </c>
      <c r="S26" s="167">
        <v>0</v>
      </c>
      <c r="T26" s="167">
        <v>0</v>
      </c>
      <c r="U26" s="168" t="s">
        <v>18</v>
      </c>
      <c r="V26" s="169">
        <v>1.4999999999999999E-2</v>
      </c>
      <c r="W26" s="169" t="s">
        <v>18</v>
      </c>
      <c r="X26" s="169" t="s">
        <v>18</v>
      </c>
      <c r="Y26" s="170" t="s">
        <v>141</v>
      </c>
      <c r="Z26" s="171">
        <v>29.461525869999999</v>
      </c>
      <c r="AA26" s="172" t="s">
        <v>18</v>
      </c>
      <c r="AB26" s="173" t="s">
        <v>18</v>
      </c>
      <c r="AC26" s="174">
        <v>44168</v>
      </c>
      <c r="AD26" s="170" t="s">
        <v>514</v>
      </c>
      <c r="AE26" s="175">
        <v>0</v>
      </c>
      <c r="AF26" s="168" t="s">
        <v>18</v>
      </c>
      <c r="AG26" s="176" t="s">
        <v>18</v>
      </c>
      <c r="AH26" s="189"/>
      <c r="AI26">
        <f>IFERROR(AH26*Table15[[#This Row],[Size
(MEUR)]],0)</f>
        <v>0</v>
      </c>
    </row>
    <row r="27" spans="1:40" x14ac:dyDescent="0.25">
      <c r="A27" s="162" t="s">
        <v>2562</v>
      </c>
      <c r="B27" s="162" t="b" cm="1">
        <f t="array" ref="B27">IsESG(Table15[[#This Row],[Equity funds: Global]])</f>
        <v>1</v>
      </c>
      <c r="C27" s="163">
        <v>8.3956927767658804</v>
      </c>
      <c r="D27" s="164">
        <v>25</v>
      </c>
      <c r="E27" s="163">
        <v>10.9185946547132</v>
      </c>
      <c r="F27" s="164">
        <v>20</v>
      </c>
      <c r="G27" s="163">
        <v>5.7990072253538001</v>
      </c>
      <c r="H27" s="164">
        <v>29</v>
      </c>
      <c r="I27" s="163">
        <v>35.8498442387165</v>
      </c>
      <c r="J27" s="164">
        <v>5</v>
      </c>
      <c r="K27" s="163">
        <v>3.1194091472086698</v>
      </c>
      <c r="L27" s="164">
        <v>70</v>
      </c>
      <c r="M27" s="163">
        <v>1.0246730484023201</v>
      </c>
      <c r="N27" s="164">
        <v>16</v>
      </c>
      <c r="O27" s="163">
        <v>15.1594103737969</v>
      </c>
      <c r="P27" s="165">
        <v>2.09565109051987</v>
      </c>
      <c r="Q27" s="165">
        <v>0.52413249943499995</v>
      </c>
      <c r="R27" s="166">
        <v>9</v>
      </c>
      <c r="S27" s="167">
        <v>0</v>
      </c>
      <c r="T27" s="167">
        <v>0.01</v>
      </c>
      <c r="U27" s="168" t="s">
        <v>18</v>
      </c>
      <c r="V27" s="169">
        <v>1.7999999999999999E-2</v>
      </c>
      <c r="W27" s="169" t="s">
        <v>18</v>
      </c>
      <c r="X27" s="169">
        <v>1.8030000000000001E-2</v>
      </c>
      <c r="Y27" s="170" t="s">
        <v>30</v>
      </c>
      <c r="Z27" s="171" t="s">
        <v>18</v>
      </c>
      <c r="AA27" s="172" t="s">
        <v>18</v>
      </c>
      <c r="AB27" s="173" t="s">
        <v>18</v>
      </c>
      <c r="AC27" s="174">
        <v>41218</v>
      </c>
      <c r="AD27" s="170" t="s">
        <v>65</v>
      </c>
      <c r="AE27" s="175">
        <v>30000</v>
      </c>
      <c r="AF27" s="168" t="s">
        <v>18</v>
      </c>
      <c r="AG27" s="176" t="s">
        <v>18</v>
      </c>
      <c r="AH27" s="190"/>
      <c r="AI27">
        <f>IFERROR(AH27*Table15[[#This Row],[Size
(MEUR)]],0)</f>
        <v>0</v>
      </c>
    </row>
    <row r="28" spans="1:40" x14ac:dyDescent="0.25">
      <c r="A28" s="162" t="s">
        <v>548</v>
      </c>
      <c r="B28" s="162" t="b" cm="1">
        <f t="array" ref="B28">IsESG(Table15[[#This Row],[Equity funds: Global]])</f>
        <v>1</v>
      </c>
      <c r="C28" s="163" t="s">
        <v>18</v>
      </c>
      <c r="D28" s="164" t="s">
        <v>18</v>
      </c>
      <c r="E28" s="163" t="s">
        <v>18</v>
      </c>
      <c r="F28" s="164" t="s">
        <v>18</v>
      </c>
      <c r="G28" s="163" t="s">
        <v>18</v>
      </c>
      <c r="H28" s="164" t="s">
        <v>18</v>
      </c>
      <c r="I28" s="163" t="s">
        <v>18</v>
      </c>
      <c r="J28" s="164" t="s">
        <v>18</v>
      </c>
      <c r="K28" s="163">
        <v>1.0844378533691501</v>
      </c>
      <c r="L28" s="164">
        <v>80</v>
      </c>
      <c r="M28" s="163">
        <v>-3.8356405960673201</v>
      </c>
      <c r="N28" s="164">
        <v>90</v>
      </c>
      <c r="O28" s="163" t="s">
        <v>18</v>
      </c>
      <c r="P28" s="165" t="s">
        <v>18</v>
      </c>
      <c r="Q28" s="165" t="s">
        <v>18</v>
      </c>
      <c r="R28" s="166">
        <v>9</v>
      </c>
      <c r="S28" s="167">
        <v>0</v>
      </c>
      <c r="T28" s="167">
        <v>0.01</v>
      </c>
      <c r="U28" s="168" t="s">
        <v>18</v>
      </c>
      <c r="V28" s="169">
        <v>1.7999999999999999E-2</v>
      </c>
      <c r="W28" s="169" t="s">
        <v>18</v>
      </c>
      <c r="X28" s="169">
        <v>1.813E-2</v>
      </c>
      <c r="Y28" s="170" t="s">
        <v>30</v>
      </c>
      <c r="Z28" s="171">
        <v>21.448019645456</v>
      </c>
      <c r="AA28" s="172">
        <v>-1.54997373</v>
      </c>
      <c r="AB28" s="173">
        <v>3925</v>
      </c>
      <c r="AC28" s="174">
        <v>45246</v>
      </c>
      <c r="AD28" s="170" t="s">
        <v>65</v>
      </c>
      <c r="AE28" s="175">
        <v>0.01</v>
      </c>
      <c r="AF28" s="168" t="s">
        <v>18</v>
      </c>
      <c r="AG28" s="176">
        <v>11.9865269599999</v>
      </c>
      <c r="AH28" s="190">
        <v>6.3</v>
      </c>
      <c r="AI28">
        <f>IFERROR(AH28*Table15[[#This Row],[Size
(MEUR)]],0)</f>
        <v>135.12252376637281</v>
      </c>
    </row>
    <row r="30" spans="1:40" x14ac:dyDescent="0.25">
      <c r="B30" t="s">
        <v>2772</v>
      </c>
      <c r="C30" t="s">
        <v>2773</v>
      </c>
      <c r="D30" t="s">
        <v>2775</v>
      </c>
    </row>
    <row r="31" spans="1:40" x14ac:dyDescent="0.25">
      <c r="A31" s="264" t="s">
        <v>515</v>
      </c>
      <c r="B31" s="265">
        <v>8701.3472692899995</v>
      </c>
      <c r="C31" s="270">
        <v>-9.515138235357</v>
      </c>
      <c r="D31" s="272">
        <v>-1.1283572036689999</v>
      </c>
    </row>
    <row r="32" spans="1:40" x14ac:dyDescent="0.25">
      <c r="A32" s="264" t="s">
        <v>542</v>
      </c>
      <c r="B32" s="265">
        <v>6795.2167210199696</v>
      </c>
      <c r="C32" s="270">
        <v>3098.2065462666401</v>
      </c>
      <c r="D32" s="272">
        <v>1134.5695717139899</v>
      </c>
    </row>
    <row r="33" spans="1:4" x14ac:dyDescent="0.25">
      <c r="A33" s="264" t="s">
        <v>507</v>
      </c>
      <c r="B33" s="265">
        <v>536.72543529999996</v>
      </c>
      <c r="C33" s="270">
        <v>0</v>
      </c>
      <c r="D33" s="272">
        <v>0</v>
      </c>
    </row>
    <row r="34" spans="1:4" x14ac:dyDescent="0.25">
      <c r="A34" s="264" t="s">
        <v>544</v>
      </c>
      <c r="B34" s="265">
        <v>440.69297039318002</v>
      </c>
      <c r="C34" s="270">
        <v>5.3649758599999897</v>
      </c>
      <c r="D34" s="272">
        <v>-0.36415494999999998</v>
      </c>
    </row>
    <row r="35" spans="1:4" x14ac:dyDescent="0.25">
      <c r="A35" s="264" t="s">
        <v>478</v>
      </c>
      <c r="B35" s="265">
        <v>411.88333267000002</v>
      </c>
      <c r="C35" s="270">
        <v>-17.630322539999899</v>
      </c>
      <c r="D35" s="272">
        <v>-2.56611659</v>
      </c>
    </row>
    <row r="36" spans="1:4" x14ac:dyDescent="0.25">
      <c r="A36" s="264" t="s">
        <v>563</v>
      </c>
      <c r="B36" s="265">
        <v>320.20574818885598</v>
      </c>
      <c r="C36" s="270">
        <v>34.890391530000002</v>
      </c>
      <c r="D36" s="272">
        <v>7.0706869399999999</v>
      </c>
    </row>
    <row r="37" spans="1:4" x14ac:dyDescent="0.25">
      <c r="A37" s="264" t="s">
        <v>2771</v>
      </c>
      <c r="B37" s="265">
        <f>SUM(Z19:Z28)</f>
        <v>525.99567083308</v>
      </c>
      <c r="C37" s="271">
        <f>SUM(AG19:AG28)</f>
        <v>-9.0892482399999999</v>
      </c>
      <c r="D37" s="251">
        <f>SUM(AA19:AA28)</f>
        <v>-7.1718535999999986</v>
      </c>
    </row>
    <row r="38" spans="1:4" x14ac:dyDescent="0.25">
      <c r="A38" s="266"/>
      <c r="B38" s="267"/>
    </row>
    <row r="39" spans="1:4" x14ac:dyDescent="0.25">
      <c r="A39" s="268"/>
      <c r="B39" s="269"/>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A72A8-E3C1-443A-8A3B-CCC447AC9371}">
  <sheetPr codeName="Sheet3"/>
  <dimension ref="A1:T102"/>
  <sheetViews>
    <sheetView zoomScaleNormal="100" workbookViewId="0">
      <selection activeCell="L79" sqref="L79"/>
    </sheetView>
  </sheetViews>
  <sheetFormatPr defaultRowHeight="15" x14ac:dyDescent="0.25"/>
  <cols>
    <col min="1" max="1" width="45" customWidth="1"/>
    <col min="2" max="2" width="11.42578125" customWidth="1"/>
    <col min="10" max="10" width="9.140625" customWidth="1"/>
  </cols>
  <sheetData>
    <row r="1" spans="1:8" ht="30" x14ac:dyDescent="0.25">
      <c r="A1" s="30" t="s">
        <v>2361</v>
      </c>
      <c r="B1" s="30" t="s">
        <v>2364</v>
      </c>
      <c r="C1" s="31" t="s">
        <v>6</v>
      </c>
      <c r="D1" s="31" t="s">
        <v>8</v>
      </c>
      <c r="E1" s="31" t="s">
        <v>9</v>
      </c>
      <c r="F1" s="31" t="s">
        <v>10</v>
      </c>
      <c r="G1" s="31" t="s">
        <v>11</v>
      </c>
      <c r="H1" s="31" t="s">
        <v>12</v>
      </c>
    </row>
    <row r="2" spans="1:8" x14ac:dyDescent="0.25">
      <c r="A2" s="162" t="s">
        <v>478</v>
      </c>
      <c r="B2" s="162" t="b" cm="1">
        <f t="array" ref="B2">IsESG(Table3[[#This Row],[Funds]])</f>
        <v>1</v>
      </c>
      <c r="C2" s="184">
        <v>13.346313289617299</v>
      </c>
      <c r="D2" s="163">
        <v>10.3411122092424</v>
      </c>
      <c r="E2" s="163">
        <v>2.9108791254743598</v>
      </c>
      <c r="F2" s="163">
        <v>32.9984225215387</v>
      </c>
      <c r="G2" s="163">
        <v>6.7671956125739499</v>
      </c>
      <c r="H2" s="163">
        <v>-1.08477880259195</v>
      </c>
    </row>
    <row r="3" spans="1:8" x14ac:dyDescent="0.25">
      <c r="A3" s="162" t="s">
        <v>515</v>
      </c>
      <c r="B3" s="162" t="b" cm="1">
        <f t="array" ref="B3">IsESG(Table3[[#This Row],[Funds]])</f>
        <v>1</v>
      </c>
      <c r="C3" s="163">
        <v>11.129585903823401</v>
      </c>
      <c r="D3" s="163">
        <v>10.674936053121399</v>
      </c>
      <c r="E3" s="163">
        <v>1.02765616009059</v>
      </c>
      <c r="F3" s="163">
        <v>20.257042266611499</v>
      </c>
      <c r="G3" s="163">
        <v>1.4203253893353101</v>
      </c>
      <c r="H3" s="163">
        <v>-1.3964249570190199</v>
      </c>
    </row>
    <row r="4" spans="1:8" x14ac:dyDescent="0.25">
      <c r="A4" s="162" t="s">
        <v>481</v>
      </c>
      <c r="B4" s="162" t="b" cm="1">
        <f t="array" ref="B4">IsESG(Table3[[#This Row],[Funds]])</f>
        <v>1</v>
      </c>
      <c r="C4" s="163">
        <v>9.7896621970169999</v>
      </c>
      <c r="D4" s="163">
        <v>10.6745140734764</v>
      </c>
      <c r="E4" s="163">
        <v>6.9607235265904697</v>
      </c>
      <c r="F4" s="163">
        <v>28.425357873210501</v>
      </c>
      <c r="G4" s="163">
        <v>6.76640598435913</v>
      </c>
      <c r="H4" s="163">
        <v>0.737888995829316</v>
      </c>
    </row>
    <row r="5" spans="1:8" x14ac:dyDescent="0.25">
      <c r="A5" s="162" t="s">
        <v>571</v>
      </c>
      <c r="B5" s="162" t="b" cm="1">
        <f t="array" ref="B5">IsESG(Table3[[#This Row],[Funds]])</f>
        <v>1</v>
      </c>
      <c r="C5" s="163">
        <v>9.0672070502673296</v>
      </c>
      <c r="D5" s="163">
        <v>9.8617943290763197</v>
      </c>
      <c r="E5" s="163">
        <v>5.6360610179007002</v>
      </c>
      <c r="F5" s="163">
        <v>21.360478746938099</v>
      </c>
      <c r="G5" s="163">
        <v>5.3684258465388401</v>
      </c>
      <c r="H5" s="163">
        <v>-0.56859161929962898</v>
      </c>
    </row>
    <row r="6" spans="1:8" x14ac:dyDescent="0.25">
      <c r="A6" s="162" t="s">
        <v>544</v>
      </c>
      <c r="B6" s="162" t="b" cm="1">
        <f t="array" ref="B6">IsESG(Table3[[#This Row],[Funds]])</f>
        <v>1</v>
      </c>
      <c r="C6" s="163">
        <v>8.87341648584467</v>
      </c>
      <c r="D6" s="163">
        <v>11.2244128540771</v>
      </c>
      <c r="E6" s="163">
        <v>0.52551196796268795</v>
      </c>
      <c r="F6" s="163">
        <v>33.592153657539598</v>
      </c>
      <c r="G6" s="163">
        <v>5.8100016183849403</v>
      </c>
      <c r="H6" s="163">
        <v>0.64655172413796702</v>
      </c>
    </row>
    <row r="7" spans="1:8" x14ac:dyDescent="0.25">
      <c r="A7" s="162" t="s">
        <v>545</v>
      </c>
      <c r="B7" s="162" t="b" cm="1">
        <f t="array" ref="B7">IsESG(Table3[[#This Row],[Funds]])</f>
        <v>1</v>
      </c>
      <c r="C7" s="163">
        <v>8.5714985400627608</v>
      </c>
      <c r="D7" s="163">
        <v>10.6199410612517</v>
      </c>
      <c r="E7" s="163">
        <v>-0.38439169035687698</v>
      </c>
      <c r="F7" s="163">
        <v>30.0332778702162</v>
      </c>
      <c r="G7" s="163">
        <v>5.78680203045682</v>
      </c>
      <c r="H7" s="163">
        <v>0.64391500321958595</v>
      </c>
    </row>
    <row r="8" spans="1:8" x14ac:dyDescent="0.25">
      <c r="A8" s="162" t="s">
        <v>485</v>
      </c>
      <c r="B8" s="162" t="b" cm="1">
        <f t="array" ref="B8">IsESG(Table3[[#This Row],[Funds]])</f>
        <v>1</v>
      </c>
      <c r="C8" s="163">
        <v>8.4181023047905406</v>
      </c>
      <c r="D8" s="163">
        <v>7.9696360867550702</v>
      </c>
      <c r="E8" s="163">
        <v>-0.60167800234881497</v>
      </c>
      <c r="F8" s="163">
        <v>16.981559171345801</v>
      </c>
      <c r="G8" s="163">
        <v>1.27633879325903</v>
      </c>
      <c r="H8" s="163">
        <v>-2.7222373444773198</v>
      </c>
    </row>
    <row r="9" spans="1:8" x14ac:dyDescent="0.25">
      <c r="A9" s="162" t="s">
        <v>563</v>
      </c>
      <c r="B9" s="162" t="b" cm="1">
        <f t="array" ref="B9">IsESG(Table3[[#This Row],[Funds]])</f>
        <v>1</v>
      </c>
      <c r="C9" s="163">
        <v>8.3989612589417693</v>
      </c>
      <c r="D9" s="163">
        <v>10.925846260764301</v>
      </c>
      <c r="E9" s="163">
        <v>5.8092437055206902</v>
      </c>
      <c r="F9" s="163">
        <v>35.890297111988303</v>
      </c>
      <c r="G9" s="163">
        <v>3.12184661957617</v>
      </c>
      <c r="H9" s="163">
        <v>1.0287620871821599</v>
      </c>
    </row>
    <row r="10" spans="1:8" x14ac:dyDescent="0.25">
      <c r="A10" s="162" t="s">
        <v>564</v>
      </c>
      <c r="B10" s="162" t="b" cm="1">
        <f t="array" ref="B10">IsESG(Table3[[#This Row],[Funds]])</f>
        <v>1</v>
      </c>
      <c r="C10" s="163">
        <v>8.3956927767658804</v>
      </c>
      <c r="D10" s="163">
        <v>10.9185946547132</v>
      </c>
      <c r="E10" s="163">
        <v>5.7990072253538001</v>
      </c>
      <c r="F10" s="163">
        <v>35.8498442387165</v>
      </c>
      <c r="G10" s="163">
        <v>3.1194091472086698</v>
      </c>
      <c r="H10" s="163">
        <v>1.0246730484023201</v>
      </c>
    </row>
    <row r="11" spans="1:8" x14ac:dyDescent="0.25">
      <c r="A11" s="162" t="s">
        <v>502</v>
      </c>
      <c r="B11" s="162" t="b" cm="1">
        <f t="array" ref="B11">IsESG(Table3[[#This Row],[Funds]])</f>
        <v>1</v>
      </c>
      <c r="C11" s="163">
        <v>4.9279161595831402</v>
      </c>
      <c r="D11" s="163">
        <v>2.9916113155337798</v>
      </c>
      <c r="E11" s="163">
        <v>-12.4293405943938</v>
      </c>
      <c r="F11" s="163">
        <v>17.302836234986099</v>
      </c>
      <c r="G11" s="163">
        <v>2.5987055153175498</v>
      </c>
      <c r="H11" s="163">
        <v>-3.8934775626409999</v>
      </c>
    </row>
    <row r="12" spans="1:8" x14ac:dyDescent="0.25">
      <c r="A12" s="1" t="s">
        <v>573</v>
      </c>
      <c r="B12" s="1" t="b" cm="1">
        <f t="array" ref="B12">IsESG(Table3[[#This Row],[Funds]])</f>
        <v>0</v>
      </c>
      <c r="C12" s="65">
        <v>11.6408116693593</v>
      </c>
      <c r="D12" s="55">
        <v>9.7027813638872598</v>
      </c>
      <c r="E12" s="55">
        <v>5.5238622205354604</v>
      </c>
      <c r="F12" s="55">
        <v>15.0232784379126</v>
      </c>
      <c r="G12" s="55">
        <v>-0.45703289434126898</v>
      </c>
      <c r="H12" s="55">
        <v>-1.4056822919769201</v>
      </c>
    </row>
    <row r="13" spans="1:8" x14ac:dyDescent="0.25">
      <c r="A13" s="1" t="s">
        <v>509</v>
      </c>
      <c r="B13" s="1" t="b" cm="1">
        <f t="array" ref="B13">IsESG(Table3[[#This Row],[Funds]])</f>
        <v>0</v>
      </c>
      <c r="C13" s="65">
        <v>11.613195275324999</v>
      </c>
      <c r="D13" s="55">
        <v>11.794587050359301</v>
      </c>
      <c r="E13" s="55">
        <v>6.2867220588365997</v>
      </c>
      <c r="F13" s="55">
        <v>31.065772904059699</v>
      </c>
      <c r="G13" s="55">
        <v>5.8636752329086699</v>
      </c>
      <c r="H13" s="55">
        <v>0.23159688931502201</v>
      </c>
    </row>
    <row r="14" spans="1:8" x14ac:dyDescent="0.25">
      <c r="A14" s="40" t="s">
        <v>2362</v>
      </c>
      <c r="B14" s="40" t="b" cm="1">
        <f t="array" ref="B14">IsESG(Table3[[#This Row],[Funds]])</f>
        <v>0</v>
      </c>
      <c r="C14" s="41">
        <v>11.3473507458024</v>
      </c>
      <c r="D14" s="41">
        <v>12.707067570712899</v>
      </c>
      <c r="E14" s="41">
        <v>8.98616716177815</v>
      </c>
      <c r="F14" s="41">
        <v>31.4438091424331</v>
      </c>
      <c r="G14" s="41">
        <v>8.5600677995402297</v>
      </c>
      <c r="H14" s="41">
        <v>1.44067394834157</v>
      </c>
    </row>
    <row r="15" spans="1:8" x14ac:dyDescent="0.25">
      <c r="A15" s="1" t="s">
        <v>535</v>
      </c>
      <c r="B15" s="1" t="b" cm="1">
        <f t="array" ref="B15">IsESG(Table3[[#This Row],[Funds]])</f>
        <v>0</v>
      </c>
      <c r="C15" s="55">
        <v>11.1488178728418</v>
      </c>
      <c r="D15" s="55">
        <v>12.594464456965699</v>
      </c>
      <c r="E15" s="55">
        <v>8.8772950625420197</v>
      </c>
      <c r="F15" s="55">
        <v>31.313317289956601</v>
      </c>
      <c r="G15" s="55">
        <v>8.5056991237895101</v>
      </c>
      <c r="H15" s="55">
        <v>1.43194487736177</v>
      </c>
    </row>
    <row r="16" spans="1:8" x14ac:dyDescent="0.25">
      <c r="A16" s="40" t="s">
        <v>528</v>
      </c>
      <c r="B16" s="40" t="b" cm="1">
        <f t="array" ref="B16">IsESG(Table3[[#This Row],[Funds]])</f>
        <v>0</v>
      </c>
      <c r="C16" s="41">
        <v>11.120664659065101</v>
      </c>
      <c r="D16" s="63">
        <v>12.900784376769399</v>
      </c>
      <c r="E16" s="63">
        <v>9.8926294360944809</v>
      </c>
      <c r="F16" s="41">
        <v>28.838890336024999</v>
      </c>
      <c r="G16" s="41">
        <v>6.11155805846077</v>
      </c>
      <c r="H16" s="41">
        <v>0.84100002548488295</v>
      </c>
    </row>
    <row r="17" spans="1:20" ht="15.75" thickBot="1" x14ac:dyDescent="0.3">
      <c r="A17" s="1" t="s">
        <v>2363</v>
      </c>
      <c r="B17" s="1" t="b" cm="1">
        <f t="array" ref="B17">IsESG(Table3[[#This Row],[Funds]])</f>
        <v>0</v>
      </c>
      <c r="C17" s="55">
        <v>10.969892410991401</v>
      </c>
      <c r="D17" s="65">
        <v>12.945600686495</v>
      </c>
      <c r="E17" s="65">
        <v>9.9650086359590606</v>
      </c>
      <c r="F17" s="55">
        <v>29.0949148660996</v>
      </c>
      <c r="G17" s="55">
        <v>6.3218123459087998</v>
      </c>
      <c r="H17" s="55">
        <v>0.87671048617798897</v>
      </c>
    </row>
    <row r="18" spans="1:20" ht="15.75" thickBot="1" x14ac:dyDescent="0.3">
      <c r="A18" s="1" t="s">
        <v>488</v>
      </c>
      <c r="B18" s="1" t="b" cm="1">
        <f t="array" ref="B18">IsESG(Table3[[#This Row],[Funds]])</f>
        <v>0</v>
      </c>
      <c r="C18" s="55">
        <v>10.130703295077801</v>
      </c>
      <c r="D18" s="55">
        <v>10.5819297048719</v>
      </c>
      <c r="E18" s="55">
        <v>7.25487073087975</v>
      </c>
      <c r="F18" s="55">
        <v>21.272434785351798</v>
      </c>
      <c r="G18" s="55">
        <v>7.0499791173604898</v>
      </c>
      <c r="H18" s="55">
        <v>-1.6373730396295401</v>
      </c>
      <c r="J18" t="s">
        <v>2371</v>
      </c>
      <c r="K18" s="221" t="s">
        <v>2368</v>
      </c>
      <c r="M18" s="236"/>
      <c r="N18" s="236"/>
      <c r="O18" s="236"/>
      <c r="P18" s="236"/>
      <c r="Q18" s="236"/>
      <c r="R18" s="236"/>
      <c r="S18" s="236"/>
      <c r="T18" s="236"/>
    </row>
    <row r="19" spans="1:20" x14ac:dyDescent="0.25">
      <c r="A19" s="1" t="s">
        <v>575</v>
      </c>
      <c r="B19" s="1" t="b" cm="1">
        <f t="array" ref="B19">IsESG(Table3[[#This Row],[Funds]])</f>
        <v>0</v>
      </c>
      <c r="C19" s="55">
        <v>10.0031339846826</v>
      </c>
      <c r="D19" s="55">
        <v>9.8093852959802295</v>
      </c>
      <c r="E19" s="55">
        <v>5.6083013366917402</v>
      </c>
      <c r="F19" s="55">
        <v>22.750275549024</v>
      </c>
      <c r="G19" s="55">
        <v>4.8468897099761499</v>
      </c>
      <c r="H19" s="55">
        <v>-2.1890434503404701</v>
      </c>
      <c r="J19" t="s">
        <v>2367</v>
      </c>
      <c r="M19" s="211"/>
      <c r="N19" s="211"/>
      <c r="O19" s="211"/>
      <c r="P19" s="211"/>
      <c r="Q19" s="211"/>
      <c r="R19" s="211"/>
      <c r="S19" s="211"/>
      <c r="T19" s="211"/>
    </row>
    <row r="20" spans="1:20" x14ac:dyDescent="0.25">
      <c r="A20" s="40" t="s">
        <v>504</v>
      </c>
      <c r="B20" s="40" t="b" cm="1">
        <f t="array" ref="B20">IsESG(Table3[[#This Row],[Funds]])</f>
        <v>0</v>
      </c>
      <c r="C20" s="41">
        <v>9.7260063076161298</v>
      </c>
      <c r="D20" s="41">
        <v>8.4724361291834906</v>
      </c>
      <c r="E20" s="41">
        <v>-5.3039888641220001</v>
      </c>
      <c r="F20" s="41">
        <v>30.975516814328</v>
      </c>
      <c r="G20" s="41">
        <v>10.758881817449399</v>
      </c>
      <c r="H20" s="41">
        <v>2.36393418211606</v>
      </c>
      <c r="J20" t="s">
        <v>2368</v>
      </c>
    </row>
    <row r="21" spans="1:20" x14ac:dyDescent="0.25">
      <c r="A21" s="40" t="s">
        <v>480</v>
      </c>
      <c r="B21" s="40" t="b" cm="1">
        <f t="array" ref="B21">IsESG(Table3[[#This Row],[Funds]])</f>
        <v>0</v>
      </c>
      <c r="C21" s="41">
        <v>9.4003381015771605</v>
      </c>
      <c r="D21" s="41">
        <v>11.5639598762336</v>
      </c>
      <c r="E21" s="41">
        <v>8.8797267617511704</v>
      </c>
      <c r="F21" s="41">
        <v>29.500471253534499</v>
      </c>
      <c r="G21" s="41">
        <v>7.2599531615925503</v>
      </c>
      <c r="H21" s="41">
        <v>1.7400962606441699</v>
      </c>
      <c r="J21" t="s">
        <v>2369</v>
      </c>
    </row>
    <row r="22" spans="1:20" x14ac:dyDescent="0.25">
      <c r="A22" s="40" t="s">
        <v>581</v>
      </c>
      <c r="B22" s="40" t="b" cm="1">
        <f t="array" ref="B22">IsESG(Table3[[#This Row],[Funds]])</f>
        <v>0</v>
      </c>
      <c r="C22" s="67">
        <v>8.9810306098601007</v>
      </c>
      <c r="D22" s="67">
        <v>9.5815602164622806</v>
      </c>
      <c r="E22" s="67">
        <v>5.59422319178279</v>
      </c>
      <c r="F22" s="67">
        <v>25.264157588870098</v>
      </c>
      <c r="G22" s="67">
        <v>6.4268080240250596</v>
      </c>
      <c r="H22" s="67">
        <v>-0.50903169084437405</v>
      </c>
      <c r="J22" t="s">
        <v>2370</v>
      </c>
    </row>
    <row r="23" spans="1:20" x14ac:dyDescent="0.25">
      <c r="A23" s="40" t="s">
        <v>534</v>
      </c>
      <c r="B23" s="40" t="b" cm="1">
        <f t="array" ref="B23">IsESG(Table3[[#This Row],[Funds]])</f>
        <v>0</v>
      </c>
      <c r="C23" s="41">
        <v>8.6015899806801599</v>
      </c>
      <c r="D23" s="41">
        <v>10.205583612216101</v>
      </c>
      <c r="E23" s="41">
        <v>7.5064706449746499</v>
      </c>
      <c r="F23" s="41">
        <v>24.088099176110799</v>
      </c>
      <c r="G23" s="41">
        <v>6.2424610484596901</v>
      </c>
      <c r="H23" s="41">
        <v>-0.29536810593736501</v>
      </c>
    </row>
    <row r="24" spans="1:20" x14ac:dyDescent="0.25">
      <c r="A24" s="40" t="s">
        <v>469</v>
      </c>
      <c r="B24" s="40" t="b" cm="1">
        <f t="array" ref="B24">IsESG(Table3[[#This Row],[Funds]])</f>
        <v>0</v>
      </c>
      <c r="C24" s="41">
        <v>8.5975661230038796</v>
      </c>
      <c r="D24" s="41">
        <v>9.9895039603779807</v>
      </c>
      <c r="E24" s="41">
        <v>2.37708858341971</v>
      </c>
      <c r="F24" s="41">
        <v>26.971146428020202</v>
      </c>
      <c r="G24" s="41">
        <v>3.1720160481443398</v>
      </c>
      <c r="H24" s="41">
        <v>-0.81957333976134805</v>
      </c>
      <c r="J24" s="236" t="s">
        <v>2372</v>
      </c>
      <c r="K24" s="236"/>
      <c r="L24" s="236"/>
      <c r="M24" s="236"/>
      <c r="N24" s="236"/>
    </row>
    <row r="25" spans="1:20" x14ac:dyDescent="0.25">
      <c r="A25" s="40" t="s">
        <v>498</v>
      </c>
      <c r="B25" s="40" t="b" cm="1">
        <f t="array" ref="B25">IsESG(Table3[[#This Row],[Funds]])</f>
        <v>0</v>
      </c>
      <c r="C25" s="41">
        <v>8.5564173453576799</v>
      </c>
      <c r="D25" s="41">
        <v>6.1821420196546102</v>
      </c>
      <c r="E25" s="41">
        <v>-3.9503903018741</v>
      </c>
      <c r="F25" s="41">
        <v>29.7504208958559</v>
      </c>
      <c r="G25" s="41">
        <v>3.8552892732287498</v>
      </c>
      <c r="H25" s="41">
        <v>-0.89891652228065699</v>
      </c>
      <c r="J25" t="s">
        <v>2373</v>
      </c>
      <c r="K25" t="s">
        <v>2366</v>
      </c>
      <c r="L25" t="s">
        <v>2365</v>
      </c>
      <c r="M25" t="s">
        <v>2387</v>
      </c>
      <c r="N25" t="s">
        <v>2388</v>
      </c>
    </row>
    <row r="26" spans="1:20" x14ac:dyDescent="0.25">
      <c r="A26" s="40" t="s">
        <v>570</v>
      </c>
      <c r="B26" s="40" t="b" cm="1">
        <f t="array" ref="B26">IsESG(Table3[[#This Row],[Funds]])</f>
        <v>0</v>
      </c>
      <c r="C26" s="41">
        <v>8.5435763874050092</v>
      </c>
      <c r="D26" s="41">
        <v>9.90367158400222</v>
      </c>
      <c r="E26" s="41">
        <v>5.6118512287168301</v>
      </c>
      <c r="F26" s="41">
        <v>25.0989010989009</v>
      </c>
      <c r="G26" s="41">
        <v>6.3925233644858999</v>
      </c>
      <c r="H26" s="41">
        <v>-0.52429220552255795</v>
      </c>
      <c r="J26" t="str">
        <f>IF(K26=-999, _xlfn.TEXTJOIN("", TRUE,"&gt;",L26,"%"), IF(L26=100, _xlfn.TEXTJOIN("", TRUE,"&lt;",K26,"%"), _xlfn.TEXTJOIN("", TRUE, K26,"% - ", L26,"%")))</f>
        <v>&gt;15%</v>
      </c>
      <c r="K26">
        <v>-999</v>
      </c>
      <c r="L26">
        <v>15</v>
      </c>
      <c r="M26" s="224">
        <f>COUNTIFS(B:B, TRUE, F:F, "&gt;" &amp; K26, F:F, "&lt;=" &amp;L26)/$B$95*100</f>
        <v>0</v>
      </c>
      <c r="N26" s="224">
        <f>COUNTIFS(B:B, FALSE, F:F, "&gt;" &amp; K26, F:F, "&lt;=" &amp;L26)/$B$95*100</f>
        <v>1.0869565217391304</v>
      </c>
    </row>
    <row r="27" spans="1:20" x14ac:dyDescent="0.25">
      <c r="A27" s="1" t="s">
        <v>533</v>
      </c>
      <c r="B27" s="1" t="b" cm="1">
        <f t="array" ref="B27">IsESG(Table3[[#This Row],[Funds]])</f>
        <v>0</v>
      </c>
      <c r="C27" s="55">
        <v>8.4390056611697908</v>
      </c>
      <c r="D27" s="55">
        <v>10.040218005915699</v>
      </c>
      <c r="E27" s="55">
        <v>7.3452190974663703</v>
      </c>
      <c r="F27" s="55">
        <v>23.903208648341099</v>
      </c>
      <c r="G27" s="55">
        <v>6.16265137627847</v>
      </c>
      <c r="H27" s="55">
        <v>-0.30822004485415699</v>
      </c>
      <c r="J27" t="str">
        <f t="shared" ref="J27:J34" si="0">IF(K27=0, _xlfn.TEXTJOIN("", TRUE,"&gt;",L27,"%"), IF(L27=100, _xlfn.TEXTJOIN("", TRUE,"&lt;",K27,"%"), _xlfn.TEXTJOIN("", TRUE, K27,"% - ", L27,"%")))</f>
        <v>15% - 18%</v>
      </c>
      <c r="K27">
        <f>L26</f>
        <v>15</v>
      </c>
      <c r="L27">
        <f>L26+3</f>
        <v>18</v>
      </c>
      <c r="M27" s="224">
        <f>COUNTIFS(B:B, TRUE, F:F, "&gt;" &amp; K27, F:F, "&lt;=" &amp;L27)/$B$95*100</f>
        <v>3.2608695652173911</v>
      </c>
      <c r="N27" s="224">
        <f t="shared" ref="N27:N34" si="1">COUNTIFS(B:B, FALSE, F:F, "&gt;" &amp; K27, F:F, "&lt;=" &amp;L27)/$B$95*100</f>
        <v>3.2608695652173911</v>
      </c>
    </row>
    <row r="28" spans="1:20" x14ac:dyDescent="0.25">
      <c r="A28" s="1" t="s">
        <v>503</v>
      </c>
      <c r="B28" s="1" t="b" cm="1">
        <f t="array" ref="B28">IsESG(Table3[[#This Row],[Funds]])</f>
        <v>0</v>
      </c>
      <c r="C28" s="55">
        <v>8.3881592575858601</v>
      </c>
      <c r="D28" s="55">
        <v>8.6650595782093998</v>
      </c>
      <c r="E28" s="55">
        <v>4.2071021196903002</v>
      </c>
      <c r="F28" s="55">
        <v>22.3799999999998</v>
      </c>
      <c r="G28" s="55">
        <v>4.59829059829055</v>
      </c>
      <c r="H28" s="55">
        <v>-1.60164667288457</v>
      </c>
      <c r="J28" t="str">
        <f t="shared" si="0"/>
        <v>18% - 21%</v>
      </c>
      <c r="K28">
        <f t="shared" ref="K28:K34" si="2">L27</f>
        <v>18</v>
      </c>
      <c r="L28">
        <f t="shared" ref="L28:L33" si="3">L27+3</f>
        <v>21</v>
      </c>
      <c r="M28" s="224">
        <f t="shared" ref="M28:M33" si="4">COUNTIFS(B:B, TRUE, F:F, "&gt;" &amp; K28, F:F, "&lt;=" &amp;L28)/$B$95*100</f>
        <v>1.0869565217391304</v>
      </c>
      <c r="N28" s="224">
        <f t="shared" si="1"/>
        <v>4.3478260869565215</v>
      </c>
    </row>
    <row r="29" spans="1:20" x14ac:dyDescent="0.25">
      <c r="A29" s="40" t="s">
        <v>554</v>
      </c>
      <c r="B29" s="40" t="b" cm="1">
        <f t="array" ref="B29">IsESG(Table3[[#This Row],[Funds]])</f>
        <v>0</v>
      </c>
      <c r="C29" s="41">
        <v>8.2043112022796407</v>
      </c>
      <c r="D29" s="41">
        <v>9.7010205245038499</v>
      </c>
      <c r="E29" s="41">
        <v>5.3562982323194399</v>
      </c>
      <c r="F29" s="41">
        <v>25.522734815798401</v>
      </c>
      <c r="G29" s="41">
        <v>6.7758328627895299</v>
      </c>
      <c r="H29" s="41">
        <v>0.37154989384293702</v>
      </c>
      <c r="J29" t="str">
        <f t="shared" si="0"/>
        <v>21% - 24%</v>
      </c>
      <c r="K29">
        <f t="shared" si="2"/>
        <v>21</v>
      </c>
      <c r="L29">
        <f t="shared" si="3"/>
        <v>24</v>
      </c>
      <c r="M29" s="224">
        <f t="shared" si="4"/>
        <v>4.3478260869565215</v>
      </c>
      <c r="N29" s="224">
        <f t="shared" si="1"/>
        <v>15.217391304347828</v>
      </c>
    </row>
    <row r="30" spans="1:20" x14ac:dyDescent="0.25">
      <c r="A30" s="1" t="s">
        <v>555</v>
      </c>
      <c r="B30" s="1" t="b" cm="1">
        <f t="array" ref="B30">IsESG(Table3[[#This Row],[Funds]])</f>
        <v>0</v>
      </c>
      <c r="C30" s="55">
        <v>8.1980201970938307</v>
      </c>
      <c r="D30" s="55">
        <v>9.7006469374287292</v>
      </c>
      <c r="E30" s="55">
        <v>5.3505499795334499</v>
      </c>
      <c r="F30" s="55">
        <v>25.4675233718127</v>
      </c>
      <c r="G30" s="55">
        <v>6.7706800117750099</v>
      </c>
      <c r="H30" s="55">
        <v>0.35971223021578003</v>
      </c>
      <c r="J30" t="str">
        <f t="shared" si="0"/>
        <v>24% - 27%</v>
      </c>
      <c r="K30">
        <f t="shared" si="2"/>
        <v>24</v>
      </c>
      <c r="L30">
        <f t="shared" si="3"/>
        <v>27</v>
      </c>
      <c r="M30" s="224">
        <f t="shared" si="4"/>
        <v>0</v>
      </c>
      <c r="N30" s="224">
        <f t="shared" si="1"/>
        <v>16.304347826086957</v>
      </c>
    </row>
    <row r="31" spans="1:20" x14ac:dyDescent="0.25">
      <c r="A31" s="40" t="s">
        <v>471</v>
      </c>
      <c r="B31" s="40" t="b" cm="1">
        <f t="array" ref="B31">IsESG(Table3[[#This Row],[Funds]])</f>
        <v>0</v>
      </c>
      <c r="C31" s="41">
        <v>8.0705400068688196</v>
      </c>
      <c r="D31" s="41">
        <v>8.4341326078682197</v>
      </c>
      <c r="E31" s="41">
        <v>0.35598270364038898</v>
      </c>
      <c r="F31" s="41">
        <v>28.535524407926498</v>
      </c>
      <c r="G31" s="41">
        <v>7.0008851693892797</v>
      </c>
      <c r="H31" s="41">
        <v>-0.18765951058400299</v>
      </c>
      <c r="J31" t="str">
        <f t="shared" si="0"/>
        <v>27% - 30%</v>
      </c>
      <c r="K31">
        <f t="shared" si="2"/>
        <v>27</v>
      </c>
      <c r="L31">
        <f t="shared" si="3"/>
        <v>30</v>
      </c>
      <c r="M31" s="224">
        <f t="shared" si="4"/>
        <v>1.0869565217391304</v>
      </c>
      <c r="N31" s="224">
        <f t="shared" si="1"/>
        <v>9.7826086956521738</v>
      </c>
    </row>
    <row r="32" spans="1:20" x14ac:dyDescent="0.25">
      <c r="A32" s="40" t="s">
        <v>531</v>
      </c>
      <c r="B32" s="40" t="b" cm="1">
        <f t="array" ref="B32">IsESG(Table3[[#This Row],[Funds]])</f>
        <v>0</v>
      </c>
      <c r="C32" s="41">
        <v>7.8449124504480698</v>
      </c>
      <c r="D32" s="41">
        <v>9.4362179206621999</v>
      </c>
      <c r="E32" s="41">
        <v>6.7560774771200496</v>
      </c>
      <c r="F32" s="41">
        <v>23.227687117312399</v>
      </c>
      <c r="G32" s="41">
        <v>5.8702155964397402</v>
      </c>
      <c r="H32" s="41">
        <v>-0.35580070247736001</v>
      </c>
      <c r="J32" t="str">
        <f t="shared" si="0"/>
        <v>30% - 33%</v>
      </c>
      <c r="K32">
        <f t="shared" si="2"/>
        <v>30</v>
      </c>
      <c r="L32">
        <f t="shared" si="3"/>
        <v>33</v>
      </c>
      <c r="M32" s="224">
        <f t="shared" si="4"/>
        <v>3.2608695652173911</v>
      </c>
      <c r="N32" s="224">
        <f t="shared" si="1"/>
        <v>13.043478260869565</v>
      </c>
    </row>
    <row r="33" spans="1:14" x14ac:dyDescent="0.25">
      <c r="A33" s="1" t="s">
        <v>512</v>
      </c>
      <c r="B33" s="1" t="b" cm="1">
        <f t="array" ref="B33">IsESG(Table3[[#This Row],[Funds]])</f>
        <v>0</v>
      </c>
      <c r="C33" s="55">
        <v>7.7948079726045796</v>
      </c>
      <c r="D33" s="55">
        <v>8.7190837057802497</v>
      </c>
      <c r="E33" s="55">
        <v>1.5026174374265899</v>
      </c>
      <c r="F33" s="55">
        <v>26.821365060249299</v>
      </c>
      <c r="G33" s="55">
        <v>3.1077966359982501</v>
      </c>
      <c r="H33" s="55">
        <v>-3.3500759757663299</v>
      </c>
      <c r="J33" t="str">
        <f t="shared" si="0"/>
        <v>33% - 36%</v>
      </c>
      <c r="K33">
        <f t="shared" si="2"/>
        <v>33</v>
      </c>
      <c r="L33">
        <f t="shared" si="3"/>
        <v>36</v>
      </c>
      <c r="M33" s="224">
        <f t="shared" si="4"/>
        <v>4.3478260869565215</v>
      </c>
      <c r="N33" s="224">
        <f t="shared" si="1"/>
        <v>1.0869565217391304</v>
      </c>
    </row>
    <row r="34" spans="1:14" x14ac:dyDescent="0.25">
      <c r="A34" s="1" t="s">
        <v>582</v>
      </c>
      <c r="B34" s="1" t="b" cm="1">
        <f t="array" ref="B34">IsESG(Table3[[#This Row],[Funds]])</f>
        <v>0</v>
      </c>
      <c r="C34" s="74">
        <v>7.7926801495085796</v>
      </c>
      <c r="D34" s="74">
        <v>9.3669300160161093</v>
      </c>
      <c r="E34" s="74">
        <v>4.9639929331120198</v>
      </c>
      <c r="F34" s="74">
        <v>30.512991339107099</v>
      </c>
      <c r="G34" s="74">
        <v>10.3040540540539</v>
      </c>
      <c r="H34" s="74">
        <v>0.82346886258361995</v>
      </c>
      <c r="J34" t="str">
        <f t="shared" si="0"/>
        <v>&lt;36%</v>
      </c>
      <c r="K34">
        <f t="shared" si="2"/>
        <v>36</v>
      </c>
      <c r="L34">
        <v>100</v>
      </c>
      <c r="M34" s="224">
        <f>COUNTIFS(B:B, TRUE, F:F, "&gt;" &amp; K34, F:F, "&lt;=" &amp;L34)/$B$95*100</f>
        <v>0</v>
      </c>
      <c r="N34" s="224">
        <f t="shared" si="1"/>
        <v>3.2608695652173911</v>
      </c>
    </row>
    <row r="35" spans="1:14" x14ac:dyDescent="0.25">
      <c r="A35" s="40" t="s">
        <v>552</v>
      </c>
      <c r="B35" s="40" t="b" cm="1">
        <f t="array" ref="B35">IsESG(Table3[[#This Row],[Funds]])</f>
        <v>0</v>
      </c>
      <c r="C35" s="41">
        <v>7.5538771497614103</v>
      </c>
      <c r="D35" s="41">
        <v>9.0375192975476999</v>
      </c>
      <c r="E35" s="41">
        <v>4.7192465183475596</v>
      </c>
      <c r="F35" s="41">
        <v>24.7301823595086</v>
      </c>
      <c r="G35" s="41">
        <v>6.4306128929818298</v>
      </c>
      <c r="H35" s="41">
        <v>0.31427716252612198</v>
      </c>
    </row>
    <row r="36" spans="1:14" x14ac:dyDescent="0.25">
      <c r="A36" s="1" t="s">
        <v>553</v>
      </c>
      <c r="B36" s="1" t="b" cm="1">
        <f t="array" ref="B36">IsESG(Table3[[#This Row],[Funds]])</f>
        <v>0</v>
      </c>
      <c r="C36" s="55">
        <v>7.5457374267057</v>
      </c>
      <c r="D36" s="55">
        <v>9.0285866060761908</v>
      </c>
      <c r="E36" s="55">
        <v>4.7039901316236303</v>
      </c>
      <c r="F36" s="55">
        <v>24.719643140349302</v>
      </c>
      <c r="G36" s="55">
        <v>6.4323607427056704</v>
      </c>
      <c r="H36" s="55">
        <v>0.31249999999998201</v>
      </c>
      <c r="J36" s="236" t="s">
        <v>2374</v>
      </c>
      <c r="K36" s="236"/>
      <c r="L36" s="236"/>
      <c r="M36" s="236"/>
      <c r="N36" s="236"/>
    </row>
    <row r="37" spans="1:14" x14ac:dyDescent="0.25">
      <c r="A37" s="40" t="s">
        <v>516</v>
      </c>
      <c r="B37" s="40" t="b" cm="1">
        <f t="array" ref="B37">IsESG(Table3[[#This Row],[Funds]])</f>
        <v>0</v>
      </c>
      <c r="C37" s="41">
        <v>7.1077640670764</v>
      </c>
      <c r="D37" s="41">
        <v>7.7395315901995696</v>
      </c>
      <c r="E37" s="41">
        <v>-2.8569057743555102</v>
      </c>
      <c r="F37" s="41">
        <v>20.300894905052601</v>
      </c>
      <c r="G37" s="41">
        <v>4.19660406173392</v>
      </c>
      <c r="H37" s="41">
        <v>-3.8231528008426698</v>
      </c>
      <c r="J37" t="s">
        <v>2373</v>
      </c>
      <c r="K37" t="s">
        <v>2366</v>
      </c>
      <c r="L37" t="s">
        <v>2365</v>
      </c>
      <c r="M37" t="s">
        <v>2387</v>
      </c>
      <c r="N37" t="s">
        <v>2388</v>
      </c>
    </row>
    <row r="38" spans="1:14" x14ac:dyDescent="0.25">
      <c r="A38" s="40" t="s">
        <v>482</v>
      </c>
      <c r="B38" s="40" t="b" cm="1">
        <f t="array" ref="B38">IsESG(Table3[[#This Row],[Funds]])</f>
        <v>0</v>
      </c>
      <c r="C38" s="41">
        <v>6.9878595613025603</v>
      </c>
      <c r="D38" s="41">
        <v>8.0061981702752494</v>
      </c>
      <c r="E38" s="41">
        <v>3.7477096680831901</v>
      </c>
      <c r="F38" s="41">
        <v>25.763511434724201</v>
      </c>
      <c r="G38" s="41">
        <v>6.2233283863924296</v>
      </c>
      <c r="H38" s="41">
        <v>0.66820995255214499</v>
      </c>
      <c r="J38" s="222" t="s">
        <v>2377</v>
      </c>
      <c r="K38">
        <v>-999</v>
      </c>
      <c r="L38" s="223">
        <v>-6</v>
      </c>
      <c r="M38" s="224">
        <f>COUNTIFS(B:B, TRUE, E:E, "&gt;" &amp; K38, E:E, "&lt;=" &amp; L38)/$B$95*100</f>
        <v>1.0869565217391304</v>
      </c>
      <c r="N38" s="224">
        <f>COUNTIFS(B:B, FALSE,E:E, "&gt;" &amp; K38, E:E, "&lt;=" &amp;L38)/$B$95*100</f>
        <v>1.0869565217391304</v>
      </c>
    </row>
    <row r="39" spans="1:14" x14ac:dyDescent="0.25">
      <c r="A39" s="40" t="s">
        <v>510</v>
      </c>
      <c r="B39" s="40" t="b" cm="1">
        <f t="array" ref="B39">IsESG(Table3[[#This Row],[Funds]])</f>
        <v>0</v>
      </c>
      <c r="C39" s="41">
        <v>6.9708288718957503</v>
      </c>
      <c r="D39" s="41">
        <v>7.8948899572632101</v>
      </c>
      <c r="E39" s="41">
        <v>0.72920968012120102</v>
      </c>
      <c r="F39" s="41">
        <v>25.8490596190031</v>
      </c>
      <c r="G39" s="41">
        <v>2.7112833650475698</v>
      </c>
      <c r="H39" s="41">
        <v>-3.4125694101060402</v>
      </c>
      <c r="J39" s="222" t="s">
        <v>2378</v>
      </c>
      <c r="K39" s="223">
        <f>L38</f>
        <v>-6</v>
      </c>
      <c r="L39" s="223">
        <f>L38+2</f>
        <v>-4</v>
      </c>
      <c r="M39" s="224">
        <f t="shared" ref="M39:M46" si="5">COUNTIFS(B:B, TRUE, E:E, "&gt;" &amp; K39, E:E, "&lt;=" &amp; L39)/$B$95*100</f>
        <v>0</v>
      </c>
      <c r="N39" s="224">
        <f t="shared" ref="N39:N46" si="6">COUNTIFS(B:B, FALSE,E:E, "&gt;" &amp; K39, E:E, "&lt;=" &amp;L39)/$B$95*100</f>
        <v>2.1739130434782608</v>
      </c>
    </row>
    <row r="40" spans="1:14" x14ac:dyDescent="0.25">
      <c r="A40" s="1" t="s">
        <v>537</v>
      </c>
      <c r="B40" s="1" t="b" cm="1">
        <f t="array" ref="B40">IsESG(Table3[[#This Row],[Funds]])</f>
        <v>0</v>
      </c>
      <c r="C40" s="55">
        <v>6.8143686995181199</v>
      </c>
      <c r="D40" s="55">
        <v>7.2350355175555103</v>
      </c>
      <c r="E40" s="55">
        <v>4.8112845609425001</v>
      </c>
      <c r="F40" s="55">
        <v>16.784960229460701</v>
      </c>
      <c r="G40" s="55">
        <v>6.1517432001014303</v>
      </c>
      <c r="H40" s="55">
        <v>-2.3199053711848601</v>
      </c>
      <c r="J40" s="222" t="s">
        <v>2379</v>
      </c>
      <c r="K40" s="223">
        <f t="shared" ref="K40:K46" si="7">L39</f>
        <v>-4</v>
      </c>
      <c r="L40" s="223">
        <f t="shared" ref="L40:L45" si="8">L39+2</f>
        <v>-2</v>
      </c>
      <c r="M40" s="224">
        <f t="shared" si="5"/>
        <v>0</v>
      </c>
      <c r="N40" s="224">
        <f t="shared" si="6"/>
        <v>3.2608695652173911</v>
      </c>
    </row>
    <row r="41" spans="1:14" x14ac:dyDescent="0.25">
      <c r="A41" s="40" t="s">
        <v>574</v>
      </c>
      <c r="B41" s="40" t="b" cm="1">
        <f t="array" ref="B41">IsESG(Table3[[#This Row],[Funds]])</f>
        <v>0</v>
      </c>
      <c r="C41" s="41">
        <v>5.5331117118615003</v>
      </c>
      <c r="D41" s="41">
        <v>7.8924007712979103</v>
      </c>
      <c r="E41" s="41">
        <v>3.6402038779691899</v>
      </c>
      <c r="F41" s="41">
        <v>18.315070442578499</v>
      </c>
      <c r="G41" s="41">
        <v>-1.5442186537823801</v>
      </c>
      <c r="H41" s="41">
        <v>-2.91239460961771</v>
      </c>
      <c r="J41" s="222" t="s">
        <v>2380</v>
      </c>
      <c r="K41" s="223">
        <f t="shared" si="7"/>
        <v>-2</v>
      </c>
      <c r="L41" s="223">
        <f t="shared" si="8"/>
        <v>0</v>
      </c>
      <c r="M41" s="224">
        <f t="shared" si="5"/>
        <v>3.2608695652173911</v>
      </c>
      <c r="N41" s="224">
        <f t="shared" si="6"/>
        <v>3.2608695652173911</v>
      </c>
    </row>
    <row r="42" spans="1:14" x14ac:dyDescent="0.25">
      <c r="A42" s="1" t="s">
        <v>517</v>
      </c>
      <c r="B42" s="1" t="b" cm="1">
        <f t="array" ref="B42">IsESG(Table3[[#This Row],[Funds]])</f>
        <v>0</v>
      </c>
      <c r="C42" s="55">
        <v>5.3570164315945403</v>
      </c>
      <c r="D42" s="55">
        <v>5.4072771432400497</v>
      </c>
      <c r="E42" s="55">
        <v>3.1808440130787599</v>
      </c>
      <c r="F42" s="55">
        <v>15.123236962851999</v>
      </c>
      <c r="G42" s="55">
        <v>5.4003460054117696</v>
      </c>
      <c r="H42" s="55">
        <v>-2.3977062203983799</v>
      </c>
      <c r="J42" s="222" t="str">
        <f>IF(K42=0, IF(L42&lt;0,_xlfn.TEXTJOIN("",TRUE,"(",L42,"%)"), _xlfn.TEXTJOIN("",TRUE, L42,"%")), IF(L42=100, _xlfn.TEXTJOIN("", TRUE,"&lt;",K42,"%"), _xlfn.TEXTJOIN("", TRUE, K42,"% - ", L42,"%")))</f>
        <v>2%</v>
      </c>
      <c r="K42" s="223">
        <f t="shared" si="7"/>
        <v>0</v>
      </c>
      <c r="L42" s="223">
        <f t="shared" si="8"/>
        <v>2</v>
      </c>
      <c r="M42" s="224">
        <f t="shared" si="5"/>
        <v>2.1739130434782608</v>
      </c>
      <c r="N42" s="224">
        <f t="shared" si="6"/>
        <v>5.4347826086956523</v>
      </c>
    </row>
    <row r="43" spans="1:14" x14ac:dyDescent="0.25">
      <c r="A43" s="1" t="s">
        <v>500</v>
      </c>
      <c r="B43" s="1" t="b" cm="1">
        <f t="array" ref="B43">IsESG(Table3[[#This Row],[Funds]])</f>
        <v>0</v>
      </c>
      <c r="C43" s="55">
        <v>4.6761886689444303</v>
      </c>
      <c r="D43" s="55">
        <v>0.73798393971682397</v>
      </c>
      <c r="E43" s="55">
        <v>-9.5900049119290198</v>
      </c>
      <c r="F43" s="55">
        <v>25.913397678749899</v>
      </c>
      <c r="G43" s="55">
        <v>2.1892740465123399</v>
      </c>
      <c r="H43" s="55">
        <v>-0.98186929997071604</v>
      </c>
      <c r="J43" s="222" t="str">
        <f t="shared" ref="J43:J46" si="9">IF(K43=0, IF(L43&lt;0,_xlfn.TEXTJOIN("",TRUE,"(",L43,"%)"), _xlfn.TEXTJOIN("",TRUE, L43,"%")), IF(L43=100, _xlfn.TEXTJOIN("", TRUE,"&lt;",K43,"%"), _xlfn.TEXTJOIN("", TRUE, K43,"% - ", L43,"%")))</f>
        <v>2% - 4%</v>
      </c>
      <c r="K43" s="223">
        <f t="shared" si="7"/>
        <v>2</v>
      </c>
      <c r="L43" s="223">
        <f t="shared" si="8"/>
        <v>4</v>
      </c>
      <c r="M43" s="224">
        <f t="shared" si="5"/>
        <v>1.0869565217391304</v>
      </c>
      <c r="N43" s="224">
        <f t="shared" si="6"/>
        <v>8.695652173913043</v>
      </c>
    </row>
    <row r="44" spans="1:14" x14ac:dyDescent="0.25">
      <c r="A44" s="1" t="s">
        <v>470</v>
      </c>
      <c r="B44" s="1" t="b" cm="1">
        <f t="array" ref="B44">IsESG(Table3[[#This Row],[Funds]])</f>
        <v>0</v>
      </c>
      <c r="C44" s="55" t="s">
        <v>18</v>
      </c>
      <c r="D44" s="55" t="s">
        <v>18</v>
      </c>
      <c r="E44" s="55" t="s">
        <v>18</v>
      </c>
      <c r="F44" s="55">
        <v>28.121671203692799</v>
      </c>
      <c r="G44" s="55">
        <v>3.6381043561512798</v>
      </c>
      <c r="H44" s="55">
        <v>-0.74271043462317199</v>
      </c>
      <c r="J44" s="222" t="str">
        <f t="shared" si="9"/>
        <v>4% - 6%</v>
      </c>
      <c r="K44" s="223">
        <f t="shared" si="7"/>
        <v>4</v>
      </c>
      <c r="L44" s="223">
        <f t="shared" si="8"/>
        <v>6</v>
      </c>
      <c r="M44" s="224">
        <f t="shared" si="5"/>
        <v>5.4347826086956523</v>
      </c>
      <c r="N44" s="224">
        <f t="shared" si="6"/>
        <v>17.391304347826086</v>
      </c>
    </row>
    <row r="45" spans="1:14" x14ac:dyDescent="0.25">
      <c r="A45" s="1" t="s">
        <v>472</v>
      </c>
      <c r="B45" s="1" t="b" cm="1">
        <f t="array" ref="B45">IsESG(Table3[[#This Row],[Funds]])</f>
        <v>0</v>
      </c>
      <c r="C45" s="55" t="s">
        <v>18</v>
      </c>
      <c r="D45" s="55" t="s">
        <v>18</v>
      </c>
      <c r="E45" s="55">
        <v>1.16231476291983</v>
      </c>
      <c r="F45" s="55">
        <v>29.556650246305399</v>
      </c>
      <c r="G45" s="55">
        <v>7.4312647289867604</v>
      </c>
      <c r="H45" s="55">
        <v>-0.116856558574307</v>
      </c>
      <c r="J45" s="222" t="str">
        <f t="shared" si="9"/>
        <v>6% - 8%</v>
      </c>
      <c r="K45" s="223">
        <f t="shared" si="7"/>
        <v>6</v>
      </c>
      <c r="L45" s="223">
        <f t="shared" si="8"/>
        <v>8</v>
      </c>
      <c r="M45" s="224">
        <f t="shared" si="5"/>
        <v>1.0869565217391304</v>
      </c>
      <c r="N45" s="224">
        <f t="shared" si="6"/>
        <v>11.956521739130435</v>
      </c>
    </row>
    <row r="46" spans="1:14" x14ac:dyDescent="0.25">
      <c r="A46" s="40" t="s">
        <v>473</v>
      </c>
      <c r="B46" s="40" t="b" cm="1">
        <f t="array" ref="B46">IsESG(Table3[[#This Row],[Funds]])</f>
        <v>0</v>
      </c>
      <c r="C46" s="41" t="s">
        <v>18</v>
      </c>
      <c r="D46" s="41" t="s">
        <v>18</v>
      </c>
      <c r="E46" s="41">
        <v>-0.79678025130728303</v>
      </c>
      <c r="F46" s="63">
        <v>80.838564798944304</v>
      </c>
      <c r="G46" s="63">
        <v>22.863187573681</v>
      </c>
      <c r="H46" s="63">
        <v>3.0618840363921498</v>
      </c>
      <c r="J46" s="222" t="str">
        <f t="shared" si="9"/>
        <v>&lt;8%</v>
      </c>
      <c r="K46" s="223">
        <f t="shared" si="7"/>
        <v>8</v>
      </c>
      <c r="L46" s="223">
        <v>100</v>
      </c>
      <c r="M46" s="224">
        <f t="shared" si="5"/>
        <v>2.1739130434782608</v>
      </c>
      <c r="N46" s="224">
        <f t="shared" si="6"/>
        <v>11.956521739130435</v>
      </c>
    </row>
    <row r="47" spans="1:14" x14ac:dyDescent="0.25">
      <c r="A47" s="1" t="s">
        <v>476</v>
      </c>
      <c r="B47" s="1" t="b" cm="1">
        <f t="array" ref="B47">IsESG(Table3[[#This Row],[Funds]])</f>
        <v>0</v>
      </c>
      <c r="C47" s="55" t="s">
        <v>18</v>
      </c>
      <c r="D47" s="55" t="s">
        <v>18</v>
      </c>
      <c r="E47" s="55">
        <v>-1.2922397666447201</v>
      </c>
      <c r="F47" s="65">
        <v>79.936768716123396</v>
      </c>
      <c r="G47" s="65">
        <v>22.555206855687199</v>
      </c>
      <c r="H47" s="55">
        <v>3.01861070663209</v>
      </c>
      <c r="M47" s="224"/>
      <c r="N47" s="224"/>
    </row>
    <row r="48" spans="1:14" x14ac:dyDescent="0.25">
      <c r="A48" s="40" t="s">
        <v>477</v>
      </c>
      <c r="B48" s="40" t="b" cm="1">
        <f t="array" ref="B48">IsESG(Table3[[#This Row],[Funds]])</f>
        <v>0</v>
      </c>
      <c r="C48" s="41" t="s">
        <v>18</v>
      </c>
      <c r="D48" s="41" t="s">
        <v>18</v>
      </c>
      <c r="E48" s="41">
        <v>-0.298444166468114</v>
      </c>
      <c r="F48" s="63">
        <v>81.745512693506299</v>
      </c>
      <c r="G48" s="63">
        <v>23.172525738404701</v>
      </c>
      <c r="H48" s="63">
        <v>3.10564999119691</v>
      </c>
      <c r="J48" s="236" t="s">
        <v>2375</v>
      </c>
      <c r="K48" s="236"/>
      <c r="L48" s="236"/>
      <c r="M48" s="236"/>
      <c r="N48" s="236"/>
    </row>
    <row r="49" spans="1:17" x14ac:dyDescent="0.25">
      <c r="A49" s="1" t="s">
        <v>483</v>
      </c>
      <c r="B49" s="1" t="b" cm="1">
        <f t="array" ref="B49">IsESG(Table3[[#This Row],[Funds]])</f>
        <v>0</v>
      </c>
      <c r="C49" s="55" t="s">
        <v>18</v>
      </c>
      <c r="D49" s="55">
        <v>7.9793608015617803</v>
      </c>
      <c r="E49" s="55">
        <v>2.3234228263442098</v>
      </c>
      <c r="F49" s="55">
        <v>21.064208799692299</v>
      </c>
      <c r="G49" s="55">
        <v>3.2556066260352501</v>
      </c>
      <c r="H49" s="55">
        <v>-1.8817267117734</v>
      </c>
      <c r="J49" t="s">
        <v>2373</v>
      </c>
      <c r="K49" t="s">
        <v>2366</v>
      </c>
      <c r="L49" t="s">
        <v>2365</v>
      </c>
      <c r="M49" t="s">
        <v>2387</v>
      </c>
      <c r="N49" t="s">
        <v>2388</v>
      </c>
    </row>
    <row r="50" spans="1:17" x14ac:dyDescent="0.25">
      <c r="A50" s="40" t="s">
        <v>484</v>
      </c>
      <c r="B50" s="40" t="b" cm="1">
        <f t="array" ref="B50">IsESG(Table3[[#This Row],[Funds]])</f>
        <v>0</v>
      </c>
      <c r="C50" s="41" t="s">
        <v>18</v>
      </c>
      <c r="D50" s="41" t="s">
        <v>18</v>
      </c>
      <c r="E50" s="41">
        <v>2.8372974280971901</v>
      </c>
      <c r="F50" s="41">
        <v>21.6709402961372</v>
      </c>
      <c r="G50" s="41">
        <v>3.5154128740831601</v>
      </c>
      <c r="H50" s="41">
        <v>-1.84014614173672</v>
      </c>
      <c r="J50" t="str">
        <f>IF(L50=100, _xlfn.TEXTJOIN("", TRUE,"&gt;",K50,"%"), IF(K50=-999, _xlfn.TEXTJOIN("", TRUE,"&lt;",L50,"%"), _xlfn.TEXTJOIN("", TRUE, K50,"% - ", L50,"%")))</f>
        <v>&lt;5%</v>
      </c>
      <c r="K50">
        <v>-999</v>
      </c>
      <c r="L50">
        <v>5</v>
      </c>
      <c r="M50" s="224">
        <f>COUNTIFS(B:B, TRUE, D:D, "&gt;" &amp; K50, D:D, "&lt;=" &amp; L50)/$B$95*100</f>
        <v>1.0869565217391304</v>
      </c>
      <c r="N50" s="224">
        <f>COUNTIFS(B:B, FALSE,D:D, "&gt;" &amp; K50, D:D, "&lt;=" &amp;L50)/$B$95*100</f>
        <v>2.1739130434782608</v>
      </c>
    </row>
    <row r="51" spans="1:17" x14ac:dyDescent="0.25">
      <c r="A51" s="162" t="s">
        <v>487</v>
      </c>
      <c r="B51" s="162" t="b" cm="1">
        <f t="array" ref="B51">IsESG(Table3[[#This Row],[Funds]])</f>
        <v>1</v>
      </c>
      <c r="C51" s="163" t="s">
        <v>18</v>
      </c>
      <c r="D51" s="163">
        <v>7.7001374533751799</v>
      </c>
      <c r="E51" s="163">
        <v>-0.85033155462903498</v>
      </c>
      <c r="F51" s="163">
        <v>16.689458365095401</v>
      </c>
      <c r="G51" s="163">
        <v>1.1491283358511599</v>
      </c>
      <c r="H51" s="163">
        <v>-2.74285414627448</v>
      </c>
      <c r="J51" t="str">
        <f t="shared" ref="J51:J58" si="10">IF(L51=100, _xlfn.TEXTJOIN("", TRUE,"&gt;",K51,"%"), IF(K51=0, _xlfn.TEXTJOIN("", TRUE,"&lt;",L51,"%"), _xlfn.TEXTJOIN("", TRUE, K51,"% - ", L51,"%")))</f>
        <v>5% - 6%</v>
      </c>
      <c r="K51">
        <f>L50</f>
        <v>5</v>
      </c>
      <c r="L51">
        <f>L50+1</f>
        <v>6</v>
      </c>
      <c r="M51" s="224">
        <f t="shared" ref="M51:M58" si="11">COUNTIFS(B:B, TRUE, D:D, "&gt;" &amp; K51, D:D, "&lt;=" &amp; L51)/$B$95*100</f>
        <v>0</v>
      </c>
      <c r="N51" s="224">
        <f t="shared" ref="N51:N58" si="12">COUNTIFS(B:B, FALSE,D:D, "&gt;" &amp; K51, D:D, "&lt;=" &amp;L51)/$B$95*100</f>
        <v>1.0869565217391304</v>
      </c>
    </row>
    <row r="52" spans="1:17" x14ac:dyDescent="0.25">
      <c r="A52" s="40" t="s">
        <v>489</v>
      </c>
      <c r="B52" s="40" t="b" cm="1">
        <f t="array" ref="B52">IsESG(Table3[[#This Row],[Funds]])</f>
        <v>0</v>
      </c>
      <c r="C52" s="41" t="s">
        <v>18</v>
      </c>
      <c r="D52" s="41">
        <v>11.247929544486601</v>
      </c>
      <c r="E52" s="41">
        <v>7.9025618513543998</v>
      </c>
      <c r="F52" s="41">
        <v>22.0060196430457</v>
      </c>
      <c r="G52" s="41">
        <v>7.3756731165806197</v>
      </c>
      <c r="H52" s="41">
        <v>-1.5865917028707599</v>
      </c>
      <c r="J52" t="str">
        <f t="shared" si="10"/>
        <v>6% - 7%</v>
      </c>
      <c r="K52">
        <f t="shared" ref="K52:K58" si="13">L51</f>
        <v>6</v>
      </c>
      <c r="L52">
        <f t="shared" ref="L52:L57" si="14">L51+1</f>
        <v>7</v>
      </c>
      <c r="M52" s="224">
        <f t="shared" si="11"/>
        <v>0</v>
      </c>
      <c r="N52" s="224">
        <f t="shared" si="12"/>
        <v>1.0869565217391304</v>
      </c>
    </row>
    <row r="53" spans="1:17" x14ac:dyDescent="0.25">
      <c r="A53" s="1" t="s">
        <v>490</v>
      </c>
      <c r="B53" s="1" t="b" cm="1">
        <f t="array" ref="B53">IsESG(Table3[[#This Row],[Funds]])</f>
        <v>0</v>
      </c>
      <c r="C53" s="55" t="s">
        <v>18</v>
      </c>
      <c r="D53" s="55">
        <v>10.487150869892499</v>
      </c>
      <c r="E53" s="55">
        <v>6.2921624210312697</v>
      </c>
      <c r="F53" s="55">
        <v>18.902402332127501</v>
      </c>
      <c r="G53" s="55">
        <v>4.9998228688165698</v>
      </c>
      <c r="H53" s="55">
        <v>-2.48992460589443</v>
      </c>
      <c r="J53" t="str">
        <f t="shared" si="10"/>
        <v>7% - 8%</v>
      </c>
      <c r="K53">
        <f t="shared" si="13"/>
        <v>7</v>
      </c>
      <c r="L53">
        <f t="shared" si="14"/>
        <v>8</v>
      </c>
      <c r="M53" s="224">
        <f t="shared" si="11"/>
        <v>2.1739130434782608</v>
      </c>
      <c r="N53" s="224">
        <f t="shared" si="12"/>
        <v>7.608695652173914</v>
      </c>
      <c r="Q53" t="s">
        <v>2381</v>
      </c>
    </row>
    <row r="54" spans="1:17" x14ac:dyDescent="0.25">
      <c r="A54" s="40" t="s">
        <v>492</v>
      </c>
      <c r="B54" s="40" t="b" cm="1">
        <f t="array" ref="B54">IsESG(Table3[[#This Row],[Funds]])</f>
        <v>0</v>
      </c>
      <c r="C54" s="41" t="s">
        <v>18</v>
      </c>
      <c r="D54" s="41">
        <v>11.1527706095585</v>
      </c>
      <c r="E54" s="41">
        <v>6.9336922446998797</v>
      </c>
      <c r="F54" s="41">
        <v>19.619175830221199</v>
      </c>
      <c r="G54" s="41">
        <v>5.31774252370524</v>
      </c>
      <c r="H54" s="41">
        <v>-2.4403118616153598</v>
      </c>
      <c r="J54" t="str">
        <f t="shared" si="10"/>
        <v>8% - 9%</v>
      </c>
      <c r="K54">
        <f t="shared" si="13"/>
        <v>8</v>
      </c>
      <c r="L54">
        <f t="shared" si="14"/>
        <v>9</v>
      </c>
      <c r="M54" s="224">
        <f t="shared" si="11"/>
        <v>0</v>
      </c>
      <c r="N54" s="224">
        <f t="shared" si="12"/>
        <v>6.5217391304347823</v>
      </c>
    </row>
    <row r="55" spans="1:17" x14ac:dyDescent="0.25">
      <c r="A55" s="1" t="s">
        <v>493</v>
      </c>
      <c r="B55" s="1" t="b" cm="1">
        <f t="array" ref="B55">IsESG(Table3[[#This Row],[Funds]])</f>
        <v>0</v>
      </c>
      <c r="C55" s="55" t="s">
        <v>18</v>
      </c>
      <c r="D55" s="55">
        <v>9.3790911665825902</v>
      </c>
      <c r="E55" s="55">
        <v>3.12210099066048</v>
      </c>
      <c r="F55" s="55">
        <v>21.6992690089922</v>
      </c>
      <c r="G55" s="55">
        <v>4.3325486194059204</v>
      </c>
      <c r="H55" s="55">
        <v>-1.7044150906289901</v>
      </c>
      <c r="J55" t="str">
        <f t="shared" si="10"/>
        <v>9% - 10%</v>
      </c>
      <c r="K55">
        <f t="shared" si="13"/>
        <v>9</v>
      </c>
      <c r="L55">
        <f t="shared" si="14"/>
        <v>10</v>
      </c>
      <c r="M55" s="224">
        <f t="shared" si="11"/>
        <v>3.2608695652173911</v>
      </c>
      <c r="N55" s="224">
        <f t="shared" si="12"/>
        <v>16.304347826086957</v>
      </c>
    </row>
    <row r="56" spans="1:17" x14ac:dyDescent="0.25">
      <c r="A56" s="40" t="s">
        <v>495</v>
      </c>
      <c r="B56" s="40" t="b" cm="1">
        <f t="array" ref="B56">IsESG(Table3[[#This Row],[Funds]])</f>
        <v>0</v>
      </c>
      <c r="C56" s="41" t="s">
        <v>18</v>
      </c>
      <c r="D56" s="41" t="s">
        <v>18</v>
      </c>
      <c r="E56" s="41">
        <v>6.5569951729607103</v>
      </c>
      <c r="F56" s="41">
        <v>22.849599591615299</v>
      </c>
      <c r="G56" s="41">
        <v>6.1994925117908304</v>
      </c>
      <c r="H56" s="41">
        <v>-1.1780180295787599</v>
      </c>
      <c r="J56" t="str">
        <f t="shared" si="10"/>
        <v>10% - 11%</v>
      </c>
      <c r="K56">
        <f t="shared" si="13"/>
        <v>10</v>
      </c>
      <c r="L56">
        <f t="shared" si="14"/>
        <v>11</v>
      </c>
      <c r="M56" s="224">
        <f t="shared" si="11"/>
        <v>6.5217391304347823</v>
      </c>
      <c r="N56" s="224">
        <f t="shared" si="12"/>
        <v>5.4347826086956523</v>
      </c>
    </row>
    <row r="57" spans="1:17" x14ac:dyDescent="0.25">
      <c r="A57" s="1" t="s">
        <v>497</v>
      </c>
      <c r="B57" s="1" t="b" cm="1">
        <f t="array" ref="B57">IsESG(Table3[[#This Row],[Funds]])</f>
        <v>0</v>
      </c>
      <c r="C57" s="55" t="s">
        <v>18</v>
      </c>
      <c r="D57" s="55" t="s">
        <v>18</v>
      </c>
      <c r="E57" s="55">
        <v>6.8780550345086899</v>
      </c>
      <c r="F57" s="55">
        <v>23.2202251629468</v>
      </c>
      <c r="G57" s="55">
        <v>6.36051800680581</v>
      </c>
      <c r="H57" s="55">
        <v>-1.15220808193479</v>
      </c>
      <c r="J57" t="str">
        <f t="shared" si="10"/>
        <v>11% - 12%</v>
      </c>
      <c r="K57">
        <f t="shared" si="13"/>
        <v>11</v>
      </c>
      <c r="L57">
        <f t="shared" si="14"/>
        <v>12</v>
      </c>
      <c r="M57" s="224">
        <f t="shared" si="11"/>
        <v>3.2608695652173911</v>
      </c>
      <c r="N57" s="224">
        <f t="shared" si="12"/>
        <v>6.5217391304347823</v>
      </c>
    </row>
    <row r="58" spans="1:17" x14ac:dyDescent="0.25">
      <c r="A58" s="1" t="s">
        <v>505</v>
      </c>
      <c r="B58" s="1" t="b" cm="1">
        <f t="array" ref="B58">IsESG(Table3[[#This Row],[Funds]])</f>
        <v>0</v>
      </c>
      <c r="C58" s="55" t="s">
        <v>18</v>
      </c>
      <c r="D58" s="55">
        <v>7.1098535103700096</v>
      </c>
      <c r="E58" s="55">
        <v>-4.4185810400841401</v>
      </c>
      <c r="F58" s="55">
        <v>25.0952045653952</v>
      </c>
      <c r="G58" s="55">
        <v>4.9453285313778297</v>
      </c>
      <c r="H58" s="55">
        <v>1.4503120144044399</v>
      </c>
      <c r="J58" t="str">
        <f t="shared" si="10"/>
        <v>&gt;12%</v>
      </c>
      <c r="K58">
        <f t="shared" si="13"/>
        <v>12</v>
      </c>
      <c r="L58">
        <v>100</v>
      </c>
      <c r="M58" s="224">
        <f t="shared" si="11"/>
        <v>0</v>
      </c>
      <c r="N58" s="224">
        <f t="shared" si="12"/>
        <v>9.7826086956521738</v>
      </c>
    </row>
    <row r="59" spans="1:17" x14ac:dyDescent="0.25">
      <c r="A59" s="162" t="s">
        <v>507</v>
      </c>
      <c r="B59" s="162" t="b" cm="1">
        <f t="array" ref="B59">IsESG(Table3[[#This Row],[Funds]])</f>
        <v>1</v>
      </c>
      <c r="C59" s="163" t="s">
        <v>18</v>
      </c>
      <c r="D59" s="163">
        <v>11.465684946054299</v>
      </c>
      <c r="E59" s="163">
        <v>8.1131945477757395</v>
      </c>
      <c r="F59" s="163">
        <v>32.258752888195303</v>
      </c>
      <c r="G59" s="163">
        <v>7.4278864512530003</v>
      </c>
      <c r="H59" s="163">
        <v>0.31459294537876598</v>
      </c>
    </row>
    <row r="60" spans="1:17" x14ac:dyDescent="0.25">
      <c r="A60" s="162" t="s">
        <v>513</v>
      </c>
      <c r="B60" s="162" t="b" cm="1">
        <f t="array" ref="B60">IsESG(Table3[[#This Row],[Funds]])</f>
        <v>1</v>
      </c>
      <c r="C60" s="163" t="s">
        <v>18</v>
      </c>
      <c r="D60" s="163" t="s">
        <v>18</v>
      </c>
      <c r="E60" s="163" t="s">
        <v>18</v>
      </c>
      <c r="F60" s="163">
        <v>21.665131025681202</v>
      </c>
      <c r="G60" s="163">
        <v>4.7184127493794898</v>
      </c>
      <c r="H60" s="184">
        <v>4.78885919141816</v>
      </c>
      <c r="J60" s="236" t="s">
        <v>2376</v>
      </c>
      <c r="K60" s="236"/>
      <c r="L60" s="236"/>
      <c r="M60" s="236"/>
      <c r="N60" s="236"/>
    </row>
    <row r="61" spans="1:17" x14ac:dyDescent="0.25">
      <c r="A61" s="40" t="s">
        <v>518</v>
      </c>
      <c r="B61" s="40" t="b" cm="1">
        <f t="array" ref="B61">IsESG(Table3[[#This Row],[Funds]])</f>
        <v>0</v>
      </c>
      <c r="C61" s="41" t="s">
        <v>18</v>
      </c>
      <c r="D61" s="41">
        <v>9.6238605580454895</v>
      </c>
      <c r="E61" s="41">
        <v>3.60839016926783</v>
      </c>
      <c r="F61" s="41">
        <v>22.919316201016098</v>
      </c>
      <c r="G61" s="41">
        <v>4.1776064473251404</v>
      </c>
      <c r="H61" s="41">
        <v>-9.3507326784958406E-2</v>
      </c>
      <c r="J61" t="s">
        <v>2373</v>
      </c>
      <c r="K61" t="s">
        <v>2366</v>
      </c>
      <c r="L61" t="s">
        <v>2365</v>
      </c>
      <c r="M61" t="s">
        <v>2387</v>
      </c>
      <c r="N61" t="s">
        <v>2388</v>
      </c>
    </row>
    <row r="62" spans="1:17" x14ac:dyDescent="0.25">
      <c r="A62" s="1" t="s">
        <v>520</v>
      </c>
      <c r="B62" s="1" t="b" cm="1">
        <f t="array" ref="B62">IsESG(Table3[[#This Row],[Funds]])</f>
        <v>0</v>
      </c>
      <c r="C62" s="55" t="s">
        <v>18</v>
      </c>
      <c r="D62" s="55">
        <v>10.5734274031682</v>
      </c>
      <c r="E62" s="55">
        <v>4.5093747707654499</v>
      </c>
      <c r="F62" s="55">
        <v>23.992011938441699</v>
      </c>
      <c r="G62" s="55">
        <v>4.6325363724851503</v>
      </c>
      <c r="H62" s="55">
        <v>-2.02824049917005E-2</v>
      </c>
      <c r="J62" t="str">
        <f>IF(L62=100, _xlfn.TEXTJOIN("", TRUE,"&gt;",K62,"%"), IF(K62=-999, _xlfn.TEXTJOIN("", TRUE,"&lt;",L62,"%"), _xlfn.TEXTJOIN("", TRUE, K62,"% - ", L62,"%")))</f>
        <v>&lt;5%</v>
      </c>
      <c r="K62">
        <v>-999</v>
      </c>
      <c r="L62">
        <v>5</v>
      </c>
      <c r="M62" s="224">
        <f>COUNTIFS(B:B, TRUE, C:C, "&gt;" &amp; K62, C:C, "&lt;=" &amp; L62)/$B$95*100</f>
        <v>1.0869565217391304</v>
      </c>
      <c r="N62" s="224">
        <f>COUNTIFS(B:B, FALSE,C:C, "&gt;" &amp; K62, C:C, "&lt;=" &amp;L62)/$B$95*100</f>
        <v>1.0869565217391304</v>
      </c>
    </row>
    <row r="63" spans="1:17" x14ac:dyDescent="0.25">
      <c r="A63" s="40" t="s">
        <v>521</v>
      </c>
      <c r="B63" s="40" t="b" cm="1">
        <f t="array" ref="B63">IsESG(Table3[[#This Row],[Funds]])</f>
        <v>0</v>
      </c>
      <c r="C63" s="41" t="s">
        <v>18</v>
      </c>
      <c r="D63" s="41">
        <v>11.103487919559401</v>
      </c>
      <c r="E63" s="41">
        <v>7.1021443766297701</v>
      </c>
      <c r="F63" s="41">
        <v>28.840335748655399</v>
      </c>
      <c r="G63" s="41">
        <v>6.7973948193878302</v>
      </c>
      <c r="H63" s="41">
        <v>0.18883770641915301</v>
      </c>
      <c r="J63" t="str">
        <f t="shared" ref="J63:J70" si="15">IF(L63=100, _xlfn.TEXTJOIN("", TRUE,"&gt;",K63,"%"), IF(K63=0, _xlfn.TEXTJOIN("", TRUE,"&lt;",L63,"%"), _xlfn.TEXTJOIN("", TRUE, K63,"% - ", L63,"%")))</f>
        <v>5% - 6%</v>
      </c>
      <c r="K63">
        <f>L62</f>
        <v>5</v>
      </c>
      <c r="L63">
        <f>L62+1</f>
        <v>6</v>
      </c>
      <c r="M63" s="224">
        <f t="shared" ref="M63:M70" si="16">COUNTIFS(B:B, TRUE, C:C, "&gt;" &amp; K63, C:C, "&lt;=" &amp; L63)/$B$95*100</f>
        <v>0</v>
      </c>
      <c r="N63" s="224">
        <f t="shared" ref="N63:N70" si="17">COUNTIFS(B:B, FALSE,C:C, "&gt;" &amp; K63, C:C, "&lt;=" &amp;L63)/$B$95*100</f>
        <v>2.1739130434782608</v>
      </c>
    </row>
    <row r="64" spans="1:17" x14ac:dyDescent="0.25">
      <c r="A64" s="1" t="s">
        <v>523</v>
      </c>
      <c r="B64" s="1" t="b" cm="1">
        <f t="array" ref="B64">IsESG(Table3[[#This Row],[Funds]])</f>
        <v>0</v>
      </c>
      <c r="C64" s="55" t="s">
        <v>18</v>
      </c>
      <c r="D64" s="55">
        <v>4.2001989992245603</v>
      </c>
      <c r="E64" s="55">
        <v>1.0426757496596299</v>
      </c>
      <c r="F64" s="55">
        <v>22.183944703545698</v>
      </c>
      <c r="G64" s="55">
        <v>6.9163005028090003</v>
      </c>
      <c r="H64" s="55">
        <v>-2.6171692392485899</v>
      </c>
      <c r="J64" t="str">
        <f t="shared" si="15"/>
        <v>6% - 7%</v>
      </c>
      <c r="K64">
        <f t="shared" ref="K64:K70" si="18">L63</f>
        <v>6</v>
      </c>
      <c r="L64">
        <f t="shared" ref="L64:L69" si="19">L63+1</f>
        <v>7</v>
      </c>
      <c r="M64" s="224">
        <f t="shared" si="16"/>
        <v>0</v>
      </c>
      <c r="N64" s="224">
        <f t="shared" si="17"/>
        <v>3.2608695652173911</v>
      </c>
    </row>
    <row r="65" spans="1:14" x14ac:dyDescent="0.25">
      <c r="A65" s="40" t="s">
        <v>525</v>
      </c>
      <c r="B65" s="40" t="b" cm="1">
        <f t="array" ref="B65">IsESG(Table3[[#This Row],[Funds]])</f>
        <v>0</v>
      </c>
      <c r="C65" s="41" t="s">
        <v>18</v>
      </c>
      <c r="D65" s="63">
        <v>14.0455207248759</v>
      </c>
      <c r="E65" s="63">
        <v>9.7592525672233599</v>
      </c>
      <c r="F65" s="41">
        <v>31.615262358604799</v>
      </c>
      <c r="G65" s="41">
        <v>8.2440583436032409</v>
      </c>
      <c r="H65" s="41">
        <v>1.11125381530192</v>
      </c>
      <c r="J65" t="str">
        <f t="shared" si="15"/>
        <v>7% - 8%</v>
      </c>
      <c r="K65">
        <f t="shared" si="18"/>
        <v>7</v>
      </c>
      <c r="L65">
        <f t="shared" si="19"/>
        <v>8</v>
      </c>
      <c r="M65" s="224">
        <f>COUNTIFS(B:B, TRUE, C:C, "&gt;" &amp; K65, C:C, "&lt;=" &amp; L65)/$B$95*100</f>
        <v>0</v>
      </c>
      <c r="N65" s="224">
        <f t="shared" si="17"/>
        <v>6.5217391304347823</v>
      </c>
    </row>
    <row r="66" spans="1:14" x14ac:dyDescent="0.25">
      <c r="A66" s="1" t="s">
        <v>526</v>
      </c>
      <c r="B66" s="1" t="b" cm="1">
        <f t="array" ref="B66">IsESG(Table3[[#This Row],[Funds]])</f>
        <v>0</v>
      </c>
      <c r="C66" s="55" t="s">
        <v>18</v>
      </c>
      <c r="D66" s="55">
        <v>11.835527475285</v>
      </c>
      <c r="E66" s="55">
        <v>8.8294491809403493</v>
      </c>
      <c r="F66" s="55">
        <v>28.171900973228599</v>
      </c>
      <c r="G66" s="55">
        <v>7.7551062307844996</v>
      </c>
      <c r="H66" s="55">
        <v>1.0417815207822201</v>
      </c>
      <c r="J66" t="str">
        <f t="shared" si="15"/>
        <v>8% - 9%</v>
      </c>
      <c r="K66">
        <f t="shared" si="18"/>
        <v>8</v>
      </c>
      <c r="L66">
        <f t="shared" si="19"/>
        <v>9</v>
      </c>
      <c r="M66" s="224">
        <f t="shared" si="16"/>
        <v>5.4347826086956523</v>
      </c>
      <c r="N66" s="224">
        <f t="shared" si="17"/>
        <v>10.869565217391305</v>
      </c>
    </row>
    <row r="67" spans="1:14" x14ac:dyDescent="0.25">
      <c r="A67" s="40" t="s">
        <v>539</v>
      </c>
      <c r="B67" s="40" t="b" cm="1">
        <f t="array" ref="B67">IsESG(Table3[[#This Row],[Funds]])</f>
        <v>0</v>
      </c>
      <c r="C67" s="41" t="s">
        <v>18</v>
      </c>
      <c r="D67" s="41" t="s">
        <v>18</v>
      </c>
      <c r="E67" s="41" t="s">
        <v>18</v>
      </c>
      <c r="F67" s="41" t="s">
        <v>18</v>
      </c>
      <c r="G67" s="41" t="s">
        <v>18</v>
      </c>
      <c r="H67" s="41">
        <v>-0.30126819405121802</v>
      </c>
      <c r="J67" t="str">
        <f t="shared" si="15"/>
        <v>9% - 10%</v>
      </c>
      <c r="K67">
        <f t="shared" si="18"/>
        <v>9</v>
      </c>
      <c r="L67">
        <f t="shared" si="19"/>
        <v>10</v>
      </c>
      <c r="M67" s="224">
        <f t="shared" si="16"/>
        <v>2.1739130434782608</v>
      </c>
      <c r="N67" s="224">
        <f t="shared" si="17"/>
        <v>2.1739130434782608</v>
      </c>
    </row>
    <row r="68" spans="1:14" x14ac:dyDescent="0.25">
      <c r="A68" s="1" t="s">
        <v>540</v>
      </c>
      <c r="B68" s="1" t="b" cm="1">
        <f t="array" ref="B68">IsESG(Table3[[#This Row],[Funds]])</f>
        <v>0</v>
      </c>
      <c r="C68" s="55" t="s">
        <v>18</v>
      </c>
      <c r="D68" s="55" t="s">
        <v>18</v>
      </c>
      <c r="E68" s="55" t="s">
        <v>18</v>
      </c>
      <c r="F68" s="55" t="s">
        <v>18</v>
      </c>
      <c r="G68" s="55" t="s">
        <v>18</v>
      </c>
      <c r="H68" s="55">
        <v>-3.6057050651951101</v>
      </c>
      <c r="J68" t="str">
        <f t="shared" si="15"/>
        <v>10% - 11%</v>
      </c>
      <c r="K68">
        <f t="shared" si="18"/>
        <v>10</v>
      </c>
      <c r="L68">
        <f t="shared" si="19"/>
        <v>11</v>
      </c>
      <c r="M68" s="224">
        <f t="shared" si="16"/>
        <v>0</v>
      </c>
      <c r="N68" s="224">
        <f t="shared" si="17"/>
        <v>3.2608695652173911</v>
      </c>
    </row>
    <row r="69" spans="1:14" x14ac:dyDescent="0.25">
      <c r="A69" s="162" t="s">
        <v>542</v>
      </c>
      <c r="B69" s="162" t="b" cm="1">
        <f t="array" ref="B69">IsESG(Table3[[#This Row],[Funds]])</f>
        <v>1</v>
      </c>
      <c r="C69" s="163" t="s">
        <v>18</v>
      </c>
      <c r="D69" s="163">
        <v>11.691292450083299</v>
      </c>
      <c r="E69" s="163">
        <v>8.2316156281518609</v>
      </c>
      <c r="F69" s="163">
        <v>33.117224219917603</v>
      </c>
      <c r="G69" s="163">
        <v>9.6768466311955894</v>
      </c>
      <c r="H69" s="163">
        <v>1.0479308695913401</v>
      </c>
      <c r="J69" t="str">
        <f t="shared" si="15"/>
        <v>11% - 12%</v>
      </c>
      <c r="K69">
        <f t="shared" si="18"/>
        <v>11</v>
      </c>
      <c r="L69">
        <f t="shared" si="19"/>
        <v>12</v>
      </c>
      <c r="M69" s="224">
        <f t="shared" si="16"/>
        <v>1.0869565217391304</v>
      </c>
      <c r="N69" s="224">
        <f t="shared" si="17"/>
        <v>5.4347826086956523</v>
      </c>
    </row>
    <row r="70" spans="1:14" x14ac:dyDescent="0.25">
      <c r="A70" s="1" t="s">
        <v>543</v>
      </c>
      <c r="B70" s="1" t="b" cm="1">
        <f t="array" ref="B70">IsESG(Table3[[#This Row],[Funds]])</f>
        <v>0</v>
      </c>
      <c r="C70" s="55" t="s">
        <v>18</v>
      </c>
      <c r="D70" s="55" t="s">
        <v>18</v>
      </c>
      <c r="E70" s="55" t="s">
        <v>18</v>
      </c>
      <c r="F70" s="55">
        <v>33.116443775133398</v>
      </c>
      <c r="G70" s="55">
        <v>9.5908122737601502</v>
      </c>
      <c r="H70" s="55">
        <v>1.1927731249287099</v>
      </c>
      <c r="J70" t="str">
        <f t="shared" si="15"/>
        <v>&gt;12%</v>
      </c>
      <c r="K70">
        <f t="shared" si="18"/>
        <v>12</v>
      </c>
      <c r="L70">
        <v>100</v>
      </c>
      <c r="M70" s="224">
        <f t="shared" si="16"/>
        <v>1.0869565217391304</v>
      </c>
      <c r="N70" s="224">
        <f t="shared" si="17"/>
        <v>0</v>
      </c>
    </row>
    <row r="71" spans="1:14" x14ac:dyDescent="0.25">
      <c r="A71" s="162" t="s">
        <v>546</v>
      </c>
      <c r="B71" s="162" t="b" cm="1">
        <f t="array" ref="B71">IsESG(Table3[[#This Row],[Funds]])</f>
        <v>1</v>
      </c>
      <c r="C71" s="163" t="s">
        <v>18</v>
      </c>
      <c r="D71" s="163" t="s">
        <v>18</v>
      </c>
      <c r="E71" s="163" t="s">
        <v>18</v>
      </c>
      <c r="F71" s="163" t="s">
        <v>18</v>
      </c>
      <c r="G71" s="163" t="s">
        <v>18</v>
      </c>
      <c r="H71" s="163">
        <v>0.64655172413794404</v>
      </c>
    </row>
    <row r="72" spans="1:14" x14ac:dyDescent="0.25">
      <c r="A72" s="162" t="s">
        <v>547</v>
      </c>
      <c r="B72" s="162" t="b" cm="1">
        <f t="array" ref="B72">IsESG(Table3[[#This Row],[Funds]])</f>
        <v>1</v>
      </c>
      <c r="C72" s="163" t="s">
        <v>18</v>
      </c>
      <c r="D72" s="163" t="s">
        <v>18</v>
      </c>
      <c r="E72" s="163" t="s">
        <v>18</v>
      </c>
      <c r="F72" s="163" t="s">
        <v>18</v>
      </c>
      <c r="G72" s="163" t="s">
        <v>18</v>
      </c>
      <c r="H72" s="163">
        <v>0.64655172413794404</v>
      </c>
    </row>
    <row r="73" spans="1:14" x14ac:dyDescent="0.25">
      <c r="A73" s="162" t="s">
        <v>548</v>
      </c>
      <c r="B73" s="162" t="b" cm="1">
        <f t="array" ref="B73">IsESG(Table3[[#This Row],[Funds]])</f>
        <v>1</v>
      </c>
      <c r="C73" s="163" t="s">
        <v>18</v>
      </c>
      <c r="D73" s="163" t="s">
        <v>18</v>
      </c>
      <c r="E73" s="163" t="s">
        <v>18</v>
      </c>
      <c r="F73" s="163" t="s">
        <v>18</v>
      </c>
      <c r="G73" s="163">
        <v>1.0844378533691501</v>
      </c>
      <c r="H73" s="163">
        <v>-3.8356405960673201</v>
      </c>
    </row>
    <row r="74" spans="1:14" x14ac:dyDescent="0.25">
      <c r="A74" s="162" t="s">
        <v>549</v>
      </c>
      <c r="B74" s="162" t="b" cm="1">
        <f t="array" ref="B74">IsESG(Table3[[#This Row],[Funds]])</f>
        <v>1</v>
      </c>
      <c r="C74" s="163" t="s">
        <v>18</v>
      </c>
      <c r="D74" s="163" t="s">
        <v>18</v>
      </c>
      <c r="E74" s="163" t="s">
        <v>18</v>
      </c>
      <c r="F74" s="163" t="s">
        <v>18</v>
      </c>
      <c r="G74" s="163">
        <v>1.08789006584604</v>
      </c>
      <c r="H74" s="163">
        <v>-3.8311393554243902</v>
      </c>
    </row>
    <row r="75" spans="1:14" x14ac:dyDescent="0.25">
      <c r="A75" s="162" t="s">
        <v>550</v>
      </c>
      <c r="B75" s="162" t="b" cm="1">
        <f t="array" ref="B75">IsESG(Table3[[#This Row],[Funds]])</f>
        <v>1</v>
      </c>
      <c r="C75" s="163" t="s">
        <v>18</v>
      </c>
      <c r="D75" s="163" t="s">
        <v>18</v>
      </c>
      <c r="E75" s="163" t="s">
        <v>18</v>
      </c>
      <c r="F75" s="163" t="s">
        <v>18</v>
      </c>
      <c r="G75" s="163">
        <v>1.51515151515149</v>
      </c>
      <c r="H75" s="163">
        <v>-3.76598353476966</v>
      </c>
    </row>
    <row r="76" spans="1:14" x14ac:dyDescent="0.25">
      <c r="A76" s="162" t="s">
        <v>551</v>
      </c>
      <c r="B76" s="162" t="b" cm="1">
        <f t="array" ref="B76">IsESG(Table3[[#This Row],[Funds]])</f>
        <v>1</v>
      </c>
      <c r="C76" s="163" t="s">
        <v>18</v>
      </c>
      <c r="D76" s="163" t="s">
        <v>18</v>
      </c>
      <c r="E76" s="163" t="s">
        <v>18</v>
      </c>
      <c r="F76" s="163" t="s">
        <v>18</v>
      </c>
      <c r="G76" s="163" t="s">
        <v>18</v>
      </c>
      <c r="H76" s="163">
        <v>-3.8356405960673601</v>
      </c>
    </row>
    <row r="77" spans="1:14" x14ac:dyDescent="0.25">
      <c r="A77" s="40" t="s">
        <v>556</v>
      </c>
      <c r="B77" s="40" t="b" cm="1">
        <f t="array" ref="B77">IsESG(Table3[[#This Row],[Funds]])</f>
        <v>0</v>
      </c>
      <c r="C77" s="41" t="s">
        <v>18</v>
      </c>
      <c r="D77" s="41" t="s">
        <v>18</v>
      </c>
      <c r="E77" s="41" t="s">
        <v>18</v>
      </c>
      <c r="F77" s="41" t="s">
        <v>18</v>
      </c>
      <c r="G77" s="41" t="s">
        <v>18</v>
      </c>
      <c r="H77" s="41">
        <v>0.31427716252618798</v>
      </c>
    </row>
    <row r="78" spans="1:14" x14ac:dyDescent="0.25">
      <c r="A78" s="1" t="s">
        <v>557</v>
      </c>
      <c r="B78" s="1" t="b" cm="1">
        <f t="array" ref="B78">IsESG(Table3[[#This Row],[Funds]])</f>
        <v>0</v>
      </c>
      <c r="C78" s="55" t="s">
        <v>18</v>
      </c>
      <c r="D78" s="55">
        <v>12.565180689313999</v>
      </c>
      <c r="E78" s="55">
        <v>8.6448933548931493</v>
      </c>
      <c r="F78" s="55">
        <v>31.536095531029599</v>
      </c>
      <c r="G78" s="55">
        <v>9.8740554156171001</v>
      </c>
      <c r="H78" s="55">
        <v>0.80421519689406396</v>
      </c>
    </row>
    <row r="79" spans="1:14" x14ac:dyDescent="0.25">
      <c r="A79" s="40" t="s">
        <v>558</v>
      </c>
      <c r="B79" s="40" t="b" cm="1">
        <f t="array" ref="B79">IsESG(Table3[[#This Row],[Funds]])</f>
        <v>0</v>
      </c>
      <c r="C79" s="41" t="s">
        <v>18</v>
      </c>
      <c r="D79" s="41">
        <v>12.558809256585899</v>
      </c>
      <c r="E79" s="41">
        <v>8.6341960345742699</v>
      </c>
      <c r="F79" s="41">
        <v>31.4980797954724</v>
      </c>
      <c r="G79" s="41">
        <v>9.8696578518611506</v>
      </c>
      <c r="H79" s="41">
        <v>0.80492152015185703</v>
      </c>
    </row>
    <row r="80" spans="1:14" x14ac:dyDescent="0.25">
      <c r="A80" s="1" t="s">
        <v>559</v>
      </c>
      <c r="B80" s="1" t="b" cm="1">
        <f t="array" ref="B80">IsESG(Table3[[#This Row],[Funds]])</f>
        <v>0</v>
      </c>
      <c r="C80" s="55" t="s">
        <v>18</v>
      </c>
      <c r="D80" s="55">
        <v>12.7793249324714</v>
      </c>
      <c r="E80" s="55">
        <v>8.8521248560746706</v>
      </c>
      <c r="F80" s="55">
        <v>31.783223037023799</v>
      </c>
      <c r="G80" s="55">
        <v>9.9810926460345009</v>
      </c>
      <c r="H80" s="55">
        <v>0.82101806239740505</v>
      </c>
    </row>
    <row r="81" spans="1:8" x14ac:dyDescent="0.25">
      <c r="A81" s="40" t="s">
        <v>560</v>
      </c>
      <c r="B81" s="40" t="b" cm="1">
        <f t="array" ref="B81">IsESG(Table3[[#This Row],[Funds]])</f>
        <v>0</v>
      </c>
      <c r="C81" s="41" t="s">
        <v>18</v>
      </c>
      <c r="D81" s="41">
        <v>12.773586869527801</v>
      </c>
      <c r="E81" s="41">
        <v>8.8425541620057597</v>
      </c>
      <c r="F81" s="41">
        <v>31.7563763023668</v>
      </c>
      <c r="G81" s="41">
        <v>9.9808061420346199</v>
      </c>
      <c r="H81" s="41">
        <v>0.82302190941085895</v>
      </c>
    </row>
    <row r="82" spans="1:8" x14ac:dyDescent="0.25">
      <c r="A82" s="1" t="s">
        <v>561</v>
      </c>
      <c r="B82" s="1" t="b" cm="1">
        <f t="array" ref="B82">IsESG(Table3[[#This Row],[Funds]])</f>
        <v>0</v>
      </c>
      <c r="C82" s="55" t="s">
        <v>18</v>
      </c>
      <c r="D82" s="55">
        <v>7.9277933691223001</v>
      </c>
      <c r="E82" s="55">
        <v>4.34962419646138</v>
      </c>
      <c r="F82" s="55">
        <v>24.218227238256699</v>
      </c>
      <c r="G82" s="55">
        <v>6.2256809338521597</v>
      </c>
      <c r="H82" s="55">
        <v>-0.21143164307474399</v>
      </c>
    </row>
    <row r="83" spans="1:8" x14ac:dyDescent="0.25">
      <c r="A83" s="40" t="s">
        <v>562</v>
      </c>
      <c r="B83" s="40" t="b" cm="1">
        <f t="array" ref="B83">IsESG(Table3[[#This Row],[Funds]])</f>
        <v>0</v>
      </c>
      <c r="C83" s="41" t="s">
        <v>18</v>
      </c>
      <c r="D83" s="41">
        <v>8.3609173248069002</v>
      </c>
      <c r="E83" s="41">
        <v>4.76804736192324</v>
      </c>
      <c r="F83" s="41">
        <v>24.7168179853007</v>
      </c>
      <c r="G83" s="41">
        <v>6.4386392148180596</v>
      </c>
      <c r="H83" s="41">
        <v>-0.17993702204225301</v>
      </c>
    </row>
    <row r="84" spans="1:8" x14ac:dyDescent="0.25">
      <c r="A84" s="162" t="s">
        <v>565</v>
      </c>
      <c r="B84" s="162" t="b" cm="1">
        <f t="array" ref="B84">IsESG(Table3[[#This Row],[Funds]])</f>
        <v>1</v>
      </c>
      <c r="C84" s="163" t="s">
        <v>18</v>
      </c>
      <c r="D84" s="163" t="s">
        <v>18</v>
      </c>
      <c r="E84" s="163" t="s">
        <v>18</v>
      </c>
      <c r="F84" s="163" t="s">
        <v>18</v>
      </c>
      <c r="G84" s="163" t="s">
        <v>18</v>
      </c>
      <c r="H84" s="163">
        <v>1.05038771664245</v>
      </c>
    </row>
    <row r="85" spans="1:8" x14ac:dyDescent="0.25">
      <c r="A85" s="162" t="s">
        <v>566</v>
      </c>
      <c r="B85" s="162" t="b" cm="1">
        <f t="array" ref="B85">IsESG(Table3[[#This Row],[Funds]])</f>
        <v>1</v>
      </c>
      <c r="C85" s="163" t="s">
        <v>18</v>
      </c>
      <c r="D85" s="163">
        <v>9.5979156588874996</v>
      </c>
      <c r="E85" s="163">
        <v>5.9835190920974197</v>
      </c>
      <c r="F85" s="163">
        <v>22.8141520943473</v>
      </c>
      <c r="G85" s="163">
        <v>3.8752579683558599</v>
      </c>
      <c r="H85" s="163">
        <v>-0.89695908991471696</v>
      </c>
    </row>
    <row r="86" spans="1:8" x14ac:dyDescent="0.25">
      <c r="A86" s="162" t="s">
        <v>567</v>
      </c>
      <c r="B86" s="162" t="b" cm="1">
        <f t="array" ref="B86">IsESG(Table3[[#This Row],[Funds]])</f>
        <v>1</v>
      </c>
      <c r="C86" s="163" t="s">
        <v>18</v>
      </c>
      <c r="D86" s="163">
        <v>9.5868803609720299</v>
      </c>
      <c r="E86" s="163">
        <v>5.9680608743649399</v>
      </c>
      <c r="F86" s="163">
        <v>22.7687040140538</v>
      </c>
      <c r="G86" s="163">
        <v>3.8735560628068999</v>
      </c>
      <c r="H86" s="163">
        <v>-0.89751204381972505</v>
      </c>
    </row>
    <row r="87" spans="1:8" x14ac:dyDescent="0.25">
      <c r="A87" s="162" t="s">
        <v>568</v>
      </c>
      <c r="B87" s="162" t="b" cm="1">
        <f t="array" ref="B87">IsESG(Table3[[#This Row],[Funds]])</f>
        <v>1</v>
      </c>
      <c r="C87" s="163" t="s">
        <v>18</v>
      </c>
      <c r="D87" s="163" t="s">
        <v>18</v>
      </c>
      <c r="E87" s="163" t="s">
        <v>18</v>
      </c>
      <c r="F87" s="163" t="s">
        <v>18</v>
      </c>
      <c r="G87" s="163" t="s">
        <v>18</v>
      </c>
      <c r="H87" s="163">
        <v>-0.89695908991467199</v>
      </c>
    </row>
    <row r="88" spans="1:8" x14ac:dyDescent="0.25">
      <c r="A88" s="162" t="s">
        <v>569</v>
      </c>
      <c r="B88" s="162" t="b" cm="1">
        <f t="array" ref="B88">IsESG(Table3[[#This Row],[Funds]])</f>
        <v>1</v>
      </c>
      <c r="C88" s="163" t="s">
        <v>18</v>
      </c>
      <c r="D88" s="163" t="s">
        <v>18</v>
      </c>
      <c r="E88" s="163" t="s">
        <v>18</v>
      </c>
      <c r="F88" s="163" t="s">
        <v>18</v>
      </c>
      <c r="G88" s="163" t="s">
        <v>18</v>
      </c>
      <c r="H88" s="163">
        <v>-0.89695908991467199</v>
      </c>
    </row>
    <row r="89" spans="1:8" x14ac:dyDescent="0.25">
      <c r="A89" s="162" t="s">
        <v>572</v>
      </c>
      <c r="B89" s="162" t="b" cm="1">
        <f t="array" ref="B89">IsESG(Table3[[#This Row],[Funds]])</f>
        <v>1</v>
      </c>
      <c r="C89" s="163" t="s">
        <v>18</v>
      </c>
      <c r="D89" s="163" t="s">
        <v>18</v>
      </c>
      <c r="E89" s="163" t="s">
        <v>18</v>
      </c>
      <c r="F89" s="163" t="s">
        <v>18</v>
      </c>
      <c r="G89" s="163">
        <v>5.8545610073901404</v>
      </c>
      <c r="H89" s="163">
        <v>-0.48717085577498698</v>
      </c>
    </row>
    <row r="90" spans="1:8" x14ac:dyDescent="0.25">
      <c r="A90" s="162" t="s">
        <v>577</v>
      </c>
      <c r="B90" s="162" t="b" cm="1">
        <f t="array" ref="B90">IsESG(Table3[[#This Row],[Funds]])</f>
        <v>1</v>
      </c>
      <c r="C90" s="178" t="s">
        <v>18</v>
      </c>
      <c r="D90" s="178" t="s">
        <v>18</v>
      </c>
      <c r="E90" s="178" t="s">
        <v>18</v>
      </c>
      <c r="F90" s="178" t="s">
        <v>18</v>
      </c>
      <c r="G90" s="178">
        <v>5.5626310699136496</v>
      </c>
      <c r="H90" s="178">
        <v>9.5339271607985901E-2</v>
      </c>
    </row>
    <row r="91" spans="1:8" x14ac:dyDescent="0.25">
      <c r="A91" s="1" t="s">
        <v>579</v>
      </c>
      <c r="B91" s="1" t="b" cm="1">
        <f t="array" ref="B91">IsESG(Table3[[#This Row],[Funds]])</f>
        <v>0</v>
      </c>
      <c r="C91" s="74" t="s">
        <v>18</v>
      </c>
      <c r="D91" s="74" t="s">
        <v>18</v>
      </c>
      <c r="E91" s="74">
        <v>-3.3668469440316802</v>
      </c>
      <c r="F91" s="74">
        <v>12.925929865106101</v>
      </c>
      <c r="G91" s="74">
        <v>-0.43748462768191598</v>
      </c>
      <c r="H91" s="74">
        <v>-2.5545185294056498</v>
      </c>
    </row>
    <row r="92" spans="1:8" x14ac:dyDescent="0.25">
      <c r="A92" s="40" t="s">
        <v>584</v>
      </c>
      <c r="B92" s="40" t="b" cm="1">
        <f t="array" ref="B92">IsESG(Table3[[#This Row],[Funds]])</f>
        <v>0</v>
      </c>
      <c r="C92" s="67" t="s">
        <v>18</v>
      </c>
      <c r="D92" s="67">
        <v>9.2839766450809105</v>
      </c>
      <c r="E92" s="67">
        <v>4.8806770796606003</v>
      </c>
      <c r="F92" s="67">
        <v>30.285215419221998</v>
      </c>
      <c r="G92" s="67">
        <v>10.0604031683344</v>
      </c>
      <c r="H92" s="67">
        <v>0.49702512761293699</v>
      </c>
    </row>
    <row r="93" spans="1:8" x14ac:dyDescent="0.25">
      <c r="A93" s="1" t="s">
        <v>585</v>
      </c>
      <c r="B93" s="1" t="b" cm="1">
        <f t="array" ref="B93">IsESG(Table3[[#This Row],[Funds]])</f>
        <v>0</v>
      </c>
      <c r="C93" s="74" t="s">
        <v>18</v>
      </c>
      <c r="D93" s="74">
        <v>9.3669300160161608</v>
      </c>
      <c r="E93" s="74">
        <v>4.9639929331121104</v>
      </c>
      <c r="F93" s="74">
        <v>30.512991339107199</v>
      </c>
      <c r="G93" s="74">
        <v>10.304054054053999</v>
      </c>
      <c r="H93" s="74">
        <v>0.82346886258361995</v>
      </c>
    </row>
    <row r="95" spans="1:8" x14ac:dyDescent="0.25">
      <c r="A95" t="s">
        <v>98</v>
      </c>
      <c r="B95">
        <f>COUNTA(Table3[Funds])</f>
        <v>92</v>
      </c>
    </row>
    <row r="101" spans="3:3" x14ac:dyDescent="0.25">
      <c r="C101" s="210"/>
    </row>
    <row r="102" spans="3:3" x14ac:dyDescent="0.25">
      <c r="C102" s="210"/>
    </row>
  </sheetData>
  <mergeCells count="8">
    <mergeCell ref="J24:N24"/>
    <mergeCell ref="J36:N36"/>
    <mergeCell ref="J48:N48"/>
    <mergeCell ref="J60:N60"/>
    <mergeCell ref="S18:T18"/>
    <mergeCell ref="Q18:R18"/>
    <mergeCell ref="O18:P18"/>
    <mergeCell ref="M18:N18"/>
  </mergeCells>
  <phoneticPr fontId="16" type="noConversion"/>
  <dataValidations count="1">
    <dataValidation type="list" allowBlank="1" showInputMessage="1" showErrorMessage="1" sqref="K18" xr:uid="{3C1482E2-DE0C-4383-86B9-EEE60DA50592}">
      <formula1>$J$19:$J$22</formula1>
    </dataValidation>
  </dataValidations>
  <pageMargins left="0.7" right="0.7" top="0.75" bottom="0.75" header="0.3" footer="0.3"/>
  <pageSetup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052B94BFF761F4FAC7D3679A1ABB924" ma:contentTypeVersion="11" ma:contentTypeDescription="Create a new document." ma:contentTypeScope="" ma:versionID="f7096de36a11f51e504076ab283be412">
  <xsd:schema xmlns:xsd="http://www.w3.org/2001/XMLSchema" xmlns:xs="http://www.w3.org/2001/XMLSchema" xmlns:p="http://schemas.microsoft.com/office/2006/metadata/properties" xmlns:ns2="6cc215e8-562e-4afe-85c5-8c3fb3eae9be" xmlns:ns3="7fe4ae3e-08bf-47c0-b07e-ef06d30b885f" targetNamespace="http://schemas.microsoft.com/office/2006/metadata/properties" ma:root="true" ma:fieldsID="4afa7cfcbaaad72d71124c2e0fd7dee3" ns2:_="" ns3:_="">
    <xsd:import namespace="6cc215e8-562e-4afe-85c5-8c3fb3eae9be"/>
    <xsd:import namespace="7fe4ae3e-08bf-47c0-b07e-ef06d30b885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c215e8-562e-4afe-85c5-8c3fb3eae9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d8a41e56-9e17-4914-829f-a486420438e7"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DateTaken" ma:index="18" nillable="true" ma:displayName="MediaServiceDateTaken" ma:descriptio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e4ae3e-08bf-47c0-b07e-ef06d30b885f"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1b235d72-a958-4029-b503-fd4d138212f0}" ma:internalName="TaxCatchAll" ma:showField="CatchAllData" ma:web="7fe4ae3e-08bf-47c0-b07e-ef06d30b885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6cc215e8-562e-4afe-85c5-8c3fb3eae9be">
      <Terms xmlns="http://schemas.microsoft.com/office/infopath/2007/PartnerControls"/>
    </lcf76f155ced4ddcb4097134ff3c332f>
    <TaxCatchAll xmlns="7fe4ae3e-08bf-47c0-b07e-ef06d30b885f" xsi:nil="true"/>
  </documentManagement>
</p:properties>
</file>

<file path=customXml/itemProps1.xml><?xml version="1.0" encoding="utf-8"?>
<ds:datastoreItem xmlns:ds="http://schemas.openxmlformats.org/officeDocument/2006/customXml" ds:itemID="{FB93EDF7-7724-4023-8111-9BDB5AECB842}">
  <ds:schemaRefs>
    <ds:schemaRef ds:uri="http://schemas.microsoft.com/sharepoint/v3/contenttype/forms"/>
  </ds:schemaRefs>
</ds:datastoreItem>
</file>

<file path=customXml/itemProps2.xml><?xml version="1.0" encoding="utf-8"?>
<ds:datastoreItem xmlns:ds="http://schemas.openxmlformats.org/officeDocument/2006/customXml" ds:itemID="{39A140E4-3843-4754-BDE9-EED123BEF2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cc215e8-562e-4afe-85c5-8c3fb3eae9be"/>
    <ds:schemaRef ds:uri="7fe4ae3e-08bf-47c0-b07e-ef06d30b88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84AA0-A45A-4BFB-9FB0-1A5220944857}">
  <ds:schemaRefs>
    <ds:schemaRef ds:uri="http://schemas.microsoft.com/office/2006/metadata/properties"/>
    <ds:schemaRef ds:uri="http://schemas.microsoft.com/office/infopath/2007/PartnerControls"/>
    <ds:schemaRef ds:uri="6cc215e8-562e-4afe-85c5-8c3fb3eae9be"/>
    <ds:schemaRef ds:uri="7fe4ae3e-08bf-47c0-b07e-ef06d30b885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Dashboard (2)</vt:lpstr>
      <vt:lpstr>All funds (original)</vt:lpstr>
      <vt:lpstr>All funds</vt:lpstr>
      <vt:lpstr>Global funds only</vt:lpstr>
      <vt:lpstr>Global funds - ESG</vt:lpstr>
      <vt:lpstr>Global funds - returns 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Paula Kiuru</dc:creator>
  <cp:lastModifiedBy>Do Huong</cp:lastModifiedBy>
  <dcterms:created xsi:type="dcterms:W3CDTF">2024-11-07T17:22:03Z</dcterms:created>
  <dcterms:modified xsi:type="dcterms:W3CDTF">2025-10-19T19:13:07Z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0x0101007052B94BFF761F4FAC7D3679A1ABB924</vt:lpwstr>
  </property>
  <property fmtid="{D5CDD505-2E9C-101B-9397-08002B2CF9AE}" pid="3" name="MediaServiceImageTags">
    <vt:lpwstr/>
  </property>
</Properties>
</file>